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Users\simun\OneDrive\Dokumenty\QSB\CHCB-HELIPORT\09_VÝSTUP\FINAL\"/>
    </mc:Choice>
  </mc:AlternateContent>
  <bookViews>
    <workbookView xWindow="0" yWindow="0" windowWidth="0" windowHeight="0"/>
  </bookViews>
  <sheets>
    <sheet name="Rekapitulace stavby" sheetId="1" r:id="rId1"/>
    <sheet name="D.1.1 - Architektonicko-s..." sheetId="2" r:id="rId2"/>
    <sheet name="D.1.1.1 - ARS-MOST" sheetId="3" r:id="rId3"/>
    <sheet name="D.1.1.3 - Záchytný systém" sheetId="4" r:id="rId4"/>
    <sheet name="D.1.1.4 - Výtahy" sheetId="5" r:id="rId5"/>
    <sheet name="D.1.2 - Stavebně-konstruk..." sheetId="6" r:id="rId6"/>
    <sheet name="D.1.4.1 - Zdravotně-techn..." sheetId="7" r:id="rId7"/>
    <sheet name="D.1.4.1b - Drenáže" sheetId="8" r:id="rId8"/>
    <sheet name="D.1.4.2 - Vytápění" sheetId="9" r:id="rId9"/>
    <sheet name="D.1.4.2.1 - Teplovod" sheetId="10" r:id="rId10"/>
    <sheet name="D.1.4.3 - Vzduchotechnika" sheetId="11" r:id="rId11"/>
    <sheet name="D.1.4.3.1 - VRF chlazení" sheetId="12" r:id="rId12"/>
    <sheet name="D.1.4.4 - Silnoproud" sheetId="13" r:id="rId13"/>
    <sheet name="D.1.4.5 - Slaboproud" sheetId="14" r:id="rId14"/>
    <sheet name="D.1.4.5.1 - Elektrická po..." sheetId="15" r:id="rId15"/>
    <sheet name="D.2 - Zpevněné plochy a k..." sheetId="16" r:id="rId16"/>
    <sheet name="D.3 - Vnější kanalizace" sheetId="17" r:id="rId17"/>
    <sheet name="VRN - Vedlejší rozpočtové..." sheetId="18" r:id="rId18"/>
    <sheet name="D.1.1 - Architektonicko-s..._01" sheetId="19" r:id="rId19"/>
    <sheet name="D.1.2 - Stavebně-konstruk..._01" sheetId="20" r:id="rId20"/>
    <sheet name="D.1.4.1 - Zdravotně-techn..._01" sheetId="21" r:id="rId21"/>
    <sheet name="D.1.4.2 - Vytápění_01" sheetId="22" r:id="rId22"/>
    <sheet name="D.1.4.3 - Vzduchotechnika_01" sheetId="23" r:id="rId23"/>
    <sheet name="D.1.4.3.1 - VRF chlazení_01" sheetId="24" r:id="rId24"/>
    <sheet name="D.1.4.4 - Silnoproud_01" sheetId="25" r:id="rId25"/>
    <sheet name="D.1.4.5 - Slaboproud_01" sheetId="26" r:id="rId26"/>
    <sheet name="D.1.4.5.1 - Elektrická po..._01" sheetId="27" r:id="rId27"/>
    <sheet name="D.1.4.6 - Měření a regulace" sheetId="28" r:id="rId28"/>
    <sheet name="D.5 - Technologie heliportu" sheetId="29" r:id="rId29"/>
    <sheet name="D.6 - Hašení" sheetId="30" r:id="rId30"/>
    <sheet name="VRN - Vedlejší rozpočtové..._01" sheetId="31" r:id="rId31"/>
    <sheet name="Seznam figur" sheetId="32" r:id="rId32"/>
  </sheets>
  <definedNames>
    <definedName name="_xlnm.Print_Area" localSheetId="0">'Rekapitulace stavby'!$D$4:$AO$76,'Rekapitulace stavby'!$C$82:$AQ$127</definedName>
    <definedName name="_xlnm.Print_Titles" localSheetId="0">'Rekapitulace stavby'!$92:$92</definedName>
    <definedName name="_xlnm._FilterDatabase" localSheetId="1" hidden="1">'D.1.1 - Architektonicko-s...'!$C$144:$K$1541</definedName>
    <definedName name="_xlnm.Print_Area" localSheetId="1">'D.1.1 - Architektonicko-s...'!$C$4:$J$76,'D.1.1 - Architektonicko-s...'!$C$82:$J$124,'D.1.1 - Architektonicko-s...'!$C$130:$J$1541</definedName>
    <definedName name="_xlnm.Print_Titles" localSheetId="1">'D.1.1 - Architektonicko-s...'!$144:$144</definedName>
    <definedName name="_xlnm._FilterDatabase" localSheetId="2" hidden="1">'D.1.1.1 - ARS-MOST'!$C$133:$K$335</definedName>
    <definedName name="_xlnm.Print_Area" localSheetId="2">'D.1.1.1 - ARS-MOST'!$C$4:$J$76,'D.1.1.1 - ARS-MOST'!$C$82:$J$113,'D.1.1.1 - ARS-MOST'!$C$119:$J$335</definedName>
    <definedName name="_xlnm.Print_Titles" localSheetId="2">'D.1.1.1 - ARS-MOST'!$133:$133</definedName>
    <definedName name="_xlnm._FilterDatabase" localSheetId="3" hidden="1">'D.1.1.3 - Záchytný systém'!$C$120:$K$132</definedName>
    <definedName name="_xlnm.Print_Area" localSheetId="3">'D.1.1.3 - Záchytný systém'!$C$4:$J$76,'D.1.1.3 - Záchytný systém'!$C$82:$J$100,'D.1.1.3 - Záchytný systém'!$C$106:$J$132</definedName>
    <definedName name="_xlnm.Print_Titles" localSheetId="3">'D.1.1.3 - Záchytný systém'!$120:$120</definedName>
    <definedName name="_xlnm._FilterDatabase" localSheetId="4" hidden="1">'D.1.1.4 - Výtahy'!$C$120:$K$126</definedName>
    <definedName name="_xlnm.Print_Area" localSheetId="4">'D.1.1.4 - Výtahy'!$C$4:$J$76,'D.1.1.4 - Výtahy'!$C$82:$J$100,'D.1.1.4 - Výtahy'!$C$106:$J$126</definedName>
    <definedName name="_xlnm.Print_Titles" localSheetId="4">'D.1.1.4 - Výtahy'!$120:$120</definedName>
    <definedName name="_xlnm._FilterDatabase" localSheetId="5" hidden="1">'D.1.2 - Stavebně-konstruk...'!$C$132:$K$2017</definedName>
    <definedName name="_xlnm.Print_Area" localSheetId="5">'D.1.2 - Stavebně-konstruk...'!$C$4:$J$76,'D.1.2 - Stavebně-konstruk...'!$C$82:$J$112,'D.1.2 - Stavebně-konstruk...'!$C$118:$J$2017</definedName>
    <definedName name="_xlnm.Print_Titles" localSheetId="5">'D.1.2 - Stavebně-konstruk...'!$132:$132</definedName>
    <definedName name="_xlnm._FilterDatabase" localSheetId="6" hidden="1">'D.1.4.1 - Zdravotně-techn...'!$C$130:$K$300</definedName>
    <definedName name="_xlnm.Print_Area" localSheetId="6">'D.1.4.1 - Zdravotně-techn...'!$C$4:$J$76,'D.1.4.1 - Zdravotně-techn...'!$C$82:$J$110,'D.1.4.1 - Zdravotně-techn...'!$C$116:$J$300</definedName>
    <definedName name="_xlnm.Print_Titles" localSheetId="6">'D.1.4.1 - Zdravotně-techn...'!$130:$130</definedName>
    <definedName name="_xlnm._FilterDatabase" localSheetId="7" hidden="1">'D.1.4.1b - Drenáže'!$C$126:$K$178</definedName>
    <definedName name="_xlnm.Print_Area" localSheetId="7">'D.1.4.1b - Drenáže'!$C$4:$J$76,'D.1.4.1b - Drenáže'!$C$82:$J$106,'D.1.4.1b - Drenáže'!$C$112:$J$178</definedName>
    <definedName name="_xlnm.Print_Titles" localSheetId="7">'D.1.4.1b - Drenáže'!$126:$126</definedName>
    <definedName name="_xlnm._FilterDatabase" localSheetId="8" hidden="1">'D.1.4.2 - Vytápění'!$C$145:$K$236</definedName>
    <definedName name="_xlnm.Print_Area" localSheetId="8">'D.1.4.2 - Vytápění'!$C$4:$J$76,'D.1.4.2 - Vytápění'!$C$82:$J$125,'D.1.4.2 - Vytápění'!$C$131:$J$236</definedName>
    <definedName name="_xlnm.Print_Titles" localSheetId="8">'D.1.4.2 - Vytápění'!$145:$145</definedName>
    <definedName name="_xlnm._FilterDatabase" localSheetId="9" hidden="1">'D.1.4.2.1 - Teplovod'!$C$131:$K$222</definedName>
    <definedName name="_xlnm.Print_Area" localSheetId="9">'D.1.4.2.1 - Teplovod'!$C$4:$J$76,'D.1.4.2.1 - Teplovod'!$C$82:$J$111,'D.1.4.2.1 - Teplovod'!$C$117:$J$222</definedName>
    <definedName name="_xlnm.Print_Titles" localSheetId="9">'D.1.4.2.1 - Teplovod'!$131:$131</definedName>
    <definedName name="_xlnm._FilterDatabase" localSheetId="10" hidden="1">'D.1.4.3 - Vzduchotechnika'!$C$125:$K$215</definedName>
    <definedName name="_xlnm.Print_Area" localSheetId="10">'D.1.4.3 - Vzduchotechnika'!$C$4:$J$76,'D.1.4.3 - Vzduchotechnika'!$C$82:$J$105,'D.1.4.3 - Vzduchotechnika'!$C$111:$J$215</definedName>
    <definedName name="_xlnm.Print_Titles" localSheetId="10">'D.1.4.3 - Vzduchotechnika'!$125:$125</definedName>
    <definedName name="_xlnm._FilterDatabase" localSheetId="11" hidden="1">'D.1.4.3.1 - VRF chlazení'!$C$121:$K$134</definedName>
    <definedName name="_xlnm.Print_Area" localSheetId="11">'D.1.4.3.1 - VRF chlazení'!$C$4:$J$76,'D.1.4.3.1 - VRF chlazení'!$C$82:$J$101,'D.1.4.3.1 - VRF chlazení'!$C$107:$J$134</definedName>
    <definedName name="_xlnm.Print_Titles" localSheetId="11">'D.1.4.3.1 - VRF chlazení'!$121:$121</definedName>
    <definedName name="_xlnm._FilterDatabase" localSheetId="12" hidden="1">'D.1.4.4 - Silnoproud'!$C$129:$K$289</definedName>
    <definedName name="_xlnm.Print_Area" localSheetId="12">'D.1.4.4 - Silnoproud'!$C$4:$J$76,'D.1.4.4 - Silnoproud'!$C$82:$J$109,'D.1.4.4 - Silnoproud'!$C$115:$J$289</definedName>
    <definedName name="_xlnm.Print_Titles" localSheetId="12">'D.1.4.4 - Silnoproud'!$129:$129</definedName>
    <definedName name="_xlnm._FilterDatabase" localSheetId="13" hidden="1">'D.1.4.5 - Slaboproud'!$C$126:$K$243</definedName>
    <definedName name="_xlnm.Print_Area" localSheetId="13">'D.1.4.5 - Slaboproud'!$C$4:$J$76,'D.1.4.5 - Slaboproud'!$C$82:$J$106,'D.1.4.5 - Slaboproud'!$C$112:$J$243</definedName>
    <definedName name="_xlnm.Print_Titles" localSheetId="13">'D.1.4.5 - Slaboproud'!$126:$126</definedName>
    <definedName name="_xlnm._FilterDatabase" localSheetId="14" hidden="1">'D.1.4.5.1 - Elektrická po...'!$C$122:$K$176</definedName>
    <definedName name="_xlnm.Print_Area" localSheetId="14">'D.1.4.5.1 - Elektrická po...'!$C$4:$J$76,'D.1.4.5.1 - Elektrická po...'!$C$82:$J$102,'D.1.4.5.1 - Elektrická po...'!$C$108:$J$176</definedName>
    <definedName name="_xlnm.Print_Titles" localSheetId="14">'D.1.4.5.1 - Elektrická po...'!$122:$122</definedName>
    <definedName name="_xlnm._FilterDatabase" localSheetId="15" hidden="1">'D.2 - Zpevněné plochy a k...'!$C$155:$K$1039</definedName>
    <definedName name="_xlnm.Print_Area" localSheetId="15">'D.2 - Zpevněné plochy a k...'!$C$4:$J$76,'D.2 - Zpevněné plochy a k...'!$C$82:$J$135,'D.2 - Zpevněné plochy a k...'!$C$141:$J$1039</definedName>
    <definedName name="_xlnm.Print_Titles" localSheetId="15">'D.2 - Zpevněné plochy a k...'!$155:$155</definedName>
    <definedName name="_xlnm._FilterDatabase" localSheetId="16" hidden="1">'D.3 - Vnější kanalizace'!$C$130:$K$212</definedName>
    <definedName name="_xlnm.Print_Area" localSheetId="16">'D.3 - Vnější kanalizace'!$C$4:$J$76,'D.3 - Vnější kanalizace'!$C$82:$J$110,'D.3 - Vnější kanalizace'!$C$116:$J$212</definedName>
    <definedName name="_xlnm.Print_Titles" localSheetId="16">'D.3 - Vnější kanalizace'!$130:$130</definedName>
    <definedName name="_xlnm._FilterDatabase" localSheetId="17" hidden="1">'VRN - Vedlejší rozpočtové...'!$C$120:$K$133</definedName>
    <definedName name="_xlnm.Print_Area" localSheetId="17">'VRN - Vedlejší rozpočtové...'!$C$4:$J$76,'VRN - Vedlejší rozpočtové...'!$C$82:$J$100,'VRN - Vedlejší rozpočtové...'!$C$106:$J$133</definedName>
    <definedName name="_xlnm.Print_Titles" localSheetId="17">'VRN - Vedlejší rozpočtové...'!$120:$120</definedName>
    <definedName name="_xlnm._FilterDatabase" localSheetId="18" hidden="1">'D.1.1 - Architektonicko-s..._01'!$C$143:$K$927</definedName>
    <definedName name="_xlnm.Print_Area" localSheetId="18">'D.1.1 - Architektonicko-s..._01'!$C$4:$J$76,'D.1.1 - Architektonicko-s..._01'!$C$82:$J$123,'D.1.1 - Architektonicko-s..._01'!$C$129:$J$927</definedName>
    <definedName name="_xlnm.Print_Titles" localSheetId="18">'D.1.1 - Architektonicko-s..._01'!$143:$143</definedName>
    <definedName name="_xlnm._FilterDatabase" localSheetId="19" hidden="1">'D.1.2 - Stavebně-konstruk..._01'!$C$124:$K$301</definedName>
    <definedName name="_xlnm.Print_Area" localSheetId="19">'D.1.2 - Stavebně-konstruk..._01'!$C$4:$J$76,'D.1.2 - Stavebně-konstruk..._01'!$C$82:$J$104,'D.1.2 - Stavebně-konstruk..._01'!$C$110:$J$301</definedName>
    <definedName name="_xlnm.Print_Titles" localSheetId="19">'D.1.2 - Stavebně-konstruk..._01'!$124:$124</definedName>
    <definedName name="_xlnm._FilterDatabase" localSheetId="20" hidden="1">'D.1.4.1 - Zdravotně-techn..._01'!$C$129:$K$261</definedName>
    <definedName name="_xlnm.Print_Area" localSheetId="20">'D.1.4.1 - Zdravotně-techn..._01'!$C$4:$J$76,'D.1.4.1 - Zdravotně-techn..._01'!$C$82:$J$109,'D.1.4.1 - Zdravotně-techn..._01'!$C$115:$J$261</definedName>
    <definedName name="_xlnm.Print_Titles" localSheetId="20">'D.1.4.1 - Zdravotně-techn..._01'!$129:$129</definedName>
    <definedName name="_xlnm._FilterDatabase" localSheetId="21" hidden="1">'D.1.4.2 - Vytápění_01'!$C$138:$K$196</definedName>
    <definedName name="_xlnm.Print_Area" localSheetId="21">'D.1.4.2 - Vytápění_01'!$C$4:$J$76,'D.1.4.2 - Vytápění_01'!$C$82:$J$118,'D.1.4.2 - Vytápění_01'!$C$124:$J$196</definedName>
    <definedName name="_xlnm.Print_Titles" localSheetId="21">'D.1.4.2 - Vytápění_01'!$138:$138</definedName>
    <definedName name="_xlnm._FilterDatabase" localSheetId="22" hidden="1">'D.1.4.3 - Vzduchotechnika_01'!$C$121:$K$149</definedName>
    <definedName name="_xlnm.Print_Area" localSheetId="22">'D.1.4.3 - Vzduchotechnika_01'!$C$4:$J$76,'D.1.4.3 - Vzduchotechnika_01'!$C$82:$J$101,'D.1.4.3 - Vzduchotechnika_01'!$C$107:$J$149</definedName>
    <definedName name="_xlnm.Print_Titles" localSheetId="22">'D.1.4.3 - Vzduchotechnika_01'!$121:$121</definedName>
    <definedName name="_xlnm._FilterDatabase" localSheetId="23" hidden="1">'D.1.4.3.1 - VRF chlazení_01'!$C$123:$K$148</definedName>
    <definedName name="_xlnm.Print_Area" localSheetId="23">'D.1.4.3.1 - VRF chlazení_01'!$C$4:$J$76,'D.1.4.3.1 - VRF chlazení_01'!$C$82:$J$103,'D.1.4.3.1 - VRF chlazení_01'!$C$109:$J$148</definedName>
    <definedName name="_xlnm.Print_Titles" localSheetId="23">'D.1.4.3.1 - VRF chlazení_01'!$123:$123</definedName>
    <definedName name="_xlnm._FilterDatabase" localSheetId="24" hidden="1">'D.1.4.4 - Silnoproud_01'!$C$131:$K$280</definedName>
    <definedName name="_xlnm.Print_Area" localSheetId="24">'D.1.4.4 - Silnoproud_01'!$C$4:$J$76,'D.1.4.4 - Silnoproud_01'!$C$82:$J$111,'D.1.4.4 - Silnoproud_01'!$C$117:$J$280</definedName>
    <definedName name="_xlnm.Print_Titles" localSheetId="24">'D.1.4.4 - Silnoproud_01'!$131:$131</definedName>
    <definedName name="_xlnm._FilterDatabase" localSheetId="25" hidden="1">'D.1.4.5 - Slaboproud_01'!$C$123:$K$153</definedName>
    <definedName name="_xlnm.Print_Area" localSheetId="25">'D.1.4.5 - Slaboproud_01'!$C$4:$J$76,'D.1.4.5 - Slaboproud_01'!$C$82:$J$103,'D.1.4.5 - Slaboproud_01'!$C$109:$J$153</definedName>
    <definedName name="_xlnm.Print_Titles" localSheetId="25">'D.1.4.5 - Slaboproud_01'!$123:$123</definedName>
    <definedName name="_xlnm._FilterDatabase" localSheetId="26" hidden="1">'D.1.4.5.1 - Elektrická po..._01'!$C$122:$K$157</definedName>
    <definedName name="_xlnm.Print_Area" localSheetId="26">'D.1.4.5.1 - Elektrická po..._01'!$C$4:$J$76,'D.1.4.5.1 - Elektrická po..._01'!$C$82:$J$102,'D.1.4.5.1 - Elektrická po..._01'!$C$108:$J$157</definedName>
    <definedName name="_xlnm.Print_Titles" localSheetId="26">'D.1.4.5.1 - Elektrická po..._01'!$122:$122</definedName>
    <definedName name="_xlnm._FilterDatabase" localSheetId="27" hidden="1">'D.1.4.6 - Měření a regulace'!$C$127:$K$200</definedName>
    <definedName name="_xlnm.Print_Area" localSheetId="27">'D.1.4.6 - Měření a regulace'!$C$4:$J$76,'D.1.4.6 - Měření a regulace'!$C$82:$J$107,'D.1.4.6 - Měření a regulace'!$C$113:$J$200</definedName>
    <definedName name="_xlnm.Print_Titles" localSheetId="27">'D.1.4.6 - Měření a regulace'!$127:$127</definedName>
    <definedName name="_xlnm._FilterDatabase" localSheetId="28" hidden="1">'D.5 - Technologie heliportu'!$C$122:$K$228</definedName>
    <definedName name="_xlnm.Print_Area" localSheetId="28">'D.5 - Technologie heliportu'!$C$4:$J$76,'D.5 - Technologie heliportu'!$C$82:$J$102,'D.5 - Technologie heliportu'!$C$108:$J$228</definedName>
    <definedName name="_xlnm.Print_Titles" localSheetId="28">'D.5 - Technologie heliportu'!$122:$122</definedName>
    <definedName name="_xlnm._FilterDatabase" localSheetId="29" hidden="1">'D.6 - Hašení'!$C$123:$K$179</definedName>
    <definedName name="_xlnm.Print_Area" localSheetId="29">'D.6 - Hašení'!$C$4:$J$76,'D.6 - Hašení'!$C$82:$J$103,'D.6 - Hašení'!$C$109:$J$179</definedName>
    <definedName name="_xlnm.Print_Titles" localSheetId="29">'D.6 - Hašení'!$123:$123</definedName>
    <definedName name="_xlnm._FilterDatabase" localSheetId="30" hidden="1">'VRN - Vedlejší rozpočtové..._01'!$C$120:$K$133</definedName>
    <definedName name="_xlnm.Print_Area" localSheetId="30">'VRN - Vedlejší rozpočtové..._01'!$C$4:$J$76,'VRN - Vedlejší rozpočtové..._01'!$C$82:$J$100,'VRN - Vedlejší rozpočtové..._01'!$C$106:$J$133</definedName>
    <definedName name="_xlnm.Print_Titles" localSheetId="30">'VRN - Vedlejší rozpočtové..._01'!$120:$120</definedName>
    <definedName name="_xlnm.Print_Area" localSheetId="31">'Seznam figur'!$C$4:$G$194</definedName>
    <definedName name="_xlnm.Print_Titles" localSheetId="31">'Seznam figur'!$9:$9</definedName>
  </definedNames>
  <calcPr/>
</workbook>
</file>

<file path=xl/calcChain.xml><?xml version="1.0" encoding="utf-8"?>
<calcChain xmlns="http://schemas.openxmlformats.org/spreadsheetml/2006/main">
  <c i="32" l="1" r="D7"/>
  <c i="31" r="J39"/>
  <c r="J38"/>
  <c i="1" r="AY126"/>
  <c i="31" r="J37"/>
  <c i="1" r="AX126"/>
  <c i="31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94"/>
  <c r="J19"/>
  <c r="J14"/>
  <c r="J115"/>
  <c r="E7"/>
  <c r="E109"/>
  <c i="30" r="J39"/>
  <c r="J38"/>
  <c i="1" r="AY125"/>
  <c i="30" r="J37"/>
  <c i="1" r="AX125"/>
  <c i="30"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J121"/>
  <c r="J120"/>
  <c r="F120"/>
  <c r="F118"/>
  <c r="E116"/>
  <c r="J94"/>
  <c r="J93"/>
  <c r="F93"/>
  <c r="F91"/>
  <c r="E89"/>
  <c r="J20"/>
  <c r="E20"/>
  <c r="F121"/>
  <c r="J19"/>
  <c r="J14"/>
  <c r="J118"/>
  <c r="E7"/>
  <c r="E85"/>
  <c i="29" r="J39"/>
  <c r="J38"/>
  <c i="1" r="AY124"/>
  <c i="29" r="J37"/>
  <c i="1" r="AX124"/>
  <c i="29"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120"/>
  <c r="J19"/>
  <c r="J14"/>
  <c r="J91"/>
  <c r="E7"/>
  <c r="E111"/>
  <c i="28" r="J39"/>
  <c r="J38"/>
  <c i="1" r="AY123"/>
  <c i="28" r="J37"/>
  <c i="1" r="AX123"/>
  <c i="28"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J125"/>
  <c r="J124"/>
  <c r="F124"/>
  <c r="F122"/>
  <c r="E120"/>
  <c r="J94"/>
  <c r="J93"/>
  <c r="F93"/>
  <c r="F91"/>
  <c r="E89"/>
  <c r="J20"/>
  <c r="E20"/>
  <c r="F125"/>
  <c r="J19"/>
  <c r="J14"/>
  <c r="J122"/>
  <c r="E7"/>
  <c r="E116"/>
  <c i="27" r="J39"/>
  <c r="J38"/>
  <c i="1" r="AY122"/>
  <c i="27" r="J37"/>
  <c i="1" r="AX122"/>
  <c i="27"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120"/>
  <c r="J19"/>
  <c r="J14"/>
  <c r="J117"/>
  <c r="E7"/>
  <c r="E85"/>
  <c i="26" r="J39"/>
  <c r="J38"/>
  <c i="1" r="AY121"/>
  <c i="26" r="J37"/>
  <c i="1" r="AX121"/>
  <c i="26"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J121"/>
  <c r="J120"/>
  <c r="F120"/>
  <c r="F118"/>
  <c r="E116"/>
  <c r="J94"/>
  <c r="J93"/>
  <c r="F93"/>
  <c r="F91"/>
  <c r="E89"/>
  <c r="J20"/>
  <c r="E20"/>
  <c r="F121"/>
  <c r="J19"/>
  <c r="J14"/>
  <c r="J118"/>
  <c r="E7"/>
  <c r="E112"/>
  <c i="25" r="J245"/>
  <c r="J39"/>
  <c r="J38"/>
  <c i="1" r="AY120"/>
  <c i="25" r="J37"/>
  <c i="1" r="AX120"/>
  <c i="25"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J107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9"/>
  <c r="J128"/>
  <c r="F128"/>
  <c r="F126"/>
  <c r="E124"/>
  <c r="J94"/>
  <c r="J93"/>
  <c r="F93"/>
  <c r="F91"/>
  <c r="E89"/>
  <c r="J20"/>
  <c r="E20"/>
  <c r="F94"/>
  <c r="J19"/>
  <c r="J14"/>
  <c r="J126"/>
  <c r="E7"/>
  <c r="E120"/>
  <c i="24" r="J39"/>
  <c r="J38"/>
  <c i="1" r="AY119"/>
  <c i="24" r="J37"/>
  <c i="1" r="AX119"/>
  <c i="24"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1"/>
  <c r="J120"/>
  <c r="F120"/>
  <c r="F118"/>
  <c r="E116"/>
  <c r="J94"/>
  <c r="J93"/>
  <c r="F93"/>
  <c r="F91"/>
  <c r="E89"/>
  <c r="J20"/>
  <c r="E20"/>
  <c r="F94"/>
  <c r="J19"/>
  <c r="J14"/>
  <c r="J118"/>
  <c r="E7"/>
  <c r="E85"/>
  <c i="23" r="J39"/>
  <c r="J38"/>
  <c i="1" r="AY118"/>
  <c i="23" r="J37"/>
  <c i="1" r="AX118"/>
  <c i="23"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94"/>
  <c r="J19"/>
  <c r="J14"/>
  <c r="J91"/>
  <c r="E7"/>
  <c r="E110"/>
  <c i="22" r="J39"/>
  <c r="J38"/>
  <c i="1" r="AY117"/>
  <c i="22" r="J37"/>
  <c i="1" r="AX117"/>
  <c i="22"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T175"/>
  <c r="R176"/>
  <c r="R175"/>
  <c r="P176"/>
  <c r="P175"/>
  <c r="BI174"/>
  <c r="BH174"/>
  <c r="BG174"/>
  <c r="BF174"/>
  <c r="T174"/>
  <c r="T173"/>
  <c r="T172"/>
  <c r="T171"/>
  <c r="R174"/>
  <c r="R173"/>
  <c r="R172"/>
  <c r="R171"/>
  <c r="P174"/>
  <c r="P173"/>
  <c r="P172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8"/>
  <c r="BH158"/>
  <c r="BG158"/>
  <c r="BF158"/>
  <c r="T158"/>
  <c r="T157"/>
  <c r="R158"/>
  <c r="R157"/>
  <c r="P158"/>
  <c r="P157"/>
  <c r="BI156"/>
  <c r="BH156"/>
  <c r="BG156"/>
  <c r="BF156"/>
  <c r="T156"/>
  <c r="T155"/>
  <c r="R156"/>
  <c r="R155"/>
  <c r="P156"/>
  <c r="P155"/>
  <c r="BI154"/>
  <c r="BH154"/>
  <c r="BG154"/>
  <c r="BF154"/>
  <c r="T154"/>
  <c r="T153"/>
  <c r="R154"/>
  <c r="R153"/>
  <c r="P154"/>
  <c r="P153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J136"/>
  <c r="J135"/>
  <c r="F135"/>
  <c r="F133"/>
  <c r="E131"/>
  <c r="J94"/>
  <c r="J93"/>
  <c r="F93"/>
  <c r="F91"/>
  <c r="E89"/>
  <c r="J20"/>
  <c r="E20"/>
  <c r="F94"/>
  <c r="J19"/>
  <c r="J14"/>
  <c r="J91"/>
  <c r="E7"/>
  <c r="E85"/>
  <c i="21" r="J39"/>
  <c r="J38"/>
  <c i="1" r="AY116"/>
  <c i="21" r="J37"/>
  <c i="1" r="AX116"/>
  <c i="21" r="BI261"/>
  <c r="BH261"/>
  <c r="BG261"/>
  <c r="BF261"/>
  <c r="T261"/>
  <c r="R261"/>
  <c r="P261"/>
  <c r="BI260"/>
  <c r="BH260"/>
  <c r="BG260"/>
  <c r="BF260"/>
  <c r="T260"/>
  <c r="R260"/>
  <c r="P260"/>
  <c r="BI258"/>
  <c r="BH258"/>
  <c r="BG258"/>
  <c r="BF258"/>
  <c r="T258"/>
  <c r="T257"/>
  <c r="R258"/>
  <c r="R257"/>
  <c r="P258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T249"/>
  <c r="R250"/>
  <c r="R249"/>
  <c r="P250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7"/>
  <c r="J126"/>
  <c r="F126"/>
  <c r="F124"/>
  <c r="E122"/>
  <c r="J94"/>
  <c r="J93"/>
  <c r="F93"/>
  <c r="F91"/>
  <c r="E89"/>
  <c r="J20"/>
  <c r="E20"/>
  <c r="F127"/>
  <c r="J19"/>
  <c r="J14"/>
  <c r="J91"/>
  <c r="E7"/>
  <c r="E85"/>
  <c i="20" r="J39"/>
  <c r="J38"/>
  <c i="1" r="AY115"/>
  <c i="20" r="J37"/>
  <c i="1" r="AX115"/>
  <c i="20" r="BI301"/>
  <c r="BH301"/>
  <c r="BG301"/>
  <c r="BF301"/>
  <c r="T301"/>
  <c r="T300"/>
  <c r="R301"/>
  <c r="R300"/>
  <c r="P301"/>
  <c r="P300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84"/>
  <c r="BH284"/>
  <c r="BG284"/>
  <c r="BF284"/>
  <c r="T284"/>
  <c r="R284"/>
  <c r="P284"/>
  <c r="BI283"/>
  <c r="BH283"/>
  <c r="BG283"/>
  <c r="BF283"/>
  <c r="T283"/>
  <c r="R283"/>
  <c r="P283"/>
  <c r="BI276"/>
  <c r="BH276"/>
  <c r="BG276"/>
  <c r="BF276"/>
  <c r="T276"/>
  <c r="R276"/>
  <c r="P276"/>
  <c r="BI275"/>
  <c r="BH275"/>
  <c r="BG275"/>
  <c r="BF275"/>
  <c r="T275"/>
  <c r="R275"/>
  <c r="P275"/>
  <c r="BI268"/>
  <c r="BH268"/>
  <c r="BG268"/>
  <c r="BF268"/>
  <c r="T268"/>
  <c r="R268"/>
  <c r="P268"/>
  <c r="BI261"/>
  <c r="BH261"/>
  <c r="BG261"/>
  <c r="BF261"/>
  <c r="T261"/>
  <c r="R261"/>
  <c r="P261"/>
  <c r="BI255"/>
  <c r="BH255"/>
  <c r="BG255"/>
  <c r="BF255"/>
  <c r="T255"/>
  <c r="R255"/>
  <c r="P255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39"/>
  <c r="BH239"/>
  <c r="BG239"/>
  <c r="BF239"/>
  <c r="T239"/>
  <c r="R239"/>
  <c r="P239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6"/>
  <c r="BH216"/>
  <c r="BG216"/>
  <c r="BF216"/>
  <c r="T216"/>
  <c r="R216"/>
  <c r="P216"/>
  <c r="BI209"/>
  <c r="BH209"/>
  <c r="BG209"/>
  <c r="BF209"/>
  <c r="T209"/>
  <c r="R209"/>
  <c r="P209"/>
  <c r="BI192"/>
  <c r="BH192"/>
  <c r="BG192"/>
  <c r="BF192"/>
  <c r="T192"/>
  <c r="R192"/>
  <c r="P192"/>
  <c r="BI188"/>
  <c r="BH188"/>
  <c r="BG188"/>
  <c r="BF188"/>
  <c r="T188"/>
  <c r="R188"/>
  <c r="P188"/>
  <c r="BI183"/>
  <c r="BH183"/>
  <c r="BG183"/>
  <c r="BF183"/>
  <c r="T183"/>
  <c r="R183"/>
  <c r="P183"/>
  <c r="BI178"/>
  <c r="BH178"/>
  <c r="BG178"/>
  <c r="BF178"/>
  <c r="T178"/>
  <c r="R178"/>
  <c r="P178"/>
  <c r="BI172"/>
  <c r="BH172"/>
  <c r="BG172"/>
  <c r="BF172"/>
  <c r="T172"/>
  <c r="R172"/>
  <c r="P172"/>
  <c r="BI166"/>
  <c r="BH166"/>
  <c r="BG166"/>
  <c r="BF166"/>
  <c r="T166"/>
  <c r="R166"/>
  <c r="P166"/>
  <c r="BI165"/>
  <c r="BH165"/>
  <c r="BG165"/>
  <c r="BF165"/>
  <c r="T165"/>
  <c r="R165"/>
  <c r="P165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4"/>
  <c r="BH144"/>
  <c r="BG144"/>
  <c r="BF144"/>
  <c r="T144"/>
  <c r="R144"/>
  <c r="P144"/>
  <c r="BI138"/>
  <c r="BH138"/>
  <c r="BG138"/>
  <c r="BF138"/>
  <c r="T138"/>
  <c r="R138"/>
  <c r="P138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122"/>
  <c r="J19"/>
  <c r="J14"/>
  <c r="J119"/>
  <c r="E7"/>
  <c r="E85"/>
  <c i="19" r="J39"/>
  <c r="J38"/>
  <c i="1" r="AY114"/>
  <c i="19" r="J37"/>
  <c i="1" r="AX114"/>
  <c i="19" r="BI926"/>
  <c r="BH926"/>
  <c r="BG926"/>
  <c r="BF926"/>
  <c r="T926"/>
  <c r="R926"/>
  <c r="P926"/>
  <c r="BI925"/>
  <c r="BH925"/>
  <c r="BG925"/>
  <c r="BF925"/>
  <c r="T925"/>
  <c r="R925"/>
  <c r="P925"/>
  <c r="BI924"/>
  <c r="BH924"/>
  <c r="BG924"/>
  <c r="BF924"/>
  <c r="T924"/>
  <c r="R924"/>
  <c r="P924"/>
  <c r="BI923"/>
  <c r="BH923"/>
  <c r="BG923"/>
  <c r="BF923"/>
  <c r="T923"/>
  <c r="R923"/>
  <c r="P923"/>
  <c r="BI922"/>
  <c r="BH922"/>
  <c r="BG922"/>
  <c r="BF922"/>
  <c r="T922"/>
  <c r="R922"/>
  <c r="P922"/>
  <c r="BI921"/>
  <c r="BH921"/>
  <c r="BG921"/>
  <c r="BF921"/>
  <c r="T921"/>
  <c r="R921"/>
  <c r="P921"/>
  <c r="BI919"/>
  <c r="BH919"/>
  <c r="BG919"/>
  <c r="BF919"/>
  <c r="T919"/>
  <c r="R919"/>
  <c r="P919"/>
  <c r="BI917"/>
  <c r="BH917"/>
  <c r="BG917"/>
  <c r="BF917"/>
  <c r="T917"/>
  <c r="R917"/>
  <c r="P917"/>
  <c r="BI916"/>
  <c r="BH916"/>
  <c r="BG916"/>
  <c r="BF916"/>
  <c r="T916"/>
  <c r="R916"/>
  <c r="P916"/>
  <c r="BI910"/>
  <c r="BH910"/>
  <c r="BG910"/>
  <c r="BF910"/>
  <c r="T910"/>
  <c r="R910"/>
  <c r="P910"/>
  <c r="BI904"/>
  <c r="BH904"/>
  <c r="BG904"/>
  <c r="BF904"/>
  <c r="T904"/>
  <c r="R904"/>
  <c r="P904"/>
  <c r="BI902"/>
  <c r="BH902"/>
  <c r="BG902"/>
  <c r="BF902"/>
  <c r="T902"/>
  <c r="R902"/>
  <c r="P902"/>
  <c r="BI894"/>
  <c r="BH894"/>
  <c r="BG894"/>
  <c r="BF894"/>
  <c r="T894"/>
  <c r="R894"/>
  <c r="P894"/>
  <c r="BI886"/>
  <c r="BH886"/>
  <c r="BG886"/>
  <c r="BF886"/>
  <c r="T886"/>
  <c r="R886"/>
  <c r="P886"/>
  <c r="BI877"/>
  <c r="BH877"/>
  <c r="BG877"/>
  <c r="BF877"/>
  <c r="T877"/>
  <c r="R877"/>
  <c r="P877"/>
  <c r="BI875"/>
  <c r="BH875"/>
  <c r="BG875"/>
  <c r="BF875"/>
  <c r="T875"/>
  <c r="R875"/>
  <c r="P875"/>
  <c r="BI873"/>
  <c r="BH873"/>
  <c r="BG873"/>
  <c r="BF873"/>
  <c r="T873"/>
  <c r="R873"/>
  <c r="P873"/>
  <c r="BI871"/>
  <c r="BH871"/>
  <c r="BG871"/>
  <c r="BF871"/>
  <c r="T871"/>
  <c r="R871"/>
  <c r="P871"/>
  <c r="BI869"/>
  <c r="BH869"/>
  <c r="BG869"/>
  <c r="BF869"/>
  <c r="T869"/>
  <c r="R869"/>
  <c r="P869"/>
  <c r="BI867"/>
  <c r="BH867"/>
  <c r="BG867"/>
  <c r="BF867"/>
  <c r="T867"/>
  <c r="R867"/>
  <c r="P867"/>
  <c r="BI863"/>
  <c r="BH863"/>
  <c r="BG863"/>
  <c r="BF863"/>
  <c r="T863"/>
  <c r="R863"/>
  <c r="P863"/>
  <c r="BI861"/>
  <c r="BH861"/>
  <c r="BG861"/>
  <c r="BF861"/>
  <c r="T861"/>
  <c r="R861"/>
  <c r="P861"/>
  <c r="BI859"/>
  <c r="BH859"/>
  <c r="BG859"/>
  <c r="BF859"/>
  <c r="T859"/>
  <c r="R859"/>
  <c r="P859"/>
  <c r="BI857"/>
  <c r="BH857"/>
  <c r="BG857"/>
  <c r="BF857"/>
  <c r="T857"/>
  <c r="R857"/>
  <c r="P857"/>
  <c r="BI855"/>
  <c r="BH855"/>
  <c r="BG855"/>
  <c r="BF855"/>
  <c r="T855"/>
  <c r="R855"/>
  <c r="P855"/>
  <c r="BI853"/>
  <c r="BH853"/>
  <c r="BG853"/>
  <c r="BF853"/>
  <c r="T853"/>
  <c r="R853"/>
  <c r="P853"/>
  <c r="BI852"/>
  <c r="BH852"/>
  <c r="BG852"/>
  <c r="BF852"/>
  <c r="T852"/>
  <c r="R852"/>
  <c r="P852"/>
  <c r="BI848"/>
  <c r="BH848"/>
  <c r="BG848"/>
  <c r="BF848"/>
  <c r="T848"/>
  <c r="R848"/>
  <c r="P848"/>
  <c r="BI846"/>
  <c r="BH846"/>
  <c r="BG846"/>
  <c r="BF846"/>
  <c r="T846"/>
  <c r="R846"/>
  <c r="P846"/>
  <c r="BI843"/>
  <c r="BH843"/>
  <c r="BG843"/>
  <c r="BF843"/>
  <c r="T843"/>
  <c r="R843"/>
  <c r="P843"/>
  <c r="BI841"/>
  <c r="BH841"/>
  <c r="BG841"/>
  <c r="BF841"/>
  <c r="T841"/>
  <c r="R841"/>
  <c r="P841"/>
  <c r="BI839"/>
  <c r="BH839"/>
  <c r="BG839"/>
  <c r="BF839"/>
  <c r="T839"/>
  <c r="R839"/>
  <c r="P839"/>
  <c r="BI838"/>
  <c r="BH838"/>
  <c r="BG838"/>
  <c r="BF838"/>
  <c r="T838"/>
  <c r="R838"/>
  <c r="P838"/>
  <c r="BI836"/>
  <c r="BH836"/>
  <c r="BG836"/>
  <c r="BF836"/>
  <c r="T836"/>
  <c r="R836"/>
  <c r="P836"/>
  <c r="BI835"/>
  <c r="BH835"/>
  <c r="BG835"/>
  <c r="BF835"/>
  <c r="T835"/>
  <c r="R835"/>
  <c r="P835"/>
  <c r="BI833"/>
  <c r="BH833"/>
  <c r="BG833"/>
  <c r="BF833"/>
  <c r="T833"/>
  <c r="R833"/>
  <c r="P833"/>
  <c r="BI830"/>
  <c r="BH830"/>
  <c r="BG830"/>
  <c r="BF830"/>
  <c r="T830"/>
  <c r="R830"/>
  <c r="P830"/>
  <c r="BI828"/>
  <c r="BH828"/>
  <c r="BG828"/>
  <c r="BF828"/>
  <c r="T828"/>
  <c r="R828"/>
  <c r="P828"/>
  <c r="BI825"/>
  <c r="BH825"/>
  <c r="BG825"/>
  <c r="BF825"/>
  <c r="T825"/>
  <c r="R825"/>
  <c r="P825"/>
  <c r="BI823"/>
  <c r="BH823"/>
  <c r="BG823"/>
  <c r="BF823"/>
  <c r="T823"/>
  <c r="R823"/>
  <c r="P823"/>
  <c r="BI821"/>
  <c r="BH821"/>
  <c r="BG821"/>
  <c r="BF821"/>
  <c r="T821"/>
  <c r="R821"/>
  <c r="P821"/>
  <c r="BI820"/>
  <c r="BH820"/>
  <c r="BG820"/>
  <c r="BF820"/>
  <c r="T820"/>
  <c r="R820"/>
  <c r="P820"/>
  <c r="BI818"/>
  <c r="BH818"/>
  <c r="BG818"/>
  <c r="BF818"/>
  <c r="T818"/>
  <c r="R818"/>
  <c r="P818"/>
  <c r="BI815"/>
  <c r="BH815"/>
  <c r="BG815"/>
  <c r="BF815"/>
  <c r="T815"/>
  <c r="R815"/>
  <c r="P815"/>
  <c r="BI811"/>
  <c r="BH811"/>
  <c r="BG811"/>
  <c r="BF811"/>
  <c r="T811"/>
  <c r="R811"/>
  <c r="P811"/>
  <c r="BI809"/>
  <c r="BH809"/>
  <c r="BG809"/>
  <c r="BF809"/>
  <c r="T809"/>
  <c r="R809"/>
  <c r="P809"/>
  <c r="BI807"/>
  <c r="BH807"/>
  <c r="BG807"/>
  <c r="BF807"/>
  <c r="T807"/>
  <c r="R807"/>
  <c r="P807"/>
  <c r="BI805"/>
  <c r="BH805"/>
  <c r="BG805"/>
  <c r="BF805"/>
  <c r="T805"/>
  <c r="R805"/>
  <c r="P805"/>
  <c r="BI803"/>
  <c r="BH803"/>
  <c r="BG803"/>
  <c r="BF803"/>
  <c r="T803"/>
  <c r="R803"/>
  <c r="P803"/>
  <c r="BI801"/>
  <c r="BH801"/>
  <c r="BG801"/>
  <c r="BF801"/>
  <c r="T801"/>
  <c r="R801"/>
  <c r="P801"/>
  <c r="BI799"/>
  <c r="BH799"/>
  <c r="BG799"/>
  <c r="BF799"/>
  <c r="T799"/>
  <c r="R799"/>
  <c r="P799"/>
  <c r="BI797"/>
  <c r="BH797"/>
  <c r="BG797"/>
  <c r="BF797"/>
  <c r="T797"/>
  <c r="R797"/>
  <c r="P797"/>
  <c r="BI795"/>
  <c r="BH795"/>
  <c r="BG795"/>
  <c r="BF795"/>
  <c r="T795"/>
  <c r="R795"/>
  <c r="P795"/>
  <c r="BI793"/>
  <c r="BH793"/>
  <c r="BG793"/>
  <c r="BF793"/>
  <c r="T793"/>
  <c r="R793"/>
  <c r="P793"/>
  <c r="BI791"/>
  <c r="BH791"/>
  <c r="BG791"/>
  <c r="BF791"/>
  <c r="T791"/>
  <c r="R791"/>
  <c r="P791"/>
  <c r="BI789"/>
  <c r="BH789"/>
  <c r="BG789"/>
  <c r="BF789"/>
  <c r="T789"/>
  <c r="R789"/>
  <c r="P789"/>
  <c r="BI787"/>
  <c r="BH787"/>
  <c r="BG787"/>
  <c r="BF787"/>
  <c r="T787"/>
  <c r="R787"/>
  <c r="P787"/>
  <c r="BI785"/>
  <c r="BH785"/>
  <c r="BG785"/>
  <c r="BF785"/>
  <c r="T785"/>
  <c r="R785"/>
  <c r="P785"/>
  <c r="BI784"/>
  <c r="BH784"/>
  <c r="BG784"/>
  <c r="BF784"/>
  <c r="T784"/>
  <c r="R784"/>
  <c r="P784"/>
  <c r="BI783"/>
  <c r="BH783"/>
  <c r="BG783"/>
  <c r="BF783"/>
  <c r="T783"/>
  <c r="R783"/>
  <c r="P783"/>
  <c r="BI782"/>
  <c r="BH782"/>
  <c r="BG782"/>
  <c r="BF782"/>
  <c r="T782"/>
  <c r="R782"/>
  <c r="P782"/>
  <c r="BI780"/>
  <c r="BH780"/>
  <c r="BG780"/>
  <c r="BF780"/>
  <c r="T780"/>
  <c r="R780"/>
  <c r="P780"/>
  <c r="BI778"/>
  <c r="BH778"/>
  <c r="BG778"/>
  <c r="BF778"/>
  <c r="T778"/>
  <c r="R778"/>
  <c r="P778"/>
  <c r="BI776"/>
  <c r="BH776"/>
  <c r="BG776"/>
  <c r="BF776"/>
  <c r="T776"/>
  <c r="R776"/>
  <c r="P776"/>
  <c r="BI774"/>
  <c r="BH774"/>
  <c r="BG774"/>
  <c r="BF774"/>
  <c r="T774"/>
  <c r="R774"/>
  <c r="P774"/>
  <c r="BI771"/>
  <c r="BH771"/>
  <c r="BG771"/>
  <c r="BF771"/>
  <c r="T771"/>
  <c r="R771"/>
  <c r="P771"/>
  <c r="BI769"/>
  <c r="BH769"/>
  <c r="BG769"/>
  <c r="BF769"/>
  <c r="T769"/>
  <c r="R769"/>
  <c r="P769"/>
  <c r="BI766"/>
  <c r="BH766"/>
  <c r="BG766"/>
  <c r="BF766"/>
  <c r="T766"/>
  <c r="R766"/>
  <c r="P766"/>
  <c r="BI763"/>
  <c r="BH763"/>
  <c r="BG763"/>
  <c r="BF763"/>
  <c r="T763"/>
  <c r="R763"/>
  <c r="P763"/>
  <c r="BI760"/>
  <c r="BH760"/>
  <c r="BG760"/>
  <c r="BF760"/>
  <c r="T760"/>
  <c r="R760"/>
  <c r="P760"/>
  <c r="BI757"/>
  <c r="BH757"/>
  <c r="BG757"/>
  <c r="BF757"/>
  <c r="T757"/>
  <c r="R757"/>
  <c r="P757"/>
  <c r="BI754"/>
  <c r="BH754"/>
  <c r="BG754"/>
  <c r="BF754"/>
  <c r="T754"/>
  <c r="R754"/>
  <c r="P754"/>
  <c r="BI751"/>
  <c r="BH751"/>
  <c r="BG751"/>
  <c r="BF751"/>
  <c r="T751"/>
  <c r="R751"/>
  <c r="P751"/>
  <c r="BI746"/>
  <c r="BH746"/>
  <c r="BG746"/>
  <c r="BF746"/>
  <c r="T746"/>
  <c r="R746"/>
  <c r="P746"/>
  <c r="BI744"/>
  <c r="BH744"/>
  <c r="BG744"/>
  <c r="BF744"/>
  <c r="T744"/>
  <c r="R744"/>
  <c r="P744"/>
  <c r="BI741"/>
  <c r="BH741"/>
  <c r="BG741"/>
  <c r="BF741"/>
  <c r="T741"/>
  <c r="R741"/>
  <c r="P741"/>
  <c r="BI740"/>
  <c r="BH740"/>
  <c r="BG740"/>
  <c r="BF740"/>
  <c r="T740"/>
  <c r="R740"/>
  <c r="P740"/>
  <c r="BI739"/>
  <c r="BH739"/>
  <c r="BG739"/>
  <c r="BF739"/>
  <c r="T739"/>
  <c r="R739"/>
  <c r="P739"/>
  <c r="BI735"/>
  <c r="BH735"/>
  <c r="BG735"/>
  <c r="BF735"/>
  <c r="T735"/>
  <c r="R735"/>
  <c r="P735"/>
  <c r="BI733"/>
  <c r="BH733"/>
  <c r="BG733"/>
  <c r="BF733"/>
  <c r="T733"/>
  <c r="R733"/>
  <c r="P733"/>
  <c r="BI731"/>
  <c r="BH731"/>
  <c r="BG731"/>
  <c r="BF731"/>
  <c r="T731"/>
  <c r="R731"/>
  <c r="P731"/>
  <c r="BI729"/>
  <c r="BH729"/>
  <c r="BG729"/>
  <c r="BF729"/>
  <c r="T729"/>
  <c r="R729"/>
  <c r="P729"/>
  <c r="BI727"/>
  <c r="BH727"/>
  <c r="BG727"/>
  <c r="BF727"/>
  <c r="T727"/>
  <c r="R727"/>
  <c r="P727"/>
  <c r="BI726"/>
  <c r="BH726"/>
  <c r="BG726"/>
  <c r="BF726"/>
  <c r="T726"/>
  <c r="R726"/>
  <c r="P726"/>
  <c r="BI724"/>
  <c r="BH724"/>
  <c r="BG724"/>
  <c r="BF724"/>
  <c r="T724"/>
  <c r="R724"/>
  <c r="P724"/>
  <c r="BI719"/>
  <c r="BH719"/>
  <c r="BG719"/>
  <c r="BF719"/>
  <c r="T719"/>
  <c r="R719"/>
  <c r="P719"/>
  <c r="BI718"/>
  <c r="BH718"/>
  <c r="BG718"/>
  <c r="BF718"/>
  <c r="T718"/>
  <c r="R718"/>
  <c r="P718"/>
  <c r="BI710"/>
  <c r="BH710"/>
  <c r="BG710"/>
  <c r="BF710"/>
  <c r="T710"/>
  <c r="R710"/>
  <c r="P710"/>
  <c r="BI709"/>
  <c r="BH709"/>
  <c r="BG709"/>
  <c r="BF709"/>
  <c r="T709"/>
  <c r="R709"/>
  <c r="P709"/>
  <c r="BI708"/>
  <c r="BH708"/>
  <c r="BG708"/>
  <c r="BF708"/>
  <c r="T708"/>
  <c r="R708"/>
  <c r="P708"/>
  <c r="BI707"/>
  <c r="BH707"/>
  <c r="BG707"/>
  <c r="BF707"/>
  <c r="T707"/>
  <c r="R707"/>
  <c r="P707"/>
  <c r="BI706"/>
  <c r="BH706"/>
  <c r="BG706"/>
  <c r="BF706"/>
  <c r="T706"/>
  <c r="R706"/>
  <c r="P706"/>
  <c r="BI705"/>
  <c r="BH705"/>
  <c r="BG705"/>
  <c r="BF705"/>
  <c r="T705"/>
  <c r="R705"/>
  <c r="P705"/>
  <c r="BI704"/>
  <c r="BH704"/>
  <c r="BG704"/>
  <c r="BF704"/>
  <c r="T704"/>
  <c r="R704"/>
  <c r="P704"/>
  <c r="BI703"/>
  <c r="BH703"/>
  <c r="BG703"/>
  <c r="BF703"/>
  <c r="T703"/>
  <c r="R703"/>
  <c r="P703"/>
  <c r="BI702"/>
  <c r="BH702"/>
  <c r="BG702"/>
  <c r="BF702"/>
  <c r="T702"/>
  <c r="R702"/>
  <c r="P702"/>
  <c r="BI701"/>
  <c r="BH701"/>
  <c r="BG701"/>
  <c r="BF701"/>
  <c r="T701"/>
  <c r="R701"/>
  <c r="P701"/>
  <c r="BI700"/>
  <c r="BH700"/>
  <c r="BG700"/>
  <c r="BF700"/>
  <c r="T700"/>
  <c r="R700"/>
  <c r="P700"/>
  <c r="BI698"/>
  <c r="BH698"/>
  <c r="BG698"/>
  <c r="BF698"/>
  <c r="T698"/>
  <c r="R698"/>
  <c r="P698"/>
  <c r="BI696"/>
  <c r="BH696"/>
  <c r="BG696"/>
  <c r="BF696"/>
  <c r="T696"/>
  <c r="R696"/>
  <c r="P696"/>
  <c r="BI690"/>
  <c r="BH690"/>
  <c r="BG690"/>
  <c r="BF690"/>
  <c r="T690"/>
  <c r="R690"/>
  <c r="P690"/>
  <c r="BI689"/>
  <c r="BH689"/>
  <c r="BG689"/>
  <c r="BF689"/>
  <c r="T689"/>
  <c r="R689"/>
  <c r="P689"/>
  <c r="BI688"/>
  <c r="BH688"/>
  <c r="BG688"/>
  <c r="BF688"/>
  <c r="T688"/>
  <c r="R688"/>
  <c r="P688"/>
  <c r="BI672"/>
  <c r="BH672"/>
  <c r="BG672"/>
  <c r="BF672"/>
  <c r="T672"/>
  <c r="R672"/>
  <c r="P672"/>
  <c r="BI670"/>
  <c r="BH670"/>
  <c r="BG670"/>
  <c r="BF670"/>
  <c r="T670"/>
  <c r="R670"/>
  <c r="P670"/>
  <c r="BI668"/>
  <c r="BH668"/>
  <c r="BG668"/>
  <c r="BF668"/>
  <c r="T668"/>
  <c r="R668"/>
  <c r="P668"/>
  <c r="BI666"/>
  <c r="BH666"/>
  <c r="BG666"/>
  <c r="BF666"/>
  <c r="T666"/>
  <c r="R666"/>
  <c r="P666"/>
  <c r="BI658"/>
  <c r="BH658"/>
  <c r="BG658"/>
  <c r="BF658"/>
  <c r="T658"/>
  <c r="R658"/>
  <c r="P658"/>
  <c r="BI656"/>
  <c r="BH656"/>
  <c r="BG656"/>
  <c r="BF656"/>
  <c r="T656"/>
  <c r="R656"/>
  <c r="P656"/>
  <c r="BI654"/>
  <c r="BH654"/>
  <c r="BG654"/>
  <c r="BF654"/>
  <c r="T654"/>
  <c r="R654"/>
  <c r="P654"/>
  <c r="BI652"/>
  <c r="BH652"/>
  <c r="BG652"/>
  <c r="BF652"/>
  <c r="T652"/>
  <c r="R652"/>
  <c r="P652"/>
  <c r="BI644"/>
  <c r="BH644"/>
  <c r="BG644"/>
  <c r="BF644"/>
  <c r="T644"/>
  <c r="R644"/>
  <c r="P644"/>
  <c r="BI643"/>
  <c r="BH643"/>
  <c r="BG643"/>
  <c r="BF643"/>
  <c r="T643"/>
  <c r="R643"/>
  <c r="P643"/>
  <c r="BI641"/>
  <c r="BH641"/>
  <c r="BG641"/>
  <c r="BF641"/>
  <c r="T641"/>
  <c r="R641"/>
  <c r="P641"/>
  <c r="BI639"/>
  <c r="BH639"/>
  <c r="BG639"/>
  <c r="BF639"/>
  <c r="T639"/>
  <c r="R639"/>
  <c r="P639"/>
  <c r="BI636"/>
  <c r="BH636"/>
  <c r="BG636"/>
  <c r="BF636"/>
  <c r="T636"/>
  <c r="R636"/>
  <c r="P636"/>
  <c r="BI634"/>
  <c r="BH634"/>
  <c r="BG634"/>
  <c r="BF634"/>
  <c r="T634"/>
  <c r="R634"/>
  <c r="P634"/>
  <c r="BI632"/>
  <c r="BH632"/>
  <c r="BG632"/>
  <c r="BF632"/>
  <c r="T632"/>
  <c r="R632"/>
  <c r="P632"/>
  <c r="BI630"/>
  <c r="BH630"/>
  <c r="BG630"/>
  <c r="BF630"/>
  <c r="T630"/>
  <c r="R630"/>
  <c r="P630"/>
  <c r="BI624"/>
  <c r="BH624"/>
  <c r="BG624"/>
  <c r="BF624"/>
  <c r="T624"/>
  <c r="R624"/>
  <c r="P624"/>
  <c r="BI622"/>
  <c r="BH622"/>
  <c r="BG622"/>
  <c r="BF622"/>
  <c r="T622"/>
  <c r="R622"/>
  <c r="P622"/>
  <c r="BI619"/>
  <c r="BH619"/>
  <c r="BG619"/>
  <c r="BF619"/>
  <c r="T619"/>
  <c r="R619"/>
  <c r="P619"/>
  <c r="BI616"/>
  <c r="BH616"/>
  <c r="BG616"/>
  <c r="BF616"/>
  <c r="T616"/>
  <c r="R616"/>
  <c r="P616"/>
  <c r="BI606"/>
  <c r="BH606"/>
  <c r="BG606"/>
  <c r="BF606"/>
  <c r="T606"/>
  <c r="R606"/>
  <c r="P606"/>
  <c r="BI603"/>
  <c r="BH603"/>
  <c r="BG603"/>
  <c r="BF603"/>
  <c r="T603"/>
  <c r="R603"/>
  <c r="P603"/>
  <c r="BI600"/>
  <c r="BH600"/>
  <c r="BG600"/>
  <c r="BF600"/>
  <c r="T600"/>
  <c r="R600"/>
  <c r="P600"/>
  <c r="BI597"/>
  <c r="BH597"/>
  <c r="BG597"/>
  <c r="BF597"/>
  <c r="T597"/>
  <c r="R597"/>
  <c r="P597"/>
  <c r="BI594"/>
  <c r="BH594"/>
  <c r="BG594"/>
  <c r="BF594"/>
  <c r="T594"/>
  <c r="R594"/>
  <c r="P594"/>
  <c r="BI588"/>
  <c r="BH588"/>
  <c r="BG588"/>
  <c r="BF588"/>
  <c r="T588"/>
  <c r="R588"/>
  <c r="P588"/>
  <c r="BI585"/>
  <c r="BH585"/>
  <c r="BG585"/>
  <c r="BF585"/>
  <c r="T585"/>
  <c r="R585"/>
  <c r="P585"/>
  <c r="BI582"/>
  <c r="BH582"/>
  <c r="BG582"/>
  <c r="BF582"/>
  <c r="T582"/>
  <c r="R582"/>
  <c r="P582"/>
  <c r="BI579"/>
  <c r="BH579"/>
  <c r="BG579"/>
  <c r="BF579"/>
  <c r="T579"/>
  <c r="R579"/>
  <c r="P579"/>
  <c r="BI574"/>
  <c r="BH574"/>
  <c r="BG574"/>
  <c r="BF574"/>
  <c r="T574"/>
  <c r="R574"/>
  <c r="P574"/>
  <c r="BI572"/>
  <c r="BH572"/>
  <c r="BG572"/>
  <c r="BF572"/>
  <c r="T572"/>
  <c r="R572"/>
  <c r="P572"/>
  <c r="BI567"/>
  <c r="BH567"/>
  <c r="BG567"/>
  <c r="BF567"/>
  <c r="T567"/>
  <c r="R567"/>
  <c r="P567"/>
  <c r="BI565"/>
  <c r="BH565"/>
  <c r="BG565"/>
  <c r="BF565"/>
  <c r="T565"/>
  <c r="R565"/>
  <c r="P565"/>
  <c r="BI559"/>
  <c r="BH559"/>
  <c r="BG559"/>
  <c r="BF559"/>
  <c r="T559"/>
  <c r="R559"/>
  <c r="P559"/>
  <c r="BI558"/>
  <c r="BH558"/>
  <c r="BG558"/>
  <c r="BF558"/>
  <c r="T558"/>
  <c r="R558"/>
  <c r="P558"/>
  <c r="BI554"/>
  <c r="BH554"/>
  <c r="BG554"/>
  <c r="BF554"/>
  <c r="T554"/>
  <c r="R554"/>
  <c r="P554"/>
  <c r="BI551"/>
  <c r="BH551"/>
  <c r="BG551"/>
  <c r="BF551"/>
  <c r="T551"/>
  <c r="R551"/>
  <c r="P551"/>
  <c r="BI549"/>
  <c r="BH549"/>
  <c r="BG549"/>
  <c r="BF549"/>
  <c r="T549"/>
  <c r="R549"/>
  <c r="P549"/>
  <c r="BI547"/>
  <c r="BH547"/>
  <c r="BG547"/>
  <c r="BF547"/>
  <c r="T547"/>
  <c r="R547"/>
  <c r="P547"/>
  <c r="BI541"/>
  <c r="BH541"/>
  <c r="BG541"/>
  <c r="BF541"/>
  <c r="T541"/>
  <c r="R541"/>
  <c r="P541"/>
  <c r="BI539"/>
  <c r="BH539"/>
  <c r="BG539"/>
  <c r="BF539"/>
  <c r="T539"/>
  <c r="R539"/>
  <c r="P539"/>
  <c r="BI536"/>
  <c r="BH536"/>
  <c r="BG536"/>
  <c r="BF536"/>
  <c r="T536"/>
  <c r="R536"/>
  <c r="P536"/>
  <c r="BI534"/>
  <c r="BH534"/>
  <c r="BG534"/>
  <c r="BF534"/>
  <c r="T534"/>
  <c r="R534"/>
  <c r="P534"/>
  <c r="BI525"/>
  <c r="BH525"/>
  <c r="BG525"/>
  <c r="BF525"/>
  <c r="T525"/>
  <c r="R525"/>
  <c r="P525"/>
  <c r="BI523"/>
  <c r="BH523"/>
  <c r="BG523"/>
  <c r="BF523"/>
  <c r="T523"/>
  <c r="R523"/>
  <c r="P523"/>
  <c r="BI521"/>
  <c r="BH521"/>
  <c r="BG521"/>
  <c r="BF521"/>
  <c r="T521"/>
  <c r="R521"/>
  <c r="P521"/>
  <c r="BI517"/>
  <c r="BH517"/>
  <c r="BG517"/>
  <c r="BF517"/>
  <c r="T517"/>
  <c r="R517"/>
  <c r="P517"/>
  <c r="BI511"/>
  <c r="BH511"/>
  <c r="BG511"/>
  <c r="BF511"/>
  <c r="T511"/>
  <c r="R511"/>
  <c r="P511"/>
  <c r="BI507"/>
  <c r="BH507"/>
  <c r="BG507"/>
  <c r="BF507"/>
  <c r="T507"/>
  <c r="R507"/>
  <c r="P507"/>
  <c r="BI503"/>
  <c r="BH503"/>
  <c r="BG503"/>
  <c r="BF503"/>
  <c r="T503"/>
  <c r="R503"/>
  <c r="P503"/>
  <c r="BI499"/>
  <c r="BH499"/>
  <c r="BG499"/>
  <c r="BF499"/>
  <c r="T499"/>
  <c r="R499"/>
  <c r="P499"/>
  <c r="BI497"/>
  <c r="BH497"/>
  <c r="BG497"/>
  <c r="BF497"/>
  <c r="T497"/>
  <c r="R497"/>
  <c r="P497"/>
  <c r="BI488"/>
  <c r="BH488"/>
  <c r="BG488"/>
  <c r="BF488"/>
  <c r="T488"/>
  <c r="R488"/>
  <c r="P488"/>
  <c r="BI485"/>
  <c r="BH485"/>
  <c r="BG485"/>
  <c r="BF485"/>
  <c r="T485"/>
  <c r="R485"/>
  <c r="P485"/>
  <c r="BI483"/>
  <c r="BH483"/>
  <c r="BG483"/>
  <c r="BF483"/>
  <c r="T483"/>
  <c r="R483"/>
  <c r="P483"/>
  <c r="BI481"/>
  <c r="BH481"/>
  <c r="BG481"/>
  <c r="BF481"/>
  <c r="T481"/>
  <c r="R481"/>
  <c r="P481"/>
  <c r="BI475"/>
  <c r="BH475"/>
  <c r="BG475"/>
  <c r="BF475"/>
  <c r="T475"/>
  <c r="R475"/>
  <c r="P475"/>
  <c r="BI470"/>
  <c r="BH470"/>
  <c r="BG470"/>
  <c r="BF470"/>
  <c r="T470"/>
  <c r="R470"/>
  <c r="P470"/>
  <c r="BI468"/>
  <c r="BH468"/>
  <c r="BG468"/>
  <c r="BF468"/>
  <c r="T468"/>
  <c r="R468"/>
  <c r="P468"/>
  <c r="BI467"/>
  <c r="BH467"/>
  <c r="BG467"/>
  <c r="BF467"/>
  <c r="T467"/>
  <c r="R467"/>
  <c r="P467"/>
  <c r="BI465"/>
  <c r="BH465"/>
  <c r="BG465"/>
  <c r="BF465"/>
  <c r="T465"/>
  <c r="R465"/>
  <c r="P465"/>
  <c r="BI463"/>
  <c r="BH463"/>
  <c r="BG463"/>
  <c r="BF463"/>
  <c r="T463"/>
  <c r="R463"/>
  <c r="P463"/>
  <c r="BI461"/>
  <c r="BH461"/>
  <c r="BG461"/>
  <c r="BF461"/>
  <c r="T461"/>
  <c r="R461"/>
  <c r="P461"/>
  <c r="BI459"/>
  <c r="BH459"/>
  <c r="BG459"/>
  <c r="BF459"/>
  <c r="T459"/>
  <c r="R459"/>
  <c r="P459"/>
  <c r="BI454"/>
  <c r="BH454"/>
  <c r="BG454"/>
  <c r="BF454"/>
  <c r="T454"/>
  <c r="R454"/>
  <c r="P454"/>
  <c r="BI449"/>
  <c r="BH449"/>
  <c r="BG449"/>
  <c r="BF449"/>
  <c r="T449"/>
  <c r="R449"/>
  <c r="P449"/>
  <c r="BI448"/>
  <c r="BH448"/>
  <c r="BG448"/>
  <c r="BF448"/>
  <c r="T448"/>
  <c r="R448"/>
  <c r="P448"/>
  <c r="BI446"/>
  <c r="BH446"/>
  <c r="BG446"/>
  <c r="BF446"/>
  <c r="T446"/>
  <c r="R446"/>
  <c r="P446"/>
  <c r="BI437"/>
  <c r="BH437"/>
  <c r="BG437"/>
  <c r="BF437"/>
  <c r="T437"/>
  <c r="R437"/>
  <c r="P437"/>
  <c r="BI435"/>
  <c r="BH435"/>
  <c r="BG435"/>
  <c r="BF435"/>
  <c r="T435"/>
  <c r="R435"/>
  <c r="P435"/>
  <c r="BI432"/>
  <c r="BH432"/>
  <c r="BG432"/>
  <c r="BF432"/>
  <c r="T432"/>
  <c r="R432"/>
  <c r="P432"/>
  <c r="BI426"/>
  <c r="BH426"/>
  <c r="BG426"/>
  <c r="BF426"/>
  <c r="T426"/>
  <c r="R426"/>
  <c r="P426"/>
  <c r="BI425"/>
  <c r="BH425"/>
  <c r="BG425"/>
  <c r="BF425"/>
  <c r="T425"/>
  <c r="R425"/>
  <c r="P425"/>
  <c r="BI423"/>
  <c r="BH423"/>
  <c r="BG423"/>
  <c r="BF423"/>
  <c r="T423"/>
  <c r="R423"/>
  <c r="P423"/>
  <c r="BI419"/>
  <c r="BH419"/>
  <c r="BG419"/>
  <c r="BF419"/>
  <c r="T419"/>
  <c r="R419"/>
  <c r="P419"/>
  <c r="BI417"/>
  <c r="BH417"/>
  <c r="BG417"/>
  <c r="BF417"/>
  <c r="T417"/>
  <c r="R417"/>
  <c r="P417"/>
  <c r="BI415"/>
  <c r="BH415"/>
  <c r="BG415"/>
  <c r="BF415"/>
  <c r="T415"/>
  <c r="R415"/>
  <c r="P415"/>
  <c r="BI411"/>
  <c r="BH411"/>
  <c r="BG411"/>
  <c r="BF411"/>
  <c r="T411"/>
  <c r="R411"/>
  <c r="P411"/>
  <c r="BI409"/>
  <c r="BH409"/>
  <c r="BG409"/>
  <c r="BF409"/>
  <c r="T409"/>
  <c r="R409"/>
  <c r="P409"/>
  <c r="BI406"/>
  <c r="BH406"/>
  <c r="BG406"/>
  <c r="BF406"/>
  <c r="T406"/>
  <c r="R406"/>
  <c r="P406"/>
  <c r="BI404"/>
  <c r="BH404"/>
  <c r="BG404"/>
  <c r="BF404"/>
  <c r="T404"/>
  <c r="R404"/>
  <c r="P404"/>
  <c r="BI403"/>
  <c r="BH403"/>
  <c r="BG403"/>
  <c r="BF403"/>
  <c r="T403"/>
  <c r="R403"/>
  <c r="P403"/>
  <c r="BI401"/>
  <c r="BH401"/>
  <c r="BG401"/>
  <c r="BF401"/>
  <c r="T401"/>
  <c r="R401"/>
  <c r="P401"/>
  <c r="BI400"/>
  <c r="BH400"/>
  <c r="BG400"/>
  <c r="BF400"/>
  <c r="T400"/>
  <c r="R400"/>
  <c r="P400"/>
  <c r="BI398"/>
  <c r="BH398"/>
  <c r="BG398"/>
  <c r="BF398"/>
  <c r="T398"/>
  <c r="R398"/>
  <c r="P398"/>
  <c r="BI396"/>
  <c r="BH396"/>
  <c r="BG396"/>
  <c r="BF396"/>
  <c r="T396"/>
  <c r="R396"/>
  <c r="P396"/>
  <c r="BI394"/>
  <c r="BH394"/>
  <c r="BG394"/>
  <c r="BF394"/>
  <c r="T394"/>
  <c r="R394"/>
  <c r="P394"/>
  <c r="BI389"/>
  <c r="BH389"/>
  <c r="BG389"/>
  <c r="BF389"/>
  <c r="T389"/>
  <c r="R389"/>
  <c r="P389"/>
  <c r="BI387"/>
  <c r="BH387"/>
  <c r="BG387"/>
  <c r="BF387"/>
  <c r="T387"/>
  <c r="R387"/>
  <c r="P387"/>
  <c r="BI383"/>
  <c r="BH383"/>
  <c r="BG383"/>
  <c r="BF383"/>
  <c r="T383"/>
  <c r="R383"/>
  <c r="P383"/>
  <c r="BI381"/>
  <c r="BH381"/>
  <c r="BG381"/>
  <c r="BF381"/>
  <c r="T381"/>
  <c r="R381"/>
  <c r="P381"/>
  <c r="BI377"/>
  <c r="BH377"/>
  <c r="BG377"/>
  <c r="BF377"/>
  <c r="T377"/>
  <c r="R377"/>
  <c r="P377"/>
  <c r="BI375"/>
  <c r="BH375"/>
  <c r="BG375"/>
  <c r="BF375"/>
  <c r="T375"/>
  <c r="R375"/>
  <c r="P375"/>
  <c r="BI371"/>
  <c r="BH371"/>
  <c r="BG371"/>
  <c r="BF371"/>
  <c r="T371"/>
  <c r="R371"/>
  <c r="P371"/>
  <c r="BI368"/>
  <c r="BH368"/>
  <c r="BG368"/>
  <c r="BF368"/>
  <c r="T368"/>
  <c r="R368"/>
  <c r="P368"/>
  <c r="BI364"/>
  <c r="BH364"/>
  <c r="BG364"/>
  <c r="BF364"/>
  <c r="T364"/>
  <c r="R364"/>
  <c r="P364"/>
  <c r="BI359"/>
  <c r="BH359"/>
  <c r="BG359"/>
  <c r="BF359"/>
  <c r="T359"/>
  <c r="R359"/>
  <c r="P359"/>
  <c r="BI357"/>
  <c r="BH357"/>
  <c r="BG357"/>
  <c r="BF357"/>
  <c r="T357"/>
  <c r="R357"/>
  <c r="P357"/>
  <c r="BI352"/>
  <c r="BH352"/>
  <c r="BG352"/>
  <c r="BF352"/>
  <c r="T352"/>
  <c r="R352"/>
  <c r="P352"/>
  <c r="BI350"/>
  <c r="BH350"/>
  <c r="BG350"/>
  <c r="BF350"/>
  <c r="T350"/>
  <c r="R350"/>
  <c r="P350"/>
  <c r="BI345"/>
  <c r="BH345"/>
  <c r="BG345"/>
  <c r="BF345"/>
  <c r="T345"/>
  <c r="R345"/>
  <c r="P345"/>
  <c r="BI343"/>
  <c r="BH343"/>
  <c r="BG343"/>
  <c r="BF343"/>
  <c r="T343"/>
  <c r="R343"/>
  <c r="P343"/>
  <c r="BI338"/>
  <c r="BH338"/>
  <c r="BG338"/>
  <c r="BF338"/>
  <c r="T338"/>
  <c r="R338"/>
  <c r="P338"/>
  <c r="BI335"/>
  <c r="BH335"/>
  <c r="BG335"/>
  <c r="BF335"/>
  <c r="T335"/>
  <c r="R335"/>
  <c r="P335"/>
  <c r="BI330"/>
  <c r="BH330"/>
  <c r="BG330"/>
  <c r="BF330"/>
  <c r="T330"/>
  <c r="R330"/>
  <c r="P330"/>
  <c r="BI327"/>
  <c r="BH327"/>
  <c r="BG327"/>
  <c r="BF327"/>
  <c r="T327"/>
  <c r="T326"/>
  <c r="R327"/>
  <c r="R326"/>
  <c r="P327"/>
  <c r="P326"/>
  <c r="BI324"/>
  <c r="BH324"/>
  <c r="BG324"/>
  <c r="BF324"/>
  <c r="T324"/>
  <c r="R324"/>
  <c r="P324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2"/>
  <c r="BH312"/>
  <c r="BG312"/>
  <c r="BF312"/>
  <c r="T312"/>
  <c r="R312"/>
  <c r="P312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5"/>
  <c r="BH305"/>
  <c r="BG305"/>
  <c r="BF305"/>
  <c r="T305"/>
  <c r="R305"/>
  <c r="P305"/>
  <c r="BI301"/>
  <c r="BH301"/>
  <c r="BG301"/>
  <c r="BF301"/>
  <c r="T301"/>
  <c r="R301"/>
  <c r="P301"/>
  <c r="BI297"/>
  <c r="BH297"/>
  <c r="BG297"/>
  <c r="BF297"/>
  <c r="T297"/>
  <c r="R297"/>
  <c r="P297"/>
  <c r="BI296"/>
  <c r="BH296"/>
  <c r="BG296"/>
  <c r="BF296"/>
  <c r="T296"/>
  <c r="R296"/>
  <c r="P296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85"/>
  <c r="BH285"/>
  <c r="BG285"/>
  <c r="BF285"/>
  <c r="T285"/>
  <c r="R285"/>
  <c r="P285"/>
  <c r="BI283"/>
  <c r="BH283"/>
  <c r="BG283"/>
  <c r="BF283"/>
  <c r="T283"/>
  <c r="R283"/>
  <c r="P283"/>
  <c r="BI277"/>
  <c r="BH277"/>
  <c r="BG277"/>
  <c r="BF277"/>
  <c r="T277"/>
  <c r="R277"/>
  <c r="P277"/>
  <c r="BI275"/>
  <c r="BH275"/>
  <c r="BG275"/>
  <c r="BF275"/>
  <c r="T275"/>
  <c r="R275"/>
  <c r="P275"/>
  <c r="BI273"/>
  <c r="BH273"/>
  <c r="BG273"/>
  <c r="BF273"/>
  <c r="T273"/>
  <c r="R273"/>
  <c r="P273"/>
  <c r="BI271"/>
  <c r="BH271"/>
  <c r="BG271"/>
  <c r="BF271"/>
  <c r="T271"/>
  <c r="R271"/>
  <c r="P271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1"/>
  <c r="BH241"/>
  <c r="BG241"/>
  <c r="BF241"/>
  <c r="T241"/>
  <c r="R241"/>
  <c r="P241"/>
  <c r="BI237"/>
  <c r="BH237"/>
  <c r="BG237"/>
  <c r="BF237"/>
  <c r="T237"/>
  <c r="R237"/>
  <c r="P237"/>
  <c r="BI233"/>
  <c r="BH233"/>
  <c r="BG233"/>
  <c r="BF233"/>
  <c r="T233"/>
  <c r="R233"/>
  <c r="P233"/>
  <c r="BI230"/>
  <c r="BH230"/>
  <c r="BG230"/>
  <c r="BF230"/>
  <c r="T230"/>
  <c r="R230"/>
  <c r="P230"/>
  <c r="BI226"/>
  <c r="BH226"/>
  <c r="BG226"/>
  <c r="BF226"/>
  <c r="T226"/>
  <c r="R226"/>
  <c r="P226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1"/>
  <c r="BH211"/>
  <c r="BG211"/>
  <c r="BF211"/>
  <c r="T211"/>
  <c r="R211"/>
  <c r="P211"/>
  <c r="BI205"/>
  <c r="BH205"/>
  <c r="BG205"/>
  <c r="BF205"/>
  <c r="T205"/>
  <c r="R205"/>
  <c r="P205"/>
  <c r="BI199"/>
  <c r="BH199"/>
  <c r="BG199"/>
  <c r="BF199"/>
  <c r="T199"/>
  <c r="R199"/>
  <c r="P199"/>
  <c r="BI195"/>
  <c r="BH195"/>
  <c r="BG195"/>
  <c r="BF195"/>
  <c r="T195"/>
  <c r="R195"/>
  <c r="P195"/>
  <c r="BI192"/>
  <c r="BH192"/>
  <c r="BG192"/>
  <c r="BF192"/>
  <c r="T192"/>
  <c r="R192"/>
  <c r="P192"/>
  <c r="BI187"/>
  <c r="BH187"/>
  <c r="BG187"/>
  <c r="BF187"/>
  <c r="T187"/>
  <c r="R187"/>
  <c r="P187"/>
  <c r="BI185"/>
  <c r="BH185"/>
  <c r="BG185"/>
  <c r="BF185"/>
  <c r="T185"/>
  <c r="R185"/>
  <c r="P185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J141"/>
  <c r="J140"/>
  <c r="F140"/>
  <c r="F138"/>
  <c r="E136"/>
  <c r="J94"/>
  <c r="J93"/>
  <c r="F93"/>
  <c r="F91"/>
  <c r="E89"/>
  <c r="J20"/>
  <c r="E20"/>
  <c r="F141"/>
  <c r="J19"/>
  <c r="J14"/>
  <c r="J138"/>
  <c r="E7"/>
  <c r="E132"/>
  <c i="18" r="J39"/>
  <c r="J38"/>
  <c i="1" r="AY112"/>
  <c i="18" r="J37"/>
  <c i="1" r="AX112"/>
  <c i="18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118"/>
  <c r="J19"/>
  <c r="J14"/>
  <c r="J91"/>
  <c r="E7"/>
  <c r="E85"/>
  <c i="17" r="J39"/>
  <c r="J38"/>
  <c i="1" r="AY111"/>
  <c i="17" r="J37"/>
  <c i="1" r="AX111"/>
  <c i="17" r="BI212"/>
  <c r="BH212"/>
  <c r="BG212"/>
  <c r="BF212"/>
  <c r="T212"/>
  <c r="T211"/>
  <c r="R212"/>
  <c r="R211"/>
  <c r="P212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8"/>
  <c r="J127"/>
  <c r="F127"/>
  <c r="F125"/>
  <c r="E123"/>
  <c r="J94"/>
  <c r="J93"/>
  <c r="F93"/>
  <c r="F91"/>
  <c r="E89"/>
  <c r="J20"/>
  <c r="E20"/>
  <c r="F128"/>
  <c r="J19"/>
  <c r="J14"/>
  <c r="J125"/>
  <c r="E7"/>
  <c r="E119"/>
  <c i="16" r="J664"/>
  <c r="J595"/>
  <c r="J481"/>
  <c r="J458"/>
  <c r="J158"/>
  <c r="J39"/>
  <c r="J38"/>
  <c i="1" r="AY110"/>
  <c i="16" r="J37"/>
  <c i="1" r="AX110"/>
  <c i="16" r="BI1037"/>
  <c r="BH1037"/>
  <c r="BG1037"/>
  <c r="BF1037"/>
  <c r="T1037"/>
  <c r="R1037"/>
  <c r="P1037"/>
  <c r="BI1034"/>
  <c r="BH1034"/>
  <c r="BG1034"/>
  <c r="BF1034"/>
  <c r="T1034"/>
  <c r="R1034"/>
  <c r="P1034"/>
  <c r="BI1031"/>
  <c r="BH1031"/>
  <c r="BG1031"/>
  <c r="BF1031"/>
  <c r="T1031"/>
  <c r="R1031"/>
  <c r="P1031"/>
  <c r="BI1025"/>
  <c r="BH1025"/>
  <c r="BG1025"/>
  <c r="BF1025"/>
  <c r="T1025"/>
  <c r="T1024"/>
  <c r="T1023"/>
  <c r="R1025"/>
  <c r="R1024"/>
  <c r="R1023"/>
  <c r="P1025"/>
  <c r="P1024"/>
  <c r="P1023"/>
  <c r="BI1022"/>
  <c r="BH1022"/>
  <c r="BG1022"/>
  <c r="BF1022"/>
  <c r="T1022"/>
  <c r="T1021"/>
  <c r="R1022"/>
  <c r="R1021"/>
  <c r="P1022"/>
  <c r="P1021"/>
  <c r="BI1018"/>
  <c r="BH1018"/>
  <c r="BG1018"/>
  <c r="BF1018"/>
  <c r="T1018"/>
  <c r="R1018"/>
  <c r="P1018"/>
  <c r="BI1015"/>
  <c r="BH1015"/>
  <c r="BG1015"/>
  <c r="BF1015"/>
  <c r="T1015"/>
  <c r="R1015"/>
  <c r="P1015"/>
  <c r="BI1010"/>
  <c r="BH1010"/>
  <c r="BG1010"/>
  <c r="BF1010"/>
  <c r="T1010"/>
  <c r="R1010"/>
  <c r="P1010"/>
  <c r="BI1006"/>
  <c r="BH1006"/>
  <c r="BG1006"/>
  <c r="BF1006"/>
  <c r="T1006"/>
  <c r="R1006"/>
  <c r="P1006"/>
  <c r="BI987"/>
  <c r="BH987"/>
  <c r="BG987"/>
  <c r="BF987"/>
  <c r="T987"/>
  <c r="R987"/>
  <c r="P987"/>
  <c r="BI969"/>
  <c r="BH969"/>
  <c r="BG969"/>
  <c r="BF969"/>
  <c r="T969"/>
  <c r="R969"/>
  <c r="P969"/>
  <c r="BI966"/>
  <c r="BH966"/>
  <c r="BG966"/>
  <c r="BF966"/>
  <c r="T966"/>
  <c r="R966"/>
  <c r="P966"/>
  <c r="BI961"/>
  <c r="BH961"/>
  <c r="BG961"/>
  <c r="BF961"/>
  <c r="T961"/>
  <c r="R961"/>
  <c r="P961"/>
  <c r="BI956"/>
  <c r="BH956"/>
  <c r="BG956"/>
  <c r="BF956"/>
  <c r="T956"/>
  <c r="R956"/>
  <c r="P956"/>
  <c r="BI947"/>
  <c r="BH947"/>
  <c r="BG947"/>
  <c r="BF947"/>
  <c r="T947"/>
  <c r="R947"/>
  <c r="P947"/>
  <c r="BI942"/>
  <c r="BH942"/>
  <c r="BG942"/>
  <c r="BF942"/>
  <c r="T942"/>
  <c r="R942"/>
  <c r="P942"/>
  <c r="BI939"/>
  <c r="BH939"/>
  <c r="BG939"/>
  <c r="BF939"/>
  <c r="T939"/>
  <c r="R939"/>
  <c r="P939"/>
  <c r="BI935"/>
  <c r="BH935"/>
  <c r="BG935"/>
  <c r="BF935"/>
  <c r="T935"/>
  <c r="T934"/>
  <c r="R935"/>
  <c r="R934"/>
  <c r="P935"/>
  <c r="P934"/>
  <c r="BI931"/>
  <c r="BH931"/>
  <c r="BG931"/>
  <c r="BF931"/>
  <c r="T931"/>
  <c r="T930"/>
  <c r="R931"/>
  <c r="R930"/>
  <c r="P931"/>
  <c r="P930"/>
  <c r="BI921"/>
  <c r="BH921"/>
  <c r="BG921"/>
  <c r="BF921"/>
  <c r="T921"/>
  <c r="R921"/>
  <c r="P921"/>
  <c r="BI914"/>
  <c r="BH914"/>
  <c r="BG914"/>
  <c r="BF914"/>
  <c r="T914"/>
  <c r="R914"/>
  <c r="P914"/>
  <c r="BI902"/>
  <c r="BH902"/>
  <c r="BG902"/>
  <c r="BF902"/>
  <c r="T902"/>
  <c r="R902"/>
  <c r="P902"/>
  <c r="BI890"/>
  <c r="BH890"/>
  <c r="BG890"/>
  <c r="BF890"/>
  <c r="T890"/>
  <c r="R890"/>
  <c r="P890"/>
  <c r="BI878"/>
  <c r="BH878"/>
  <c r="BG878"/>
  <c r="BF878"/>
  <c r="T878"/>
  <c r="R878"/>
  <c r="P878"/>
  <c r="BI866"/>
  <c r="BH866"/>
  <c r="BG866"/>
  <c r="BF866"/>
  <c r="T866"/>
  <c r="R866"/>
  <c r="P866"/>
  <c r="BI861"/>
  <c r="BH861"/>
  <c r="BG861"/>
  <c r="BF861"/>
  <c r="T861"/>
  <c r="R861"/>
  <c r="P861"/>
  <c r="BI858"/>
  <c r="BH858"/>
  <c r="BG858"/>
  <c r="BF858"/>
  <c r="T858"/>
  <c r="R858"/>
  <c r="P858"/>
  <c r="BI855"/>
  <c r="BH855"/>
  <c r="BG855"/>
  <c r="BF855"/>
  <c r="T855"/>
  <c r="R855"/>
  <c r="P855"/>
  <c r="BI852"/>
  <c r="BH852"/>
  <c r="BG852"/>
  <c r="BF852"/>
  <c r="T852"/>
  <c r="R852"/>
  <c r="P852"/>
  <c r="BI849"/>
  <c r="BH849"/>
  <c r="BG849"/>
  <c r="BF849"/>
  <c r="T849"/>
  <c r="R849"/>
  <c r="P849"/>
  <c r="BI843"/>
  <c r="BH843"/>
  <c r="BG843"/>
  <c r="BF843"/>
  <c r="T843"/>
  <c r="R843"/>
  <c r="P843"/>
  <c r="BI839"/>
  <c r="BH839"/>
  <c r="BG839"/>
  <c r="BF839"/>
  <c r="T839"/>
  <c r="R839"/>
  <c r="P839"/>
  <c r="BI836"/>
  <c r="BH836"/>
  <c r="BG836"/>
  <c r="BF836"/>
  <c r="T836"/>
  <c r="R836"/>
  <c r="P836"/>
  <c r="BI831"/>
  <c r="BH831"/>
  <c r="BG831"/>
  <c r="BF831"/>
  <c r="T831"/>
  <c r="R831"/>
  <c r="P831"/>
  <c r="BI828"/>
  <c r="BH828"/>
  <c r="BG828"/>
  <c r="BF828"/>
  <c r="T828"/>
  <c r="R828"/>
  <c r="P828"/>
  <c r="BI825"/>
  <c r="BH825"/>
  <c r="BG825"/>
  <c r="BF825"/>
  <c r="T825"/>
  <c r="R825"/>
  <c r="P825"/>
  <c r="BI821"/>
  <c r="BH821"/>
  <c r="BG821"/>
  <c r="BF821"/>
  <c r="T821"/>
  <c r="R821"/>
  <c r="P821"/>
  <c r="BI818"/>
  <c r="BH818"/>
  <c r="BG818"/>
  <c r="BF818"/>
  <c r="T818"/>
  <c r="R818"/>
  <c r="P818"/>
  <c r="BI809"/>
  <c r="BH809"/>
  <c r="BG809"/>
  <c r="BF809"/>
  <c r="T809"/>
  <c r="R809"/>
  <c r="P809"/>
  <c r="BI798"/>
  <c r="BH798"/>
  <c r="BG798"/>
  <c r="BF798"/>
  <c r="T798"/>
  <c r="R798"/>
  <c r="P798"/>
  <c r="BI789"/>
  <c r="BH789"/>
  <c r="BG789"/>
  <c r="BF789"/>
  <c r="T789"/>
  <c r="R789"/>
  <c r="P789"/>
  <c r="BI786"/>
  <c r="BH786"/>
  <c r="BG786"/>
  <c r="BF786"/>
  <c r="T786"/>
  <c r="R786"/>
  <c r="P786"/>
  <c r="BI775"/>
  <c r="BH775"/>
  <c r="BG775"/>
  <c r="BF775"/>
  <c r="T775"/>
  <c r="R775"/>
  <c r="P775"/>
  <c r="BI759"/>
  <c r="BH759"/>
  <c r="BG759"/>
  <c r="BF759"/>
  <c r="T759"/>
  <c r="R759"/>
  <c r="P759"/>
  <c r="BI743"/>
  <c r="BH743"/>
  <c r="BG743"/>
  <c r="BF743"/>
  <c r="T743"/>
  <c r="R743"/>
  <c r="P743"/>
  <c r="BI738"/>
  <c r="BH738"/>
  <c r="BG738"/>
  <c r="BF738"/>
  <c r="T738"/>
  <c r="R738"/>
  <c r="P738"/>
  <c r="BI731"/>
  <c r="BH731"/>
  <c r="BG731"/>
  <c r="BF731"/>
  <c r="T731"/>
  <c r="R731"/>
  <c r="P731"/>
  <c r="BI726"/>
  <c r="BH726"/>
  <c r="BG726"/>
  <c r="BF726"/>
  <c r="T726"/>
  <c r="R726"/>
  <c r="P726"/>
  <c r="BI721"/>
  <c r="BH721"/>
  <c r="BG721"/>
  <c r="BF721"/>
  <c r="T721"/>
  <c r="R721"/>
  <c r="P721"/>
  <c r="BI716"/>
  <c r="BH716"/>
  <c r="BG716"/>
  <c r="BF716"/>
  <c r="T716"/>
  <c r="R716"/>
  <c r="P716"/>
  <c r="BI711"/>
  <c r="BH711"/>
  <c r="BG711"/>
  <c r="BF711"/>
  <c r="T711"/>
  <c r="R711"/>
  <c r="P711"/>
  <c r="BI706"/>
  <c r="BH706"/>
  <c r="BG706"/>
  <c r="BF706"/>
  <c r="T706"/>
  <c r="R706"/>
  <c r="P706"/>
  <c r="BI703"/>
  <c r="BH703"/>
  <c r="BG703"/>
  <c r="BF703"/>
  <c r="T703"/>
  <c r="R703"/>
  <c r="P703"/>
  <c r="BI700"/>
  <c r="BH700"/>
  <c r="BG700"/>
  <c r="BF700"/>
  <c r="T700"/>
  <c r="R700"/>
  <c r="P700"/>
  <c r="BI690"/>
  <c r="BH690"/>
  <c r="BG690"/>
  <c r="BF690"/>
  <c r="T690"/>
  <c r="R690"/>
  <c r="P690"/>
  <c r="BI682"/>
  <c r="BH682"/>
  <c r="BG682"/>
  <c r="BF682"/>
  <c r="T682"/>
  <c r="R682"/>
  <c r="P682"/>
  <c r="BI666"/>
  <c r="BH666"/>
  <c r="BG666"/>
  <c r="BF666"/>
  <c r="T666"/>
  <c r="R666"/>
  <c r="P666"/>
  <c r="J124"/>
  <c r="BI661"/>
  <c r="BH661"/>
  <c r="BG661"/>
  <c r="BF661"/>
  <c r="T661"/>
  <c r="R661"/>
  <c r="P661"/>
  <c r="BI658"/>
  <c r="BH658"/>
  <c r="BG658"/>
  <c r="BF658"/>
  <c r="T658"/>
  <c r="R658"/>
  <c r="P658"/>
  <c r="BI655"/>
  <c r="BH655"/>
  <c r="BG655"/>
  <c r="BF655"/>
  <c r="T655"/>
  <c r="R655"/>
  <c r="P655"/>
  <c r="BI652"/>
  <c r="BH652"/>
  <c r="BG652"/>
  <c r="BF652"/>
  <c r="T652"/>
  <c r="R652"/>
  <c r="P652"/>
  <c r="BI649"/>
  <c r="BH649"/>
  <c r="BG649"/>
  <c r="BF649"/>
  <c r="T649"/>
  <c r="R649"/>
  <c r="P649"/>
  <c r="BI646"/>
  <c r="BH646"/>
  <c r="BG646"/>
  <c r="BF646"/>
  <c r="T646"/>
  <c r="R646"/>
  <c r="P646"/>
  <c r="BI643"/>
  <c r="BH643"/>
  <c r="BG643"/>
  <c r="BF643"/>
  <c r="T643"/>
  <c r="R643"/>
  <c r="P643"/>
  <c r="BI640"/>
  <c r="BH640"/>
  <c r="BG640"/>
  <c r="BF640"/>
  <c r="T640"/>
  <c r="R640"/>
  <c r="P640"/>
  <c r="BI637"/>
  <c r="BH637"/>
  <c r="BG637"/>
  <c r="BF637"/>
  <c r="T637"/>
  <c r="R637"/>
  <c r="P637"/>
  <c r="BI634"/>
  <c r="BH634"/>
  <c r="BG634"/>
  <c r="BF634"/>
  <c r="T634"/>
  <c r="R634"/>
  <c r="P634"/>
  <c r="BI631"/>
  <c r="BH631"/>
  <c r="BG631"/>
  <c r="BF631"/>
  <c r="T631"/>
  <c r="R631"/>
  <c r="P631"/>
  <c r="BI628"/>
  <c r="BH628"/>
  <c r="BG628"/>
  <c r="BF628"/>
  <c r="T628"/>
  <c r="R628"/>
  <c r="P628"/>
  <c r="BI625"/>
  <c r="BH625"/>
  <c r="BG625"/>
  <c r="BF625"/>
  <c r="T625"/>
  <c r="R625"/>
  <c r="P625"/>
  <c r="BI622"/>
  <c r="BH622"/>
  <c r="BG622"/>
  <c r="BF622"/>
  <c r="T622"/>
  <c r="R622"/>
  <c r="P622"/>
  <c r="BI618"/>
  <c r="BH618"/>
  <c r="BG618"/>
  <c r="BF618"/>
  <c r="T618"/>
  <c r="R618"/>
  <c r="P618"/>
  <c r="BI615"/>
  <c r="BH615"/>
  <c r="BG615"/>
  <c r="BF615"/>
  <c r="T615"/>
  <c r="R615"/>
  <c r="P615"/>
  <c r="BI612"/>
  <c r="BH612"/>
  <c r="BG612"/>
  <c r="BF612"/>
  <c r="T612"/>
  <c r="R612"/>
  <c r="P612"/>
  <c r="BI609"/>
  <c r="BH609"/>
  <c r="BG609"/>
  <c r="BF609"/>
  <c r="T609"/>
  <c r="R609"/>
  <c r="P609"/>
  <c r="BI603"/>
  <c r="BH603"/>
  <c r="BG603"/>
  <c r="BF603"/>
  <c r="T603"/>
  <c r="R603"/>
  <c r="P603"/>
  <c r="BI600"/>
  <c r="BH600"/>
  <c r="BG600"/>
  <c r="BF600"/>
  <c r="T600"/>
  <c r="R600"/>
  <c r="P600"/>
  <c r="BI597"/>
  <c r="BH597"/>
  <c r="BG597"/>
  <c r="BF597"/>
  <c r="T597"/>
  <c r="R597"/>
  <c r="P597"/>
  <c r="J121"/>
  <c r="BI592"/>
  <c r="BH592"/>
  <c r="BG592"/>
  <c r="BF592"/>
  <c r="T592"/>
  <c r="R592"/>
  <c r="P592"/>
  <c r="BI589"/>
  <c r="BH589"/>
  <c r="BG589"/>
  <c r="BF589"/>
  <c r="T589"/>
  <c r="R589"/>
  <c r="P589"/>
  <c r="BI585"/>
  <c r="BH585"/>
  <c r="BG585"/>
  <c r="BF585"/>
  <c r="T585"/>
  <c r="R585"/>
  <c r="P585"/>
  <c r="BI579"/>
  <c r="BH579"/>
  <c r="BG579"/>
  <c r="BF579"/>
  <c r="T579"/>
  <c r="R579"/>
  <c r="P579"/>
  <c r="BI573"/>
  <c r="BH573"/>
  <c r="BG573"/>
  <c r="BF573"/>
  <c r="T573"/>
  <c r="R573"/>
  <c r="P573"/>
  <c r="BI569"/>
  <c r="BH569"/>
  <c r="BG569"/>
  <c r="BF569"/>
  <c r="T569"/>
  <c r="R569"/>
  <c r="P569"/>
  <c r="BI565"/>
  <c r="BH565"/>
  <c r="BG565"/>
  <c r="BF565"/>
  <c r="T565"/>
  <c r="R565"/>
  <c r="P565"/>
  <c r="BI560"/>
  <c r="BH560"/>
  <c r="BG560"/>
  <c r="BF560"/>
  <c r="T560"/>
  <c r="R560"/>
  <c r="P560"/>
  <c r="BI555"/>
  <c r="BH555"/>
  <c r="BG555"/>
  <c r="BF555"/>
  <c r="T555"/>
  <c r="R555"/>
  <c r="P555"/>
  <c r="BI551"/>
  <c r="BH551"/>
  <c r="BG551"/>
  <c r="BF551"/>
  <c r="T551"/>
  <c r="R551"/>
  <c r="P551"/>
  <c r="BI547"/>
  <c r="BH547"/>
  <c r="BG547"/>
  <c r="BF547"/>
  <c r="T547"/>
  <c r="R547"/>
  <c r="P547"/>
  <c r="BI542"/>
  <c r="BH542"/>
  <c r="BG542"/>
  <c r="BF542"/>
  <c r="T542"/>
  <c r="R542"/>
  <c r="P542"/>
  <c r="BI538"/>
  <c r="BH538"/>
  <c r="BG538"/>
  <c r="BF538"/>
  <c r="T538"/>
  <c r="R538"/>
  <c r="P538"/>
  <c r="BI533"/>
  <c r="BH533"/>
  <c r="BG533"/>
  <c r="BF533"/>
  <c r="T533"/>
  <c r="R533"/>
  <c r="P533"/>
  <c r="BI529"/>
  <c r="BH529"/>
  <c r="BG529"/>
  <c r="BF529"/>
  <c r="T529"/>
  <c r="R529"/>
  <c r="P529"/>
  <c r="BI522"/>
  <c r="BH522"/>
  <c r="BG522"/>
  <c r="BF522"/>
  <c r="T522"/>
  <c r="R522"/>
  <c r="P522"/>
  <c r="BI516"/>
  <c r="BH516"/>
  <c r="BG516"/>
  <c r="BF516"/>
  <c r="T516"/>
  <c r="R516"/>
  <c r="P516"/>
  <c r="BI511"/>
  <c r="BH511"/>
  <c r="BG511"/>
  <c r="BF511"/>
  <c r="T511"/>
  <c r="R511"/>
  <c r="P511"/>
  <c r="BI505"/>
  <c r="BH505"/>
  <c r="BG505"/>
  <c r="BF505"/>
  <c r="T505"/>
  <c r="R505"/>
  <c r="P505"/>
  <c r="BI501"/>
  <c r="BH501"/>
  <c r="BG501"/>
  <c r="BF501"/>
  <c r="T501"/>
  <c r="R501"/>
  <c r="P501"/>
  <c r="BI495"/>
  <c r="BH495"/>
  <c r="BG495"/>
  <c r="BF495"/>
  <c r="T495"/>
  <c r="R495"/>
  <c r="P495"/>
  <c r="BI490"/>
  <c r="BH490"/>
  <c r="BG490"/>
  <c r="BF490"/>
  <c r="T490"/>
  <c r="R490"/>
  <c r="P490"/>
  <c r="BI487"/>
  <c r="BH487"/>
  <c r="BG487"/>
  <c r="BF487"/>
  <c r="T487"/>
  <c r="R487"/>
  <c r="P487"/>
  <c r="BI483"/>
  <c r="BH483"/>
  <c r="BG483"/>
  <c r="BF483"/>
  <c r="T483"/>
  <c r="R483"/>
  <c r="P483"/>
  <c r="J114"/>
  <c r="BI477"/>
  <c r="BH477"/>
  <c r="BG477"/>
  <c r="BF477"/>
  <c r="T477"/>
  <c r="R477"/>
  <c r="P477"/>
  <c r="BI473"/>
  <c r="BH473"/>
  <c r="BG473"/>
  <c r="BF473"/>
  <c r="T473"/>
  <c r="R473"/>
  <c r="P473"/>
  <c r="BI468"/>
  <c r="BH468"/>
  <c r="BG468"/>
  <c r="BF468"/>
  <c r="T468"/>
  <c r="R468"/>
  <c r="P468"/>
  <c r="BI464"/>
  <c r="BH464"/>
  <c r="BG464"/>
  <c r="BF464"/>
  <c r="T464"/>
  <c r="R464"/>
  <c r="P464"/>
  <c r="BI460"/>
  <c r="BH460"/>
  <c r="BG460"/>
  <c r="BF460"/>
  <c r="T460"/>
  <c r="R460"/>
  <c r="P460"/>
  <c r="J111"/>
  <c r="BI452"/>
  <c r="BH452"/>
  <c r="BG452"/>
  <c r="BF452"/>
  <c r="T452"/>
  <c r="T441"/>
  <c r="R452"/>
  <c r="R441"/>
  <c r="P452"/>
  <c r="P441"/>
  <c r="BI448"/>
  <c r="BH448"/>
  <c r="BG448"/>
  <c r="BF448"/>
  <c r="T448"/>
  <c r="R448"/>
  <c r="P448"/>
  <c r="BI442"/>
  <c r="BH442"/>
  <c r="BG442"/>
  <c r="BF442"/>
  <c r="T442"/>
  <c r="R442"/>
  <c r="P442"/>
  <c r="BI437"/>
  <c r="BH437"/>
  <c r="BG437"/>
  <c r="BF437"/>
  <c r="T437"/>
  <c r="R437"/>
  <c r="P437"/>
  <c r="BI433"/>
  <c r="BH433"/>
  <c r="BG433"/>
  <c r="BF433"/>
  <c r="T433"/>
  <c r="R433"/>
  <c r="P433"/>
  <c r="BI430"/>
  <c r="BH430"/>
  <c r="BG430"/>
  <c r="BF430"/>
  <c r="T430"/>
  <c r="R430"/>
  <c r="P430"/>
  <c r="BI427"/>
  <c r="BH427"/>
  <c r="BG427"/>
  <c r="BF427"/>
  <c r="T427"/>
  <c r="R427"/>
  <c r="P427"/>
  <c r="BI423"/>
  <c r="BH423"/>
  <c r="BG423"/>
  <c r="BF423"/>
  <c r="T423"/>
  <c r="R423"/>
  <c r="P423"/>
  <c r="BI419"/>
  <c r="BH419"/>
  <c r="BG419"/>
  <c r="BF419"/>
  <c r="T419"/>
  <c r="R419"/>
  <c r="P419"/>
  <c r="BI416"/>
  <c r="BH416"/>
  <c r="BG416"/>
  <c r="BF416"/>
  <c r="T416"/>
  <c r="R416"/>
  <c r="P416"/>
  <c r="BI411"/>
  <c r="BH411"/>
  <c r="BG411"/>
  <c r="BF411"/>
  <c r="T411"/>
  <c r="R411"/>
  <c r="P411"/>
  <c r="BI408"/>
  <c r="BH408"/>
  <c r="BG408"/>
  <c r="BF408"/>
  <c r="T408"/>
  <c r="R408"/>
  <c r="P408"/>
  <c r="BI405"/>
  <c r="BH405"/>
  <c r="BG405"/>
  <c r="BF405"/>
  <c r="T405"/>
  <c r="R405"/>
  <c r="P405"/>
  <c r="BI402"/>
  <c r="BH402"/>
  <c r="BG402"/>
  <c r="BF402"/>
  <c r="T402"/>
  <c r="R402"/>
  <c r="P402"/>
  <c r="BI395"/>
  <c r="BH395"/>
  <c r="BG395"/>
  <c r="BF395"/>
  <c r="T395"/>
  <c r="R395"/>
  <c r="P395"/>
  <c r="BI381"/>
  <c r="BH381"/>
  <c r="BG381"/>
  <c r="BF381"/>
  <c r="T381"/>
  <c r="R381"/>
  <c r="P381"/>
  <c r="BI377"/>
  <c r="BH377"/>
  <c r="BG377"/>
  <c r="BF377"/>
  <c r="T377"/>
  <c r="R377"/>
  <c r="P377"/>
  <c r="BI372"/>
  <c r="BH372"/>
  <c r="BG372"/>
  <c r="BF372"/>
  <c r="T372"/>
  <c r="R372"/>
  <c r="P372"/>
  <c r="BI360"/>
  <c r="BH360"/>
  <c r="BG360"/>
  <c r="BF360"/>
  <c r="T360"/>
  <c r="R360"/>
  <c r="P360"/>
  <c r="BI354"/>
  <c r="BH354"/>
  <c r="BG354"/>
  <c r="BF354"/>
  <c r="T354"/>
  <c r="R354"/>
  <c r="P354"/>
  <c r="BI350"/>
  <c r="BH350"/>
  <c r="BG350"/>
  <c r="BF350"/>
  <c r="T350"/>
  <c r="R350"/>
  <c r="P350"/>
  <c r="BI344"/>
  <c r="BH344"/>
  <c r="BG344"/>
  <c r="BF344"/>
  <c r="T344"/>
  <c r="R344"/>
  <c r="P344"/>
  <c r="BI339"/>
  <c r="BH339"/>
  <c r="BG339"/>
  <c r="BF339"/>
  <c r="T339"/>
  <c r="R339"/>
  <c r="P339"/>
  <c r="BI336"/>
  <c r="BH336"/>
  <c r="BG336"/>
  <c r="BF336"/>
  <c r="T336"/>
  <c r="R336"/>
  <c r="P336"/>
  <c r="BI331"/>
  <c r="BH331"/>
  <c r="BG331"/>
  <c r="BF331"/>
  <c r="T331"/>
  <c r="R331"/>
  <c r="P331"/>
  <c r="BI325"/>
  <c r="BH325"/>
  <c r="BG325"/>
  <c r="BF325"/>
  <c r="T325"/>
  <c r="R325"/>
  <c r="P325"/>
  <c r="BI318"/>
  <c r="BH318"/>
  <c r="BG318"/>
  <c r="BF318"/>
  <c r="T318"/>
  <c r="R318"/>
  <c r="P318"/>
  <c r="BI312"/>
  <c r="BH312"/>
  <c r="BG312"/>
  <c r="BF312"/>
  <c r="T312"/>
  <c r="R312"/>
  <c r="P312"/>
  <c r="BI305"/>
  <c r="BH305"/>
  <c r="BG305"/>
  <c r="BF305"/>
  <c r="T305"/>
  <c r="R305"/>
  <c r="P305"/>
  <c r="BI300"/>
  <c r="BH300"/>
  <c r="BG300"/>
  <c r="BF300"/>
  <c r="T300"/>
  <c r="R300"/>
  <c r="P300"/>
  <c r="BI290"/>
  <c r="BH290"/>
  <c r="BG290"/>
  <c r="BF290"/>
  <c r="T290"/>
  <c r="R290"/>
  <c r="P290"/>
  <c r="BI285"/>
  <c r="BH285"/>
  <c r="BG285"/>
  <c r="BF285"/>
  <c r="T285"/>
  <c r="R285"/>
  <c r="P285"/>
  <c r="BI275"/>
  <c r="BH275"/>
  <c r="BG275"/>
  <c r="BF275"/>
  <c r="T275"/>
  <c r="R275"/>
  <c r="P275"/>
  <c r="BI271"/>
  <c r="BH271"/>
  <c r="BG271"/>
  <c r="BF271"/>
  <c r="T271"/>
  <c r="R271"/>
  <c r="P271"/>
  <c r="BI267"/>
  <c r="BH267"/>
  <c r="BG267"/>
  <c r="BF267"/>
  <c r="T267"/>
  <c r="R267"/>
  <c r="P267"/>
  <c r="BI260"/>
  <c r="BH260"/>
  <c r="BG260"/>
  <c r="BF260"/>
  <c r="T260"/>
  <c r="R260"/>
  <c r="P260"/>
  <c r="BI255"/>
  <c r="BH255"/>
  <c r="BG255"/>
  <c r="BF255"/>
  <c r="T255"/>
  <c r="R255"/>
  <c r="P255"/>
  <c r="BI251"/>
  <c r="BH251"/>
  <c r="BG251"/>
  <c r="BF251"/>
  <c r="T251"/>
  <c r="R251"/>
  <c r="P251"/>
  <c r="BI246"/>
  <c r="BH246"/>
  <c r="BG246"/>
  <c r="BF246"/>
  <c r="T246"/>
  <c r="R246"/>
  <c r="P246"/>
  <c r="BI238"/>
  <c r="BH238"/>
  <c r="BG238"/>
  <c r="BF238"/>
  <c r="T238"/>
  <c r="R238"/>
  <c r="P238"/>
  <c r="BI234"/>
  <c r="BH234"/>
  <c r="BG234"/>
  <c r="BF234"/>
  <c r="T234"/>
  <c r="R234"/>
  <c r="P234"/>
  <c r="BI226"/>
  <c r="BH226"/>
  <c r="BG226"/>
  <c r="BF226"/>
  <c r="T226"/>
  <c r="R226"/>
  <c r="P226"/>
  <c r="BI221"/>
  <c r="BH221"/>
  <c r="BG221"/>
  <c r="BF221"/>
  <c r="T221"/>
  <c r="R221"/>
  <c r="P221"/>
  <c r="BI214"/>
  <c r="BH214"/>
  <c r="BG214"/>
  <c r="BF214"/>
  <c r="T214"/>
  <c r="R214"/>
  <c r="P214"/>
  <c r="BI210"/>
  <c r="BH210"/>
  <c r="BG210"/>
  <c r="BF210"/>
  <c r="T210"/>
  <c r="R210"/>
  <c r="P210"/>
  <c r="BI203"/>
  <c r="BH203"/>
  <c r="BG203"/>
  <c r="BF203"/>
  <c r="T203"/>
  <c r="R203"/>
  <c r="P203"/>
  <c r="BI199"/>
  <c r="BH199"/>
  <c r="BG199"/>
  <c r="BF199"/>
  <c r="T199"/>
  <c r="R199"/>
  <c r="P199"/>
  <c r="BI195"/>
  <c r="BH195"/>
  <c r="BG195"/>
  <c r="BF195"/>
  <c r="T195"/>
  <c r="R195"/>
  <c r="P195"/>
  <c r="BI191"/>
  <c r="BH191"/>
  <c r="BG191"/>
  <c r="BF191"/>
  <c r="T191"/>
  <c r="R191"/>
  <c r="P191"/>
  <c r="BI187"/>
  <c r="BH187"/>
  <c r="BG187"/>
  <c r="BF187"/>
  <c r="T187"/>
  <c r="R187"/>
  <c r="P187"/>
  <c r="BI183"/>
  <c r="BH183"/>
  <c r="BG183"/>
  <c r="BF183"/>
  <c r="T183"/>
  <c r="R183"/>
  <c r="P183"/>
  <c r="BI179"/>
  <c r="BH179"/>
  <c r="BG179"/>
  <c r="BF179"/>
  <c r="T179"/>
  <c r="R179"/>
  <c r="P179"/>
  <c r="BI176"/>
  <c r="BH176"/>
  <c r="BG176"/>
  <c r="BF176"/>
  <c r="T176"/>
  <c r="R176"/>
  <c r="P176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0"/>
  <c r="BH160"/>
  <c r="BG160"/>
  <c r="BF160"/>
  <c r="T160"/>
  <c r="R160"/>
  <c r="P160"/>
  <c r="J100"/>
  <c r="J153"/>
  <c r="J152"/>
  <c r="F152"/>
  <c r="F150"/>
  <c r="E148"/>
  <c r="J94"/>
  <c r="J93"/>
  <c r="F93"/>
  <c r="F91"/>
  <c r="E89"/>
  <c r="J20"/>
  <c r="E20"/>
  <c r="F153"/>
  <c r="J19"/>
  <c r="J14"/>
  <c r="J150"/>
  <c r="E7"/>
  <c r="E144"/>
  <c i="15" r="J39"/>
  <c r="J38"/>
  <c i="1" r="AY109"/>
  <c i="15" r="J37"/>
  <c i="1" r="AX109"/>
  <c i="15"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J120"/>
  <c r="J119"/>
  <c r="F119"/>
  <c r="F117"/>
  <c r="E115"/>
  <c r="J94"/>
  <c r="J93"/>
  <c r="F93"/>
  <c r="F91"/>
  <c r="E89"/>
  <c r="J20"/>
  <c r="E20"/>
  <c r="F120"/>
  <c r="J19"/>
  <c r="J14"/>
  <c r="J91"/>
  <c r="E7"/>
  <c r="E85"/>
  <c i="14" r="J39"/>
  <c r="J38"/>
  <c i="1" r="AY108"/>
  <c i="14" r="J37"/>
  <c i="1" r="AX108"/>
  <c i="14"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J124"/>
  <c r="J123"/>
  <c r="F123"/>
  <c r="F121"/>
  <c r="E119"/>
  <c r="J94"/>
  <c r="J93"/>
  <c r="F93"/>
  <c r="F91"/>
  <c r="E89"/>
  <c r="J20"/>
  <c r="E20"/>
  <c r="F94"/>
  <c r="J19"/>
  <c r="J14"/>
  <c r="J121"/>
  <c r="E7"/>
  <c r="E85"/>
  <c i="13" r="J39"/>
  <c r="J38"/>
  <c i="1" r="AY107"/>
  <c i="13" r="J37"/>
  <c i="1" r="AX107"/>
  <c i="13"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27"/>
  <c r="J126"/>
  <c r="F126"/>
  <c r="F124"/>
  <c r="E122"/>
  <c r="J94"/>
  <c r="J93"/>
  <c r="F93"/>
  <c r="F91"/>
  <c r="E89"/>
  <c r="J20"/>
  <c r="E20"/>
  <c r="F94"/>
  <c r="J19"/>
  <c r="J14"/>
  <c r="J91"/>
  <c r="E7"/>
  <c r="E118"/>
  <c i="12" r="J39"/>
  <c r="J38"/>
  <c i="1" r="AY106"/>
  <c i="12" r="J37"/>
  <c i="1" r="AX106"/>
  <c i="12"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J119"/>
  <c r="J118"/>
  <c r="F118"/>
  <c r="F116"/>
  <c r="E114"/>
  <c r="J94"/>
  <c r="J93"/>
  <c r="F93"/>
  <c r="F91"/>
  <c r="E89"/>
  <c r="J20"/>
  <c r="E20"/>
  <c r="F119"/>
  <c r="J19"/>
  <c r="J14"/>
  <c r="J91"/>
  <c r="E7"/>
  <c r="E110"/>
  <c i="11" r="J39"/>
  <c r="J38"/>
  <c i="1" r="AY105"/>
  <c i="11" r="J37"/>
  <c i="1" r="AX105"/>
  <c i="11"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J123"/>
  <c r="J122"/>
  <c r="F122"/>
  <c r="F120"/>
  <c r="E118"/>
  <c r="J94"/>
  <c r="J93"/>
  <c r="F93"/>
  <c r="F91"/>
  <c r="E89"/>
  <c r="J20"/>
  <c r="E20"/>
  <c r="F94"/>
  <c r="J19"/>
  <c r="J14"/>
  <c r="J91"/>
  <c r="E7"/>
  <c r="E114"/>
  <c i="10" r="J39"/>
  <c r="J38"/>
  <c i="1" r="AY104"/>
  <c i="10" r="J37"/>
  <c i="1" r="AX104"/>
  <c i="10"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T191"/>
  <c r="R192"/>
  <c r="R191"/>
  <c r="P192"/>
  <c r="P191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T186"/>
  <c r="R187"/>
  <c r="R186"/>
  <c r="P187"/>
  <c r="P186"/>
  <c r="BI185"/>
  <c r="BH185"/>
  <c r="BG185"/>
  <c r="BF185"/>
  <c r="T185"/>
  <c r="R185"/>
  <c r="P185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9"/>
  <c r="J128"/>
  <c r="F128"/>
  <c r="F126"/>
  <c r="E124"/>
  <c r="J94"/>
  <c r="J93"/>
  <c r="F93"/>
  <c r="F91"/>
  <c r="E89"/>
  <c r="J20"/>
  <c r="E20"/>
  <c r="F129"/>
  <c r="J19"/>
  <c r="J14"/>
  <c r="J91"/>
  <c r="E7"/>
  <c r="E120"/>
  <c i="9" r="J39"/>
  <c r="J38"/>
  <c i="1" r="AY103"/>
  <c i="9" r="J37"/>
  <c i="1" r="AX103"/>
  <c i="9"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T211"/>
  <c r="R212"/>
  <c r="R211"/>
  <c r="P212"/>
  <c r="P211"/>
  <c r="BI210"/>
  <c r="BH210"/>
  <c r="BG210"/>
  <c r="BF210"/>
  <c r="T210"/>
  <c r="R210"/>
  <c r="P210"/>
  <c r="BI209"/>
  <c r="BH209"/>
  <c r="BG209"/>
  <c r="BF209"/>
  <c r="T209"/>
  <c r="R209"/>
  <c r="P209"/>
  <c r="BI207"/>
  <c r="BH207"/>
  <c r="BG207"/>
  <c r="BF207"/>
  <c r="T207"/>
  <c r="T206"/>
  <c r="R207"/>
  <c r="R206"/>
  <c r="P207"/>
  <c r="P206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6"/>
  <c r="BH196"/>
  <c r="BG196"/>
  <c r="BF196"/>
  <c r="T196"/>
  <c r="R196"/>
  <c r="P196"/>
  <c r="BI195"/>
  <c r="BH195"/>
  <c r="BG195"/>
  <c r="BF195"/>
  <c r="T195"/>
  <c r="R195"/>
  <c r="P195"/>
  <c r="BI193"/>
  <c r="BH193"/>
  <c r="BG193"/>
  <c r="BF193"/>
  <c r="T193"/>
  <c r="T192"/>
  <c r="R193"/>
  <c r="R192"/>
  <c r="P193"/>
  <c r="P192"/>
  <c r="BI191"/>
  <c r="BH191"/>
  <c r="BG191"/>
  <c r="BF191"/>
  <c r="T191"/>
  <c r="T190"/>
  <c r="R191"/>
  <c r="R190"/>
  <c r="P191"/>
  <c r="P190"/>
  <c r="BI189"/>
  <c r="BH189"/>
  <c r="BG189"/>
  <c r="BF189"/>
  <c r="T189"/>
  <c r="T188"/>
  <c r="R189"/>
  <c r="R188"/>
  <c r="P189"/>
  <c r="P188"/>
  <c r="BI187"/>
  <c r="BH187"/>
  <c r="BG187"/>
  <c r="BF187"/>
  <c r="T187"/>
  <c r="T186"/>
  <c r="R187"/>
  <c r="R186"/>
  <c r="P187"/>
  <c r="P186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T165"/>
  <c r="R166"/>
  <c r="R165"/>
  <c r="P166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J143"/>
  <c r="J142"/>
  <c r="F142"/>
  <c r="F140"/>
  <c r="E138"/>
  <c r="J94"/>
  <c r="J93"/>
  <c r="F93"/>
  <c r="F91"/>
  <c r="E89"/>
  <c r="J20"/>
  <c r="E20"/>
  <c r="F143"/>
  <c r="J19"/>
  <c r="J14"/>
  <c r="J140"/>
  <c r="E7"/>
  <c r="E134"/>
  <c i="8" r="J129"/>
  <c r="J39"/>
  <c r="J38"/>
  <c i="1" r="AY102"/>
  <c i="8" r="J37"/>
  <c i="1" r="AX102"/>
  <c i="8"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J100"/>
  <c r="J124"/>
  <c r="J123"/>
  <c r="F123"/>
  <c r="F121"/>
  <c r="E119"/>
  <c r="J94"/>
  <c r="J93"/>
  <c r="F93"/>
  <c r="F91"/>
  <c r="E89"/>
  <c r="J20"/>
  <c r="E20"/>
  <c r="F94"/>
  <c r="J19"/>
  <c r="J14"/>
  <c r="J121"/>
  <c r="E7"/>
  <c r="E85"/>
  <c i="7" r="J39"/>
  <c r="J38"/>
  <c i="1" r="AY101"/>
  <c i="7" r="J37"/>
  <c i="1" r="AX101"/>
  <c i="7"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6"/>
  <c r="BH296"/>
  <c r="BG296"/>
  <c r="BF296"/>
  <c r="T296"/>
  <c r="T295"/>
  <c r="R296"/>
  <c r="R295"/>
  <c r="P296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8"/>
  <c r="BH288"/>
  <c r="BG288"/>
  <c r="BF288"/>
  <c r="T288"/>
  <c r="T287"/>
  <c r="R288"/>
  <c r="R287"/>
  <c r="P288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8"/>
  <c r="J127"/>
  <c r="F127"/>
  <c r="F125"/>
  <c r="E123"/>
  <c r="J94"/>
  <c r="J93"/>
  <c r="F93"/>
  <c r="F91"/>
  <c r="E89"/>
  <c r="J20"/>
  <c r="E20"/>
  <c r="F128"/>
  <c r="J19"/>
  <c r="J14"/>
  <c r="J125"/>
  <c r="E7"/>
  <c r="E85"/>
  <c i="6" r="J39"/>
  <c r="J38"/>
  <c i="1" r="AY100"/>
  <c i="6" r="J37"/>
  <c i="1" r="AX100"/>
  <c i="6" r="BI2013"/>
  <c r="BH2013"/>
  <c r="BG2013"/>
  <c r="BF2013"/>
  <c r="T2013"/>
  <c r="R2013"/>
  <c r="P2013"/>
  <c r="BI2008"/>
  <c r="BH2008"/>
  <c r="BG2008"/>
  <c r="BF2008"/>
  <c r="T2008"/>
  <c r="R2008"/>
  <c r="P2008"/>
  <c r="BI2004"/>
  <c r="BH2004"/>
  <c r="BG2004"/>
  <c r="BF2004"/>
  <c r="T2004"/>
  <c r="R2004"/>
  <c r="P2004"/>
  <c r="BI2000"/>
  <c r="BH2000"/>
  <c r="BG2000"/>
  <c r="BF2000"/>
  <c r="T2000"/>
  <c r="R2000"/>
  <c r="P2000"/>
  <c r="BI1996"/>
  <c r="BH1996"/>
  <c r="BG1996"/>
  <c r="BF1996"/>
  <c r="T1996"/>
  <c r="R1996"/>
  <c r="P1996"/>
  <c r="BI1982"/>
  <c r="BH1982"/>
  <c r="BG1982"/>
  <c r="BF1982"/>
  <c r="T1982"/>
  <c r="R1982"/>
  <c r="P1982"/>
  <c r="BI1980"/>
  <c r="BH1980"/>
  <c r="BG1980"/>
  <c r="BF1980"/>
  <c r="T1980"/>
  <c r="R1980"/>
  <c r="P1980"/>
  <c r="BI1979"/>
  <c r="BH1979"/>
  <c r="BG1979"/>
  <c r="BF1979"/>
  <c r="T1979"/>
  <c r="R1979"/>
  <c r="P1979"/>
  <c r="BI1977"/>
  <c r="BH1977"/>
  <c r="BG1977"/>
  <c r="BF1977"/>
  <c r="T1977"/>
  <c r="R1977"/>
  <c r="P1977"/>
  <c r="BI1976"/>
  <c r="BH1976"/>
  <c r="BG1976"/>
  <c r="BF1976"/>
  <c r="T1976"/>
  <c r="R1976"/>
  <c r="P1976"/>
  <c r="BI1974"/>
  <c r="BH1974"/>
  <c r="BG1974"/>
  <c r="BF1974"/>
  <c r="T1974"/>
  <c r="R1974"/>
  <c r="P1974"/>
  <c r="BI1972"/>
  <c r="BH1972"/>
  <c r="BG1972"/>
  <c r="BF1972"/>
  <c r="T1972"/>
  <c r="R1972"/>
  <c r="P1972"/>
  <c r="BI1970"/>
  <c r="BH1970"/>
  <c r="BG1970"/>
  <c r="BF1970"/>
  <c r="T1970"/>
  <c r="R1970"/>
  <c r="P1970"/>
  <c r="BI1968"/>
  <c r="BH1968"/>
  <c r="BG1968"/>
  <c r="BF1968"/>
  <c r="T1968"/>
  <c r="R1968"/>
  <c r="P1968"/>
  <c r="BI1965"/>
  <c r="BH1965"/>
  <c r="BG1965"/>
  <c r="BF1965"/>
  <c r="T1965"/>
  <c r="T1964"/>
  <c r="R1965"/>
  <c r="R1964"/>
  <c r="P1965"/>
  <c r="P1964"/>
  <c r="BI1963"/>
  <c r="BH1963"/>
  <c r="BG1963"/>
  <c r="BF1963"/>
  <c r="T1963"/>
  <c r="R1963"/>
  <c r="P1963"/>
  <c r="BI1962"/>
  <c r="BH1962"/>
  <c r="BG1962"/>
  <c r="BF1962"/>
  <c r="T1962"/>
  <c r="R1962"/>
  <c r="P1962"/>
  <c r="BI1960"/>
  <c r="BH1960"/>
  <c r="BG1960"/>
  <c r="BF1960"/>
  <c r="T1960"/>
  <c r="R1960"/>
  <c r="P1960"/>
  <c r="BI1959"/>
  <c r="BH1959"/>
  <c r="BG1959"/>
  <c r="BF1959"/>
  <c r="T1959"/>
  <c r="R1959"/>
  <c r="P1959"/>
  <c r="BI1943"/>
  <c r="BH1943"/>
  <c r="BG1943"/>
  <c r="BF1943"/>
  <c r="T1943"/>
  <c r="R1943"/>
  <c r="P1943"/>
  <c r="BI1940"/>
  <c r="BH1940"/>
  <c r="BG1940"/>
  <c r="BF1940"/>
  <c r="T1940"/>
  <c r="R1940"/>
  <c r="P1940"/>
  <c r="BI1928"/>
  <c r="BH1928"/>
  <c r="BG1928"/>
  <c r="BF1928"/>
  <c r="T1928"/>
  <c r="R1928"/>
  <c r="P1928"/>
  <c r="BI1918"/>
  <c r="BH1918"/>
  <c r="BG1918"/>
  <c r="BF1918"/>
  <c r="T1918"/>
  <c r="R1918"/>
  <c r="P1918"/>
  <c r="BI1909"/>
  <c r="BH1909"/>
  <c r="BG1909"/>
  <c r="BF1909"/>
  <c r="T1909"/>
  <c r="R1909"/>
  <c r="P1909"/>
  <c r="BI1907"/>
  <c r="BH1907"/>
  <c r="BG1907"/>
  <c r="BF1907"/>
  <c r="T1907"/>
  <c r="R1907"/>
  <c r="P1907"/>
  <c r="BI1901"/>
  <c r="BH1901"/>
  <c r="BG1901"/>
  <c r="BF1901"/>
  <c r="T1901"/>
  <c r="R1901"/>
  <c r="P1901"/>
  <c r="BI1898"/>
  <c r="BH1898"/>
  <c r="BG1898"/>
  <c r="BF1898"/>
  <c r="T1898"/>
  <c r="R1898"/>
  <c r="P1898"/>
  <c r="BI1896"/>
  <c r="BH1896"/>
  <c r="BG1896"/>
  <c r="BF1896"/>
  <c r="T1896"/>
  <c r="R1896"/>
  <c r="P1896"/>
  <c r="BI1886"/>
  <c r="BH1886"/>
  <c r="BG1886"/>
  <c r="BF1886"/>
  <c r="T1886"/>
  <c r="R1886"/>
  <c r="P1886"/>
  <c r="BI1880"/>
  <c r="BH1880"/>
  <c r="BG1880"/>
  <c r="BF1880"/>
  <c r="T1880"/>
  <c r="R1880"/>
  <c r="P1880"/>
  <c r="BI1873"/>
  <c r="BH1873"/>
  <c r="BG1873"/>
  <c r="BF1873"/>
  <c r="T1873"/>
  <c r="R1873"/>
  <c r="P1873"/>
  <c r="BI1865"/>
  <c r="BH1865"/>
  <c r="BG1865"/>
  <c r="BF1865"/>
  <c r="T1865"/>
  <c r="R1865"/>
  <c r="P1865"/>
  <c r="BI1860"/>
  <c r="BH1860"/>
  <c r="BG1860"/>
  <c r="BF1860"/>
  <c r="T1860"/>
  <c r="R1860"/>
  <c r="P1860"/>
  <c r="BI1856"/>
  <c r="BH1856"/>
  <c r="BG1856"/>
  <c r="BF1856"/>
  <c r="T1856"/>
  <c r="R1856"/>
  <c r="P1856"/>
  <c r="BI1618"/>
  <c r="BH1618"/>
  <c r="BG1618"/>
  <c r="BF1618"/>
  <c r="T1618"/>
  <c r="R1618"/>
  <c r="P1618"/>
  <c r="BI1593"/>
  <c r="BH1593"/>
  <c r="BG1593"/>
  <c r="BF1593"/>
  <c r="T1593"/>
  <c r="R1593"/>
  <c r="P1593"/>
  <c r="BI1392"/>
  <c r="BH1392"/>
  <c r="BG1392"/>
  <c r="BF1392"/>
  <c r="T1392"/>
  <c r="R1392"/>
  <c r="P1392"/>
  <c r="BI1370"/>
  <c r="BH1370"/>
  <c r="BG1370"/>
  <c r="BF1370"/>
  <c r="T1370"/>
  <c r="R1370"/>
  <c r="P1370"/>
  <c r="BI1342"/>
  <c r="BH1342"/>
  <c r="BG1342"/>
  <c r="BF1342"/>
  <c r="T1342"/>
  <c r="R1342"/>
  <c r="P1342"/>
  <c r="BI1328"/>
  <c r="BH1328"/>
  <c r="BG1328"/>
  <c r="BF1328"/>
  <c r="T1328"/>
  <c r="R1328"/>
  <c r="P1328"/>
  <c r="BI1326"/>
  <c r="BH1326"/>
  <c r="BG1326"/>
  <c r="BF1326"/>
  <c r="T1326"/>
  <c r="R1326"/>
  <c r="P1326"/>
  <c r="BI1324"/>
  <c r="BH1324"/>
  <c r="BG1324"/>
  <c r="BF1324"/>
  <c r="T1324"/>
  <c r="R1324"/>
  <c r="P1324"/>
  <c r="BI1320"/>
  <c r="BH1320"/>
  <c r="BG1320"/>
  <c r="BF1320"/>
  <c r="T1320"/>
  <c r="R1320"/>
  <c r="P1320"/>
  <c r="BI1316"/>
  <c r="BH1316"/>
  <c r="BG1316"/>
  <c r="BF1316"/>
  <c r="T1316"/>
  <c r="R1316"/>
  <c r="P1316"/>
  <c r="BI1312"/>
  <c r="BH1312"/>
  <c r="BG1312"/>
  <c r="BF1312"/>
  <c r="T1312"/>
  <c r="R1312"/>
  <c r="P1312"/>
  <c r="BI1308"/>
  <c r="BH1308"/>
  <c r="BG1308"/>
  <c r="BF1308"/>
  <c r="T1308"/>
  <c r="R1308"/>
  <c r="P1308"/>
  <c r="BI1226"/>
  <c r="BH1226"/>
  <c r="BG1226"/>
  <c r="BF1226"/>
  <c r="T1226"/>
  <c r="R1226"/>
  <c r="P1226"/>
  <c r="BI1221"/>
  <c r="BH1221"/>
  <c r="BG1221"/>
  <c r="BF1221"/>
  <c r="T1221"/>
  <c r="R1221"/>
  <c r="P1221"/>
  <c r="BI1014"/>
  <c r="BH1014"/>
  <c r="BG1014"/>
  <c r="BF1014"/>
  <c r="T1014"/>
  <c r="R1014"/>
  <c r="P1014"/>
  <c r="BI817"/>
  <c r="BH817"/>
  <c r="BG817"/>
  <c r="BF817"/>
  <c r="T817"/>
  <c r="R817"/>
  <c r="P817"/>
  <c r="BI795"/>
  <c r="BH795"/>
  <c r="BG795"/>
  <c r="BF795"/>
  <c r="T795"/>
  <c r="R795"/>
  <c r="P795"/>
  <c r="BI717"/>
  <c r="BH717"/>
  <c r="BG717"/>
  <c r="BF717"/>
  <c r="T717"/>
  <c r="R717"/>
  <c r="P717"/>
  <c r="BI702"/>
  <c r="BH702"/>
  <c r="BG702"/>
  <c r="BF702"/>
  <c r="T702"/>
  <c r="R702"/>
  <c r="P702"/>
  <c r="BI691"/>
  <c r="BH691"/>
  <c r="BG691"/>
  <c r="BF691"/>
  <c r="T691"/>
  <c r="R691"/>
  <c r="P691"/>
  <c r="BI653"/>
  <c r="BH653"/>
  <c r="BG653"/>
  <c r="BF653"/>
  <c r="T653"/>
  <c r="R653"/>
  <c r="P653"/>
  <c r="BI646"/>
  <c r="BH646"/>
  <c r="BG646"/>
  <c r="BF646"/>
  <c r="T646"/>
  <c r="R646"/>
  <c r="P646"/>
  <c r="BI604"/>
  <c r="BH604"/>
  <c r="BG604"/>
  <c r="BF604"/>
  <c r="T604"/>
  <c r="R604"/>
  <c r="P604"/>
  <c r="BI526"/>
  <c r="BH526"/>
  <c r="BG526"/>
  <c r="BF526"/>
  <c r="T526"/>
  <c r="R526"/>
  <c r="P526"/>
  <c r="BI484"/>
  <c r="BH484"/>
  <c r="BG484"/>
  <c r="BF484"/>
  <c r="T484"/>
  <c r="R484"/>
  <c r="P484"/>
  <c r="BI367"/>
  <c r="BH367"/>
  <c r="BG367"/>
  <c r="BF367"/>
  <c r="T367"/>
  <c r="R367"/>
  <c r="P367"/>
  <c r="BI363"/>
  <c r="BH363"/>
  <c r="BG363"/>
  <c r="BF363"/>
  <c r="T363"/>
  <c r="R363"/>
  <c r="P363"/>
  <c r="BI360"/>
  <c r="BH360"/>
  <c r="BG360"/>
  <c r="BF360"/>
  <c r="T360"/>
  <c r="R360"/>
  <c r="P360"/>
  <c r="BI356"/>
  <c r="BH356"/>
  <c r="BG356"/>
  <c r="BF356"/>
  <c r="T356"/>
  <c r="R356"/>
  <c r="P356"/>
  <c r="BI350"/>
  <c r="BH350"/>
  <c r="BG350"/>
  <c r="BF350"/>
  <c r="T350"/>
  <c r="R350"/>
  <c r="P350"/>
  <c r="BI334"/>
  <c r="BH334"/>
  <c r="BG334"/>
  <c r="BF334"/>
  <c r="T334"/>
  <c r="R334"/>
  <c r="P334"/>
  <c r="BI318"/>
  <c r="BH318"/>
  <c r="BG318"/>
  <c r="BF318"/>
  <c r="T318"/>
  <c r="R318"/>
  <c r="P318"/>
  <c r="BI307"/>
  <c r="BH307"/>
  <c r="BG307"/>
  <c r="BF307"/>
  <c r="T307"/>
  <c r="R307"/>
  <c r="P307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6"/>
  <c r="BH296"/>
  <c r="BG296"/>
  <c r="BF296"/>
  <c r="T296"/>
  <c r="R296"/>
  <c r="P296"/>
  <c r="BI291"/>
  <c r="BH291"/>
  <c r="BG291"/>
  <c r="BF291"/>
  <c r="T291"/>
  <c r="R291"/>
  <c r="P291"/>
  <c r="BI286"/>
  <c r="BH286"/>
  <c r="BG286"/>
  <c r="BF286"/>
  <c r="T286"/>
  <c r="R286"/>
  <c r="P286"/>
  <c r="BI279"/>
  <c r="BH279"/>
  <c r="BG279"/>
  <c r="BF279"/>
  <c r="T279"/>
  <c r="R279"/>
  <c r="P279"/>
  <c r="BI276"/>
  <c r="BH276"/>
  <c r="BG276"/>
  <c r="BF276"/>
  <c r="T276"/>
  <c r="R276"/>
  <c r="P276"/>
  <c r="BI262"/>
  <c r="BH262"/>
  <c r="BG262"/>
  <c r="BF262"/>
  <c r="T262"/>
  <c r="R262"/>
  <c r="P262"/>
  <c r="BI248"/>
  <c r="BH248"/>
  <c r="BG248"/>
  <c r="BF248"/>
  <c r="T248"/>
  <c r="R248"/>
  <c r="P248"/>
  <c r="BI242"/>
  <c r="BH242"/>
  <c r="BG242"/>
  <c r="BF242"/>
  <c r="T242"/>
  <c r="R242"/>
  <c r="P242"/>
  <c r="BI230"/>
  <c r="BH230"/>
  <c r="BG230"/>
  <c r="BF230"/>
  <c r="T230"/>
  <c r="R230"/>
  <c r="P230"/>
  <c r="BI211"/>
  <c r="BH211"/>
  <c r="BG211"/>
  <c r="BF211"/>
  <c r="T211"/>
  <c r="R211"/>
  <c r="P211"/>
  <c r="BI183"/>
  <c r="BH183"/>
  <c r="BG183"/>
  <c r="BF183"/>
  <c r="T183"/>
  <c r="R183"/>
  <c r="P183"/>
  <c r="BI178"/>
  <c r="BH178"/>
  <c r="BG178"/>
  <c r="BF178"/>
  <c r="T178"/>
  <c r="R178"/>
  <c r="P178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58"/>
  <c r="BH158"/>
  <c r="BG158"/>
  <c r="BF158"/>
  <c r="T158"/>
  <c r="R158"/>
  <c r="P158"/>
  <c r="BI136"/>
  <c r="BH136"/>
  <c r="BG136"/>
  <c r="BF136"/>
  <c r="T136"/>
  <c r="R136"/>
  <c r="P136"/>
  <c r="J130"/>
  <c r="J129"/>
  <c r="F129"/>
  <c r="F127"/>
  <c r="E125"/>
  <c r="J94"/>
  <c r="J93"/>
  <c r="F93"/>
  <c r="F91"/>
  <c r="E89"/>
  <c r="J20"/>
  <c r="E20"/>
  <c r="F94"/>
  <c r="J19"/>
  <c r="J14"/>
  <c r="J127"/>
  <c r="E7"/>
  <c r="E121"/>
  <c i="5" r="J39"/>
  <c r="J38"/>
  <c i="1" r="AY99"/>
  <c i="5" r="J37"/>
  <c i="1" r="AX99"/>
  <c i="5"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94"/>
  <c r="J19"/>
  <c r="J14"/>
  <c r="J91"/>
  <c r="E7"/>
  <c r="E85"/>
  <c i="4" r="J39"/>
  <c r="J38"/>
  <c i="1" r="AY98"/>
  <c i="4" r="J37"/>
  <c i="1" r="AX98"/>
  <c i="4"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J118"/>
  <c r="J117"/>
  <c r="F117"/>
  <c r="F115"/>
  <c r="E113"/>
  <c r="J94"/>
  <c r="J93"/>
  <c r="F93"/>
  <c r="F91"/>
  <c r="E89"/>
  <c r="J20"/>
  <c r="E20"/>
  <c r="F118"/>
  <c r="J19"/>
  <c r="J14"/>
  <c r="J115"/>
  <c r="E7"/>
  <c r="E85"/>
  <c i="3" r="J39"/>
  <c r="J38"/>
  <c i="1" r="AY97"/>
  <c i="3" r="J37"/>
  <c i="1" r="AX97"/>
  <c i="3" r="BI332"/>
  <c r="BH332"/>
  <c r="BG332"/>
  <c r="BF332"/>
  <c r="T332"/>
  <c r="R332"/>
  <c r="P332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1"/>
  <c r="BH301"/>
  <c r="BG301"/>
  <c r="BF301"/>
  <c r="T301"/>
  <c r="R301"/>
  <c r="P301"/>
  <c r="BI296"/>
  <c r="BH296"/>
  <c r="BG296"/>
  <c r="BF296"/>
  <c r="T296"/>
  <c r="R296"/>
  <c r="P296"/>
  <c r="BI295"/>
  <c r="BH295"/>
  <c r="BG295"/>
  <c r="BF295"/>
  <c r="T295"/>
  <c r="R295"/>
  <c r="P295"/>
  <c r="BI290"/>
  <c r="BH290"/>
  <c r="BG290"/>
  <c r="BF290"/>
  <c r="T290"/>
  <c r="R290"/>
  <c r="P290"/>
  <c r="BI289"/>
  <c r="BH289"/>
  <c r="BG289"/>
  <c r="BF289"/>
  <c r="T289"/>
  <c r="R289"/>
  <c r="P289"/>
  <c r="BI284"/>
  <c r="BH284"/>
  <c r="BG284"/>
  <c r="BF284"/>
  <c r="T284"/>
  <c r="R284"/>
  <c r="P284"/>
  <c r="BI282"/>
  <c r="BH282"/>
  <c r="BG282"/>
  <c r="BF282"/>
  <c r="T282"/>
  <c r="R282"/>
  <c r="P282"/>
  <c r="BI277"/>
  <c r="BH277"/>
  <c r="BG277"/>
  <c r="BF277"/>
  <c r="T277"/>
  <c r="R277"/>
  <c r="P277"/>
  <c r="BI272"/>
  <c r="BH272"/>
  <c r="BG272"/>
  <c r="BF272"/>
  <c r="T272"/>
  <c r="R272"/>
  <c r="P272"/>
  <c r="BI267"/>
  <c r="BH267"/>
  <c r="BG267"/>
  <c r="BF267"/>
  <c r="T267"/>
  <c r="R267"/>
  <c r="P267"/>
  <c r="BI263"/>
  <c r="BH263"/>
  <c r="BG263"/>
  <c r="BF263"/>
  <c r="T263"/>
  <c r="R263"/>
  <c r="P263"/>
  <c r="BI258"/>
  <c r="BH258"/>
  <c r="BG258"/>
  <c r="BF258"/>
  <c r="T258"/>
  <c r="R258"/>
  <c r="P258"/>
  <c r="BI256"/>
  <c r="BH256"/>
  <c r="BG256"/>
  <c r="BF256"/>
  <c r="T256"/>
  <c r="R256"/>
  <c r="P256"/>
  <c r="BI253"/>
  <c r="BH253"/>
  <c r="BG253"/>
  <c r="BF253"/>
  <c r="T253"/>
  <c r="R253"/>
  <c r="P253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7"/>
  <c r="BH227"/>
  <c r="BG227"/>
  <c r="BF227"/>
  <c r="T227"/>
  <c r="R227"/>
  <c r="P227"/>
  <c r="BI222"/>
  <c r="BH222"/>
  <c r="BG222"/>
  <c r="BF222"/>
  <c r="T222"/>
  <c r="R222"/>
  <c r="P222"/>
  <c r="BI220"/>
  <c r="BH220"/>
  <c r="BG220"/>
  <c r="BF220"/>
  <c r="T220"/>
  <c r="R220"/>
  <c r="P220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1"/>
  <c r="BH201"/>
  <c r="BG201"/>
  <c r="BF201"/>
  <c r="T201"/>
  <c r="R201"/>
  <c r="P201"/>
  <c r="BI199"/>
  <c r="BH199"/>
  <c r="BG199"/>
  <c r="BF199"/>
  <c r="T199"/>
  <c r="R199"/>
  <c r="P199"/>
  <c r="BI194"/>
  <c r="BH194"/>
  <c r="BG194"/>
  <c r="BF194"/>
  <c r="T194"/>
  <c r="R194"/>
  <c r="P194"/>
  <c r="BI192"/>
  <c r="BH192"/>
  <c r="BG192"/>
  <c r="BF192"/>
  <c r="T192"/>
  <c r="R192"/>
  <c r="P192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5"/>
  <c r="BH165"/>
  <c r="BG165"/>
  <c r="BF165"/>
  <c r="T165"/>
  <c r="T164"/>
  <c r="R165"/>
  <c r="R164"/>
  <c r="P165"/>
  <c r="P164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T136"/>
  <c r="R137"/>
  <c r="R136"/>
  <c r="P137"/>
  <c r="P136"/>
  <c r="J131"/>
  <c r="J130"/>
  <c r="F130"/>
  <c r="F128"/>
  <c r="E126"/>
  <c r="J94"/>
  <c r="J93"/>
  <c r="F93"/>
  <c r="F91"/>
  <c r="E89"/>
  <c r="J20"/>
  <c r="E20"/>
  <c r="F131"/>
  <c r="J19"/>
  <c r="J14"/>
  <c r="J91"/>
  <c r="E7"/>
  <c r="E85"/>
  <c i="1" r="AX96"/>
  <c i="2" r="J39"/>
  <c r="J38"/>
  <c i="1" r="AY96"/>
  <c i="2" r="J37"/>
  <c r="BI1524"/>
  <c r="BH1524"/>
  <c r="BG1524"/>
  <c r="BF1524"/>
  <c r="T1524"/>
  <c r="T1506"/>
  <c r="R1524"/>
  <c r="R1506"/>
  <c r="P1524"/>
  <c r="P1506"/>
  <c r="BI1507"/>
  <c r="BH1507"/>
  <c r="BG1507"/>
  <c r="BF1507"/>
  <c r="T1507"/>
  <c r="R1507"/>
  <c r="P1507"/>
  <c r="BI1494"/>
  <c r="BH1494"/>
  <c r="BG1494"/>
  <c r="BF1494"/>
  <c r="T1494"/>
  <c r="R1494"/>
  <c r="P1494"/>
  <c r="BI1492"/>
  <c r="BH1492"/>
  <c r="BG1492"/>
  <c r="BF1492"/>
  <c r="T1492"/>
  <c r="R1492"/>
  <c r="P1492"/>
  <c r="BI1490"/>
  <c r="BH1490"/>
  <c r="BG1490"/>
  <c r="BF1490"/>
  <c r="T1490"/>
  <c r="R1490"/>
  <c r="P1490"/>
  <c r="BI1488"/>
  <c r="BH1488"/>
  <c r="BG1488"/>
  <c r="BF1488"/>
  <c r="T1488"/>
  <c r="R1488"/>
  <c r="P1488"/>
  <c r="BI1486"/>
  <c r="BH1486"/>
  <c r="BG1486"/>
  <c r="BF1486"/>
  <c r="T1486"/>
  <c r="R1486"/>
  <c r="P1486"/>
  <c r="BI1484"/>
  <c r="BH1484"/>
  <c r="BG1484"/>
  <c r="BF1484"/>
  <c r="T1484"/>
  <c r="R1484"/>
  <c r="P1484"/>
  <c r="BI1475"/>
  <c r="BH1475"/>
  <c r="BG1475"/>
  <c r="BF1475"/>
  <c r="T1475"/>
  <c r="R1475"/>
  <c r="P1475"/>
  <c r="BI1474"/>
  <c r="BH1474"/>
  <c r="BG1474"/>
  <c r="BF1474"/>
  <c r="T1474"/>
  <c r="R1474"/>
  <c r="P1474"/>
  <c r="BI1468"/>
  <c r="BH1468"/>
  <c r="BG1468"/>
  <c r="BF1468"/>
  <c r="T1468"/>
  <c r="R1468"/>
  <c r="P1468"/>
  <c r="BI1467"/>
  <c r="BH1467"/>
  <c r="BG1467"/>
  <c r="BF1467"/>
  <c r="T1467"/>
  <c r="R1467"/>
  <c r="P1467"/>
  <c r="BI1454"/>
  <c r="BH1454"/>
  <c r="BG1454"/>
  <c r="BF1454"/>
  <c r="T1454"/>
  <c r="R1454"/>
  <c r="P1454"/>
  <c r="BI1452"/>
  <c r="BH1452"/>
  <c r="BG1452"/>
  <c r="BF1452"/>
  <c r="T1452"/>
  <c r="R1452"/>
  <c r="P1452"/>
  <c r="BI1443"/>
  <c r="BH1443"/>
  <c r="BG1443"/>
  <c r="BF1443"/>
  <c r="T1443"/>
  <c r="R1443"/>
  <c r="P1443"/>
  <c r="BI1434"/>
  <c r="BH1434"/>
  <c r="BG1434"/>
  <c r="BF1434"/>
  <c r="T1434"/>
  <c r="R1434"/>
  <c r="P1434"/>
  <c r="BI1432"/>
  <c r="BH1432"/>
  <c r="BG1432"/>
  <c r="BF1432"/>
  <c r="T1432"/>
  <c r="R1432"/>
  <c r="P1432"/>
  <c r="BI1430"/>
  <c r="BH1430"/>
  <c r="BG1430"/>
  <c r="BF1430"/>
  <c r="T1430"/>
  <c r="R1430"/>
  <c r="P1430"/>
  <c r="BI1425"/>
  <c r="BH1425"/>
  <c r="BG1425"/>
  <c r="BF1425"/>
  <c r="T1425"/>
  <c r="R1425"/>
  <c r="P1425"/>
  <c r="BI1423"/>
  <c r="BH1423"/>
  <c r="BG1423"/>
  <c r="BF1423"/>
  <c r="T1423"/>
  <c r="R1423"/>
  <c r="P1423"/>
  <c r="BI1418"/>
  <c r="BH1418"/>
  <c r="BG1418"/>
  <c r="BF1418"/>
  <c r="T1418"/>
  <c r="R1418"/>
  <c r="P1418"/>
  <c r="BI1416"/>
  <c r="BH1416"/>
  <c r="BG1416"/>
  <c r="BF1416"/>
  <c r="T1416"/>
  <c r="R1416"/>
  <c r="P1416"/>
  <c r="BI1411"/>
  <c r="BH1411"/>
  <c r="BG1411"/>
  <c r="BF1411"/>
  <c r="T1411"/>
  <c r="R1411"/>
  <c r="P1411"/>
  <c r="BI1409"/>
  <c r="BH1409"/>
  <c r="BG1409"/>
  <c r="BF1409"/>
  <c r="T1409"/>
  <c r="R1409"/>
  <c r="P1409"/>
  <c r="BI1404"/>
  <c r="BH1404"/>
  <c r="BG1404"/>
  <c r="BF1404"/>
  <c r="T1404"/>
  <c r="R1404"/>
  <c r="P1404"/>
  <c r="BI1402"/>
  <c r="BH1402"/>
  <c r="BG1402"/>
  <c r="BF1402"/>
  <c r="T1402"/>
  <c r="R1402"/>
  <c r="P1402"/>
  <c r="BI1397"/>
  <c r="BH1397"/>
  <c r="BG1397"/>
  <c r="BF1397"/>
  <c r="T1397"/>
  <c r="R1397"/>
  <c r="P1397"/>
  <c r="BI1395"/>
  <c r="BH1395"/>
  <c r="BG1395"/>
  <c r="BF1395"/>
  <c r="T1395"/>
  <c r="R1395"/>
  <c r="P1395"/>
  <c r="BI1391"/>
  <c r="BH1391"/>
  <c r="BG1391"/>
  <c r="BF1391"/>
  <c r="T1391"/>
  <c r="R1391"/>
  <c r="P1391"/>
  <c r="BI1386"/>
  <c r="BH1386"/>
  <c r="BG1386"/>
  <c r="BF1386"/>
  <c r="T1386"/>
  <c r="R1386"/>
  <c r="P1386"/>
  <c r="BI1381"/>
  <c r="BH1381"/>
  <c r="BG1381"/>
  <c r="BF1381"/>
  <c r="T1381"/>
  <c r="R1381"/>
  <c r="P1381"/>
  <c r="BI1376"/>
  <c r="BH1376"/>
  <c r="BG1376"/>
  <c r="BF1376"/>
  <c r="T1376"/>
  <c r="R1376"/>
  <c r="P1376"/>
  <c r="BI1371"/>
  <c r="BH1371"/>
  <c r="BG1371"/>
  <c r="BF1371"/>
  <c r="T1371"/>
  <c r="R1371"/>
  <c r="P1371"/>
  <c r="BI1369"/>
  <c r="BH1369"/>
  <c r="BG1369"/>
  <c r="BF1369"/>
  <c r="T1369"/>
  <c r="R1369"/>
  <c r="P1369"/>
  <c r="BI1361"/>
  <c r="BH1361"/>
  <c r="BG1361"/>
  <c r="BF1361"/>
  <c r="T1361"/>
  <c r="R1361"/>
  <c r="P1361"/>
  <c r="BI1353"/>
  <c r="BH1353"/>
  <c r="BG1353"/>
  <c r="BF1353"/>
  <c r="T1353"/>
  <c r="R1353"/>
  <c r="P1353"/>
  <c r="BI1348"/>
  <c r="BH1348"/>
  <c r="BG1348"/>
  <c r="BF1348"/>
  <c r="T1348"/>
  <c r="R1348"/>
  <c r="P1348"/>
  <c r="BI1328"/>
  <c r="BH1328"/>
  <c r="BG1328"/>
  <c r="BF1328"/>
  <c r="T1328"/>
  <c r="R1328"/>
  <c r="P1328"/>
  <c r="BI1310"/>
  <c r="BH1310"/>
  <c r="BG1310"/>
  <c r="BF1310"/>
  <c r="T1310"/>
  <c r="R1310"/>
  <c r="P1310"/>
  <c r="BI1295"/>
  <c r="BH1295"/>
  <c r="BG1295"/>
  <c r="BF1295"/>
  <c r="T1295"/>
  <c r="R1295"/>
  <c r="P1295"/>
  <c r="BI1282"/>
  <c r="BH1282"/>
  <c r="BG1282"/>
  <c r="BF1282"/>
  <c r="T1282"/>
  <c r="R1282"/>
  <c r="P1282"/>
  <c r="BI1259"/>
  <c r="BH1259"/>
  <c r="BG1259"/>
  <c r="BF1259"/>
  <c r="T1259"/>
  <c r="R1259"/>
  <c r="P1259"/>
  <c r="BI1239"/>
  <c r="BH1239"/>
  <c r="BG1239"/>
  <c r="BF1239"/>
  <c r="T1239"/>
  <c r="R1239"/>
  <c r="P1239"/>
  <c r="BI1234"/>
  <c r="BH1234"/>
  <c r="BG1234"/>
  <c r="BF1234"/>
  <c r="T1234"/>
  <c r="R1234"/>
  <c r="P1234"/>
  <c r="BI1230"/>
  <c r="BH1230"/>
  <c r="BG1230"/>
  <c r="BF1230"/>
  <c r="T1230"/>
  <c r="R1230"/>
  <c r="P1230"/>
  <c r="BI1196"/>
  <c r="BH1196"/>
  <c r="BG1196"/>
  <c r="BF1196"/>
  <c r="T1196"/>
  <c r="R1196"/>
  <c r="P1196"/>
  <c r="BI1191"/>
  <c r="BH1191"/>
  <c r="BG1191"/>
  <c r="BF1191"/>
  <c r="T1191"/>
  <c r="R1191"/>
  <c r="P1191"/>
  <c r="BI1187"/>
  <c r="BH1187"/>
  <c r="BG1187"/>
  <c r="BF1187"/>
  <c r="T1187"/>
  <c r="R1187"/>
  <c r="P1187"/>
  <c r="BI1182"/>
  <c r="BH1182"/>
  <c r="BG1182"/>
  <c r="BF1182"/>
  <c r="T1182"/>
  <c r="R1182"/>
  <c r="P1182"/>
  <c r="BI1178"/>
  <c r="BH1178"/>
  <c r="BG1178"/>
  <c r="BF1178"/>
  <c r="T1178"/>
  <c r="R1178"/>
  <c r="P1178"/>
  <c r="BI1173"/>
  <c r="BH1173"/>
  <c r="BG1173"/>
  <c r="BF1173"/>
  <c r="T1173"/>
  <c r="R1173"/>
  <c r="P1173"/>
  <c r="BI1161"/>
  <c r="BH1161"/>
  <c r="BG1161"/>
  <c r="BF1161"/>
  <c r="T1161"/>
  <c r="R1161"/>
  <c r="P1161"/>
  <c r="BI1154"/>
  <c r="BH1154"/>
  <c r="BG1154"/>
  <c r="BF1154"/>
  <c r="T1154"/>
  <c r="R1154"/>
  <c r="P1154"/>
  <c r="BI1151"/>
  <c r="BH1151"/>
  <c r="BG1151"/>
  <c r="BF1151"/>
  <c r="T1151"/>
  <c r="R1151"/>
  <c r="P1151"/>
  <c r="BI1148"/>
  <c r="BH1148"/>
  <c r="BG1148"/>
  <c r="BF1148"/>
  <c r="T1148"/>
  <c r="R1148"/>
  <c r="P1148"/>
  <c r="BI1146"/>
  <c r="BH1146"/>
  <c r="BG1146"/>
  <c r="BF1146"/>
  <c r="T1146"/>
  <c r="R1146"/>
  <c r="P1146"/>
  <c r="BI1144"/>
  <c r="BH1144"/>
  <c r="BG1144"/>
  <c r="BF1144"/>
  <c r="T1144"/>
  <c r="R1144"/>
  <c r="P1144"/>
  <c r="BI1141"/>
  <c r="BH1141"/>
  <c r="BG1141"/>
  <c r="BF1141"/>
  <c r="T1141"/>
  <c r="R1141"/>
  <c r="P1141"/>
  <c r="BI1139"/>
  <c r="BH1139"/>
  <c r="BG1139"/>
  <c r="BF1139"/>
  <c r="T1139"/>
  <c r="R1139"/>
  <c r="P1139"/>
  <c r="BI1136"/>
  <c r="BH1136"/>
  <c r="BG1136"/>
  <c r="BF1136"/>
  <c r="T1136"/>
  <c r="R1136"/>
  <c r="P1136"/>
  <c r="BI1134"/>
  <c r="BH1134"/>
  <c r="BG1134"/>
  <c r="BF1134"/>
  <c r="T1134"/>
  <c r="R1134"/>
  <c r="P1134"/>
  <c r="BI1132"/>
  <c r="BH1132"/>
  <c r="BG1132"/>
  <c r="BF1132"/>
  <c r="T1132"/>
  <c r="R1132"/>
  <c r="P1132"/>
  <c r="BI1130"/>
  <c r="BH1130"/>
  <c r="BG1130"/>
  <c r="BF1130"/>
  <c r="T1130"/>
  <c r="R1130"/>
  <c r="P1130"/>
  <c r="BI1128"/>
  <c r="BH1128"/>
  <c r="BG1128"/>
  <c r="BF1128"/>
  <c r="T1128"/>
  <c r="R1128"/>
  <c r="P1128"/>
  <c r="BI1127"/>
  <c r="BH1127"/>
  <c r="BG1127"/>
  <c r="BF1127"/>
  <c r="T1127"/>
  <c r="R1127"/>
  <c r="P1127"/>
  <c r="BI1124"/>
  <c r="BH1124"/>
  <c r="BG1124"/>
  <c r="BF1124"/>
  <c r="T1124"/>
  <c r="R1124"/>
  <c r="P1124"/>
  <c r="BI1121"/>
  <c r="BH1121"/>
  <c r="BG1121"/>
  <c r="BF1121"/>
  <c r="T1121"/>
  <c r="R1121"/>
  <c r="P1121"/>
  <c r="BI1120"/>
  <c r="BH1120"/>
  <c r="BG1120"/>
  <c r="BF1120"/>
  <c r="T1120"/>
  <c r="R1120"/>
  <c r="P1120"/>
  <c r="BI1118"/>
  <c r="BH1118"/>
  <c r="BG1118"/>
  <c r="BF1118"/>
  <c r="T1118"/>
  <c r="R1118"/>
  <c r="P1118"/>
  <c r="BI1116"/>
  <c r="BH1116"/>
  <c r="BG1116"/>
  <c r="BF1116"/>
  <c r="T1116"/>
  <c r="R1116"/>
  <c r="P1116"/>
  <c r="BI1114"/>
  <c r="BH1114"/>
  <c r="BG1114"/>
  <c r="BF1114"/>
  <c r="T1114"/>
  <c r="R1114"/>
  <c r="P1114"/>
  <c r="BI1113"/>
  <c r="BH1113"/>
  <c r="BG1113"/>
  <c r="BF1113"/>
  <c r="T1113"/>
  <c r="R1113"/>
  <c r="P1113"/>
  <c r="BI1111"/>
  <c r="BH1111"/>
  <c r="BG1111"/>
  <c r="BF1111"/>
  <c r="T1111"/>
  <c r="R1111"/>
  <c r="P1111"/>
  <c r="BI1109"/>
  <c r="BH1109"/>
  <c r="BG1109"/>
  <c r="BF1109"/>
  <c r="T1109"/>
  <c r="R1109"/>
  <c r="P1109"/>
  <c r="BI1099"/>
  <c r="BH1099"/>
  <c r="BG1099"/>
  <c r="BF1099"/>
  <c r="T1099"/>
  <c r="R1099"/>
  <c r="P1099"/>
  <c r="BI1097"/>
  <c r="BH1097"/>
  <c r="BG1097"/>
  <c r="BF1097"/>
  <c r="T1097"/>
  <c r="R1097"/>
  <c r="P1097"/>
  <c r="BI1093"/>
  <c r="BH1093"/>
  <c r="BG1093"/>
  <c r="BF1093"/>
  <c r="T1093"/>
  <c r="R1093"/>
  <c r="P1093"/>
  <c r="BI1088"/>
  <c r="BH1088"/>
  <c r="BG1088"/>
  <c r="BF1088"/>
  <c r="T1088"/>
  <c r="R1088"/>
  <c r="P1088"/>
  <c r="BI1084"/>
  <c r="BH1084"/>
  <c r="BG1084"/>
  <c r="BF1084"/>
  <c r="T1084"/>
  <c r="R1084"/>
  <c r="P1084"/>
  <c r="BI1080"/>
  <c r="BH1080"/>
  <c r="BG1080"/>
  <c r="BF1080"/>
  <c r="T1080"/>
  <c r="R1080"/>
  <c r="P1080"/>
  <c r="BI1077"/>
  <c r="BH1077"/>
  <c r="BG1077"/>
  <c r="BF1077"/>
  <c r="T1077"/>
  <c r="R1077"/>
  <c r="P1077"/>
  <c r="BI1074"/>
  <c r="BH1074"/>
  <c r="BG1074"/>
  <c r="BF1074"/>
  <c r="T1074"/>
  <c r="R1074"/>
  <c r="P1074"/>
  <c r="BI1071"/>
  <c r="BH1071"/>
  <c r="BG1071"/>
  <c r="BF1071"/>
  <c r="T1071"/>
  <c r="R1071"/>
  <c r="P1071"/>
  <c r="BI1066"/>
  <c r="BH1066"/>
  <c r="BG1066"/>
  <c r="BF1066"/>
  <c r="T1066"/>
  <c r="R1066"/>
  <c r="P1066"/>
  <c r="BI1065"/>
  <c r="BH1065"/>
  <c r="BG1065"/>
  <c r="BF1065"/>
  <c r="T1065"/>
  <c r="R1065"/>
  <c r="P1065"/>
  <c r="BI1063"/>
  <c r="BH1063"/>
  <c r="BG1063"/>
  <c r="BF1063"/>
  <c r="T1063"/>
  <c r="R1063"/>
  <c r="P1063"/>
  <c r="BI1062"/>
  <c r="BH1062"/>
  <c r="BG1062"/>
  <c r="BF1062"/>
  <c r="T1062"/>
  <c r="R1062"/>
  <c r="P1062"/>
  <c r="BI1061"/>
  <c r="BH1061"/>
  <c r="BG1061"/>
  <c r="BF1061"/>
  <c r="T1061"/>
  <c r="R1061"/>
  <c r="P1061"/>
  <c r="BI1037"/>
  <c r="BH1037"/>
  <c r="BG1037"/>
  <c r="BF1037"/>
  <c r="T1037"/>
  <c r="R1037"/>
  <c r="P1037"/>
  <c r="BI1036"/>
  <c r="BH1036"/>
  <c r="BG1036"/>
  <c r="BF1036"/>
  <c r="T1036"/>
  <c r="R1036"/>
  <c r="P1036"/>
  <c r="BI1035"/>
  <c r="BH1035"/>
  <c r="BG1035"/>
  <c r="BF1035"/>
  <c r="T1035"/>
  <c r="R1035"/>
  <c r="P1035"/>
  <c r="BI1034"/>
  <c r="BH1034"/>
  <c r="BG1034"/>
  <c r="BF1034"/>
  <c r="T1034"/>
  <c r="R1034"/>
  <c r="P1034"/>
  <c r="BI1033"/>
  <c r="BH1033"/>
  <c r="BG1033"/>
  <c r="BF1033"/>
  <c r="T1033"/>
  <c r="R1033"/>
  <c r="P1033"/>
  <c r="BI1032"/>
  <c r="BH1032"/>
  <c r="BG1032"/>
  <c r="BF1032"/>
  <c r="T1032"/>
  <c r="R1032"/>
  <c r="P1032"/>
  <c r="BI1031"/>
  <c r="BH1031"/>
  <c r="BG1031"/>
  <c r="BF1031"/>
  <c r="T1031"/>
  <c r="R1031"/>
  <c r="P1031"/>
  <c r="BI1030"/>
  <c r="BH1030"/>
  <c r="BG1030"/>
  <c r="BF1030"/>
  <c r="T1030"/>
  <c r="R1030"/>
  <c r="P1030"/>
  <c r="BI1029"/>
  <c r="BH1029"/>
  <c r="BG1029"/>
  <c r="BF1029"/>
  <c r="T1029"/>
  <c r="R1029"/>
  <c r="P1029"/>
  <c r="BI1028"/>
  <c r="BH1028"/>
  <c r="BG1028"/>
  <c r="BF1028"/>
  <c r="T1028"/>
  <c r="R1028"/>
  <c r="P1028"/>
  <c r="BI1027"/>
  <c r="BH1027"/>
  <c r="BG1027"/>
  <c r="BF1027"/>
  <c r="T1027"/>
  <c r="R1027"/>
  <c r="P1027"/>
  <c r="BI1026"/>
  <c r="BH1026"/>
  <c r="BG1026"/>
  <c r="BF1026"/>
  <c r="T1026"/>
  <c r="R1026"/>
  <c r="P1026"/>
  <c r="BI1025"/>
  <c r="BH1025"/>
  <c r="BG1025"/>
  <c r="BF1025"/>
  <c r="T1025"/>
  <c r="R1025"/>
  <c r="P1025"/>
  <c r="BI1024"/>
  <c r="BH1024"/>
  <c r="BG1024"/>
  <c r="BF1024"/>
  <c r="T1024"/>
  <c r="R1024"/>
  <c r="P1024"/>
  <c r="BI1022"/>
  <c r="BH1022"/>
  <c r="BG1022"/>
  <c r="BF1022"/>
  <c r="T1022"/>
  <c r="R1022"/>
  <c r="P1022"/>
  <c r="BI1020"/>
  <c r="BH1020"/>
  <c r="BG1020"/>
  <c r="BF1020"/>
  <c r="T1020"/>
  <c r="R1020"/>
  <c r="P1020"/>
  <c r="BI998"/>
  <c r="BH998"/>
  <c r="BG998"/>
  <c r="BF998"/>
  <c r="T998"/>
  <c r="R998"/>
  <c r="P998"/>
  <c r="BI997"/>
  <c r="BH997"/>
  <c r="BG997"/>
  <c r="BF997"/>
  <c r="T997"/>
  <c r="R997"/>
  <c r="P997"/>
  <c r="BI996"/>
  <c r="BH996"/>
  <c r="BG996"/>
  <c r="BF996"/>
  <c r="T996"/>
  <c r="R996"/>
  <c r="P996"/>
  <c r="BI995"/>
  <c r="BH995"/>
  <c r="BG995"/>
  <c r="BF995"/>
  <c r="T995"/>
  <c r="R995"/>
  <c r="P995"/>
  <c r="BI985"/>
  <c r="BH985"/>
  <c r="BG985"/>
  <c r="BF985"/>
  <c r="T985"/>
  <c r="R985"/>
  <c r="P985"/>
  <c r="BI984"/>
  <c r="BH984"/>
  <c r="BG984"/>
  <c r="BF984"/>
  <c r="T984"/>
  <c r="R984"/>
  <c r="P984"/>
  <c r="BI983"/>
  <c r="BH983"/>
  <c r="BG983"/>
  <c r="BF983"/>
  <c r="T983"/>
  <c r="R983"/>
  <c r="P983"/>
  <c r="BI955"/>
  <c r="BH955"/>
  <c r="BG955"/>
  <c r="BF955"/>
  <c r="T955"/>
  <c r="R955"/>
  <c r="P955"/>
  <c r="BI953"/>
  <c r="BH953"/>
  <c r="BG953"/>
  <c r="BF953"/>
  <c r="T953"/>
  <c r="R953"/>
  <c r="P953"/>
  <c r="BI929"/>
  <c r="BH929"/>
  <c r="BG929"/>
  <c r="BF929"/>
  <c r="T929"/>
  <c r="R929"/>
  <c r="P929"/>
  <c r="BI927"/>
  <c r="BH927"/>
  <c r="BG927"/>
  <c r="BF927"/>
  <c r="T927"/>
  <c r="R927"/>
  <c r="P927"/>
  <c r="BI901"/>
  <c r="BH901"/>
  <c r="BG901"/>
  <c r="BF901"/>
  <c r="T901"/>
  <c r="R901"/>
  <c r="P901"/>
  <c r="BI900"/>
  <c r="BH900"/>
  <c r="BG900"/>
  <c r="BF900"/>
  <c r="T900"/>
  <c r="R900"/>
  <c r="P900"/>
  <c r="BI894"/>
  <c r="BH894"/>
  <c r="BG894"/>
  <c r="BF894"/>
  <c r="T894"/>
  <c r="R894"/>
  <c r="P894"/>
  <c r="BI893"/>
  <c r="BH893"/>
  <c r="BG893"/>
  <c r="BF893"/>
  <c r="T893"/>
  <c r="R893"/>
  <c r="P893"/>
  <c r="BI890"/>
  <c r="BH890"/>
  <c r="BG890"/>
  <c r="BF890"/>
  <c r="T890"/>
  <c r="R890"/>
  <c r="P890"/>
  <c r="BI889"/>
  <c r="BH889"/>
  <c r="BG889"/>
  <c r="BF889"/>
  <c r="T889"/>
  <c r="R889"/>
  <c r="P889"/>
  <c r="BI871"/>
  <c r="BH871"/>
  <c r="BG871"/>
  <c r="BF871"/>
  <c r="T871"/>
  <c r="R871"/>
  <c r="P871"/>
  <c r="BI869"/>
  <c r="BH869"/>
  <c r="BG869"/>
  <c r="BF869"/>
  <c r="T869"/>
  <c r="R869"/>
  <c r="P869"/>
  <c r="BI867"/>
  <c r="BH867"/>
  <c r="BG867"/>
  <c r="BF867"/>
  <c r="T867"/>
  <c r="R867"/>
  <c r="P867"/>
  <c r="BI865"/>
  <c r="BH865"/>
  <c r="BG865"/>
  <c r="BF865"/>
  <c r="T865"/>
  <c r="R865"/>
  <c r="P865"/>
  <c r="BI861"/>
  <c r="BH861"/>
  <c r="BG861"/>
  <c r="BF861"/>
  <c r="T861"/>
  <c r="R861"/>
  <c r="P861"/>
  <c r="BI857"/>
  <c r="BH857"/>
  <c r="BG857"/>
  <c r="BF857"/>
  <c r="T857"/>
  <c r="R857"/>
  <c r="P857"/>
  <c r="BI853"/>
  <c r="BH853"/>
  <c r="BG853"/>
  <c r="BF853"/>
  <c r="T853"/>
  <c r="R853"/>
  <c r="P853"/>
  <c r="BI849"/>
  <c r="BH849"/>
  <c r="BG849"/>
  <c r="BF849"/>
  <c r="T849"/>
  <c r="R849"/>
  <c r="P849"/>
  <c r="BI845"/>
  <c r="BH845"/>
  <c r="BG845"/>
  <c r="BF845"/>
  <c r="T845"/>
  <c r="R845"/>
  <c r="P845"/>
  <c r="BI841"/>
  <c r="BH841"/>
  <c r="BG841"/>
  <c r="BF841"/>
  <c r="T841"/>
  <c r="R841"/>
  <c r="P841"/>
  <c r="BI839"/>
  <c r="BH839"/>
  <c r="BG839"/>
  <c r="BF839"/>
  <c r="T839"/>
  <c r="R839"/>
  <c r="P839"/>
  <c r="BI837"/>
  <c r="BH837"/>
  <c r="BG837"/>
  <c r="BF837"/>
  <c r="T837"/>
  <c r="R837"/>
  <c r="P837"/>
  <c r="BI835"/>
  <c r="BH835"/>
  <c r="BG835"/>
  <c r="BF835"/>
  <c r="T835"/>
  <c r="R835"/>
  <c r="P835"/>
  <c r="BI834"/>
  <c r="BH834"/>
  <c r="BG834"/>
  <c r="BF834"/>
  <c r="T834"/>
  <c r="R834"/>
  <c r="P834"/>
  <c r="BI831"/>
  <c r="BH831"/>
  <c r="BG831"/>
  <c r="BF831"/>
  <c r="T831"/>
  <c r="R831"/>
  <c r="P831"/>
  <c r="BI828"/>
  <c r="BH828"/>
  <c r="BG828"/>
  <c r="BF828"/>
  <c r="T828"/>
  <c r="R828"/>
  <c r="P828"/>
  <c r="BI825"/>
  <c r="BH825"/>
  <c r="BG825"/>
  <c r="BF825"/>
  <c r="T825"/>
  <c r="R825"/>
  <c r="P825"/>
  <c r="BI800"/>
  <c r="BH800"/>
  <c r="BG800"/>
  <c r="BF800"/>
  <c r="T800"/>
  <c r="R800"/>
  <c r="P800"/>
  <c r="BI798"/>
  <c r="BH798"/>
  <c r="BG798"/>
  <c r="BF798"/>
  <c r="T798"/>
  <c r="R798"/>
  <c r="P798"/>
  <c r="BI795"/>
  <c r="BH795"/>
  <c r="BG795"/>
  <c r="BF795"/>
  <c r="T795"/>
  <c r="R795"/>
  <c r="P795"/>
  <c r="BI794"/>
  <c r="BH794"/>
  <c r="BG794"/>
  <c r="BF794"/>
  <c r="T794"/>
  <c r="R794"/>
  <c r="P794"/>
  <c r="BI791"/>
  <c r="BH791"/>
  <c r="BG791"/>
  <c r="BF791"/>
  <c r="T791"/>
  <c r="R791"/>
  <c r="P791"/>
  <c r="BI790"/>
  <c r="BH790"/>
  <c r="BG790"/>
  <c r="BF790"/>
  <c r="T790"/>
  <c r="R790"/>
  <c r="P790"/>
  <c r="BI782"/>
  <c r="BH782"/>
  <c r="BG782"/>
  <c r="BF782"/>
  <c r="T782"/>
  <c r="R782"/>
  <c r="P782"/>
  <c r="BI769"/>
  <c r="BH769"/>
  <c r="BG769"/>
  <c r="BF769"/>
  <c r="T769"/>
  <c r="R769"/>
  <c r="P769"/>
  <c r="BI768"/>
  <c r="BH768"/>
  <c r="BG768"/>
  <c r="BF768"/>
  <c r="T768"/>
  <c r="R768"/>
  <c r="P768"/>
  <c r="BI766"/>
  <c r="BH766"/>
  <c r="BG766"/>
  <c r="BF766"/>
  <c r="T766"/>
  <c r="R766"/>
  <c r="P766"/>
  <c r="BI764"/>
  <c r="BH764"/>
  <c r="BG764"/>
  <c r="BF764"/>
  <c r="T764"/>
  <c r="R764"/>
  <c r="P764"/>
  <c r="BI762"/>
  <c r="BH762"/>
  <c r="BG762"/>
  <c r="BF762"/>
  <c r="T762"/>
  <c r="R762"/>
  <c r="P762"/>
  <c r="BI760"/>
  <c r="BH760"/>
  <c r="BG760"/>
  <c r="BF760"/>
  <c r="T760"/>
  <c r="R760"/>
  <c r="P760"/>
  <c r="BI758"/>
  <c r="BH758"/>
  <c r="BG758"/>
  <c r="BF758"/>
  <c r="T758"/>
  <c r="R758"/>
  <c r="P758"/>
  <c r="BI756"/>
  <c r="BH756"/>
  <c r="BG756"/>
  <c r="BF756"/>
  <c r="T756"/>
  <c r="R756"/>
  <c r="P756"/>
  <c r="BI755"/>
  <c r="BH755"/>
  <c r="BG755"/>
  <c r="BF755"/>
  <c r="T755"/>
  <c r="R755"/>
  <c r="P755"/>
  <c r="BI754"/>
  <c r="BH754"/>
  <c r="BG754"/>
  <c r="BF754"/>
  <c r="T754"/>
  <c r="R754"/>
  <c r="P754"/>
  <c r="BI752"/>
  <c r="BH752"/>
  <c r="BG752"/>
  <c r="BF752"/>
  <c r="T752"/>
  <c r="R752"/>
  <c r="P752"/>
  <c r="BI749"/>
  <c r="BH749"/>
  <c r="BG749"/>
  <c r="BF749"/>
  <c r="T749"/>
  <c r="R749"/>
  <c r="P749"/>
  <c r="BI746"/>
  <c r="BH746"/>
  <c r="BG746"/>
  <c r="BF746"/>
  <c r="T746"/>
  <c r="R746"/>
  <c r="P746"/>
  <c r="BI743"/>
  <c r="BH743"/>
  <c r="BG743"/>
  <c r="BF743"/>
  <c r="T743"/>
  <c r="R743"/>
  <c r="P743"/>
  <c r="BI740"/>
  <c r="BH740"/>
  <c r="BG740"/>
  <c r="BF740"/>
  <c r="T740"/>
  <c r="R740"/>
  <c r="P740"/>
  <c r="BI738"/>
  <c r="BH738"/>
  <c r="BG738"/>
  <c r="BF738"/>
  <c r="T738"/>
  <c r="R738"/>
  <c r="P738"/>
  <c r="BI733"/>
  <c r="BH733"/>
  <c r="BG733"/>
  <c r="BF733"/>
  <c r="T733"/>
  <c r="R733"/>
  <c r="P733"/>
  <c r="BI728"/>
  <c r="BH728"/>
  <c r="BG728"/>
  <c r="BF728"/>
  <c r="T728"/>
  <c r="R728"/>
  <c r="P728"/>
  <c r="BI727"/>
  <c r="BH727"/>
  <c r="BG727"/>
  <c r="BF727"/>
  <c r="T727"/>
  <c r="R727"/>
  <c r="P727"/>
  <c r="BI725"/>
  <c r="BH725"/>
  <c r="BG725"/>
  <c r="BF725"/>
  <c r="T725"/>
  <c r="R725"/>
  <c r="P725"/>
  <c r="BI723"/>
  <c r="BH723"/>
  <c r="BG723"/>
  <c r="BF723"/>
  <c r="T723"/>
  <c r="R723"/>
  <c r="P723"/>
  <c r="BI721"/>
  <c r="BH721"/>
  <c r="BG721"/>
  <c r="BF721"/>
  <c r="T721"/>
  <c r="R721"/>
  <c r="P721"/>
  <c r="BI719"/>
  <c r="BH719"/>
  <c r="BG719"/>
  <c r="BF719"/>
  <c r="T719"/>
  <c r="R719"/>
  <c r="P719"/>
  <c r="BI717"/>
  <c r="BH717"/>
  <c r="BG717"/>
  <c r="BF717"/>
  <c r="T717"/>
  <c r="R717"/>
  <c r="P717"/>
  <c r="BI716"/>
  <c r="BH716"/>
  <c r="BG716"/>
  <c r="BF716"/>
  <c r="T716"/>
  <c r="R716"/>
  <c r="P716"/>
  <c r="BI715"/>
  <c r="BH715"/>
  <c r="BG715"/>
  <c r="BF715"/>
  <c r="T715"/>
  <c r="R715"/>
  <c r="P715"/>
  <c r="BI710"/>
  <c r="BH710"/>
  <c r="BG710"/>
  <c r="BF710"/>
  <c r="T710"/>
  <c r="R710"/>
  <c r="P710"/>
  <c r="BI709"/>
  <c r="BH709"/>
  <c r="BG709"/>
  <c r="BF709"/>
  <c r="T709"/>
  <c r="R709"/>
  <c r="P709"/>
  <c r="BI704"/>
  <c r="BH704"/>
  <c r="BG704"/>
  <c r="BF704"/>
  <c r="T704"/>
  <c r="R704"/>
  <c r="P704"/>
  <c r="BI703"/>
  <c r="BH703"/>
  <c r="BG703"/>
  <c r="BF703"/>
  <c r="T703"/>
  <c r="R703"/>
  <c r="P703"/>
  <c r="BI699"/>
  <c r="BH699"/>
  <c r="BG699"/>
  <c r="BF699"/>
  <c r="T699"/>
  <c r="R699"/>
  <c r="P699"/>
  <c r="BI698"/>
  <c r="BH698"/>
  <c r="BG698"/>
  <c r="BF698"/>
  <c r="T698"/>
  <c r="R698"/>
  <c r="P698"/>
  <c r="BI693"/>
  <c r="BH693"/>
  <c r="BG693"/>
  <c r="BF693"/>
  <c r="T693"/>
  <c r="R693"/>
  <c r="P693"/>
  <c r="BI687"/>
  <c r="BH687"/>
  <c r="BG687"/>
  <c r="BF687"/>
  <c r="T687"/>
  <c r="R687"/>
  <c r="P687"/>
  <c r="BI686"/>
  <c r="BH686"/>
  <c r="BG686"/>
  <c r="BF686"/>
  <c r="T686"/>
  <c r="R686"/>
  <c r="P686"/>
  <c r="BI680"/>
  <c r="BH680"/>
  <c r="BG680"/>
  <c r="BF680"/>
  <c r="T680"/>
  <c r="R680"/>
  <c r="P680"/>
  <c r="BI679"/>
  <c r="BH679"/>
  <c r="BG679"/>
  <c r="BF679"/>
  <c r="T679"/>
  <c r="R679"/>
  <c r="P679"/>
  <c r="BI677"/>
  <c r="BH677"/>
  <c r="BG677"/>
  <c r="BF677"/>
  <c r="T677"/>
  <c r="R677"/>
  <c r="P677"/>
  <c r="BI675"/>
  <c r="BH675"/>
  <c r="BG675"/>
  <c r="BF675"/>
  <c r="T675"/>
  <c r="R675"/>
  <c r="P675"/>
  <c r="BI671"/>
  <c r="BH671"/>
  <c r="BG671"/>
  <c r="BF671"/>
  <c r="T671"/>
  <c r="R671"/>
  <c r="P671"/>
  <c r="BI669"/>
  <c r="BH669"/>
  <c r="BG669"/>
  <c r="BF669"/>
  <c r="T669"/>
  <c r="R669"/>
  <c r="P669"/>
  <c r="BI667"/>
  <c r="BH667"/>
  <c r="BG667"/>
  <c r="BF667"/>
  <c r="T667"/>
  <c r="R667"/>
  <c r="P667"/>
  <c r="BI664"/>
  <c r="BH664"/>
  <c r="BG664"/>
  <c r="BF664"/>
  <c r="T664"/>
  <c r="R664"/>
  <c r="P664"/>
  <c r="BI659"/>
  <c r="BH659"/>
  <c r="BG659"/>
  <c r="BF659"/>
  <c r="T659"/>
  <c r="R659"/>
  <c r="P659"/>
  <c r="BI656"/>
  <c r="BH656"/>
  <c r="BG656"/>
  <c r="BF656"/>
  <c r="T656"/>
  <c r="R656"/>
  <c r="P656"/>
  <c r="BI654"/>
  <c r="BH654"/>
  <c r="BG654"/>
  <c r="BF654"/>
  <c r="T654"/>
  <c r="R654"/>
  <c r="P654"/>
  <c r="BI651"/>
  <c r="BH651"/>
  <c r="BG651"/>
  <c r="BF651"/>
  <c r="T651"/>
  <c r="T650"/>
  <c r="R651"/>
  <c r="R650"/>
  <c r="P651"/>
  <c r="P650"/>
  <c r="BI648"/>
  <c r="BH648"/>
  <c r="BG648"/>
  <c r="BF648"/>
  <c r="T648"/>
  <c r="R648"/>
  <c r="P648"/>
  <c r="BI646"/>
  <c r="BH646"/>
  <c r="BG646"/>
  <c r="BF646"/>
  <c r="T646"/>
  <c r="R646"/>
  <c r="P646"/>
  <c r="BI644"/>
  <c r="BH644"/>
  <c r="BG644"/>
  <c r="BF644"/>
  <c r="T644"/>
  <c r="R644"/>
  <c r="P644"/>
  <c r="BI642"/>
  <c r="BH642"/>
  <c r="BG642"/>
  <c r="BF642"/>
  <c r="T642"/>
  <c r="R642"/>
  <c r="P642"/>
  <c r="BI641"/>
  <c r="BH641"/>
  <c r="BG641"/>
  <c r="BF641"/>
  <c r="T641"/>
  <c r="R641"/>
  <c r="P641"/>
  <c r="BI640"/>
  <c r="BH640"/>
  <c r="BG640"/>
  <c r="BF640"/>
  <c r="T640"/>
  <c r="R640"/>
  <c r="P640"/>
  <c r="BI637"/>
  <c r="BH637"/>
  <c r="BG637"/>
  <c r="BF637"/>
  <c r="T637"/>
  <c r="R637"/>
  <c r="P637"/>
  <c r="BI634"/>
  <c r="BH634"/>
  <c r="BG634"/>
  <c r="BF634"/>
  <c r="T634"/>
  <c r="R634"/>
  <c r="P634"/>
  <c r="BI632"/>
  <c r="BH632"/>
  <c r="BG632"/>
  <c r="BF632"/>
  <c r="T632"/>
  <c r="R632"/>
  <c r="P632"/>
  <c r="BI630"/>
  <c r="BH630"/>
  <c r="BG630"/>
  <c r="BF630"/>
  <c r="T630"/>
  <c r="R630"/>
  <c r="P630"/>
  <c r="BI628"/>
  <c r="BH628"/>
  <c r="BG628"/>
  <c r="BF628"/>
  <c r="T628"/>
  <c r="R628"/>
  <c r="P628"/>
  <c r="BI614"/>
  <c r="BH614"/>
  <c r="BG614"/>
  <c r="BF614"/>
  <c r="T614"/>
  <c r="R614"/>
  <c r="P614"/>
  <c r="BI606"/>
  <c r="BH606"/>
  <c r="BG606"/>
  <c r="BF606"/>
  <c r="T606"/>
  <c r="R606"/>
  <c r="P606"/>
  <c r="BI605"/>
  <c r="BH605"/>
  <c r="BG605"/>
  <c r="BF605"/>
  <c r="T605"/>
  <c r="R605"/>
  <c r="P605"/>
  <c r="BI603"/>
  <c r="BH603"/>
  <c r="BG603"/>
  <c r="BF603"/>
  <c r="T603"/>
  <c r="R603"/>
  <c r="P603"/>
  <c r="BI601"/>
  <c r="BH601"/>
  <c r="BG601"/>
  <c r="BF601"/>
  <c r="T601"/>
  <c r="R601"/>
  <c r="P601"/>
  <c r="BI595"/>
  <c r="BH595"/>
  <c r="BG595"/>
  <c r="BF595"/>
  <c r="T595"/>
  <c r="R595"/>
  <c r="P595"/>
  <c r="BI589"/>
  <c r="BH589"/>
  <c r="BG589"/>
  <c r="BF589"/>
  <c r="T589"/>
  <c r="R589"/>
  <c r="P589"/>
  <c r="BI582"/>
  <c r="BH582"/>
  <c r="BG582"/>
  <c r="BF582"/>
  <c r="T582"/>
  <c r="R582"/>
  <c r="P582"/>
  <c r="BI564"/>
  <c r="BH564"/>
  <c r="BG564"/>
  <c r="BF564"/>
  <c r="T564"/>
  <c r="R564"/>
  <c r="P564"/>
  <c r="BI562"/>
  <c r="BH562"/>
  <c r="BG562"/>
  <c r="BF562"/>
  <c r="T562"/>
  <c r="R562"/>
  <c r="P562"/>
  <c r="BI560"/>
  <c r="BH560"/>
  <c r="BG560"/>
  <c r="BF560"/>
  <c r="T560"/>
  <c r="R560"/>
  <c r="P560"/>
  <c r="BI558"/>
  <c r="BH558"/>
  <c r="BG558"/>
  <c r="BF558"/>
  <c r="T558"/>
  <c r="R558"/>
  <c r="P558"/>
  <c r="BI556"/>
  <c r="BH556"/>
  <c r="BG556"/>
  <c r="BF556"/>
  <c r="T556"/>
  <c r="R556"/>
  <c r="P556"/>
  <c r="BI554"/>
  <c r="BH554"/>
  <c r="BG554"/>
  <c r="BF554"/>
  <c r="T554"/>
  <c r="R554"/>
  <c r="P554"/>
  <c r="BI551"/>
  <c r="BH551"/>
  <c r="BG551"/>
  <c r="BF551"/>
  <c r="T551"/>
  <c r="R551"/>
  <c r="P551"/>
  <c r="BI544"/>
  <c r="BH544"/>
  <c r="BG544"/>
  <c r="BF544"/>
  <c r="T544"/>
  <c r="R544"/>
  <c r="P544"/>
  <c r="BI542"/>
  <c r="BH542"/>
  <c r="BG542"/>
  <c r="BF542"/>
  <c r="T542"/>
  <c r="R542"/>
  <c r="P542"/>
  <c r="BI535"/>
  <c r="BH535"/>
  <c r="BG535"/>
  <c r="BF535"/>
  <c r="T535"/>
  <c r="R535"/>
  <c r="P535"/>
  <c r="BI531"/>
  <c r="BH531"/>
  <c r="BG531"/>
  <c r="BF531"/>
  <c r="T531"/>
  <c r="R531"/>
  <c r="P531"/>
  <c r="BI528"/>
  <c r="BH528"/>
  <c r="BG528"/>
  <c r="BF528"/>
  <c r="T528"/>
  <c r="R528"/>
  <c r="P528"/>
  <c r="BI526"/>
  <c r="BH526"/>
  <c r="BG526"/>
  <c r="BF526"/>
  <c r="T526"/>
  <c r="R526"/>
  <c r="P526"/>
  <c r="BI504"/>
  <c r="BH504"/>
  <c r="BG504"/>
  <c r="BF504"/>
  <c r="T504"/>
  <c r="R504"/>
  <c r="P504"/>
  <c r="BI502"/>
  <c r="BH502"/>
  <c r="BG502"/>
  <c r="BF502"/>
  <c r="T502"/>
  <c r="R502"/>
  <c r="P502"/>
  <c r="BI500"/>
  <c r="BH500"/>
  <c r="BG500"/>
  <c r="BF500"/>
  <c r="T500"/>
  <c r="R500"/>
  <c r="P500"/>
  <c r="BI498"/>
  <c r="BH498"/>
  <c r="BG498"/>
  <c r="BF498"/>
  <c r="T498"/>
  <c r="R498"/>
  <c r="P498"/>
  <c r="BI496"/>
  <c r="BH496"/>
  <c r="BG496"/>
  <c r="BF496"/>
  <c r="T496"/>
  <c r="R496"/>
  <c r="P496"/>
  <c r="BI494"/>
  <c r="BH494"/>
  <c r="BG494"/>
  <c r="BF494"/>
  <c r="T494"/>
  <c r="R494"/>
  <c r="P494"/>
  <c r="BI492"/>
  <c r="BH492"/>
  <c r="BG492"/>
  <c r="BF492"/>
  <c r="T492"/>
  <c r="R492"/>
  <c r="P492"/>
  <c r="BI456"/>
  <c r="BH456"/>
  <c r="BG456"/>
  <c r="BF456"/>
  <c r="T456"/>
  <c r="R456"/>
  <c r="P456"/>
  <c r="BI452"/>
  <c r="BH452"/>
  <c r="BG452"/>
  <c r="BF452"/>
  <c r="T452"/>
  <c r="R452"/>
  <c r="P452"/>
  <c r="BI448"/>
  <c r="BH448"/>
  <c r="BG448"/>
  <c r="BF448"/>
  <c r="T448"/>
  <c r="R448"/>
  <c r="P448"/>
  <c r="BI445"/>
  <c r="BH445"/>
  <c r="BG445"/>
  <c r="BF445"/>
  <c r="T445"/>
  <c r="R445"/>
  <c r="P445"/>
  <c r="BI439"/>
  <c r="BH439"/>
  <c r="BG439"/>
  <c r="BF439"/>
  <c r="T439"/>
  <c r="R439"/>
  <c r="P439"/>
  <c r="BI437"/>
  <c r="BH437"/>
  <c r="BG437"/>
  <c r="BF437"/>
  <c r="T437"/>
  <c r="R437"/>
  <c r="P437"/>
  <c r="BI434"/>
  <c r="BH434"/>
  <c r="BG434"/>
  <c r="BF434"/>
  <c r="T434"/>
  <c r="R434"/>
  <c r="P434"/>
  <c r="BI432"/>
  <c r="BH432"/>
  <c r="BG432"/>
  <c r="BF432"/>
  <c r="T432"/>
  <c r="R432"/>
  <c r="P432"/>
  <c r="BI427"/>
  <c r="BH427"/>
  <c r="BG427"/>
  <c r="BF427"/>
  <c r="T427"/>
  <c r="R427"/>
  <c r="P427"/>
  <c r="BI425"/>
  <c r="BH425"/>
  <c r="BG425"/>
  <c r="BF425"/>
  <c r="T425"/>
  <c r="R425"/>
  <c r="P425"/>
  <c r="BI422"/>
  <c r="BH422"/>
  <c r="BG422"/>
  <c r="BF422"/>
  <c r="T422"/>
  <c r="R422"/>
  <c r="P422"/>
  <c r="BI419"/>
  <c r="BH419"/>
  <c r="BG419"/>
  <c r="BF419"/>
  <c r="T419"/>
  <c r="R419"/>
  <c r="P419"/>
  <c r="BI417"/>
  <c r="BH417"/>
  <c r="BG417"/>
  <c r="BF417"/>
  <c r="T417"/>
  <c r="R417"/>
  <c r="P417"/>
  <c r="BI416"/>
  <c r="BH416"/>
  <c r="BG416"/>
  <c r="BF416"/>
  <c r="T416"/>
  <c r="R416"/>
  <c r="P416"/>
  <c r="BI414"/>
  <c r="BH414"/>
  <c r="BG414"/>
  <c r="BF414"/>
  <c r="T414"/>
  <c r="R414"/>
  <c r="P414"/>
  <c r="BI402"/>
  <c r="BH402"/>
  <c r="BG402"/>
  <c r="BF402"/>
  <c r="T402"/>
  <c r="R402"/>
  <c r="P402"/>
  <c r="BI398"/>
  <c r="BH398"/>
  <c r="BG398"/>
  <c r="BF398"/>
  <c r="T398"/>
  <c r="R398"/>
  <c r="P398"/>
  <c r="BI397"/>
  <c r="BH397"/>
  <c r="BG397"/>
  <c r="BF397"/>
  <c r="T397"/>
  <c r="R397"/>
  <c r="P397"/>
  <c r="BI394"/>
  <c r="BH394"/>
  <c r="BG394"/>
  <c r="BF394"/>
  <c r="T394"/>
  <c r="R394"/>
  <c r="P394"/>
  <c r="BI391"/>
  <c r="BH391"/>
  <c r="BG391"/>
  <c r="BF391"/>
  <c r="T391"/>
  <c r="R391"/>
  <c r="P391"/>
  <c r="BI378"/>
  <c r="BH378"/>
  <c r="BG378"/>
  <c r="BF378"/>
  <c r="T378"/>
  <c r="R378"/>
  <c r="P378"/>
  <c r="BI373"/>
  <c r="BH373"/>
  <c r="BG373"/>
  <c r="BF373"/>
  <c r="T373"/>
  <c r="R373"/>
  <c r="P373"/>
  <c r="BI360"/>
  <c r="BH360"/>
  <c r="BG360"/>
  <c r="BF360"/>
  <c r="T360"/>
  <c r="R360"/>
  <c r="P360"/>
  <c r="BI353"/>
  <c r="BH353"/>
  <c r="BG353"/>
  <c r="BF353"/>
  <c r="T353"/>
  <c r="T352"/>
  <c r="R353"/>
  <c r="R352"/>
  <c r="P353"/>
  <c r="P352"/>
  <c r="BI349"/>
  <c r="BH349"/>
  <c r="BG349"/>
  <c r="BF349"/>
  <c r="T349"/>
  <c r="R349"/>
  <c r="P349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38"/>
  <c r="BH338"/>
  <c r="BG338"/>
  <c r="BF338"/>
  <c r="T338"/>
  <c r="R338"/>
  <c r="P338"/>
  <c r="BI331"/>
  <c r="BH331"/>
  <c r="BG331"/>
  <c r="BF331"/>
  <c r="T331"/>
  <c r="R331"/>
  <c r="P331"/>
  <c r="BI326"/>
  <c r="BH326"/>
  <c r="BG326"/>
  <c r="BF326"/>
  <c r="T326"/>
  <c r="R326"/>
  <c r="P326"/>
  <c r="BI318"/>
  <c r="BH318"/>
  <c r="BG318"/>
  <c r="BF318"/>
  <c r="T318"/>
  <c r="R318"/>
  <c r="P318"/>
  <c r="BI315"/>
  <c r="BH315"/>
  <c r="BG315"/>
  <c r="BF315"/>
  <c r="T315"/>
  <c r="R315"/>
  <c r="P315"/>
  <c r="BI309"/>
  <c r="BH309"/>
  <c r="BG309"/>
  <c r="BF309"/>
  <c r="T309"/>
  <c r="R309"/>
  <c r="P309"/>
  <c r="BI306"/>
  <c r="BH306"/>
  <c r="BG306"/>
  <c r="BF306"/>
  <c r="T306"/>
  <c r="R306"/>
  <c r="P306"/>
  <c r="BI300"/>
  <c r="BH300"/>
  <c r="BG300"/>
  <c r="BF300"/>
  <c r="T300"/>
  <c r="R300"/>
  <c r="P300"/>
  <c r="BI268"/>
  <c r="BH268"/>
  <c r="BG268"/>
  <c r="BF268"/>
  <c r="T268"/>
  <c r="R268"/>
  <c r="P26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3"/>
  <c r="BH233"/>
  <c r="BG233"/>
  <c r="BF233"/>
  <c r="T233"/>
  <c r="R233"/>
  <c r="P233"/>
  <c r="BI230"/>
  <c r="BH230"/>
  <c r="BG230"/>
  <c r="BF230"/>
  <c r="T230"/>
  <c r="R230"/>
  <c r="P230"/>
  <c r="BI222"/>
  <c r="BH222"/>
  <c r="BG222"/>
  <c r="BF222"/>
  <c r="T222"/>
  <c r="R222"/>
  <c r="P222"/>
  <c r="BI218"/>
  <c r="BH218"/>
  <c r="BG218"/>
  <c r="BF218"/>
  <c r="T218"/>
  <c r="R218"/>
  <c r="P218"/>
  <c r="BI215"/>
  <c r="BH215"/>
  <c r="BG215"/>
  <c r="BF215"/>
  <c r="T215"/>
  <c r="R215"/>
  <c r="P215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4"/>
  <c r="BH194"/>
  <c r="BG194"/>
  <c r="BF194"/>
  <c r="T194"/>
  <c r="R194"/>
  <c r="P194"/>
  <c r="BI188"/>
  <c r="BH188"/>
  <c r="BG188"/>
  <c r="BF188"/>
  <c r="T188"/>
  <c r="R188"/>
  <c r="P188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3"/>
  <c r="BH173"/>
  <c r="BG173"/>
  <c r="BF173"/>
  <c r="T173"/>
  <c r="R173"/>
  <c r="P173"/>
  <c r="BI167"/>
  <c r="BH167"/>
  <c r="BG167"/>
  <c r="BF167"/>
  <c r="T167"/>
  <c r="R167"/>
  <c r="P167"/>
  <c r="BI163"/>
  <c r="BH163"/>
  <c r="BG163"/>
  <c r="BF163"/>
  <c r="T163"/>
  <c r="R163"/>
  <c r="P163"/>
  <c r="BI157"/>
  <c r="BH157"/>
  <c r="BG157"/>
  <c r="BF157"/>
  <c r="T157"/>
  <c r="R157"/>
  <c r="P157"/>
  <c r="BI153"/>
  <c r="BH153"/>
  <c r="BG153"/>
  <c r="BF153"/>
  <c r="T153"/>
  <c r="R153"/>
  <c r="P153"/>
  <c r="BI151"/>
  <c r="BH151"/>
  <c r="BG151"/>
  <c r="BF151"/>
  <c r="T151"/>
  <c r="R151"/>
  <c r="P151"/>
  <c r="BI148"/>
  <c r="BH148"/>
  <c r="BG148"/>
  <c r="BF148"/>
  <c r="T148"/>
  <c r="R148"/>
  <c r="P148"/>
  <c r="J142"/>
  <c r="J141"/>
  <c r="F141"/>
  <c r="F139"/>
  <c r="E137"/>
  <c r="J94"/>
  <c r="J93"/>
  <c r="F93"/>
  <c r="F91"/>
  <c r="E89"/>
  <c r="J20"/>
  <c r="E20"/>
  <c r="F142"/>
  <c r="J19"/>
  <c r="J14"/>
  <c r="J139"/>
  <c r="E7"/>
  <c r="E85"/>
  <c i="1" r="L90"/>
  <c r="AM90"/>
  <c r="AM89"/>
  <c r="L89"/>
  <c r="AM87"/>
  <c r="L87"/>
  <c r="L85"/>
  <c r="L84"/>
  <c i="2" r="BK1524"/>
  <c r="J1386"/>
  <c r="BK1282"/>
  <c r="J1146"/>
  <c r="BK1097"/>
  <c r="BK1061"/>
  <c r="J1022"/>
  <c r="BK889"/>
  <c r="BK758"/>
  <c r="BK677"/>
  <c r="J531"/>
  <c r="J360"/>
  <c r="BK300"/>
  <c r="BK183"/>
  <c r="J1468"/>
  <c r="J794"/>
  <c r="J738"/>
  <c r="BK671"/>
  <c r="J601"/>
  <c r="BK419"/>
  <c r="BK306"/>
  <c r="BK756"/>
  <c r="J667"/>
  <c r="BK606"/>
  <c r="BK542"/>
  <c r="BK343"/>
  <c r="J194"/>
  <c r="BK1030"/>
  <c r="BK953"/>
  <c r="J831"/>
  <c r="J752"/>
  <c r="BK656"/>
  <c r="J526"/>
  <c r="J331"/>
  <c r="J188"/>
  <c r="BK1484"/>
  <c r="J1443"/>
  <c r="J1423"/>
  <c r="BK1371"/>
  <c r="J1141"/>
  <c r="J1084"/>
  <c r="BK995"/>
  <c r="J865"/>
  <c r="BK795"/>
  <c r="J699"/>
  <c r="BK628"/>
  <c r="BK345"/>
  <c r="J183"/>
  <c r="BK1124"/>
  <c r="J1066"/>
  <c r="J983"/>
  <c r="J834"/>
  <c r="J743"/>
  <c r="BK687"/>
  <c r="BK603"/>
  <c r="BK500"/>
  <c r="BK434"/>
  <c r="J1376"/>
  <c r="J1259"/>
  <c r="BK1118"/>
  <c r="BK1035"/>
  <c r="J955"/>
  <c r="J853"/>
  <c r="J760"/>
  <c r="J680"/>
  <c r="BK562"/>
  <c r="J419"/>
  <c r="BK222"/>
  <c r="J157"/>
  <c r="BK1154"/>
  <c r="J1109"/>
  <c r="J1035"/>
  <c r="BK194"/>
  <c i="3" r="BK324"/>
  <c r="J301"/>
  <c r="J204"/>
  <c r="BK155"/>
  <c r="J316"/>
  <c r="J246"/>
  <c r="BK163"/>
  <c r="BK318"/>
  <c r="J282"/>
  <c r="J210"/>
  <c r="J160"/>
  <c r="J296"/>
  <c r="J233"/>
  <c r="J172"/>
  <c r="J267"/>
  <c r="J220"/>
  <c r="J178"/>
  <c r="J146"/>
  <c i="4" r="J123"/>
  <c r="J128"/>
  <c i="5" r="BK125"/>
  <c i="6" r="J1312"/>
  <c r="BK276"/>
  <c r="BK1865"/>
  <c r="BK604"/>
  <c r="J1865"/>
  <c r="BK360"/>
  <c r="BK1909"/>
  <c r="J1328"/>
  <c r="J356"/>
  <c r="BK163"/>
  <c r="J1342"/>
  <c r="J646"/>
  <c r="BK1618"/>
  <c r="BK318"/>
  <c r="BK2004"/>
  <c r="J1982"/>
  <c r="BK1974"/>
  <c r="J1970"/>
  <c r="BK1962"/>
  <c r="BK1328"/>
  <c r="BK230"/>
  <c i="7" r="BK273"/>
  <c r="BK233"/>
  <c r="J198"/>
  <c r="BK150"/>
  <c r="BK271"/>
  <c r="BK243"/>
  <c r="J210"/>
  <c r="J180"/>
  <c r="BK154"/>
  <c r="J280"/>
  <c r="BK244"/>
  <c r="BK195"/>
  <c r="BK167"/>
  <c r="J291"/>
  <c r="J268"/>
  <c r="BK247"/>
  <c r="J207"/>
  <c r="J165"/>
  <c r="J281"/>
  <c r="J249"/>
  <c r="BK206"/>
  <c r="J156"/>
  <c r="BK290"/>
  <c r="J254"/>
  <c r="BK226"/>
  <c r="J188"/>
  <c r="BK165"/>
  <c r="BK288"/>
  <c r="BK254"/>
  <c r="BK224"/>
  <c r="J194"/>
  <c r="BK300"/>
  <c r="J283"/>
  <c r="BK274"/>
  <c r="BK241"/>
  <c r="J221"/>
  <c r="J187"/>
  <c r="J150"/>
  <c i="8" r="BK178"/>
  <c r="BK166"/>
  <c r="J169"/>
  <c r="J161"/>
  <c r="BK165"/>
  <c r="BK142"/>
  <c r="BK144"/>
  <c r="J167"/>
  <c r="J140"/>
  <c i="9" r="BK209"/>
  <c r="J150"/>
  <c r="BK199"/>
  <c r="J158"/>
  <c r="BK223"/>
  <c r="BK201"/>
  <c r="BK228"/>
  <c r="BK175"/>
  <c r="J236"/>
  <c i="11" r="J213"/>
  <c r="J156"/>
  <c r="J138"/>
  <c r="BK208"/>
  <c r="BK191"/>
  <c r="BK143"/>
  <c r="BK136"/>
  <c r="BK172"/>
  <c r="J140"/>
  <c r="J184"/>
  <c r="J159"/>
  <c r="J143"/>
  <c r="BK129"/>
  <c r="J203"/>
  <c r="BK173"/>
  <c r="BK153"/>
  <c r="BK135"/>
  <c r="J197"/>
  <c r="J170"/>
  <c r="BK137"/>
  <c r="BK202"/>
  <c r="BK170"/>
  <c r="J141"/>
  <c r="J201"/>
  <c r="BK177"/>
  <c r="J155"/>
  <c i="12" r="J133"/>
  <c r="BK131"/>
  <c i="13" r="BK271"/>
  <c r="BK229"/>
  <c r="J184"/>
  <c r="BK152"/>
  <c r="J145"/>
  <c r="BK134"/>
  <c r="J270"/>
  <c r="J252"/>
  <c r="J224"/>
  <c r="J204"/>
  <c r="BK183"/>
  <c r="J158"/>
  <c r="J138"/>
  <c r="BK266"/>
  <c r="J248"/>
  <c r="J216"/>
  <c r="J182"/>
  <c r="J140"/>
  <c r="BK274"/>
  <c r="BK239"/>
  <c r="BK194"/>
  <c r="J144"/>
  <c r="BK276"/>
  <c r="BK257"/>
  <c r="J236"/>
  <c r="J217"/>
  <c r="J206"/>
  <c r="J178"/>
  <c r="BK154"/>
  <c r="J269"/>
  <c r="BK248"/>
  <c r="BK204"/>
  <c r="BK137"/>
  <c r="J260"/>
  <c r="BK179"/>
  <c r="BK160"/>
  <c r="BK139"/>
  <c r="BK210"/>
  <c r="BK184"/>
  <c r="BK169"/>
  <c i="14" r="BK225"/>
  <c r="J196"/>
  <c r="J163"/>
  <c r="J239"/>
  <c r="J189"/>
  <c r="BK159"/>
  <c r="J130"/>
  <c r="J214"/>
  <c r="J183"/>
  <c r="J144"/>
  <c r="J227"/>
  <c r="BK199"/>
  <c r="J139"/>
  <c r="J228"/>
  <c r="BK204"/>
  <c r="BK174"/>
  <c r="J147"/>
  <c r="J241"/>
  <c r="BK217"/>
  <c r="BK191"/>
  <c r="BK164"/>
  <c r="BK233"/>
  <c r="J194"/>
  <c r="J159"/>
  <c r="BK148"/>
  <c r="J242"/>
  <c r="J201"/>
  <c r="BK172"/>
  <c i="15" r="BK175"/>
  <c r="J160"/>
  <c r="BK138"/>
  <c r="J154"/>
  <c r="J140"/>
  <c r="J163"/>
  <c r="BK131"/>
  <c r="BK157"/>
  <c r="BK132"/>
  <c r="J149"/>
  <c r="J131"/>
  <c r="BK153"/>
  <c r="BK129"/>
  <c r="J147"/>
  <c i="16" r="BK861"/>
  <c r="BK640"/>
  <c r="J560"/>
  <c r="J430"/>
  <c r="J290"/>
  <c r="J839"/>
  <c r="BK655"/>
  <c r="J551"/>
  <c r="BK477"/>
  <c r="J312"/>
  <c r="J172"/>
  <c r="J843"/>
  <c r="J658"/>
  <c r="BK538"/>
  <c r="J473"/>
  <c r="J267"/>
  <c r="BK878"/>
  <c r="J716"/>
  <c r="BK643"/>
  <c r="BK592"/>
  <c r="J325"/>
  <c r="BK849"/>
  <c r="J690"/>
  <c r="BK555"/>
  <c r="BK430"/>
  <c r="J271"/>
  <c r="J914"/>
  <c r="BK271"/>
  <c r="J682"/>
  <c r="J395"/>
  <c r="BK246"/>
  <c r="J1037"/>
  <c r="BK1015"/>
  <c r="J987"/>
  <c r="BK956"/>
  <c r="BK836"/>
  <c r="J634"/>
  <c r="BK468"/>
  <c r="J350"/>
  <c r="J191"/>
  <c i="17" r="BK177"/>
  <c r="BK180"/>
  <c r="J149"/>
  <c r="BK191"/>
  <c r="J151"/>
  <c r="J185"/>
  <c r="BK142"/>
  <c r="BK195"/>
  <c r="J171"/>
  <c r="BK197"/>
  <c r="J155"/>
  <c r="J191"/>
  <c r="J146"/>
  <c r="J189"/>
  <c r="BK163"/>
  <c i="18" r="J126"/>
  <c r="J133"/>
  <c r="J125"/>
  <c i="19" r="BK803"/>
  <c r="J701"/>
  <c r="BK600"/>
  <c r="J497"/>
  <c r="J400"/>
  <c r="BK343"/>
  <c r="J254"/>
  <c r="J160"/>
  <c r="J863"/>
  <c r="J801"/>
  <c r="BK739"/>
  <c r="BK702"/>
  <c r="BK572"/>
  <c r="BK449"/>
  <c r="J297"/>
  <c r="J211"/>
  <c r="BK823"/>
  <c r="J776"/>
  <c r="J707"/>
  <c r="BK624"/>
  <c r="BK507"/>
  <c r="J463"/>
  <c r="J377"/>
  <c r="BK297"/>
  <c r="J215"/>
  <c r="BK168"/>
  <c r="BK820"/>
  <c r="BK763"/>
  <c r="J703"/>
  <c r="BK398"/>
  <c r="BK338"/>
  <c r="J252"/>
  <c r="J192"/>
  <c r="BK841"/>
  <c r="J739"/>
  <c r="BK619"/>
  <c r="J503"/>
  <c r="BK415"/>
  <c r="BK307"/>
  <c r="BK252"/>
  <c r="BK166"/>
  <c r="BK919"/>
  <c r="BK857"/>
  <c r="BK801"/>
  <c r="BK729"/>
  <c r="J603"/>
  <c r="BK511"/>
  <c r="BK446"/>
  <c r="BK335"/>
  <c r="BK290"/>
  <c r="J147"/>
  <c r="J902"/>
  <c r="J835"/>
  <c r="J778"/>
  <c r="BK703"/>
  <c r="J600"/>
  <c r="J534"/>
  <c r="J924"/>
  <c r="BK869"/>
  <c r="BK836"/>
  <c r="BK754"/>
  <c r="BK644"/>
  <c r="J536"/>
  <c r="J454"/>
  <c r="J330"/>
  <c r="BK293"/>
  <c r="BK217"/>
  <c r="BK158"/>
  <c i="20" r="J222"/>
  <c r="BK242"/>
  <c r="J284"/>
  <c r="BK284"/>
  <c r="J227"/>
  <c r="BK275"/>
  <c r="BK227"/>
  <c r="J268"/>
  <c r="BK183"/>
  <c r="BK298"/>
  <c r="BK244"/>
  <c i="21" r="BK242"/>
  <c r="J215"/>
  <c r="J186"/>
  <c r="BK160"/>
  <c r="BK256"/>
  <c r="J236"/>
  <c r="J221"/>
  <c r="BK193"/>
  <c r="BK177"/>
  <c r="J150"/>
  <c r="J258"/>
  <c r="BK226"/>
  <c r="J204"/>
  <c r="J162"/>
  <c r="BK225"/>
  <c r="J188"/>
  <c r="BK174"/>
  <c r="J136"/>
  <c r="BK238"/>
  <c r="BK199"/>
  <c r="BK167"/>
  <c r="J143"/>
  <c r="J244"/>
  <c r="J219"/>
  <c r="J184"/>
  <c r="J152"/>
  <c r="J248"/>
  <c r="J210"/>
  <c r="BK200"/>
  <c r="BK170"/>
  <c r="BK198"/>
  <c r="J138"/>
  <c i="22" r="J142"/>
  <c r="J179"/>
  <c r="J148"/>
  <c r="J162"/>
  <c r="J163"/>
  <c r="BK187"/>
  <c r="J152"/>
  <c r="BK184"/>
  <c r="BK185"/>
  <c i="23" r="J141"/>
  <c r="J134"/>
  <c r="J139"/>
  <c r="BK142"/>
  <c r="J145"/>
  <c r="J143"/>
  <c i="24" r="J141"/>
  <c r="J146"/>
  <c r="J138"/>
  <c r="BK138"/>
  <c i="25" r="J274"/>
  <c r="BK242"/>
  <c r="BK224"/>
  <c r="BK206"/>
  <c r="J180"/>
  <c r="BK159"/>
  <c r="J275"/>
  <c r="J242"/>
  <c r="J227"/>
  <c r="J205"/>
  <c r="J158"/>
  <c r="BK280"/>
  <c r="J241"/>
  <c r="BK225"/>
  <c r="BK185"/>
  <c r="BK158"/>
  <c r="J268"/>
  <c r="J250"/>
  <c r="J188"/>
  <c r="BK169"/>
  <c r="J140"/>
  <c r="J243"/>
  <c r="J228"/>
  <c r="BK197"/>
  <c r="BK166"/>
  <c r="J143"/>
  <c r="BK273"/>
  <c r="BK253"/>
  <c r="BK215"/>
  <c r="BK178"/>
  <c r="J278"/>
  <c r="BK250"/>
  <c r="J217"/>
  <c r="J177"/>
  <c r="J150"/>
  <c i="26" r="BK146"/>
  <c r="J152"/>
  <c r="BK138"/>
  <c r="BK152"/>
  <c r="BK132"/>
  <c r="J129"/>
  <c r="J127"/>
  <c i="27" r="BK139"/>
  <c r="J149"/>
  <c r="J147"/>
  <c r="J145"/>
  <c r="J136"/>
  <c r="BK141"/>
  <c r="BK131"/>
  <c r="J155"/>
  <c r="BK133"/>
  <c i="28" r="J176"/>
  <c r="BK142"/>
  <c r="J158"/>
  <c r="J175"/>
  <c r="J134"/>
  <c r="J177"/>
  <c r="BK137"/>
  <c r="J172"/>
  <c r="BK143"/>
  <c r="J161"/>
  <c r="BK194"/>
  <c r="BK172"/>
  <c r="J194"/>
  <c r="J173"/>
  <c r="BK132"/>
  <c i="29" r="J162"/>
  <c r="J213"/>
  <c r="BK207"/>
  <c r="J203"/>
  <c r="BK172"/>
  <c r="BK219"/>
  <c r="J196"/>
  <c r="J201"/>
  <c r="BK136"/>
  <c r="J194"/>
  <c r="BK227"/>
  <c r="BK142"/>
  <c i="30" r="J162"/>
  <c r="J142"/>
  <c r="J144"/>
  <c r="BK130"/>
  <c r="BK154"/>
  <c r="BK159"/>
  <c r="BK134"/>
  <c r="BK171"/>
  <c i="31" r="J132"/>
  <c r="J127"/>
  <c r="BK126"/>
  <c i="2" r="BK1409"/>
  <c r="J1402"/>
  <c r="J1234"/>
  <c r="J1182"/>
  <c r="J1127"/>
  <c r="BK1066"/>
  <c r="BK1026"/>
  <c r="BK929"/>
  <c r="BK794"/>
  <c r="BK686"/>
  <c r="BK634"/>
  <c r="BK528"/>
  <c r="BK414"/>
  <c r="BK326"/>
  <c r="BK188"/>
  <c i="1" r="AS95"/>
  <c i="2" r="BK448"/>
  <c r="BK402"/>
  <c r="J768"/>
  <c r="BK716"/>
  <c r="J646"/>
  <c r="J595"/>
  <c r="BK456"/>
  <c r="BK373"/>
  <c r="J151"/>
  <c r="J1029"/>
  <c r="J894"/>
  <c r="BK791"/>
  <c r="BK717"/>
  <c r="BK496"/>
  <c r="BK244"/>
  <c r="BK1492"/>
  <c r="BK1443"/>
  <c r="BK1430"/>
  <c r="J1416"/>
  <c r="BK1239"/>
  <c r="BK1120"/>
  <c r="J1036"/>
  <c r="J953"/>
  <c r="J841"/>
  <c r="BK769"/>
  <c r="J703"/>
  <c r="BK642"/>
  <c r="BK601"/>
  <c r="J425"/>
  <c r="BK331"/>
  <c r="J1452"/>
  <c r="BK1121"/>
  <c r="BK1099"/>
  <c r="BK1029"/>
  <c r="BK893"/>
  <c r="J728"/>
  <c r="BK644"/>
  <c r="BK558"/>
  <c r="J494"/>
  <c r="J402"/>
  <c r="BK1397"/>
  <c r="BK1353"/>
  <c r="BK1234"/>
  <c r="BK1128"/>
  <c r="J1074"/>
  <c r="BK985"/>
  <c r="J849"/>
  <c r="BK764"/>
  <c r="J686"/>
  <c r="J614"/>
  <c r="J502"/>
  <c r="J416"/>
  <c r="J230"/>
  <c r="J167"/>
  <c r="J1486"/>
  <c r="BK1146"/>
  <c r="J1093"/>
  <c r="J1061"/>
  <c r="J203"/>
  <c i="3" r="BK332"/>
  <c r="J320"/>
  <c r="J314"/>
  <c r="BK282"/>
  <c r="J241"/>
  <c r="BK237"/>
  <c r="BK188"/>
  <c r="J180"/>
  <c r="BK160"/>
  <c r="BK152"/>
  <c r="BK314"/>
  <c r="J308"/>
  <c r="BK267"/>
  <c r="J186"/>
  <c r="J332"/>
  <c r="BK284"/>
  <c r="J206"/>
  <c r="BK153"/>
  <c r="BK312"/>
  <c r="BK246"/>
  <c r="BK194"/>
  <c r="J152"/>
  <c r="J258"/>
  <c r="J227"/>
  <c r="J194"/>
  <c r="BK277"/>
  <c r="J237"/>
  <c r="BK180"/>
  <c r="J155"/>
  <c i="4" r="J127"/>
  <c i="5" r="BK126"/>
  <c i="6" r="J363"/>
  <c r="J211"/>
  <c r="J1856"/>
  <c r="BK484"/>
  <c r="J262"/>
  <c r="J717"/>
  <c r="BK178"/>
  <c r="BK1873"/>
  <c r="BK691"/>
  <c r="BK653"/>
  <c r="J1928"/>
  <c r="BK1312"/>
  <c r="BK291"/>
  <c r="J1226"/>
  <c r="J2013"/>
  <c r="BK1996"/>
  <c r="J1977"/>
  <c r="BK1970"/>
  <c r="J1962"/>
  <c r="J1880"/>
  <c r="J296"/>
  <c i="7" r="BK296"/>
  <c r="BK250"/>
  <c r="BK211"/>
  <c r="J163"/>
  <c r="J151"/>
  <c r="BK285"/>
  <c r="BK245"/>
  <c r="J218"/>
  <c r="BK197"/>
  <c r="BK172"/>
  <c r="J147"/>
  <c r="BK269"/>
  <c r="BK249"/>
  <c r="J226"/>
  <c r="J170"/>
  <c r="J293"/>
  <c r="BK276"/>
  <c r="J256"/>
  <c r="BK214"/>
  <c r="BK174"/>
  <c r="J133"/>
  <c r="J278"/>
  <c r="J240"/>
  <c r="BK199"/>
  <c r="J159"/>
  <c r="BK143"/>
  <c r="BK234"/>
  <c r="BK210"/>
  <c r="BK186"/>
  <c r="BK139"/>
  <c r="BK267"/>
  <c r="BK242"/>
  <c r="J202"/>
  <c r="J172"/>
  <c r="J296"/>
  <c r="BK260"/>
  <c r="J242"/>
  <c r="J223"/>
  <c r="BK182"/>
  <c r="J152"/>
  <c i="8" r="J170"/>
  <c r="BK147"/>
  <c r="J153"/>
  <c r="BK149"/>
  <c r="J155"/>
  <c r="BK177"/>
  <c r="BK151"/>
  <c r="BK158"/>
  <c r="J174"/>
  <c r="J178"/>
  <c i="9" r="J200"/>
  <c r="BK170"/>
  <c r="BK232"/>
  <c r="BK183"/>
  <c r="J228"/>
  <c r="BK215"/>
  <c r="BK229"/>
  <c r="J180"/>
  <c r="BK151"/>
  <c i="11" r="BK165"/>
  <c r="J128"/>
  <c r="J183"/>
  <c r="J162"/>
  <c r="J210"/>
  <c r="BK161"/>
  <c r="J132"/>
  <c r="J191"/>
  <c r="J180"/>
  <c r="BK150"/>
  <c r="BK212"/>
  <c r="J192"/>
  <c r="J160"/>
  <c r="J204"/>
  <c r="J172"/>
  <c r="J133"/>
  <c r="BK187"/>
  <c r="J151"/>
  <c r="BK210"/>
  <c r="J181"/>
  <c r="J163"/>
  <c r="J130"/>
  <c i="12" r="BK124"/>
  <c r="BK126"/>
  <c r="J124"/>
  <c i="13" r="J245"/>
  <c r="J200"/>
  <c r="BK164"/>
  <c r="J146"/>
  <c r="BK278"/>
  <c r="J267"/>
  <c r="J232"/>
  <c r="J213"/>
  <c r="BK187"/>
  <c r="J162"/>
  <c r="BK148"/>
  <c r="BK286"/>
  <c r="J261"/>
  <c r="J241"/>
  <c r="J198"/>
  <c r="J170"/>
  <c r="BK136"/>
  <c r="BK270"/>
  <c r="J242"/>
  <c r="J221"/>
  <c r="BK177"/>
  <c r="BK140"/>
  <c r="J225"/>
  <c r="BK209"/>
  <c r="BK193"/>
  <c r="J153"/>
  <c r="J272"/>
  <c r="BK250"/>
  <c r="BK232"/>
  <c r="BK218"/>
  <c r="J201"/>
  <c r="J281"/>
  <c r="BK243"/>
  <c r="J197"/>
  <c r="BK166"/>
  <c r="BK141"/>
  <c r="J233"/>
  <c r="J193"/>
  <c r="J165"/>
  <c i="14" r="J218"/>
  <c r="J184"/>
  <c r="J149"/>
  <c r="BK138"/>
  <c r="J175"/>
  <c r="J150"/>
  <c r="BK234"/>
  <c r="BK194"/>
  <c r="BK158"/>
  <c r="J240"/>
  <c r="J210"/>
  <c r="BK185"/>
  <c r="BK152"/>
  <c r="BK132"/>
  <c r="J219"/>
  <c r="J199"/>
  <c r="BK171"/>
  <c r="BK131"/>
  <c r="J213"/>
  <c r="BK173"/>
  <c r="J145"/>
  <c r="BK214"/>
  <c r="BK187"/>
  <c r="J137"/>
  <c r="BK239"/>
  <c r="BK197"/>
  <c r="J169"/>
  <c i="16" r="BK658"/>
  <c r="J547"/>
  <c r="J331"/>
  <c r="J866"/>
  <c r="BK721"/>
  <c r="BK609"/>
  <c r="BK423"/>
  <c r="BK285"/>
  <c r="J921"/>
  <c r="BK706"/>
  <c r="BK533"/>
  <c r="J411"/>
  <c r="BK234"/>
  <c r="J861"/>
  <c r="J721"/>
  <c r="BK646"/>
  <c r="J555"/>
  <c r="BK350"/>
  <c r="J878"/>
  <c r="BK759"/>
  <c r="J625"/>
  <c r="J533"/>
  <c r="J448"/>
  <c r="BK325"/>
  <c r="J183"/>
  <c r="J836"/>
  <c r="J666"/>
  <c r="BK625"/>
  <c r="J589"/>
  <c r="BK448"/>
  <c r="J381"/>
  <c r="BK344"/>
  <c r="BK331"/>
  <c r="J285"/>
  <c r="BK890"/>
  <c r="BK786"/>
  <c r="BK631"/>
  <c r="J483"/>
  <c r="J234"/>
  <c r="J1034"/>
  <c r="BK1018"/>
  <c r="BK966"/>
  <c r="J942"/>
  <c r="J652"/>
  <c r="BK460"/>
  <c r="BK354"/>
  <c r="J246"/>
  <c r="BK179"/>
  <c i="17" r="J201"/>
  <c r="BK209"/>
  <c r="J165"/>
  <c r="BK201"/>
  <c r="J180"/>
  <c r="J141"/>
  <c r="BK178"/>
  <c r="J163"/>
  <c r="J137"/>
  <c r="BK173"/>
  <c r="J162"/>
  <c r="BK150"/>
  <c r="J176"/>
  <c r="J135"/>
  <c r="J193"/>
  <c r="J150"/>
  <c r="J192"/>
  <c r="J177"/>
  <c r="BK146"/>
  <c i="18" r="BK128"/>
  <c r="BK123"/>
  <c r="BK130"/>
  <c i="19" r="J797"/>
  <c r="J757"/>
  <c r="BK700"/>
  <c r="BK588"/>
  <c r="J467"/>
  <c r="J375"/>
  <c r="BK316"/>
  <c r="J225"/>
  <c r="J886"/>
  <c r="BK859"/>
  <c r="BK797"/>
  <c r="J754"/>
  <c r="J705"/>
  <c r="J632"/>
  <c r="J468"/>
  <c r="BK423"/>
  <c r="BK294"/>
  <c r="J219"/>
  <c r="J852"/>
  <c r="BK780"/>
  <c r="J708"/>
  <c r="J689"/>
  <c r="BK551"/>
  <c r="J465"/>
  <c r="J394"/>
  <c r="BK301"/>
  <c r="J170"/>
  <c r="BK828"/>
  <c r="J769"/>
  <c r="J654"/>
  <c r="BK371"/>
  <c r="J318"/>
  <c r="J226"/>
  <c r="BK848"/>
  <c r="J740"/>
  <c r="BK632"/>
  <c r="J449"/>
  <c r="J411"/>
  <c r="J320"/>
  <c r="BK226"/>
  <c r="J156"/>
  <c r="J894"/>
  <c r="BK852"/>
  <c r="J744"/>
  <c r="BK666"/>
  <c r="J594"/>
  <c r="BK539"/>
  <c r="BK401"/>
  <c r="BK312"/>
  <c r="BK211"/>
  <c r="BK904"/>
  <c r="J857"/>
  <c r="J807"/>
  <c r="J726"/>
  <c r="J644"/>
  <c r="J554"/>
  <c r="J485"/>
  <c r="J158"/>
  <c r="BK916"/>
  <c r="J848"/>
  <c r="J763"/>
  <c r="BK654"/>
  <c r="BK585"/>
  <c r="BK475"/>
  <c r="BK406"/>
  <c r="J309"/>
  <c r="J255"/>
  <c r="J187"/>
  <c i="20" r="BK247"/>
  <c r="BK159"/>
  <c r="BK192"/>
  <c r="J255"/>
  <c r="BK295"/>
  <c r="J159"/>
  <c r="J247"/>
  <c r="J293"/>
  <c r="BK138"/>
  <c r="J178"/>
  <c i="21" r="J218"/>
  <c r="BK191"/>
  <c r="J166"/>
  <c r="BK133"/>
  <c r="J232"/>
  <c r="J220"/>
  <c r="BK189"/>
  <c r="J148"/>
  <c r="J240"/>
  <c r="BK206"/>
  <c r="J189"/>
  <c r="J141"/>
  <c r="J231"/>
  <c r="BK190"/>
  <c r="J164"/>
  <c r="J255"/>
  <c r="J198"/>
  <c r="J170"/>
  <c r="BK159"/>
  <c r="J142"/>
  <c r="BK252"/>
  <c r="J214"/>
  <c r="BK186"/>
  <c r="J153"/>
  <c r="J238"/>
  <c r="BK208"/>
  <c r="BK184"/>
  <c r="J146"/>
  <c r="J176"/>
  <c i="22" r="BK170"/>
  <c r="BK192"/>
  <c r="J164"/>
  <c r="BK144"/>
  <c r="J195"/>
  <c r="BK162"/>
  <c r="BK145"/>
  <c r="J143"/>
  <c r="J156"/>
  <c i="23" r="J135"/>
  <c r="BK124"/>
  <c r="BK146"/>
  <c r="J142"/>
  <c r="BK135"/>
  <c i="24" r="J148"/>
  <c r="J128"/>
  <c r="BK127"/>
  <c r="J129"/>
  <c r="BK134"/>
  <c i="25" r="BK269"/>
  <c r="BK233"/>
  <c r="J220"/>
  <c r="BK198"/>
  <c r="J186"/>
  <c r="J157"/>
  <c r="BK134"/>
  <c r="BK256"/>
  <c r="BK234"/>
  <c r="J215"/>
  <c r="BK191"/>
  <c r="J153"/>
  <c r="BK278"/>
  <c r="BK252"/>
  <c r="J226"/>
  <c r="BK201"/>
  <c r="BK143"/>
  <c r="BK263"/>
  <c r="BK244"/>
  <c r="J189"/>
  <c r="J165"/>
  <c r="BK156"/>
  <c r="BK248"/>
  <c r="BK226"/>
  <c r="J198"/>
  <c r="J172"/>
  <c r="BK147"/>
  <c r="BK270"/>
  <c r="BK247"/>
  <c r="BK199"/>
  <c r="BK135"/>
  <c r="J270"/>
  <c r="J221"/>
  <c r="J183"/>
  <c r="BK153"/>
  <c i="26" r="J149"/>
  <c r="J134"/>
  <c r="J140"/>
  <c r="BK145"/>
  <c r="BK151"/>
  <c r="BK150"/>
  <c r="J132"/>
  <c i="27" r="J135"/>
  <c r="J133"/>
  <c r="J134"/>
  <c r="J128"/>
  <c r="J151"/>
  <c r="BK127"/>
  <c r="BK143"/>
  <c i="28" r="J197"/>
  <c r="J169"/>
  <c r="J136"/>
  <c r="J164"/>
  <c r="J193"/>
  <c r="BK165"/>
  <c r="BK131"/>
  <c r="BK145"/>
  <c r="BK179"/>
  <c r="BK189"/>
  <c r="J143"/>
  <c r="J181"/>
  <c r="J154"/>
  <c r="J192"/>
  <c i="29" r="J170"/>
  <c r="BK209"/>
  <c r="BK158"/>
  <c r="J221"/>
  <c r="J126"/>
  <c r="BK188"/>
  <c r="BK132"/>
  <c i="30" r="BK126"/>
  <c r="BK136"/>
  <c r="BK161"/>
  <c r="J164"/>
  <c r="BK176"/>
  <c r="J176"/>
  <c r="J148"/>
  <c r="BK175"/>
  <c i="31" r="J125"/>
  <c r="J129"/>
  <c i="2" r="BK1418"/>
  <c r="J1371"/>
  <c r="J1239"/>
  <c r="J1161"/>
  <c r="J1132"/>
  <c r="J1062"/>
  <c r="BK983"/>
  <c r="BK825"/>
  <c r="BK755"/>
  <c r="J641"/>
  <c r="J445"/>
  <c r="BK349"/>
  <c r="J244"/>
  <c r="J181"/>
  <c r="BK1136"/>
  <c r="BK790"/>
  <c r="BK693"/>
  <c r="BK648"/>
  <c r="J544"/>
  <c r="BK437"/>
  <c r="BK394"/>
  <c r="BK215"/>
  <c r="BK727"/>
  <c r="J679"/>
  <c r="J634"/>
  <c r="J492"/>
  <c r="J215"/>
  <c r="J1524"/>
  <c r="BK997"/>
  <c r="BK867"/>
  <c r="J798"/>
  <c r="J721"/>
  <c r="J582"/>
  <c r="BK398"/>
  <c r="J205"/>
  <c r="J1467"/>
  <c r="BK1434"/>
  <c r="J1425"/>
  <c r="BK1381"/>
  <c r="BK1148"/>
  <c r="BK1093"/>
  <c r="BK984"/>
  <c r="J893"/>
  <c r="J791"/>
  <c r="J698"/>
  <c r="BK641"/>
  <c r="J564"/>
  <c r="J353"/>
  <c r="J1490"/>
  <c r="BK1134"/>
  <c r="BK1109"/>
  <c r="BK1031"/>
  <c r="J889"/>
  <c r="J764"/>
  <c r="J704"/>
  <c r="BK531"/>
  <c r="BK439"/>
  <c r="J1475"/>
  <c r="BK1310"/>
  <c r="J1144"/>
  <c r="BK1062"/>
  <c r="BK998"/>
  <c r="BK861"/>
  <c r="J800"/>
  <c r="BK743"/>
  <c r="BK664"/>
  <c r="BK595"/>
  <c r="BK452"/>
  <c r="BK347"/>
  <c r="BK181"/>
  <c r="BK1178"/>
  <c r="J1134"/>
  <c r="BK1074"/>
  <c r="J222"/>
  <c i="3" r="J329"/>
  <c r="J310"/>
  <c r="BK241"/>
  <c r="BK192"/>
  <c r="BK165"/>
  <c r="J306"/>
  <c r="J222"/>
  <c r="J322"/>
  <c r="J263"/>
  <c r="BK186"/>
  <c r="BK147"/>
  <c r="BK253"/>
  <c r="BK220"/>
  <c r="J162"/>
  <c r="J253"/>
  <c r="J182"/>
  <c r="J151"/>
  <c i="4" r="J125"/>
  <c r="BK132"/>
  <c i="5" r="BK123"/>
  <c i="6" r="J1873"/>
  <c r="BK307"/>
  <c r="BK1860"/>
  <c r="BK646"/>
  <c r="J230"/>
  <c r="BK1392"/>
  <c r="BK334"/>
  <c r="BK158"/>
  <c r="BK1370"/>
  <c r="BK136"/>
  <c r="J301"/>
  <c r="J1909"/>
  <c r="BK1316"/>
  <c r="BK279"/>
  <c r="J1901"/>
  <c r="J526"/>
  <c r="BK2008"/>
  <c r="J1996"/>
  <c r="BK1977"/>
  <c r="BK1965"/>
  <c r="BK1959"/>
  <c r="J691"/>
  <c r="J248"/>
  <c i="7" r="J272"/>
  <c r="BK227"/>
  <c r="BK189"/>
  <c r="BK153"/>
  <c r="J138"/>
  <c r="BK263"/>
  <c r="J225"/>
  <c r="BK205"/>
  <c r="BK181"/>
  <c r="BK155"/>
  <c r="J284"/>
  <c r="J252"/>
  <c r="J228"/>
  <c r="BK187"/>
  <c r="J143"/>
  <c r="BK280"/>
  <c r="J262"/>
  <c r="BK219"/>
  <c r="J195"/>
  <c r="J146"/>
  <c r="BK291"/>
  <c r="J244"/>
  <c r="BK192"/>
  <c r="BK146"/>
  <c r="BK275"/>
  <c r="BK253"/>
  <c r="J219"/>
  <c r="BK203"/>
  <c r="J175"/>
  <c r="J153"/>
  <c r="J274"/>
  <c r="BK230"/>
  <c r="J205"/>
  <c r="BK133"/>
  <c r="BK298"/>
  <c r="J258"/>
  <c r="BK240"/>
  <c r="BK218"/>
  <c r="BK179"/>
  <c r="BK158"/>
  <c r="J137"/>
  <c i="8" r="BK131"/>
  <c r="BK161"/>
  <c r="J166"/>
  <c r="BK160"/>
  <c r="BK163"/>
  <c r="J168"/>
  <c r="J134"/>
  <c r="BK174"/>
  <c i="9" r="BK226"/>
  <c r="J184"/>
  <c r="J214"/>
  <c r="BK150"/>
  <c r="J217"/>
  <c r="J182"/>
  <c r="BK193"/>
  <c r="J168"/>
  <c i="10" r="J150"/>
  <c i="11" r="BK206"/>
  <c r="J135"/>
  <c r="BK195"/>
  <c r="BK179"/>
  <c r="BK159"/>
  <c r="BK133"/>
  <c r="J176"/>
  <c r="BK149"/>
  <c r="BK131"/>
  <c r="J189"/>
  <c r="BK168"/>
  <c r="BK140"/>
  <c r="BK205"/>
  <c r="BK190"/>
  <c r="BK146"/>
  <c r="J190"/>
  <c r="BK169"/>
  <c r="BK132"/>
  <c r="BK188"/>
  <c r="J215"/>
  <c r="BK189"/>
  <c r="BK175"/>
  <c r="BK151"/>
  <c i="12" r="J132"/>
  <c r="BK133"/>
  <c i="13" r="BK284"/>
  <c r="BK241"/>
  <c r="BK197"/>
  <c r="J169"/>
  <c r="BK149"/>
  <c r="J136"/>
  <c r="J287"/>
  <c r="BK255"/>
  <c r="J229"/>
  <c r="BK195"/>
  <c r="J152"/>
  <c r="J289"/>
  <c r="J271"/>
  <c r="J258"/>
  <c r="BK225"/>
  <c r="J175"/>
  <c r="BK289"/>
  <c r="BK261"/>
  <c r="BK222"/>
  <c r="BK174"/>
  <c r="BK279"/>
  <c r="J253"/>
  <c r="J234"/>
  <c r="BK207"/>
  <c r="J189"/>
  <c r="J163"/>
  <c r="J263"/>
  <c r="BK244"/>
  <c r="BK212"/>
  <c r="BK162"/>
  <c r="BK285"/>
  <c r="J264"/>
  <c r="J203"/>
  <c r="J167"/>
  <c r="J134"/>
  <c r="J218"/>
  <c r="J186"/>
  <c r="BK170"/>
  <c r="BK132"/>
  <c i="14" r="BK213"/>
  <c r="J185"/>
  <c r="BK146"/>
  <c r="J221"/>
  <c r="BK193"/>
  <c r="J161"/>
  <c r="BK134"/>
  <c r="BK226"/>
  <c r="J190"/>
  <c r="BK154"/>
  <c r="J133"/>
  <c r="BK219"/>
  <c r="BK180"/>
  <c r="BK142"/>
  <c r="J216"/>
  <c r="J173"/>
  <c r="BK145"/>
  <c r="BK220"/>
  <c r="J203"/>
  <c r="BK182"/>
  <c r="BK140"/>
  <c r="BK216"/>
  <c r="J177"/>
  <c r="BK155"/>
  <c r="J243"/>
  <c r="BK198"/>
  <c r="J134"/>
  <c i="15" r="J168"/>
  <c r="J157"/>
  <c r="J169"/>
  <c r="J145"/>
  <c r="J134"/>
  <c r="J156"/>
  <c r="J135"/>
  <c r="J174"/>
  <c r="BK148"/>
  <c r="BK156"/>
  <c r="J133"/>
  <c r="J155"/>
  <c r="BK146"/>
  <c r="J172"/>
  <c r="J138"/>
  <c i="16" r="BK821"/>
  <c r="BK700"/>
  <c r="J565"/>
  <c r="BK473"/>
  <c r="J416"/>
  <c r="J203"/>
  <c r="J798"/>
  <c r="J628"/>
  <c r="BK511"/>
  <c r="J408"/>
  <c r="J210"/>
  <c r="BK711"/>
  <c r="BK579"/>
  <c r="J516"/>
  <c r="BK372"/>
  <c r="J169"/>
  <c r="BK690"/>
  <c r="BK622"/>
  <c r="BK464"/>
  <c r="BK191"/>
  <c r="J825"/>
  <c r="J661"/>
  <c r="BK600"/>
  <c r="BK505"/>
  <c r="J433"/>
  <c r="BK290"/>
  <c r="J731"/>
  <c r="J618"/>
  <c r="BK597"/>
  <c r="BK560"/>
  <c r="J522"/>
  <c r="BK411"/>
  <c r="J377"/>
  <c r="BK336"/>
  <c r="BK195"/>
  <c r="BK831"/>
  <c r="BK731"/>
  <c r="BK547"/>
  <c r="BK377"/>
  <c r="J160"/>
  <c r="J1025"/>
  <c r="BK1010"/>
  <c r="BK969"/>
  <c r="J956"/>
  <c r="J706"/>
  <c r="J585"/>
  <c r="BK395"/>
  <c r="BK251"/>
  <c r="BK183"/>
  <c i="17" r="J152"/>
  <c r="J174"/>
  <c r="J208"/>
  <c r="BK179"/>
  <c r="BK206"/>
  <c r="BK140"/>
  <c r="J197"/>
  <c r="J169"/>
  <c r="BK135"/>
  <c r="BK153"/>
  <c r="J205"/>
  <c r="BK147"/>
  <c r="J202"/>
  <c r="J178"/>
  <c r="J147"/>
  <c i="18" r="BK132"/>
  <c r="J124"/>
  <c r="J130"/>
  <c i="19" r="BK818"/>
  <c r="J766"/>
  <c r="J719"/>
  <c r="BK658"/>
  <c r="J572"/>
  <c r="BK435"/>
  <c r="BK389"/>
  <c r="BK285"/>
  <c r="J877"/>
  <c r="BK843"/>
  <c r="BK793"/>
  <c r="J727"/>
  <c r="BK594"/>
  <c r="J359"/>
  <c r="BK245"/>
  <c r="BK199"/>
  <c r="BK147"/>
  <c r="BK760"/>
  <c r="BK701"/>
  <c r="J588"/>
  <c r="BK525"/>
  <c r="BK470"/>
  <c r="J381"/>
  <c r="J343"/>
  <c r="BK271"/>
  <c r="BK178"/>
  <c r="J833"/>
  <c r="BK782"/>
  <c r="BK708"/>
  <c r="BK454"/>
  <c r="J357"/>
  <c r="BK310"/>
  <c r="BK225"/>
  <c r="BK152"/>
  <c r="J805"/>
  <c r="BK670"/>
  <c r="BK565"/>
  <c r="J432"/>
  <c r="BK409"/>
  <c r="J312"/>
  <c r="J249"/>
  <c r="BK154"/>
  <c r="BK886"/>
  <c r="BK846"/>
  <c r="BK776"/>
  <c r="J690"/>
  <c r="BK582"/>
  <c r="J525"/>
  <c r="J448"/>
  <c r="BK394"/>
  <c r="BK308"/>
  <c r="J223"/>
  <c r="J925"/>
  <c r="BK873"/>
  <c r="BK785"/>
  <c r="BK718"/>
  <c r="J582"/>
  <c r="J539"/>
  <c r="J195"/>
  <c r="J922"/>
  <c r="J904"/>
  <c r="J853"/>
  <c r="BK746"/>
  <c r="J616"/>
  <c r="J488"/>
  <c r="BK417"/>
  <c r="BK345"/>
  <c r="J237"/>
  <c r="J164"/>
  <c i="20" r="J275"/>
  <c r="BK209"/>
  <c r="BK241"/>
  <c r="J261"/>
  <c r="BK283"/>
  <c r="BK276"/>
  <c r="J276"/>
  <c r="J153"/>
  <c r="BK246"/>
  <c r="J166"/>
  <c r="BK296"/>
  <c r="J242"/>
  <c i="21" r="J239"/>
  <c r="BK210"/>
  <c r="J181"/>
  <c r="BK253"/>
  <c r="J225"/>
  <c r="BK209"/>
  <c r="BK187"/>
  <c r="BK146"/>
  <c r="J253"/>
  <c r="BK228"/>
  <c r="J195"/>
  <c r="BK152"/>
  <c r="J229"/>
  <c r="J201"/>
  <c r="BK176"/>
  <c r="J144"/>
  <c r="BK213"/>
  <c r="BK195"/>
  <c r="J160"/>
  <c r="BK140"/>
  <c r="BK204"/>
  <c r="BK179"/>
  <c r="BK254"/>
  <c r="BK203"/>
  <c r="J180"/>
  <c r="BK157"/>
  <c r="BK139"/>
  <c r="J133"/>
  <c i="22" r="J141"/>
  <c r="J185"/>
  <c r="BK141"/>
  <c r="BK188"/>
  <c r="J189"/>
  <c r="BK156"/>
  <c r="J181"/>
  <c r="BK190"/>
  <c r="J191"/>
  <c i="23" r="BK148"/>
  <c r="J128"/>
  <c r="BK141"/>
  <c r="BK145"/>
  <c r="BK149"/>
  <c r="BK126"/>
  <c r="J148"/>
  <c i="24" r="BK142"/>
  <c r="BK129"/>
  <c r="J126"/>
  <c r="BK128"/>
  <c r="J139"/>
  <c r="J133"/>
  <c i="25" r="J255"/>
  <c r="BK240"/>
  <c r="J222"/>
  <c r="J197"/>
  <c r="J185"/>
  <c r="J149"/>
  <c r="BK272"/>
  <c r="BK249"/>
  <c r="BK223"/>
  <c r="BK207"/>
  <c r="BK173"/>
  <c r="BK149"/>
  <c r="BK266"/>
  <c r="BK237"/>
  <c r="BK208"/>
  <c r="BK183"/>
  <c r="J155"/>
  <c r="BK255"/>
  <c r="J206"/>
  <c r="BK180"/>
  <c r="BK164"/>
  <c r="J141"/>
  <c r="J257"/>
  <c r="J208"/>
  <c r="J178"/>
  <c r="BK157"/>
  <c r="BK140"/>
  <c r="J264"/>
  <c r="J233"/>
  <c r="J203"/>
  <c r="BK145"/>
  <c r="J261"/>
  <c r="J194"/>
  <c r="BK172"/>
  <c r="J148"/>
  <c i="26" r="BK137"/>
  <c r="BK142"/>
  <c r="J138"/>
  <c r="BK135"/>
  <c r="BK153"/>
  <c i="27" r="J132"/>
  <c r="BK145"/>
  <c r="BK132"/>
  <c r="J154"/>
  <c r="J139"/>
  <c r="J156"/>
  <c i="28" r="J195"/>
  <c r="J160"/>
  <c r="J174"/>
  <c r="BK135"/>
  <c r="BK139"/>
  <c r="BK182"/>
  <c r="BK134"/>
  <c r="J131"/>
  <c r="J148"/>
  <c r="BK167"/>
  <c r="J141"/>
  <c r="J180"/>
  <c r="J139"/>
  <c r="J167"/>
  <c r="BK136"/>
  <c i="29" r="BK205"/>
  <c r="J158"/>
  <c r="BK144"/>
  <c r="BK174"/>
  <c r="BK215"/>
  <c r="BK168"/>
  <c r="J207"/>
  <c r="J188"/>
  <c r="BK154"/>
  <c r="J223"/>
  <c r="BK201"/>
  <c r="BK134"/>
  <c r="J164"/>
  <c r="J132"/>
  <c r="BK162"/>
  <c r="BK203"/>
  <c r="BK138"/>
  <c i="30" r="J150"/>
  <c r="BK179"/>
  <c r="J178"/>
  <c r="BK132"/>
  <c r="J134"/>
  <c r="BK144"/>
  <c r="BK168"/>
  <c r="J136"/>
  <c i="31" r="J133"/>
  <c r="J123"/>
  <c r="BK128"/>
  <c i="2" r="J603"/>
  <c r="J391"/>
  <c r="J201"/>
  <c r="J715"/>
  <c r="J589"/>
  <c r="BK432"/>
  <c r="J309"/>
  <c r="BK1494"/>
  <c r="J995"/>
  <c r="J839"/>
  <c r="J727"/>
  <c r="BK669"/>
  <c r="BK554"/>
  <c r="BK318"/>
  <c r="BK151"/>
  <c r="J1454"/>
  <c r="J1432"/>
  <c r="J1397"/>
  <c r="BK1361"/>
  <c r="J1130"/>
  <c r="BK1063"/>
  <c r="BK1020"/>
  <c r="J900"/>
  <c r="J835"/>
  <c r="BK710"/>
  <c r="BK651"/>
  <c r="BK494"/>
  <c r="BK360"/>
  <c r="J207"/>
  <c r="BK1467"/>
  <c r="J1116"/>
  <c r="J1071"/>
  <c r="J1020"/>
  <c r="BK798"/>
  <c r="J725"/>
  <c r="J651"/>
  <c r="BK504"/>
  <c r="BK445"/>
  <c r="BK1395"/>
  <c r="BK1348"/>
  <c r="BK1230"/>
  <c r="BK1173"/>
  <c r="BK1036"/>
  <c r="J996"/>
  <c r="J837"/>
  <c r="J758"/>
  <c r="J710"/>
  <c r="BK640"/>
  <c r="J560"/>
  <c r="J448"/>
  <c r="J343"/>
  <c r="J163"/>
  <c r="J1507"/>
  <c r="J1148"/>
  <c r="J1099"/>
  <c r="BK1065"/>
  <c i="3" r="BK322"/>
  <c r="BK289"/>
  <c r="J252"/>
  <c r="BK233"/>
  <c r="J212"/>
  <c r="J184"/>
  <c r="J170"/>
  <c r="J153"/>
  <c r="J318"/>
  <c r="J289"/>
  <c r="BK208"/>
  <c r="J149"/>
  <c r="J295"/>
  <c r="J216"/>
  <c r="BK149"/>
  <c r="BK310"/>
  <c r="BK252"/>
  <c r="J176"/>
  <c r="J140"/>
  <c r="BK235"/>
  <c r="BK216"/>
  <c r="BK168"/>
  <c r="BK263"/>
  <c r="J188"/>
  <c r="BK162"/>
  <c i="4" r="J132"/>
  <c r="BK130"/>
  <c r="BK131"/>
  <c i="5" r="BK124"/>
  <c i="6" r="BK795"/>
  <c r="J1943"/>
  <c r="BK1221"/>
  <c r="J299"/>
  <c r="J1918"/>
  <c r="J702"/>
  <c r="BK248"/>
  <c r="BK1856"/>
  <c r="J1320"/>
  <c r="J795"/>
  <c r="BK299"/>
  <c r="BK1901"/>
  <c r="J303"/>
  <c r="J1940"/>
  <c r="J817"/>
  <c r="J2008"/>
  <c r="J1980"/>
  <c r="J1972"/>
  <c r="J1965"/>
  <c r="J1960"/>
  <c r="J1324"/>
  <c r="BK262"/>
  <c i="7" r="J294"/>
  <c r="BK252"/>
  <c r="BK202"/>
  <c r="BK161"/>
  <c r="BK140"/>
  <c r="J267"/>
  <c r="BK221"/>
  <c r="J212"/>
  <c r="J182"/>
  <c r="BK162"/>
  <c r="J135"/>
  <c r="J255"/>
  <c r="J224"/>
  <c r="BK160"/>
  <c r="BK292"/>
  <c r="BK272"/>
  <c r="BK248"/>
  <c r="BK196"/>
  <c r="BK170"/>
  <c r="BK293"/>
  <c r="J260"/>
  <c r="BK201"/>
  <c r="BK163"/>
  <c r="BK268"/>
  <c r="J241"/>
  <c r="J208"/>
  <c r="J176"/>
  <c r="J155"/>
  <c r="BK262"/>
  <c r="J201"/>
  <c r="J167"/>
  <c r="J299"/>
  <c r="J282"/>
  <c r="J246"/>
  <c r="BK207"/>
  <c r="BK171"/>
  <c r="BK148"/>
  <c i="8" r="BK157"/>
  <c r="BK171"/>
  <c r="J133"/>
  <c r="BK133"/>
  <c r="J147"/>
  <c r="J164"/>
  <c r="BK175"/>
  <c r="BK150"/>
  <c r="BK168"/>
  <c r="BK146"/>
  <c i="9" r="BK196"/>
  <c r="J156"/>
  <c r="J189"/>
  <c r="BK155"/>
  <c r="J202"/>
  <c r="J161"/>
  <c r="BK187"/>
  <c r="BK166"/>
  <c i="10" r="BK138"/>
  <c i="11" r="J193"/>
  <c r="BK154"/>
  <c r="BK130"/>
  <c r="J182"/>
  <c r="BK171"/>
  <c r="BK138"/>
  <c r="BK181"/>
  <c r="J147"/>
  <c r="J195"/>
  <c r="BK176"/>
  <c r="BK152"/>
  <c r="J134"/>
  <c r="BK204"/>
  <c r="J188"/>
  <c r="J145"/>
  <c r="BK198"/>
  <c r="BK162"/>
  <c r="J211"/>
  <c r="J194"/>
  <c r="J164"/>
  <c r="BK215"/>
  <c r="J185"/>
  <c r="BK167"/>
  <c r="J144"/>
  <c i="12" r="J131"/>
  <c r="BK130"/>
  <c r="J125"/>
  <c i="13" r="J255"/>
  <c r="BK219"/>
  <c r="J190"/>
  <c r="J155"/>
  <c r="J275"/>
  <c r="BK235"/>
  <c r="J212"/>
  <c r="BK163"/>
  <c r="BK145"/>
  <c r="BK281"/>
  <c r="J250"/>
  <c r="BK217"/>
  <c r="BK157"/>
  <c r="BK133"/>
  <c r="BK267"/>
  <c r="J235"/>
  <c r="J192"/>
  <c r="J161"/>
  <c r="J284"/>
  <c r="BK263"/>
  <c r="BK240"/>
  <c r="J219"/>
  <c r="BK185"/>
  <c r="J164"/>
  <c r="BK287"/>
  <c r="BK258"/>
  <c r="J246"/>
  <c r="BK231"/>
  <c r="J205"/>
  <c r="J160"/>
  <c r="BK282"/>
  <c r="J256"/>
  <c r="BK191"/>
  <c r="BK146"/>
  <c r="BK223"/>
  <c r="BK192"/>
  <c r="BK155"/>
  <c i="14" r="BK228"/>
  <c r="BK188"/>
  <c r="J148"/>
  <c r="J229"/>
  <c r="J167"/>
  <c r="BK137"/>
  <c r="BK229"/>
  <c r="J207"/>
  <c r="J172"/>
  <c r="J146"/>
  <c r="J237"/>
  <c r="BK203"/>
  <c r="J178"/>
  <c r="J138"/>
  <c r="BK227"/>
  <c r="J205"/>
  <c r="BK178"/>
  <c r="J151"/>
  <c r="J235"/>
  <c r="BK218"/>
  <c r="BK195"/>
  <c r="BK177"/>
  <c r="J154"/>
  <c r="BK200"/>
  <c r="BK184"/>
  <c r="J152"/>
  <c r="J132"/>
  <c r="J193"/>
  <c r="J156"/>
  <c i="15" r="J128"/>
  <c r="BK152"/>
  <c r="BK133"/>
  <c r="BK161"/>
  <c r="J137"/>
  <c r="J166"/>
  <c r="BK141"/>
  <c r="BK176"/>
  <c r="J151"/>
  <c r="BK135"/>
  <c r="BK160"/>
  <c r="J142"/>
  <c i="16" r="J902"/>
  <c r="BK818"/>
  <c r="J600"/>
  <c r="BK442"/>
  <c r="BK318"/>
  <c r="BK935"/>
  <c r="BK661"/>
  <c r="BK603"/>
  <c r="J495"/>
  <c r="BK300"/>
  <c r="J187"/>
  <c r="J852"/>
  <c r="BK615"/>
  <c r="BK522"/>
  <c r="J419"/>
  <c r="J305"/>
  <c r="BK852"/>
  <c r="J649"/>
  <c r="BK542"/>
  <c r="J336"/>
  <c r="BK914"/>
  <c r="J738"/>
  <c r="J592"/>
  <c r="BK490"/>
  <c r="BK402"/>
  <c r="J176"/>
  <c r="J818"/>
  <c r="J226"/>
  <c r="J809"/>
  <c r="BK551"/>
  <c r="J344"/>
  <c r="BK166"/>
  <c r="BK1025"/>
  <c r="BK1006"/>
  <c r="BK961"/>
  <c r="BK743"/>
  <c r="BK618"/>
  <c r="J442"/>
  <c r="J214"/>
  <c r="BK172"/>
  <c i="17" r="BK168"/>
  <c r="BK196"/>
  <c r="BK154"/>
  <c r="J168"/>
  <c r="BK208"/>
  <c r="BK171"/>
  <c r="J145"/>
  <c r="BK200"/>
  <c r="J175"/>
  <c r="J164"/>
  <c r="BK199"/>
  <c r="J161"/>
  <c r="J210"/>
  <c r="BK192"/>
  <c r="J166"/>
  <c r="BK205"/>
  <c r="BK182"/>
  <c r="BK159"/>
  <c r="J136"/>
  <c i="18" r="BK124"/>
  <c r="J132"/>
  <c i="19" r="BK830"/>
  <c r="J789"/>
  <c r="BK724"/>
  <c r="BK616"/>
  <c r="BK559"/>
  <c r="BK459"/>
  <c r="J406"/>
  <c r="BK350"/>
  <c r="BK255"/>
  <c r="BK894"/>
  <c r="J861"/>
  <c r="J803"/>
  <c r="BK757"/>
  <c r="BK709"/>
  <c r="J652"/>
  <c r="J597"/>
  <c r="J461"/>
  <c r="J389"/>
  <c r="J288"/>
  <c r="BK192"/>
  <c r="BK811"/>
  <c r="J724"/>
  <c r="BK639"/>
  <c r="J549"/>
  <c r="BK488"/>
  <c r="J403"/>
  <c r="J335"/>
  <c r="J241"/>
  <c r="BK185"/>
  <c r="BK839"/>
  <c r="J809"/>
  <c r="BK733"/>
  <c r="BK690"/>
  <c r="BK558"/>
  <c r="BK396"/>
  <c r="BK324"/>
  <c r="J247"/>
  <c r="J172"/>
  <c r="J791"/>
  <c r="BK698"/>
  <c r="J585"/>
  <c r="J499"/>
  <c r="BK403"/>
  <c r="J290"/>
  <c r="J185"/>
  <c r="BK922"/>
  <c r="BK853"/>
  <c r="J815"/>
  <c r="BK740"/>
  <c r="BK668"/>
  <c r="J634"/>
  <c r="BK497"/>
  <c r="BK368"/>
  <c r="J273"/>
  <c r="J154"/>
  <c r="BK910"/>
  <c r="J828"/>
  <c r="J783"/>
  <c r="J619"/>
  <c r="BK483"/>
  <c r="J923"/>
  <c r="BK871"/>
  <c r="J839"/>
  <c r="J696"/>
  <c r="BK622"/>
  <c r="J523"/>
  <c r="J437"/>
  <c r="J316"/>
  <c r="BK247"/>
  <c r="J162"/>
  <c i="20" r="BK249"/>
  <c r="J183"/>
  <c r="BK178"/>
  <c r="J188"/>
  <c r="J232"/>
  <c r="BK172"/>
  <c r="BK239"/>
  <c r="J296"/>
  <c r="BK232"/>
  <c r="J144"/>
  <c r="BK248"/>
  <c i="21" r="J246"/>
  <c r="J222"/>
  <c r="J208"/>
  <c r="J172"/>
  <c r="BK142"/>
  <c r="J235"/>
  <c r="BK223"/>
  <c r="BK185"/>
  <c r="J171"/>
  <c r="BK145"/>
  <c r="J252"/>
  <c r="J223"/>
  <c r="BK194"/>
  <c r="BK132"/>
  <c r="BK236"/>
  <c r="BK218"/>
  <c r="J187"/>
  <c r="BK165"/>
  <c r="J132"/>
  <c r="BK211"/>
  <c r="J183"/>
  <c r="BK162"/>
  <c r="BK258"/>
  <c r="BK239"/>
  <c r="BK201"/>
  <c r="J167"/>
  <c r="BK138"/>
  <c r="J245"/>
  <c r="BK215"/>
  <c r="J193"/>
  <c r="BK158"/>
  <c r="BK141"/>
  <c r="BK166"/>
  <c i="22" r="J165"/>
  <c r="J187"/>
  <c r="BK163"/>
  <c r="BK196"/>
  <c r="J151"/>
  <c r="BK181"/>
  <c r="BK148"/>
  <c r="BK165"/>
  <c r="BK191"/>
  <c r="J192"/>
  <c r="J158"/>
  <c i="23" r="J126"/>
  <c r="J124"/>
  <c r="BK130"/>
  <c r="J127"/>
  <c r="BK143"/>
  <c r="J136"/>
  <c i="24" r="J136"/>
  <c r="J144"/>
  <c r="BK133"/>
  <c r="BK130"/>
  <c r="J135"/>
  <c r="J134"/>
  <c i="25" r="J247"/>
  <c r="BK235"/>
  <c r="J204"/>
  <c r="BK188"/>
  <c r="BK150"/>
  <c r="BK264"/>
  <c r="BK238"/>
  <c r="BK220"/>
  <c r="BK202"/>
  <c r="J162"/>
  <c r="J279"/>
  <c r="J249"/>
  <c r="BK219"/>
  <c r="J200"/>
  <c r="BK162"/>
  <c r="J269"/>
  <c r="J248"/>
  <c r="BK184"/>
  <c r="J161"/>
  <c r="J277"/>
  <c r="J230"/>
  <c r="J184"/>
  <c r="J164"/>
  <c r="BK146"/>
  <c r="J265"/>
  <c r="BK228"/>
  <c r="BK194"/>
  <c r="BK141"/>
  <c r="BK268"/>
  <c r="BK227"/>
  <c r="BK186"/>
  <c r="J154"/>
  <c i="26" r="J147"/>
  <c r="J153"/>
  <c r="J139"/>
  <c r="J130"/>
  <c r="J144"/>
  <c r="BK148"/>
  <c r="BK144"/>
  <c i="27" r="BK147"/>
  <c r="BK138"/>
  <c r="BK140"/>
  <c r="BK153"/>
  <c r="BK137"/>
  <c r="BK130"/>
  <c r="J141"/>
  <c r="BK135"/>
  <c i="28" r="BK178"/>
  <c r="BK156"/>
  <c r="BK177"/>
  <c r="BK148"/>
  <c r="BK164"/>
  <c r="BK196"/>
  <c r="BK176"/>
  <c r="BK133"/>
  <c r="J157"/>
  <c r="BK181"/>
  <c r="BK159"/>
  <c r="J190"/>
  <c r="BK169"/>
  <c r="J200"/>
  <c r="BK175"/>
  <c r="J133"/>
  <c i="29" r="J174"/>
  <c r="BK150"/>
  <c r="BK194"/>
  <c r="J190"/>
  <c r="J150"/>
  <c r="BK196"/>
  <c r="BK140"/>
  <c r="BK164"/>
  <c r="J205"/>
  <c r="BK152"/>
  <c r="J217"/>
  <c r="J227"/>
  <c r="BK148"/>
  <c i="30" r="J156"/>
  <c r="BK140"/>
  <c r="BK162"/>
  <c r="BK146"/>
  <c r="J169"/>
  <c r="BK173"/>
  <c r="BK163"/>
  <c r="BK142"/>
  <c i="31" r="J126"/>
  <c r="BK125"/>
  <c r="BK123"/>
  <c i="2" r="BK1404"/>
  <c r="BK1391"/>
  <c r="J1353"/>
  <c r="J1230"/>
  <c r="J1154"/>
  <c r="J1136"/>
  <c r="J1077"/>
  <c r="J1030"/>
  <c r="BK955"/>
  <c r="J861"/>
  <c r="J754"/>
  <c r="J654"/>
  <c r="J558"/>
  <c r="J347"/>
  <c r="BK246"/>
  <c r="BK148"/>
  <c r="BK1144"/>
  <c r="J795"/>
  <c r="J740"/>
  <c r="BK715"/>
  <c r="J642"/>
  <c r="J535"/>
  <c r="BK422"/>
  <c r="J345"/>
  <c r="BK157"/>
  <c r="BK740"/>
  <c r="J693"/>
  <c r="BK614"/>
  <c r="BK427"/>
  <c r="BK207"/>
  <c r="J1494"/>
  <c r="BK996"/>
  <c r="J890"/>
  <c r="J825"/>
  <c r="J687"/>
  <c r="BK544"/>
  <c r="BK309"/>
  <c r="BK163"/>
  <c r="BK1468"/>
  <c r="BK1432"/>
  <c r="BK1423"/>
  <c r="BK1376"/>
  <c r="BK1161"/>
  <c r="BK1077"/>
  <c r="J1027"/>
  <c r="BK901"/>
  <c r="J857"/>
  <c r="BK723"/>
  <c r="J656"/>
  <c r="BK526"/>
  <c r="J394"/>
  <c r="J315"/>
  <c r="J1488"/>
  <c r="J1120"/>
  <c r="J1033"/>
  <c r="J929"/>
  <c r="J755"/>
  <c r="J664"/>
  <c r="BK560"/>
  <c r="J437"/>
  <c r="BK1402"/>
  <c r="BK1328"/>
  <c r="BK1187"/>
  <c r="J1111"/>
  <c r="J1032"/>
  <c r="BK890"/>
  <c r="BK841"/>
  <c r="BK768"/>
  <c r="BK725"/>
  <c r="BK667"/>
  <c r="J554"/>
  <c r="BK391"/>
  <c r="BK209"/>
  <c r="BK1507"/>
  <c r="BK1151"/>
  <c r="J1118"/>
  <c r="BK240"/>
  <c i="3" r="BK316"/>
  <c r="BK214"/>
  <c r="J168"/>
  <c r="J324"/>
  <c r="J290"/>
  <c r="J192"/>
  <c r="J137"/>
  <c r="BK306"/>
  <c r="J239"/>
  <c r="BK184"/>
  <c r="BK146"/>
  <c r="J243"/>
  <c r="BK204"/>
  <c r="BK290"/>
  <c r="J256"/>
  <c r="J201"/>
  <c r="J147"/>
  <c i="4" r="J129"/>
  <c r="BK123"/>
  <c i="5" r="J123"/>
  <c i="6" r="BK1918"/>
  <c r="BK1886"/>
  <c r="J1308"/>
  <c r="J307"/>
  <c r="BK183"/>
  <c r="BK1342"/>
  <c r="BK350"/>
  <c r="J166"/>
  <c r="J1326"/>
  <c r="J1907"/>
  <c r="J360"/>
  <c r="BK172"/>
  <c r="BK1320"/>
  <c r="J276"/>
  <c r="J1316"/>
  <c r="BK301"/>
  <c r="J2004"/>
  <c r="BK1980"/>
  <c r="J1976"/>
  <c r="J1968"/>
  <c r="BK1960"/>
  <c r="BK717"/>
  <c r="J183"/>
  <c i="7" r="J234"/>
  <c r="J203"/>
  <c r="BK185"/>
  <c r="J148"/>
  <c r="J264"/>
  <c r="J231"/>
  <c r="BK215"/>
  <c r="J199"/>
  <c r="J169"/>
  <c r="BK136"/>
  <c r="J259"/>
  <c r="BK237"/>
  <c r="BK194"/>
  <c r="BK144"/>
  <c r="BK283"/>
  <c r="J266"/>
  <c r="J239"/>
  <c r="J204"/>
  <c r="J178"/>
  <c r="J141"/>
  <c r="J290"/>
  <c r="J232"/>
  <c r="J166"/>
  <c r="J145"/>
  <c r="BK264"/>
  <c r="BK220"/>
  <c r="BK204"/>
  <c r="BK166"/>
  <c r="J292"/>
  <c r="BK266"/>
  <c r="BK236"/>
  <c r="BK213"/>
  <c r="BK188"/>
  <c r="J164"/>
  <c r="J298"/>
  <c r="BK277"/>
  <c r="J243"/>
  <c r="J213"/>
  <c r="BK175"/>
  <c r="J168"/>
  <c r="J139"/>
  <c i="8" r="J132"/>
  <c r="BK138"/>
  <c r="BK140"/>
  <c r="BK132"/>
  <c r="J149"/>
  <c r="BK153"/>
  <c r="J171"/>
  <c r="J177"/>
  <c i="9" r="BK230"/>
  <c r="BK163"/>
  <c r="J222"/>
  <c r="BK169"/>
  <c r="BK227"/>
  <c r="J170"/>
  <c r="J212"/>
  <c r="J174"/>
  <c r="J234"/>
  <c i="12" r="J130"/>
  <c r="J134"/>
  <c i="13" r="J257"/>
  <c r="J207"/>
  <c r="J187"/>
  <c r="J151"/>
  <c r="BK143"/>
  <c r="J276"/>
  <c r="J266"/>
  <c r="J231"/>
  <c r="BK221"/>
  <c r="J185"/>
  <c r="BK161"/>
  <c r="J139"/>
  <c r="J283"/>
  <c r="BK264"/>
  <c r="BK256"/>
  <c r="J222"/>
  <c r="J183"/>
  <c r="J148"/>
  <c r="BK283"/>
  <c r="J249"/>
  <c r="J230"/>
  <c r="BK190"/>
  <c r="BK167"/>
  <c r="J133"/>
  <c r="BK275"/>
  <c r="J251"/>
  <c r="J220"/>
  <c r="J208"/>
  <c r="BK175"/>
  <c r="BK150"/>
  <c r="J259"/>
  <c r="J228"/>
  <c r="BK200"/>
  <c r="J147"/>
  <c r="J278"/>
  <c r="J209"/>
  <c r="BK158"/>
  <c r="BK236"/>
  <c r="BK203"/>
  <c r="J181"/>
  <c r="J142"/>
  <c i="14" r="J223"/>
  <c r="BK190"/>
  <c r="J174"/>
  <c r="BK139"/>
  <c r="BK207"/>
  <c r="BK169"/>
  <c r="BK156"/>
  <c r="BK224"/>
  <c r="BK168"/>
  <c r="BK135"/>
  <c r="J231"/>
  <c r="J186"/>
  <c r="BK163"/>
  <c r="BK133"/>
  <c r="BK221"/>
  <c r="J195"/>
  <c r="J143"/>
  <c r="J225"/>
  <c r="J208"/>
  <c r="BK179"/>
  <c r="J157"/>
  <c r="BK223"/>
  <c r="BK192"/>
  <c r="J158"/>
  <c r="J142"/>
  <c r="BK242"/>
  <c r="BK210"/>
  <c r="J188"/>
  <c i="15" r="BK172"/>
  <c r="J167"/>
  <c r="J130"/>
  <c r="J161"/>
  <c r="J144"/>
  <c r="BK130"/>
  <c r="BK139"/>
  <c r="BK159"/>
  <c r="J143"/>
  <c r="BK150"/>
  <c r="J132"/>
  <c r="J148"/>
  <c r="BK127"/>
  <c r="J158"/>
  <c i="16" r="J931"/>
  <c r="J622"/>
  <c r="BK501"/>
  <c r="J300"/>
  <c r="BK855"/>
  <c r="BK652"/>
  <c r="J501"/>
  <c r="J318"/>
  <c r="BK226"/>
  <c r="J775"/>
  <c r="BK573"/>
  <c r="BK495"/>
  <c r="J405"/>
  <c r="J179"/>
  <c r="J831"/>
  <c r="J631"/>
  <c r="BK585"/>
  <c r="J423"/>
  <c r="BK931"/>
  <c r="J789"/>
  <c r="J703"/>
  <c r="J538"/>
  <c r="BK452"/>
  <c r="J199"/>
  <c r="J858"/>
  <c r="BK305"/>
  <c r="BK828"/>
  <c r="J643"/>
  <c r="BK408"/>
  <c r="BK255"/>
  <c r="BK1031"/>
  <c r="J1018"/>
  <c r="J1006"/>
  <c r="J961"/>
  <c r="BK726"/>
  <c r="J603"/>
  <c r="J402"/>
  <c r="J260"/>
  <c r="BK169"/>
  <c i="17" r="BK158"/>
  <c r="J194"/>
  <c r="BK152"/>
  <c r="J195"/>
  <c r="BK161"/>
  <c r="BK189"/>
  <c r="BK166"/>
  <c r="BK202"/>
  <c r="BK185"/>
  <c r="BK155"/>
  <c r="BK184"/>
  <c r="J143"/>
  <c r="BK183"/>
  <c r="BK138"/>
  <c r="J187"/>
  <c r="BK169"/>
  <c i="18" r="J127"/>
  <c r="J123"/>
  <c r="BK131"/>
  <c i="19" r="BK815"/>
  <c r="BK778"/>
  <c r="J729"/>
  <c r="J672"/>
  <c r="BK579"/>
  <c r="BK461"/>
  <c r="BK364"/>
  <c r="J307"/>
  <c r="J221"/>
  <c r="J846"/>
  <c r="J771"/>
  <c r="J746"/>
  <c r="J658"/>
  <c r="J558"/>
  <c r="J396"/>
  <c r="BK283"/>
  <c r="BK156"/>
  <c r="BK825"/>
  <c r="BK744"/>
  <c r="J702"/>
  <c r="J559"/>
  <c r="J483"/>
  <c r="J419"/>
  <c r="J364"/>
  <c r="BK273"/>
  <c r="J205"/>
  <c r="BK149"/>
  <c r="J818"/>
  <c r="BK727"/>
  <c r="BK672"/>
  <c r="BK448"/>
  <c r="BK377"/>
  <c r="J285"/>
  <c r="BK160"/>
  <c r="J782"/>
  <c r="J639"/>
  <c r="BK534"/>
  <c r="J435"/>
  <c r="J404"/>
  <c r="J301"/>
  <c r="BK215"/>
  <c r="BK923"/>
  <c r="BK863"/>
  <c r="BK789"/>
  <c r="J718"/>
  <c r="BK636"/>
  <c r="J551"/>
  <c r="J417"/>
  <c r="BK383"/>
  <c r="J275"/>
  <c r="BK180"/>
  <c r="BK877"/>
  <c r="BK821"/>
  <c r="J784"/>
  <c r="BK735"/>
  <c r="BK630"/>
  <c r="BK549"/>
  <c r="J470"/>
  <c r="BK925"/>
  <c r="J917"/>
  <c r="J867"/>
  <c r="BK766"/>
  <c r="J668"/>
  <c r="J521"/>
  <c r="J446"/>
  <c r="BK352"/>
  <c r="BK296"/>
  <c r="BK195"/>
  <c i="20" r="J295"/>
  <c r="J150"/>
  <c r="J209"/>
  <c r="BK222"/>
  <c r="BK245"/>
  <c r="J283"/>
  <c r="J128"/>
  <c r="BK166"/>
  <c r="J244"/>
  <c r="BK156"/>
  <c r="J298"/>
  <c r="J245"/>
  <c i="21" r="BK245"/>
  <c r="J228"/>
  <c r="BK197"/>
  <c r="J145"/>
  <c r="BK247"/>
  <c r="J227"/>
  <c r="J205"/>
  <c r="J174"/>
  <c r="J134"/>
  <c r="BK232"/>
  <c r="BK205"/>
  <c r="J179"/>
  <c r="BK136"/>
  <c r="BK250"/>
  <c r="BK216"/>
  <c r="J185"/>
  <c r="J159"/>
  <c r="BK261"/>
  <c r="J224"/>
  <c r="J196"/>
  <c r="BK168"/>
  <c r="BK150"/>
  <c r="J261"/>
  <c r="BK235"/>
  <c r="J197"/>
  <c r="BK164"/>
  <c r="BK135"/>
  <c r="J216"/>
  <c r="BK172"/>
  <c r="BK196"/>
  <c i="22" r="BK189"/>
  <c r="J168"/>
  <c r="BK195"/>
  <c r="BK142"/>
  <c r="J170"/>
  <c r="J186"/>
  <c r="J196"/>
  <c r="BK161"/>
  <c r="BK169"/>
  <c i="23" r="BK139"/>
  <c r="J125"/>
  <c r="BK137"/>
  <c r="BK134"/>
  <c r="BK129"/>
  <c r="J140"/>
  <c i="24" r="BK135"/>
  <c r="BK141"/>
  <c r="BK146"/>
  <c r="J132"/>
  <c r="BK136"/>
  <c i="25" r="J273"/>
  <c r="J229"/>
  <c r="BK212"/>
  <c r="J191"/>
  <c r="J168"/>
  <c r="BK144"/>
  <c r="BK259"/>
  <c r="J235"/>
  <c r="J212"/>
  <c r="BK195"/>
  <c r="J152"/>
  <c r="J276"/>
  <c r="J240"/>
  <c r="BK214"/>
  <c r="BK174"/>
  <c r="J271"/>
  <c r="J211"/>
  <c r="J179"/>
  <c r="J145"/>
  <c r="J266"/>
  <c r="J223"/>
  <c r="BK177"/>
  <c r="BK154"/>
  <c r="BK137"/>
  <c r="J256"/>
  <c r="J201"/>
  <c r="BK175"/>
  <c r="BK275"/>
  <c r="BK258"/>
  <c r="BK213"/>
  <c r="BK168"/>
  <c i="26" r="BK143"/>
  <c r="J143"/>
  <c r="J146"/>
  <c r="BK127"/>
  <c r="BK129"/>
  <c r="J142"/>
  <c i="27" r="BK157"/>
  <c r="J127"/>
  <c r="BK142"/>
  <c r="J142"/>
  <c r="J143"/>
  <c r="J131"/>
  <c r="J148"/>
  <c r="BK134"/>
  <c i="28" r="BK161"/>
  <c r="BK190"/>
  <c r="J162"/>
  <c r="BK184"/>
  <c r="J135"/>
  <c r="BK195"/>
  <c r="BK150"/>
  <c r="BK170"/>
  <c r="J182"/>
  <c r="BK160"/>
  <c r="BK199"/>
  <c r="BK171"/>
  <c r="BK200"/>
  <c r="J185"/>
  <c r="BK158"/>
  <c i="29" r="BK213"/>
  <c r="BK156"/>
  <c r="J225"/>
  <c r="BK130"/>
  <c r="J166"/>
  <c r="J192"/>
  <c r="J142"/>
  <c r="J215"/>
  <c r="J154"/>
  <c r="J198"/>
  <c r="J144"/>
  <c r="BK184"/>
  <c r="BK225"/>
  <c r="J182"/>
  <c i="30" r="J174"/>
  <c r="BK150"/>
  <c r="BK170"/>
  <c r="J160"/>
  <c r="J168"/>
  <c r="BK174"/>
  <c r="J146"/>
  <c r="J173"/>
  <c r="J138"/>
  <c i="31" r="BK131"/>
  <c r="BK129"/>
  <c i="2" r="BK1416"/>
  <c r="J1404"/>
  <c r="J1369"/>
  <c r="BK1295"/>
  <c r="J1191"/>
  <c r="BK1141"/>
  <c r="BK1130"/>
  <c r="J1080"/>
  <c r="BK1033"/>
  <c r="BK1024"/>
  <c r="J901"/>
  <c r="BK766"/>
  <c r="BK728"/>
  <c r="J659"/>
  <c r="J496"/>
  <c r="J414"/>
  <c r="J338"/>
  <c r="J240"/>
  <c r="BK173"/>
  <c r="J1151"/>
  <c r="BK800"/>
  <c r="BK749"/>
  <c r="J717"/>
  <c r="BK659"/>
  <c r="BK646"/>
  <c r="BK498"/>
  <c r="J373"/>
  <c r="BK233"/>
  <c r="BK746"/>
  <c r="BK698"/>
  <c r="J562"/>
  <c r="J417"/>
  <c r="BK1034"/>
  <c r="J984"/>
  <c r="BK853"/>
  <c r="BK762"/>
  <c r="BK704"/>
  <c r="BK630"/>
  <c r="J439"/>
  <c r="BK167"/>
  <c r="J1492"/>
  <c r="BK1452"/>
  <c r="BK1425"/>
  <c r="J1391"/>
  <c r="J1178"/>
  <c r="BK1114"/>
  <c r="J997"/>
  <c r="BK871"/>
  <c r="BK831"/>
  <c r="J746"/>
  <c r="J677"/>
  <c r="BK605"/>
  <c r="J398"/>
  <c r="J300"/>
  <c r="BK1139"/>
  <c r="J1113"/>
  <c r="J1034"/>
  <c r="J1026"/>
  <c r="BK828"/>
  <c r="J719"/>
  <c r="J542"/>
  <c r="BK397"/>
  <c r="J1361"/>
  <c r="J1196"/>
  <c r="J1121"/>
  <c r="J1063"/>
  <c r="J927"/>
  <c r="BK782"/>
  <c r="J716"/>
  <c r="BK632"/>
  <c r="J498"/>
  <c r="BK353"/>
  <c r="BK201"/>
  <c r="J1484"/>
  <c r="BK1113"/>
  <c r="J246"/>
  <c r="J179"/>
  <c i="3" r="J312"/>
  <c r="J277"/>
  <c r="BK182"/>
  <c r="J326"/>
  <c r="J272"/>
  <c r="BK201"/>
  <c r="J143"/>
  <c r="BK308"/>
  <c r="BK256"/>
  <c r="J208"/>
  <c r="BK170"/>
  <c r="J307"/>
  <c r="BK222"/>
  <c r="BK137"/>
  <c r="BK258"/>
  <c r="BK206"/>
  <c r="BK176"/>
  <c r="J144"/>
  <c i="4" r="BK127"/>
  <c r="BK128"/>
  <c i="5" r="J124"/>
  <c i="6" r="BK1896"/>
  <c r="BK242"/>
  <c r="J1370"/>
  <c r="BK356"/>
  <c r="J279"/>
  <c r="BK1880"/>
  <c r="J291"/>
  <c r="J169"/>
  <c r="J1392"/>
  <c r="BK702"/>
  <c r="BK1226"/>
  <c r="J242"/>
  <c r="BK1907"/>
  <c r="BK526"/>
  <c r="J158"/>
  <c r="BK166"/>
  <c r="BK2000"/>
  <c r="J1979"/>
  <c r="BK1972"/>
  <c r="J1963"/>
  <c r="J1959"/>
  <c r="J653"/>
  <c r="J163"/>
  <c i="7" r="J269"/>
  <c r="BK232"/>
  <c r="BK190"/>
  <c r="BK156"/>
  <c r="J134"/>
  <c r="BK259"/>
  <c r="J237"/>
  <c r="BK216"/>
  <c r="J189"/>
  <c r="J161"/>
  <c r="BK137"/>
  <c r="J261"/>
  <c r="J236"/>
  <c r="J193"/>
  <c r="J142"/>
  <c r="J277"/>
  <c r="J250"/>
  <c r="BK217"/>
  <c r="J191"/>
  <c r="J149"/>
  <c r="J270"/>
  <c r="J230"/>
  <c r="J186"/>
  <c r="BK135"/>
  <c r="BK229"/>
  <c r="J200"/>
  <c r="BK173"/>
  <c r="BK282"/>
  <c r="J257"/>
  <c r="J227"/>
  <c r="J196"/>
  <c r="BK145"/>
  <c r="J286"/>
  <c r="BK256"/>
  <c r="J235"/>
  <c r="BK193"/>
  <c r="BK169"/>
  <c r="J140"/>
  <c i="8" r="J150"/>
  <c r="J157"/>
  <c r="J160"/>
  <c r="J165"/>
  <c r="BK167"/>
  <c r="BK173"/>
  <c r="J136"/>
  <c r="BK152"/>
  <c r="BK170"/>
  <c i="9" r="BK220"/>
  <c r="BK195"/>
  <c r="BK200"/>
  <c r="J162"/>
  <c r="BK207"/>
  <c r="BK162"/>
  <c r="BK182"/>
  <c i="10" r="BK168"/>
  <c r="BK148"/>
  <c i="11" r="J167"/>
  <c r="J149"/>
  <c r="J202"/>
  <c r="BK180"/>
  <c r="J158"/>
  <c r="BK194"/>
  <c r="J169"/>
  <c r="BK128"/>
  <c r="J187"/>
  <c r="BK163"/>
  <c r="J148"/>
  <c r="J206"/>
  <c r="BK166"/>
  <c r="BK148"/>
  <c r="BK207"/>
  <c r="BK183"/>
  <c r="J146"/>
  <c r="J207"/>
  <c r="J165"/>
  <c r="J139"/>
  <c r="BK199"/>
  <c r="J171"/>
  <c r="J142"/>
  <c i="12" r="J128"/>
  <c r="J126"/>
  <c r="BK127"/>
  <c i="13" r="J286"/>
  <c r="J247"/>
  <c r="BK213"/>
  <c r="BK171"/>
  <c r="J288"/>
  <c r="J268"/>
  <c r="BK246"/>
  <c r="J223"/>
  <c r="BK165"/>
  <c r="J149"/>
  <c r="J132"/>
  <c r="J280"/>
  <c r="BK260"/>
  <c r="J238"/>
  <c r="J196"/>
  <c r="J143"/>
  <c r="BK262"/>
  <c r="BK238"/>
  <c r="BK186"/>
  <c r="J154"/>
  <c r="J285"/>
  <c r="J274"/>
  <c r="BK245"/>
  <c r="BK226"/>
  <c r="BK215"/>
  <c r="J195"/>
  <c r="BK173"/>
  <c r="J137"/>
  <c r="BK253"/>
  <c r="BK216"/>
  <c r="J180"/>
  <c r="BK144"/>
  <c r="BK272"/>
  <c r="BK206"/>
  <c r="J174"/>
  <c r="J150"/>
  <c r="J240"/>
  <c r="BK208"/>
  <c r="BK188"/>
  <c r="BK153"/>
  <c i="14" r="J226"/>
  <c r="J206"/>
  <c r="J164"/>
  <c r="BK231"/>
  <c r="BK202"/>
  <c r="J160"/>
  <c r="BK235"/>
  <c r="J200"/>
  <c r="BK150"/>
  <c r="J233"/>
  <c r="J202"/>
  <c r="BK167"/>
  <c r="J222"/>
  <c r="BK196"/>
  <c r="J162"/>
  <c r="BK136"/>
  <c r="BK205"/>
  <c r="J180"/>
  <c r="J155"/>
  <c r="BK230"/>
  <c r="J197"/>
  <c r="BK161"/>
  <c r="J140"/>
  <c r="J212"/>
  <c r="J181"/>
  <c i="15" r="J176"/>
  <c r="BK166"/>
  <c r="BK140"/>
  <c r="J164"/>
  <c r="BK151"/>
  <c r="J139"/>
  <c r="J159"/>
  <c r="BK136"/>
  <c r="BK162"/>
  <c r="BK144"/>
  <c r="BK163"/>
  <c r="BK128"/>
  <c r="BK143"/>
  <c r="BK168"/>
  <c r="J136"/>
  <c i="16" r="BK843"/>
  <c r="BK789"/>
  <c r="J529"/>
  <c r="BK419"/>
  <c r="BK921"/>
  <c r="J726"/>
  <c r="J579"/>
  <c r="BK433"/>
  <c r="BK160"/>
  <c r="J821"/>
  <c r="BK649"/>
  <c r="BK487"/>
  <c r="BK381"/>
  <c r="J947"/>
  <c r="BK798"/>
  <c r="BK666"/>
  <c r="J615"/>
  <c r="BK483"/>
  <c r="J275"/>
  <c r="J711"/>
  <c r="J609"/>
  <c r="J477"/>
  <c r="J354"/>
  <c r="BK942"/>
  <c r="J221"/>
  <c r="BK569"/>
  <c r="BK238"/>
  <c r="BK1034"/>
  <c r="J1022"/>
  <c r="BK987"/>
  <c r="J890"/>
  <c r="BK703"/>
  <c r="BK529"/>
  <c r="BK339"/>
  <c r="BK210"/>
  <c i="17" r="BK193"/>
  <c r="BK204"/>
  <c r="BK167"/>
  <c r="J138"/>
  <c r="J184"/>
  <c r="J142"/>
  <c r="BK176"/>
  <c r="J156"/>
  <c r="J134"/>
  <c r="BK172"/>
  <c r="J159"/>
  <c r="BK187"/>
  <c r="BK160"/>
  <c r="J209"/>
  <c r="J182"/>
  <c r="BK144"/>
  <c r="J199"/>
  <c r="J172"/>
  <c r="J144"/>
  <c i="18" r="BK126"/>
  <c r="J131"/>
  <c r="BK127"/>
  <c i="19" r="BK809"/>
  <c r="J774"/>
  <c r="J731"/>
  <c r="J636"/>
  <c r="BK523"/>
  <c r="BK419"/>
  <c r="J387"/>
  <c r="J327"/>
  <c r="J233"/>
  <c r="J875"/>
  <c r="BK799"/>
  <c r="BK751"/>
  <c r="J706"/>
  <c r="J641"/>
  <c r="BK465"/>
  <c r="J338"/>
  <c r="J230"/>
  <c r="BK172"/>
  <c r="BK784"/>
  <c r="J704"/>
  <c r="J574"/>
  <c r="J511"/>
  <c r="BK432"/>
  <c r="BK387"/>
  <c r="BK320"/>
  <c r="BK230"/>
  <c r="J180"/>
  <c r="J836"/>
  <c r="BK783"/>
  <c r="J709"/>
  <c r="J579"/>
  <c r="BK404"/>
  <c r="J352"/>
  <c r="J294"/>
  <c r="BK164"/>
  <c r="J823"/>
  <c r="BK726"/>
  <c r="J622"/>
  <c r="BK517"/>
  <c r="J423"/>
  <c r="BK375"/>
  <c r="J283"/>
  <c r="BK187"/>
  <c r="BK924"/>
  <c r="BK867"/>
  <c r="J821"/>
  <c r="BK719"/>
  <c r="BK656"/>
  <c r="BK567"/>
  <c r="BK485"/>
  <c r="J398"/>
  <c r="BK309"/>
  <c r="J176"/>
  <c r="J916"/>
  <c r="J859"/>
  <c r="BK787"/>
  <c r="J751"/>
  <c r="J670"/>
  <c r="J547"/>
  <c r="J152"/>
  <c r="BK921"/>
  <c r="BK902"/>
  <c r="J787"/>
  <c r="BK706"/>
  <c r="BK634"/>
  <c r="J517"/>
  <c r="J401"/>
  <c r="BK305"/>
  <c r="J245"/>
  <c r="J166"/>
  <c i="20" r="J241"/>
  <c r="BK268"/>
  <c r="J172"/>
  <c r="J138"/>
  <c r="J216"/>
  <c r="J192"/>
  <c r="J248"/>
  <c r="BK144"/>
  <c r="BK188"/>
  <c r="J301"/>
  <c r="J246"/>
  <c i="21" r="BK241"/>
  <c r="J213"/>
  <c r="J178"/>
  <c r="BK144"/>
  <c r="J250"/>
  <c r="BK229"/>
  <c r="BK214"/>
  <c r="BK183"/>
  <c r="J168"/>
  <c r="BK246"/>
  <c r="BK221"/>
  <c r="BK161"/>
  <c r="BK255"/>
  <c r="BK220"/>
  <c r="BK181"/>
  <c r="J137"/>
  <c r="J242"/>
  <c r="J203"/>
  <c r="J173"/>
  <c r="J161"/>
  <c r="J147"/>
  <c r="J247"/>
  <c r="BK224"/>
  <c r="J190"/>
  <c r="J154"/>
  <c r="BK219"/>
  <c r="J209"/>
  <c r="BK178"/>
  <c r="BK153"/>
  <c r="BK134"/>
  <c r="BK147"/>
  <c i="22" r="BK152"/>
  <c r="BK178"/>
  <c r="J149"/>
  <c r="J194"/>
  <c r="J161"/>
  <c r="BK182"/>
  <c r="BK151"/>
  <c r="J182"/>
  <c r="J174"/>
  <c i="23" r="J131"/>
  <c r="BK127"/>
  <c r="BK133"/>
  <c r="J129"/>
  <c r="J130"/>
  <c r="J138"/>
  <c i="24" r="BK132"/>
  <c r="J127"/>
  <c r="BK148"/>
  <c r="BK147"/>
  <c i="25" r="BK279"/>
  <c r="J244"/>
  <c r="BK221"/>
  <c r="J199"/>
  <c r="BK179"/>
  <c r="BK165"/>
  <c r="BK274"/>
  <c r="J239"/>
  <c r="BK222"/>
  <c r="BK204"/>
  <c r="J169"/>
  <c r="J137"/>
  <c r="BK267"/>
  <c r="J234"/>
  <c r="J207"/>
  <c r="J173"/>
  <c r="J267"/>
  <c r="J202"/>
  <c r="J170"/>
  <c r="J159"/>
  <c r="J135"/>
  <c r="J238"/>
  <c r="J214"/>
  <c r="BK196"/>
  <c r="BK171"/>
  <c r="J142"/>
  <c r="J272"/>
  <c r="J232"/>
  <c r="BK200"/>
  <c r="BK176"/>
  <c r="BK277"/>
  <c r="BK257"/>
  <c r="BK205"/>
  <c r="J166"/>
  <c i="26" r="J131"/>
  <c r="BK149"/>
  <c r="BK140"/>
  <c r="J145"/>
  <c r="J151"/>
  <c r="BK128"/>
  <c i="27" r="J152"/>
  <c r="BK152"/>
  <c r="BK144"/>
  <c r="BK136"/>
  <c r="J129"/>
  <c r="J130"/>
  <c r="BK150"/>
  <c i="28" r="J196"/>
  <c r="BK174"/>
  <c r="J178"/>
  <c r="J156"/>
  <c r="J171"/>
  <c r="BK198"/>
  <c r="BK162"/>
  <c r="BK193"/>
  <c r="BK197"/>
  <c r="J145"/>
  <c r="BK191"/>
  <c r="J179"/>
  <c r="J198"/>
  <c r="J183"/>
  <c r="BK141"/>
  <c i="29" r="J180"/>
  <c r="BK223"/>
  <c r="BK182"/>
  <c r="J146"/>
  <c r="J186"/>
  <c r="J152"/>
  <c r="BK217"/>
  <c r="J168"/>
  <c r="BK186"/>
  <c r="J130"/>
  <c r="BK170"/>
  <c r="BK192"/>
  <c i="30" r="BK177"/>
  <c r="J175"/>
  <c r="BK165"/>
  <c r="BK169"/>
  <c r="J126"/>
  <c r="BK164"/>
  <c r="J154"/>
  <c r="J130"/>
  <c r="BK166"/>
  <c i="31" r="BK133"/>
  <c r="BK124"/>
  <c r="BK132"/>
  <c i="2" r="BK1411"/>
  <c r="J1395"/>
  <c r="J1348"/>
  <c r="BK1196"/>
  <c r="J1139"/>
  <c r="J1088"/>
  <c r="BK1037"/>
  <c r="J1025"/>
  <c r="BK869"/>
  <c r="J782"/>
  <c r="BK709"/>
  <c r="J648"/>
  <c r="J556"/>
  <c r="J427"/>
  <c r="J318"/>
  <c r="J233"/>
  <c r="BK1490"/>
  <c r="BK845"/>
  <c r="BK752"/>
  <c r="BK675"/>
  <c r="J630"/>
  <c r="BK502"/>
  <c r="BK417"/>
  <c r="J242"/>
  <c r="J766"/>
  <c r="BK703"/>
  <c r="J640"/>
  <c r="J528"/>
  <c r="BK416"/>
  <c r="BK203"/>
  <c r="BK1032"/>
  <c r="BK900"/>
  <c r="BK849"/>
  <c r="J756"/>
  <c r="BK699"/>
  <c r="BK551"/>
  <c r="BK268"/>
  <c r="BK153"/>
  <c r="BK1474"/>
  <c r="J1434"/>
  <c r="J1418"/>
  <c r="J1310"/>
  <c r="J1124"/>
  <c r="BK1028"/>
  <c r="BK927"/>
  <c r="BK837"/>
  <c r="J749"/>
  <c r="BK680"/>
  <c r="BK637"/>
  <c r="J504"/>
  <c r="J397"/>
  <c r="J268"/>
  <c r="BK1486"/>
  <c r="BK1132"/>
  <c r="BK1080"/>
  <c r="BK1022"/>
  <c r="BK835"/>
  <c r="J762"/>
  <c r="J709"/>
  <c r="J605"/>
  <c r="J456"/>
  <c r="J422"/>
  <c r="BK1386"/>
  <c r="J1295"/>
  <c r="BK1191"/>
  <c r="J1097"/>
  <c r="J1024"/>
  <c r="BK865"/>
  <c r="BK834"/>
  <c r="BK754"/>
  <c r="J644"/>
  <c r="BK564"/>
  <c r="BK425"/>
  <c r="BK315"/>
  <c r="BK179"/>
  <c r="J1474"/>
  <c r="BK1127"/>
  <c r="BK1088"/>
  <c r="BK230"/>
  <c i="1" r="AS113"/>
  <c i="3" r="BK143"/>
  <c r="BK227"/>
  <c r="J163"/>
  <c r="BK320"/>
  <c r="J235"/>
  <c r="J191"/>
  <c r="BK329"/>
  <c r="BK296"/>
  <c r="J214"/>
  <c r="J174"/>
  <c r="J284"/>
  <c r="J231"/>
  <c r="BK199"/>
  <c r="BK272"/>
  <c r="BK239"/>
  <c r="BK191"/>
  <c r="BK174"/>
  <c i="4" r="J130"/>
  <c r="J131"/>
  <c i="5" r="J126"/>
  <c i="6" r="BK1308"/>
  <c r="BK303"/>
  <c r="J1886"/>
  <c r="J1014"/>
  <c r="J1618"/>
  <c r="J286"/>
  <c r="J1896"/>
  <c r="J334"/>
  <c r="BK1014"/>
  <c r="J318"/>
  <c r="BK1940"/>
  <c r="BK1326"/>
  <c r="BK169"/>
  <c r="J1221"/>
  <c r="J136"/>
  <c r="BK1982"/>
  <c r="BK1976"/>
  <c r="BK1963"/>
  <c r="BK1928"/>
  <c r="J367"/>
  <c i="7" r="J288"/>
  <c r="BK239"/>
  <c r="BK222"/>
  <c r="J160"/>
  <c r="BK147"/>
  <c r="J273"/>
  <c r="BK246"/>
  <c r="J220"/>
  <c r="J206"/>
  <c r="J184"/>
  <c r="BK138"/>
  <c r="J248"/>
  <c r="J222"/>
  <c r="J190"/>
  <c r="J136"/>
  <c r="J275"/>
  <c r="J253"/>
  <c r="J216"/>
  <c r="J181"/>
  <c r="BK164"/>
  <c r="BK294"/>
  <c r="BK261"/>
  <c r="BK235"/>
  <c r="BK168"/>
  <c r="BK151"/>
  <c r="BK286"/>
  <c r="J233"/>
  <c r="J217"/>
  <c r="J192"/>
  <c r="J171"/>
  <c r="J276"/>
  <c r="J245"/>
  <c r="BK223"/>
  <c r="BK176"/>
  <c r="J300"/>
  <c r="J285"/>
  <c r="J251"/>
  <c r="BK225"/>
  <c r="BK184"/>
  <c r="J154"/>
  <c i="8" r="BK162"/>
  <c r="J144"/>
  <c r="BK164"/>
  <c r="J175"/>
  <c r="BK136"/>
  <c r="J158"/>
  <c r="J162"/>
  <c r="J173"/>
  <c r="BK134"/>
  <c i="9" r="BK233"/>
  <c r="J191"/>
  <c r="J220"/>
  <c r="BK168"/>
  <c r="BK219"/>
  <c r="J183"/>
  <c r="BK218"/>
  <c r="J230"/>
  <c r="J229"/>
  <c r="J226"/>
  <c r="BK225"/>
  <c r="BK224"/>
  <c r="J223"/>
  <c r="J219"/>
  <c r="BK217"/>
  <c r="J210"/>
  <c r="J199"/>
  <c r="J193"/>
  <c r="BK181"/>
  <c r="J175"/>
  <c r="BK174"/>
  <c r="J166"/>
  <c r="BK152"/>
  <c r="BK149"/>
  <c r="BK235"/>
  <c r="J215"/>
  <c r="BK210"/>
  <c r="J209"/>
  <c r="J207"/>
  <c r="BK203"/>
  <c r="J201"/>
  <c r="J196"/>
  <c r="J195"/>
  <c r="J187"/>
  <c r="J181"/>
  <c r="BK179"/>
  <c r="J178"/>
  <c r="BK164"/>
  <c r="J163"/>
  <c r="BK161"/>
  <c r="J157"/>
  <c r="BK156"/>
  <c r="J155"/>
  <c r="BK154"/>
  <c r="J152"/>
  <c r="J148"/>
  <c r="BK234"/>
  <c r="J227"/>
  <c r="J224"/>
  <c r="BK222"/>
  <c r="J218"/>
  <c r="BK214"/>
  <c r="BK202"/>
  <c r="BK191"/>
  <c r="BK184"/>
  <c r="BK171"/>
  <c r="J169"/>
  <c r="J164"/>
  <c r="BK157"/>
  <c r="J151"/>
  <c r="BK148"/>
  <c r="BK236"/>
  <c r="J235"/>
  <c r="J203"/>
  <c r="BK189"/>
  <c r="BK180"/>
  <c r="J179"/>
  <c r="BK173"/>
  <c r="BK158"/>
  <c r="J154"/>
  <c i="10" r="J218"/>
  <c r="BK217"/>
  <c r="J214"/>
  <c r="J213"/>
  <c r="J208"/>
  <c r="J203"/>
  <c r="BK195"/>
  <c r="BK190"/>
  <c r="BK185"/>
  <c r="J184"/>
  <c r="BK177"/>
  <c r="J170"/>
  <c r="J166"/>
  <c r="J162"/>
  <c r="J154"/>
  <c r="BK146"/>
  <c r="BK140"/>
  <c r="BK221"/>
  <c r="BK211"/>
  <c r="BK208"/>
  <c r="BK206"/>
  <c r="BK199"/>
  <c r="J194"/>
  <c r="BK189"/>
  <c r="J164"/>
  <c r="BK162"/>
  <c r="J156"/>
  <c r="BK142"/>
  <c r="J136"/>
  <c r="J210"/>
  <c r="J207"/>
  <c r="BK204"/>
  <c r="BK203"/>
  <c r="BK202"/>
  <c r="BK200"/>
  <c r="BK198"/>
  <c r="BK194"/>
  <c r="J189"/>
  <c r="BK187"/>
  <c r="J182"/>
  <c r="BK181"/>
  <c r="BK158"/>
  <c r="BK156"/>
  <c r="BK154"/>
  <c r="BK150"/>
  <c r="J148"/>
  <c r="J146"/>
  <c r="BK144"/>
  <c r="J138"/>
  <c r="BK136"/>
  <c r="J220"/>
  <c r="J217"/>
  <c r="BK213"/>
  <c r="J211"/>
  <c r="J206"/>
  <c r="J202"/>
  <c r="J198"/>
  <c r="J190"/>
  <c r="BK184"/>
  <c r="BK179"/>
  <c r="J174"/>
  <c r="BK170"/>
  <c r="BK152"/>
  <c r="J142"/>
  <c r="BK135"/>
  <c r="J221"/>
  <c r="BK220"/>
  <c r="BK216"/>
  <c r="BK209"/>
  <c r="BK207"/>
  <c r="J195"/>
  <c r="J192"/>
  <c r="J180"/>
  <c r="BK166"/>
  <c r="J134"/>
  <c r="BK219"/>
  <c r="BK218"/>
  <c r="J216"/>
  <c r="BK214"/>
  <c r="BK212"/>
  <c r="BK210"/>
  <c r="J204"/>
  <c r="J200"/>
  <c r="BK192"/>
  <c r="J185"/>
  <c r="J178"/>
  <c r="J177"/>
  <c r="J168"/>
  <c r="J152"/>
  <c r="J135"/>
  <c r="BK134"/>
  <c r="J219"/>
  <c r="J212"/>
  <c r="J209"/>
  <c r="J199"/>
  <c r="J197"/>
  <c r="BK182"/>
  <c r="BK180"/>
  <c r="J179"/>
  <c r="BK172"/>
  <c r="BK164"/>
  <c r="J160"/>
  <c r="J158"/>
  <c r="J144"/>
  <c r="J140"/>
  <c r="BK222"/>
  <c r="J222"/>
  <c r="BK197"/>
  <c r="J187"/>
  <c r="J181"/>
  <c r="BK178"/>
  <c r="BK174"/>
  <c r="J172"/>
  <c r="BK160"/>
  <c i="11" r="J212"/>
  <c r="BK147"/>
  <c r="J129"/>
  <c r="BK192"/>
  <c r="J178"/>
  <c r="J152"/>
  <c r="J137"/>
  <c r="BK178"/>
  <c r="BK158"/>
  <c r="J198"/>
  <c r="BK186"/>
  <c r="J154"/>
  <c r="BK145"/>
  <c r="BK213"/>
  <c r="BK193"/>
  <c r="J175"/>
  <c r="J150"/>
  <c r="BK134"/>
  <c r="BK203"/>
  <c r="BK182"/>
  <c r="BK156"/>
  <c r="BK141"/>
  <c r="BK201"/>
  <c r="J173"/>
  <c r="BK160"/>
  <c r="J214"/>
  <c r="BK197"/>
  <c r="J179"/>
  <c r="J166"/>
  <c r="BK139"/>
  <c i="12" r="BK132"/>
  <c r="BK134"/>
  <c r="BK128"/>
  <c i="13" r="BK277"/>
  <c r="BK234"/>
  <c r="J191"/>
  <c r="BK181"/>
  <c r="J141"/>
  <c r="BK268"/>
  <c r="BK228"/>
  <c r="BK211"/>
  <c r="J194"/>
  <c r="J166"/>
  <c r="J282"/>
  <c r="BK251"/>
  <c r="BK220"/>
  <c r="BK196"/>
  <c r="J279"/>
  <c r="BK233"/>
  <c r="BK178"/>
  <c r="BK147"/>
  <c r="BK230"/>
  <c r="BK201"/>
  <c r="J173"/>
  <c r="J135"/>
  <c i="14" r="BK212"/>
  <c r="J182"/>
  <c r="BK144"/>
  <c r="BK236"/>
  <c r="BK170"/>
  <c r="BK157"/>
  <c r="BK237"/>
  <c r="BK208"/>
  <c r="J187"/>
  <c r="BK147"/>
  <c r="BK130"/>
  <c r="BK222"/>
  <c r="BK183"/>
  <c r="BK149"/>
  <c r="BK240"/>
  <c r="J217"/>
  <c r="J153"/>
  <c r="J230"/>
  <c r="BK206"/>
  <c r="BK186"/>
  <c r="BK162"/>
  <c r="J135"/>
  <c r="BK211"/>
  <c r="J166"/>
  <c r="BK241"/>
  <c r="J192"/>
  <c r="BK143"/>
  <c i="15" r="J170"/>
  <c r="BK158"/>
  <c r="J129"/>
  <c r="J152"/>
  <c r="BK142"/>
  <c r="BK164"/>
  <c r="BK145"/>
  <c r="J126"/>
  <c r="BK154"/>
  <c r="BK171"/>
  <c r="BK137"/>
  <c r="BK169"/>
  <c r="J141"/>
  <c r="BK170"/>
  <c r="J150"/>
  <c i="16" r="J939"/>
  <c r="BK775"/>
  <c r="BK437"/>
  <c r="J251"/>
  <c r="J743"/>
  <c r="J612"/>
  <c r="J542"/>
  <c r="J437"/>
  <c r="J255"/>
  <c r="J855"/>
  <c r="J640"/>
  <c r="J511"/>
  <c r="BK360"/>
  <c r="BK176"/>
  <c r="BK825"/>
  <c r="BK634"/>
  <c r="J597"/>
  <c r="J427"/>
  <c r="BK221"/>
  <c r="BK839"/>
  <c r="J637"/>
  <c r="BK516"/>
  <c r="BK427"/>
  <c r="J238"/>
  <c r="J166"/>
  <c r="BK939"/>
  <c r="BK637"/>
  <c r="J468"/>
  <c r="BK203"/>
  <c r="J1031"/>
  <c r="J1015"/>
  <c r="J969"/>
  <c r="BK947"/>
  <c r="BK809"/>
  <c r="J646"/>
  <c r="J490"/>
  <c r="J372"/>
  <c r="BK199"/>
  <c i="17" r="BK212"/>
  <c r="BK151"/>
  <c r="BK175"/>
  <c r="BK145"/>
  <c r="BK162"/>
  <c r="J212"/>
  <c r="J158"/>
  <c r="BK136"/>
  <c r="BK194"/>
  <c r="J167"/>
  <c r="BK210"/>
  <c r="BK149"/>
  <c r="BK186"/>
  <c r="J154"/>
  <c r="BK134"/>
  <c r="J183"/>
  <c r="BK164"/>
  <c r="BK143"/>
  <c i="18" r="J129"/>
  <c r="BK133"/>
  <c i="19" r="BK833"/>
  <c r="J760"/>
  <c r="BK705"/>
  <c r="BK597"/>
  <c r="BK547"/>
  <c r="J409"/>
  <c r="J383"/>
  <c r="BK292"/>
  <c r="J174"/>
  <c r="J841"/>
  <c r="BK769"/>
  <c r="J666"/>
  <c r="J624"/>
  <c r="BK463"/>
  <c r="BK318"/>
  <c r="BK221"/>
  <c r="J149"/>
  <c r="BK807"/>
  <c r="BK741"/>
  <c r="J698"/>
  <c r="BK554"/>
  <c r="J475"/>
  <c r="BK411"/>
  <c r="J345"/>
  <c r="BK249"/>
  <c r="J182"/>
  <c r="BK835"/>
  <c r="BK774"/>
  <c r="J656"/>
  <c r="J425"/>
  <c r="J350"/>
  <c r="BK288"/>
  <c r="BK182"/>
  <c r="J830"/>
  <c r="J643"/>
  <c r="BK536"/>
  <c r="BK481"/>
  <c r="BK400"/>
  <c r="J296"/>
  <c r="BK237"/>
  <c r="BK170"/>
  <c r="J871"/>
  <c r="J843"/>
  <c r="J795"/>
  <c r="BK710"/>
  <c r="BK574"/>
  <c r="BK503"/>
  <c r="BK425"/>
  <c r="BK381"/>
  <c r="J293"/>
  <c r="BK219"/>
  <c r="BK917"/>
  <c r="BK855"/>
  <c r="BK805"/>
  <c r="J780"/>
  <c r="BK704"/>
  <c r="J567"/>
  <c r="J199"/>
  <c r="BK926"/>
  <c r="J919"/>
  <c r="J873"/>
  <c r="J811"/>
  <c r="BK689"/>
  <c r="BK606"/>
  <c r="BK499"/>
  <c r="J371"/>
  <c r="BK327"/>
  <c r="J277"/>
  <c r="BK205"/>
  <c i="20" r="BK153"/>
  <c r="BK293"/>
  <c r="BK128"/>
  <c i="21" r="BK231"/>
  <c r="BK207"/>
  <c r="BK171"/>
  <c r="J140"/>
  <c r="J241"/>
  <c r="J226"/>
  <c r="J212"/>
  <c r="BK182"/>
  <c r="J157"/>
  <c r="BK248"/>
  <c r="J211"/>
  <c r="J163"/>
  <c r="J135"/>
  <c r="J234"/>
  <c r="BK202"/>
  <c r="BK180"/>
  <c r="J155"/>
  <c r="BK244"/>
  <c r="J206"/>
  <c r="J165"/>
  <c r="J158"/>
  <c r="BK137"/>
  <c r="BK237"/>
  <c r="J177"/>
  <c r="BK148"/>
  <c r="BK240"/>
  <c r="BK212"/>
  <c r="J194"/>
  <c r="BK149"/>
  <c r="J192"/>
  <c r="J139"/>
  <c i="22" r="J144"/>
  <c r="BK168"/>
  <c r="BK158"/>
  <c r="J176"/>
  <c r="J184"/>
  <c r="BK149"/>
  <c r="BK176"/>
  <c r="J145"/>
  <c r="BK164"/>
  <c r="J178"/>
  <c i="23" r="J132"/>
  <c r="J147"/>
  <c r="BK131"/>
  <c r="BK128"/>
  <c r="J133"/>
  <c r="J137"/>
  <c r="BK132"/>
  <c i="24" r="BK145"/>
  <c r="J147"/>
  <c r="J145"/>
  <c r="BK139"/>
  <c r="BK126"/>
  <c i="25" r="J259"/>
  <c r="BK230"/>
  <c r="J213"/>
  <c r="J193"/>
  <c r="BK170"/>
  <c r="J136"/>
  <c r="BK261"/>
  <c r="BK229"/>
  <c r="J210"/>
  <c r="J160"/>
  <c r="BK142"/>
  <c r="BK271"/>
  <c r="BK239"/>
  <c r="BK216"/>
  <c r="BK192"/>
  <c r="J280"/>
  <c r="J253"/>
  <c r="J192"/>
  <c r="J176"/>
  <c r="BK160"/>
  <c r="BK136"/>
  <c r="BK241"/>
  <c r="J225"/>
  <c r="J181"/>
  <c r="J156"/>
  <c r="BK138"/>
  <c r="BK251"/>
  <c r="BK211"/>
  <c r="J144"/>
  <c r="J263"/>
  <c r="BK236"/>
  <c r="BK189"/>
  <c r="J174"/>
  <c r="J147"/>
  <c i="26" r="BK139"/>
  <c r="BK141"/>
  <c r="J148"/>
  <c r="J135"/>
  <c r="J128"/>
  <c r="BK147"/>
  <c i="27" r="J150"/>
  <c r="BK126"/>
  <c r="BK128"/>
  <c r="BK149"/>
  <c r="J144"/>
  <c r="BK151"/>
  <c r="J126"/>
  <c r="J137"/>
  <c i="28" r="BK192"/>
  <c r="BK157"/>
  <c r="BK187"/>
  <c r="BK154"/>
  <c r="BK180"/>
  <c r="BK146"/>
  <c r="J191"/>
  <c r="J163"/>
  <c r="BK168"/>
  <c r="BK163"/>
  <c r="BK130"/>
  <c r="BK183"/>
  <c r="J159"/>
  <c r="J199"/>
  <c r="J184"/>
  <c r="J137"/>
  <c i="29" r="J172"/>
  <c r="J138"/>
  <c r="BK166"/>
  <c r="BK180"/>
  <c r="BK128"/>
  <c r="J178"/>
  <c r="J148"/>
  <c r="J209"/>
  <c r="J136"/>
  <c r="BK190"/>
  <c r="J140"/>
  <c r="J211"/>
  <c r="BK146"/>
  <c r="J184"/>
  <c i="30" r="BK160"/>
  <c r="J161"/>
  <c r="J128"/>
  <c r="J170"/>
  <c r="J177"/>
  <c r="J159"/>
  <c r="J163"/>
  <c r="J140"/>
  <c r="J179"/>
  <c r="BK156"/>
  <c i="31" r="J128"/>
  <c r="BK130"/>
  <c r="BK127"/>
  <c i="2" r="J1409"/>
  <c r="J1381"/>
  <c r="J1328"/>
  <c r="J1187"/>
  <c r="BK1116"/>
  <c r="J1065"/>
  <c r="J1031"/>
  <c r="J985"/>
  <c r="J867"/>
  <c r="J769"/>
  <c r="J723"/>
  <c r="J606"/>
  <c r="BK492"/>
  <c r="BK378"/>
  <c r="J306"/>
  <c r="BK205"/>
  <c r="BK1488"/>
  <c r="BK839"/>
  <c r="J733"/>
  <c r="BK654"/>
  <c r="BK582"/>
  <c r="J432"/>
  <c r="J326"/>
  <c r="J790"/>
  <c r="BK719"/>
  <c r="J675"/>
  <c r="J637"/>
  <c r="J551"/>
  <c r="BK242"/>
  <c r="J173"/>
  <c r="J998"/>
  <c r="J869"/>
  <c r="BK733"/>
  <c r="BK679"/>
  <c r="BK556"/>
  <c r="J452"/>
  <c r="J218"/>
  <c r="J148"/>
  <c r="BK1454"/>
  <c r="J1430"/>
  <c r="J1411"/>
  <c r="BK1259"/>
  <c r="BK1111"/>
  <c r="BK1025"/>
  <c r="BK894"/>
  <c r="J845"/>
  <c r="BK760"/>
  <c r="J671"/>
  <c r="J632"/>
  <c r="J434"/>
  <c r="BK338"/>
  <c r="J153"/>
  <c r="J1173"/>
  <c r="J1114"/>
  <c r="J1037"/>
  <c r="J1028"/>
  <c r="BK857"/>
  <c r="BK738"/>
  <c r="J669"/>
  <c r="BK589"/>
  <c r="J500"/>
  <c r="J349"/>
  <c r="BK1369"/>
  <c r="J1282"/>
  <c r="BK1182"/>
  <c r="BK1084"/>
  <c r="BK1027"/>
  <c r="J871"/>
  <c r="J828"/>
  <c r="BK721"/>
  <c r="J628"/>
  <c r="BK535"/>
  <c r="J378"/>
  <c r="BK218"/>
  <c r="BK1475"/>
  <c r="J1128"/>
  <c r="BK1071"/>
  <c r="J209"/>
  <c i="3" r="BK326"/>
  <c r="BK140"/>
  <c r="BK212"/>
  <c r="BK172"/>
  <c r="BK144"/>
  <c r="BK301"/>
  <c r="BK231"/>
  <c r="BK178"/>
  <c r="BK307"/>
  <c r="BK243"/>
  <c r="BK151"/>
  <c r="BK249"/>
  <c r="BK210"/>
  <c r="BK295"/>
  <c r="J249"/>
  <c r="J199"/>
  <c r="J165"/>
  <c i="4" r="BK129"/>
  <c r="BK125"/>
  <c i="5" r="J125"/>
  <c i="6" r="J350"/>
  <c r="J178"/>
  <c r="BK1593"/>
  <c r="BK367"/>
  <c r="BK286"/>
  <c r="J1860"/>
  <c r="BK296"/>
  <c r="BK1898"/>
  <c r="BK363"/>
  <c r="BK1324"/>
  <c r="J484"/>
  <c r="BK211"/>
  <c r="J1898"/>
  <c r="BK817"/>
  <c r="J1593"/>
  <c r="BK2013"/>
  <c r="J2000"/>
  <c r="BK1979"/>
  <c r="J1974"/>
  <c r="BK1968"/>
  <c r="BK1943"/>
  <c r="J604"/>
  <c r="J172"/>
  <c i="7" r="BK258"/>
  <c r="BK191"/>
  <c r="J158"/>
  <c r="J144"/>
  <c r="BK257"/>
  <c r="BK228"/>
  <c r="J214"/>
  <c r="BK198"/>
  <c r="J179"/>
  <c r="BK141"/>
  <c r="BK270"/>
  <c r="J238"/>
  <c r="BK212"/>
  <c r="BK149"/>
  <c r="BK284"/>
  <c r="J263"/>
  <c r="BK231"/>
  <c r="BK208"/>
  <c r="BK180"/>
  <c r="BK134"/>
  <c r="BK255"/>
  <c r="J211"/>
  <c r="J174"/>
  <c r="BK152"/>
  <c r="J271"/>
  <c r="BK251"/>
  <c r="J215"/>
  <c r="BK178"/>
  <c r="J162"/>
  <c r="BK281"/>
  <c r="J229"/>
  <c r="BK200"/>
  <c r="J185"/>
  <c r="BK299"/>
  <c r="BK278"/>
  <c r="J247"/>
  <c r="BK238"/>
  <c r="J197"/>
  <c r="J173"/>
  <c r="BK159"/>
  <c r="BK142"/>
  <c i="8" r="J151"/>
  <c r="BK169"/>
  <c r="J142"/>
  <c r="J138"/>
  <c r="J152"/>
  <c r="BK155"/>
  <c r="J163"/>
  <c r="J131"/>
  <c r="J146"/>
  <c i="9" r="J225"/>
  <c r="J173"/>
  <c r="J233"/>
  <c r="BK178"/>
  <c r="J149"/>
  <c r="BK212"/>
  <c r="J232"/>
  <c r="J171"/>
  <c i="11" r="J205"/>
  <c r="J168"/>
  <c r="BK142"/>
  <c r="BK185"/>
  <c r="J153"/>
  <c r="J131"/>
  <c r="J199"/>
  <c r="J186"/>
  <c r="BK155"/>
  <c r="BK214"/>
  <c r="J177"/>
  <c r="BK144"/>
  <c r="J208"/>
  <c r="J161"/>
  <c r="BK211"/>
  <c r="BK184"/>
  <c r="BK164"/>
  <c r="J136"/>
  <c i="12" r="BK125"/>
  <c r="J127"/>
  <c i="13" r="BK249"/>
  <c r="J214"/>
  <c r="BK189"/>
  <c r="BK205"/>
  <c r="J171"/>
  <c r="J159"/>
  <c r="BK135"/>
  <c r="BK269"/>
  <c r="BK242"/>
  <c r="J211"/>
  <c r="J179"/>
  <c r="BK142"/>
  <c r="J277"/>
  <c r="J244"/>
  <c r="BK180"/>
  <c r="BK288"/>
  <c r="BK259"/>
  <c r="J243"/>
  <c r="BK224"/>
  <c r="J210"/>
  <c r="BK182"/>
  <c r="BK159"/>
  <c r="BK280"/>
  <c r="BK252"/>
  <c r="J239"/>
  <c r="J226"/>
  <c r="BK214"/>
  <c r="BK151"/>
  <c r="J262"/>
  <c r="J188"/>
  <c r="J157"/>
  <c r="BK247"/>
  <c r="J215"/>
  <c r="BK198"/>
  <c r="J177"/>
  <c r="BK138"/>
  <c i="14" r="J220"/>
  <c r="BK175"/>
  <c r="J141"/>
  <c r="J211"/>
  <c r="J179"/>
  <c r="BK153"/>
  <c r="J236"/>
  <c r="J191"/>
  <c r="BK166"/>
  <c r="J131"/>
  <c r="BK201"/>
  <c r="J170"/>
  <c r="J136"/>
  <c r="J224"/>
  <c r="BK215"/>
  <c r="BK181"/>
  <c r="BK141"/>
  <c r="J215"/>
  <c r="BK189"/>
  <c r="BK160"/>
  <c r="J234"/>
  <c r="J198"/>
  <c r="J168"/>
  <c r="BK151"/>
  <c r="BK243"/>
  <c r="J204"/>
  <c r="J171"/>
  <c i="15" r="J171"/>
  <c r="J162"/>
  <c r="BK174"/>
  <c r="J146"/>
  <c r="J175"/>
  <c r="BK149"/>
  <c r="J127"/>
  <c r="J153"/>
  <c r="BK173"/>
  <c r="BK134"/>
  <c r="BK167"/>
  <c r="BK147"/>
  <c r="J173"/>
  <c r="BK155"/>
  <c r="BK126"/>
  <c i="16" r="J828"/>
  <c r="BK716"/>
  <c r="J573"/>
  <c r="J452"/>
  <c r="BK214"/>
  <c r="BK738"/>
  <c r="BK589"/>
  <c r="BK416"/>
  <c r="BK275"/>
  <c r="BK902"/>
  <c r="J700"/>
  <c r="BK565"/>
  <c r="J460"/>
  <c r="BK187"/>
  <c r="J935"/>
  <c r="BK682"/>
  <c r="BK628"/>
  <c r="J487"/>
  <c r="BK312"/>
  <c r="BK858"/>
  <c r="J786"/>
  <c r="J655"/>
  <c r="J569"/>
  <c r="J464"/>
  <c r="J360"/>
  <c r="J339"/>
  <c r="BK866"/>
  <c r="J759"/>
  <c r="J505"/>
  <c r="BK260"/>
  <c r="BK1037"/>
  <c r="BK1022"/>
  <c r="J1010"/>
  <c r="J966"/>
  <c r="J849"/>
  <c r="BK612"/>
  <c r="BK405"/>
  <c r="BK267"/>
  <c r="J195"/>
  <c i="17" r="J206"/>
  <c r="J148"/>
  <c r="BK148"/>
  <c r="J190"/>
  <c r="J160"/>
  <c r="J200"/>
  <c r="J173"/>
  <c r="J204"/>
  <c r="J186"/>
  <c r="BK165"/>
  <c r="J153"/>
  <c r="BK174"/>
  <c r="BK137"/>
  <c r="J196"/>
  <c r="J179"/>
  <c r="BK141"/>
  <c r="BK190"/>
  <c r="BK156"/>
  <c r="J140"/>
  <c i="18" r="BK125"/>
  <c r="BK129"/>
  <c r="J128"/>
  <c i="19" r="BK795"/>
  <c r="J733"/>
  <c r="J688"/>
  <c r="BK541"/>
  <c r="J426"/>
  <c r="BK359"/>
  <c r="J308"/>
  <c r="J168"/>
  <c r="J869"/>
  <c r="J838"/>
  <c r="J741"/>
  <c r="BK688"/>
  <c r="J565"/>
  <c r="BK437"/>
  <c r="J305"/>
  <c r="BK233"/>
  <c r="J178"/>
  <c r="BK791"/>
  <c r="BK731"/>
  <c r="BK643"/>
  <c r="BK521"/>
  <c r="J481"/>
  <c r="BK426"/>
  <c r="BK357"/>
  <c r="BK275"/>
  <c r="J217"/>
  <c r="BK838"/>
  <c r="J793"/>
  <c r="J710"/>
  <c r="BK652"/>
  <c r="J415"/>
  <c r="BK277"/>
  <c r="BK162"/>
  <c r="J820"/>
  <c r="J735"/>
  <c r="J630"/>
  <c r="BK467"/>
  <c r="BK330"/>
  <c r="J292"/>
  <c r="BK241"/>
  <c r="BK174"/>
  <c r="J921"/>
  <c r="BK861"/>
  <c r="J785"/>
  <c r="BK707"/>
  <c r="BK641"/>
  <c r="J541"/>
  <c r="BK468"/>
  <c r="J324"/>
  <c r="BK254"/>
  <c r="J926"/>
  <c r="BK875"/>
  <c r="J799"/>
  <c r="BK771"/>
  <c r="BK696"/>
  <c r="J606"/>
  <c r="J507"/>
  <c r="BK176"/>
  <c r="J910"/>
  <c r="J855"/>
  <c r="J825"/>
  <c r="J700"/>
  <c r="BK603"/>
  <c r="J459"/>
  <c r="J368"/>
  <c r="J310"/>
  <c r="J271"/>
  <c r="BK223"/>
  <c i="20" r="J165"/>
  <c r="BK216"/>
  <c r="BK255"/>
  <c r="J239"/>
  <c r="BK150"/>
  <c r="J156"/>
  <c r="J249"/>
  <c r="BK301"/>
  <c r="BK261"/>
  <c r="BK165"/>
  <c i="21" r="BK233"/>
  <c r="BK188"/>
  <c r="J149"/>
  <c r="BK260"/>
  <c r="J237"/>
  <c r="BK222"/>
  <c r="J200"/>
  <c r="BK173"/>
  <c r="J260"/>
  <c r="J233"/>
  <c r="J217"/>
  <c r="J191"/>
  <c r="J256"/>
  <c r="BK227"/>
  <c r="J199"/>
  <c r="J169"/>
  <c r="J207"/>
  <c r="BK169"/>
  <c r="BK154"/>
  <c r="J254"/>
  <c r="BK234"/>
  <c r="BK192"/>
  <c r="BK155"/>
  <c r="BK217"/>
  <c r="J202"/>
  <c r="BK163"/>
  <c r="BK143"/>
  <c r="J182"/>
  <c i="22" r="BK186"/>
  <c r="BK194"/>
  <c r="J169"/>
  <c r="BK143"/>
  <c r="J154"/>
  <c r="BK174"/>
  <c r="J188"/>
  <c r="BK154"/>
  <c r="BK179"/>
  <c r="J190"/>
  <c i="23" r="BK147"/>
  <c r="BK138"/>
  <c r="J149"/>
  <c r="BK140"/>
  <c r="J146"/>
  <c r="BK136"/>
  <c r="BK125"/>
  <c i="24" r="J130"/>
  <c r="J142"/>
  <c r="J140"/>
  <c r="BK140"/>
  <c r="BK144"/>
  <c i="25" r="J251"/>
  <c r="J237"/>
  <c r="BK217"/>
  <c r="J196"/>
  <c r="J175"/>
  <c r="BK152"/>
  <c r="BK265"/>
  <c r="BK243"/>
  <c r="J216"/>
  <c r="BK181"/>
  <c r="BK148"/>
  <c r="J258"/>
  <c r="BK232"/>
  <c r="BK203"/>
  <c r="BK182"/>
  <c r="J139"/>
  <c r="J252"/>
  <c r="J195"/>
  <c r="J171"/>
  <c r="J146"/>
  <c r="BK276"/>
  <c r="J236"/>
  <c r="BK210"/>
  <c r="BK161"/>
  <c r="BK139"/>
  <c r="BK260"/>
  <c r="J224"/>
  <c r="BK193"/>
  <c r="J134"/>
  <c r="J260"/>
  <c r="J219"/>
  <c r="J182"/>
  <c r="BK155"/>
  <c r="J138"/>
  <c i="26" r="J141"/>
  <c r="BK134"/>
  <c r="J137"/>
  <c r="J150"/>
  <c r="BK130"/>
  <c r="BK131"/>
  <c i="27" r="BK154"/>
  <c r="BK156"/>
  <c r="J157"/>
  <c r="BK155"/>
  <c r="BK148"/>
  <c r="J140"/>
  <c r="J153"/>
  <c r="BK129"/>
  <c r="J138"/>
  <c i="28" r="BK188"/>
  <c r="J138"/>
  <c r="J170"/>
  <c r="BK185"/>
  <c r="BK138"/>
  <c r="J189"/>
  <c r="J146"/>
  <c r="J132"/>
  <c r="J150"/>
  <c r="BK173"/>
  <c r="J142"/>
  <c r="J188"/>
  <c r="J168"/>
  <c r="J187"/>
  <c r="J165"/>
  <c r="J130"/>
  <c i="29" r="BK160"/>
  <c r="J128"/>
  <c r="BK221"/>
  <c r="J176"/>
  <c r="J219"/>
  <c r="BK176"/>
  <c r="J134"/>
  <c r="BK198"/>
  <c r="BK126"/>
  <c r="J156"/>
  <c r="BK178"/>
  <c r="BK211"/>
  <c r="J160"/>
  <c i="30" r="J165"/>
  <c r="J166"/>
  <c r="J132"/>
  <c r="BK152"/>
  <c r="J152"/>
  <c r="J171"/>
  <c r="BK128"/>
  <c r="BK138"/>
  <c r="BK178"/>
  <c r="BK148"/>
  <c i="31" r="J131"/>
  <c r="J130"/>
  <c r="J124"/>
  <c i="2" l="1" r="BK147"/>
  <c r="J147"/>
  <c r="J100"/>
  <c r="BK200"/>
  <c r="J200"/>
  <c r="J101"/>
  <c r="P359"/>
  <c r="BK636"/>
  <c r="J636"/>
  <c r="J106"/>
  <c r="R678"/>
  <c r="R753"/>
  <c r="BK866"/>
  <c r="J866"/>
  <c r="J116"/>
  <c r="R1064"/>
  <c r="P1370"/>
  <c r="BK1433"/>
  <c r="J1433"/>
  <c r="J120"/>
  <c i="3" r="BK139"/>
  <c r="J139"/>
  <c r="J101"/>
  <c r="P159"/>
  <c r="T193"/>
  <c r="P257"/>
  <c r="P325"/>
  <c i="5" r="P122"/>
  <c r="P121"/>
  <c i="1" r="AU99"/>
  <c i="6" r="BK135"/>
  <c r="J135"/>
  <c r="J100"/>
  <c r="BK210"/>
  <c r="J210"/>
  <c r="J101"/>
  <c r="R366"/>
  <c r="P1879"/>
  <c r="P1958"/>
  <c r="T1967"/>
  <c r="T1973"/>
  <c i="7" r="T132"/>
  <c r="P209"/>
  <c r="P279"/>
  <c r="BK297"/>
  <c r="J297"/>
  <c r="J109"/>
  <c i="8" r="P130"/>
  <c r="BK159"/>
  <c r="J159"/>
  <c r="J103"/>
  <c r="R176"/>
  <c i="9" r="BK153"/>
  <c r="J153"/>
  <c r="J100"/>
  <c r="BK167"/>
  <c r="J167"/>
  <c r="J104"/>
  <c r="BK177"/>
  <c r="J177"/>
  <c r="J107"/>
  <c r="BK198"/>
  <c r="J198"/>
  <c r="J115"/>
  <c r="T216"/>
  <c r="T213"/>
  <c r="P231"/>
  <c i="10" r="R133"/>
  <c r="R188"/>
  <c r="P193"/>
  <c r="BK201"/>
  <c r="J201"/>
  <c r="J108"/>
  <c r="BK215"/>
  <c r="J215"/>
  <c r="J110"/>
  <c i="11" r="P127"/>
  <c r="R157"/>
  <c r="R200"/>
  <c i="12" r="T123"/>
  <c i="13" r="R156"/>
  <c r="BK176"/>
  <c r="J176"/>
  <c r="J102"/>
  <c r="BK227"/>
  <c r="J227"/>
  <c r="J104"/>
  <c r="BK254"/>
  <c r="J254"/>
  <c r="J106"/>
  <c r="R273"/>
  <c i="14" r="P129"/>
  <c r="BK165"/>
  <c r="J165"/>
  <c r="J101"/>
  <c r="BK209"/>
  <c r="J209"/>
  <c r="J103"/>
  <c r="BK238"/>
  <c r="J238"/>
  <c r="J105"/>
  <c i="15" r="BK165"/>
  <c r="J165"/>
  <c r="J101"/>
  <c i="16" r="P159"/>
  <c r="P259"/>
  <c r="R380"/>
  <c r="P415"/>
  <c r="BK472"/>
  <c r="J472"/>
  <c r="J113"/>
  <c r="BK482"/>
  <c r="J482"/>
  <c r="J115"/>
  <c r="R665"/>
  <c r="P938"/>
  <c r="R1030"/>
  <c r="R1029"/>
  <c i="17" r="BK139"/>
  <c r="J139"/>
  <c r="J101"/>
  <c r="P170"/>
  <c r="BK188"/>
  <c r="J188"/>
  <c r="J105"/>
  <c r="R207"/>
  <c i="19" r="BK146"/>
  <c r="J146"/>
  <c r="J100"/>
  <c r="T151"/>
  <c r="R191"/>
  <c r="BK287"/>
  <c r="J287"/>
  <c r="J104"/>
  <c r="R405"/>
  <c r="P466"/>
  <c r="BK522"/>
  <c r="J522"/>
  <c r="J111"/>
  <c r="P566"/>
  <c r="P730"/>
  <c r="T808"/>
  <c r="T842"/>
  <c r="P868"/>
  <c r="BK915"/>
  <c r="J915"/>
  <c r="J122"/>
  <c i="20" r="R208"/>
  <c i="21" r="T131"/>
  <c r="P151"/>
  <c r="T156"/>
  <c i="22" r="BK140"/>
  <c r="J140"/>
  <c r="J99"/>
  <c r="T150"/>
  <c r="R183"/>
  <c i="23" r="R123"/>
  <c i="25" r="T133"/>
  <c r="P163"/>
  <c r="T163"/>
  <c r="T190"/>
  <c r="P218"/>
  <c r="BK246"/>
  <c r="J246"/>
  <c r="J108"/>
  <c r="P262"/>
  <c i="26" r="BK126"/>
  <c r="J126"/>
  <c r="J100"/>
  <c r="P136"/>
  <c i="27" r="T146"/>
  <c i="28" r="R129"/>
  <c r="P147"/>
  <c r="P166"/>
  <c i="2" r="P147"/>
  <c r="R200"/>
  <c r="T359"/>
  <c r="P636"/>
  <c r="BK678"/>
  <c r="J678"/>
  <c r="J110"/>
  <c r="T753"/>
  <c r="P866"/>
  <c r="T1064"/>
  <c r="BK1370"/>
  <c r="J1370"/>
  <c r="J119"/>
  <c r="R1433"/>
  <c i="3" r="T139"/>
  <c r="T167"/>
  <c r="T177"/>
  <c r="P232"/>
  <c r="P242"/>
  <c r="P309"/>
  <c i="6" r="P135"/>
  <c r="R210"/>
  <c r="T366"/>
  <c r="T1879"/>
  <c r="R1958"/>
  <c r="P1981"/>
  <c i="7" r="P132"/>
  <c r="T209"/>
  <c r="T279"/>
  <c r="T297"/>
  <c i="8" r="R135"/>
  <c r="R172"/>
  <c i="9" r="BK147"/>
  <c r="J147"/>
  <c r="J99"/>
  <c r="BK160"/>
  <c r="J160"/>
  <c r="J102"/>
  <c r="T167"/>
  <c r="R172"/>
  <c r="P198"/>
  <c r="P197"/>
  <c r="BK208"/>
  <c r="J208"/>
  <c r="J119"/>
  <c r="P221"/>
  <c i="10" r="BK133"/>
  <c r="J133"/>
  <c r="J99"/>
  <c r="P188"/>
  <c r="T193"/>
  <c r="R201"/>
  <c r="R215"/>
  <c i="11" r="BK174"/>
  <c r="J174"/>
  <c r="J101"/>
  <c r="BK196"/>
  <c r="J196"/>
  <c r="J102"/>
  <c r="T209"/>
  <c i="12" r="P129"/>
  <c i="13" r="R131"/>
  <c r="P176"/>
  <c r="P227"/>
  <c r="P254"/>
  <c r="BK273"/>
  <c r="J273"/>
  <c r="J108"/>
  <c i="14" r="P176"/>
  <c r="P232"/>
  <c i="15" r="P125"/>
  <c i="16" r="BK159"/>
  <c r="J159"/>
  <c r="J101"/>
  <c r="R259"/>
  <c r="BK380"/>
  <c r="J380"/>
  <c r="J107"/>
  <c r="BK415"/>
  <c r="J415"/>
  <c r="J108"/>
  <c r="T494"/>
  <c r="T493"/>
  <c r="T546"/>
  <c r="T559"/>
  <c r="P588"/>
  <c r="T596"/>
  <c r="P621"/>
  <c r="T865"/>
  <c i="17" r="R133"/>
  <c r="P157"/>
  <c r="P181"/>
  <c r="BK198"/>
  <c r="J198"/>
  <c r="J106"/>
  <c r="T207"/>
  <c i="19" r="P146"/>
  <c r="T146"/>
  <c r="R198"/>
  <c r="BK405"/>
  <c r="J405"/>
  <c r="J108"/>
  <c r="R466"/>
  <c r="T522"/>
  <c r="P623"/>
  <c r="BK808"/>
  <c r="J808"/>
  <c r="J116"/>
  <c r="P842"/>
  <c r="BK868"/>
  <c r="J868"/>
  <c r="J119"/>
  <c r="R915"/>
  <c r="R914"/>
  <c i="20" r="R127"/>
  <c r="T292"/>
  <c i="21" r="R131"/>
  <c r="BK156"/>
  <c r="J156"/>
  <c r="J101"/>
  <c i="24" r="R143"/>
  <c i="25" r="BK151"/>
  <c r="J151"/>
  <c r="J100"/>
  <c r="R163"/>
  <c r="P190"/>
  <c r="T209"/>
  <c r="T231"/>
  <c r="BK262"/>
  <c r="J262"/>
  <c r="J110"/>
  <c i="26" r="T126"/>
  <c r="P133"/>
  <c r="T133"/>
  <c i="27" r="P125"/>
  <c i="28" r="BK129"/>
  <c r="BK144"/>
  <c r="J144"/>
  <c r="J101"/>
  <c r="T147"/>
  <c r="T166"/>
  <c i="29" r="P200"/>
  <c i="30" r="BK172"/>
  <c r="J172"/>
  <c r="J102"/>
  <c i="2" r="T221"/>
  <c r="T530"/>
  <c r="P653"/>
  <c r="R718"/>
  <c r="BK767"/>
  <c r="J767"/>
  <c r="J114"/>
  <c r="P799"/>
  <c r="R1153"/>
  <c r="R1453"/>
  <c r="P1485"/>
  <c i="3" r="BK167"/>
  <c r="J167"/>
  <c r="J105"/>
  <c r="R193"/>
  <c r="T257"/>
  <c r="R325"/>
  <c i="4" r="R122"/>
  <c r="R121"/>
  <c i="5" r="BK122"/>
  <c r="BK121"/>
  <c r="J121"/>
  <c r="J98"/>
  <c i="6" r="T716"/>
  <c r="P1927"/>
  <c r="P1967"/>
  <c r="BK1973"/>
  <c r="J1973"/>
  <c r="J110"/>
  <c i="7" r="R132"/>
  <c r="R209"/>
  <c r="R279"/>
  <c i="8" r="T130"/>
  <c r="P159"/>
  <c r="P176"/>
  <c i="9" r="R153"/>
  <c r="R167"/>
  <c r="P177"/>
  <c r="T194"/>
  <c r="T185"/>
  <c r="R216"/>
  <c r="R213"/>
  <c r="R231"/>
  <c i="10" r="T133"/>
  <c r="R183"/>
  <c r="R176"/>
  <c r="R196"/>
  <c r="R205"/>
  <c i="11" r="R174"/>
  <c r="T200"/>
  <c i="12" r="BK123"/>
  <c r="J123"/>
  <c r="J99"/>
  <c i="13" r="T156"/>
  <c r="T168"/>
  <c r="T202"/>
  <c r="T237"/>
  <c r="P273"/>
  <c i="14" r="R176"/>
  <c r="R232"/>
  <c i="15" r="BK125"/>
  <c r="J125"/>
  <c r="J100"/>
  <c i="16" r="P198"/>
  <c r="P225"/>
  <c r="T250"/>
  <c r="R335"/>
  <c r="R422"/>
  <c r="P459"/>
  <c r="P472"/>
  <c r="T482"/>
  <c r="BK665"/>
  <c r="J665"/>
  <c r="J125"/>
  <c r="BK938"/>
  <c r="J938"/>
  <c r="J129"/>
  <c r="T1030"/>
  <c r="T1029"/>
  <c i="17" r="T139"/>
  <c r="BK170"/>
  <c r="J170"/>
  <c r="J103"/>
  <c r="P188"/>
  <c r="BK203"/>
  <c r="J203"/>
  <c r="J107"/>
  <c i="19" r="R146"/>
  <c r="P198"/>
  <c r="BK329"/>
  <c r="J329"/>
  <c r="J107"/>
  <c r="T469"/>
  <c r="BK566"/>
  <c r="J566"/>
  <c r="J112"/>
  <c r="T730"/>
  <c r="T779"/>
  <c r="BK842"/>
  <c r="J842"/>
  <c r="J117"/>
  <c r="R885"/>
  <c i="20" r="BK127"/>
  <c r="J127"/>
  <c r="J100"/>
  <c r="BK292"/>
  <c r="J292"/>
  <c r="J102"/>
  <c i="21" r="T175"/>
  <c r="R243"/>
  <c i="22" r="R147"/>
  <c r="R167"/>
  <c r="R166"/>
  <c r="BK183"/>
  <c r="J183"/>
  <c r="J116"/>
  <c i="23" r="P144"/>
  <c i="24" r="BK125"/>
  <c r="BK131"/>
  <c r="J131"/>
  <c r="J100"/>
  <c r="R137"/>
  <c i="25" r="R133"/>
  <c r="BK163"/>
  <c r="J163"/>
  <c r="J101"/>
  <c r="BK190"/>
  <c r="J190"/>
  <c r="J103"/>
  <c r="R209"/>
  <c r="R231"/>
  <c r="BK254"/>
  <c r="J254"/>
  <c r="J109"/>
  <c r="R254"/>
  <c i="26" r="T136"/>
  <c i="27" r="R125"/>
  <c i="28" r="T129"/>
  <c r="R144"/>
  <c r="P153"/>
  <c r="P152"/>
  <c r="BK186"/>
  <c r="J186"/>
  <c r="J106"/>
  <c i="29" r="BK200"/>
  <c r="J200"/>
  <c r="J101"/>
  <c i="30" r="BK167"/>
  <c r="J167"/>
  <c r="J101"/>
  <c r="T172"/>
  <c i="2" r="R221"/>
  <c r="R530"/>
  <c r="BK653"/>
  <c r="BK718"/>
  <c r="J718"/>
  <c r="J111"/>
  <c r="BK761"/>
  <c r="J761"/>
  <c r="J113"/>
  <c r="R866"/>
  <c r="P1064"/>
  <c r="T1370"/>
  <c r="T1433"/>
  <c i="3" r="R139"/>
  <c r="R167"/>
  <c r="R177"/>
  <c r="BK257"/>
  <c r="J257"/>
  <c r="J110"/>
  <c r="BK325"/>
  <c r="J325"/>
  <c r="J112"/>
  <c i="4" r="T122"/>
  <c r="T121"/>
  <c i="5" r="R122"/>
  <c r="R121"/>
  <c i="6" r="R716"/>
  <c r="T1927"/>
  <c r="R1967"/>
  <c r="P1973"/>
  <c i="7" r="R157"/>
  <c r="P177"/>
  <c r="R183"/>
  <c r="R265"/>
  <c r="P289"/>
  <c r="P297"/>
  <c i="8" r="T135"/>
  <c r="T172"/>
  <c i="9" r="R147"/>
  <c r="T160"/>
  <c r="T177"/>
  <c r="T198"/>
  <c r="T197"/>
  <c r="R221"/>
  <c i="10" r="P133"/>
  <c r="BK183"/>
  <c r="J183"/>
  <c r="J102"/>
  <c r="R193"/>
  <c r="P201"/>
  <c r="T215"/>
  <c i="11" r="BK127"/>
  <c r="J127"/>
  <c r="J99"/>
  <c r="BK157"/>
  <c r="J157"/>
  <c r="J100"/>
  <c r="BK200"/>
  <c r="J200"/>
  <c r="J103"/>
  <c i="12" r="P123"/>
  <c r="P122"/>
  <c i="1" r="AU106"/>
  <c i="13" r="T131"/>
  <c r="R168"/>
  <c r="R202"/>
  <c r="P237"/>
  <c r="T273"/>
  <c i="14" r="T176"/>
  <c r="T232"/>
  <c i="15" r="T165"/>
  <c i="16" r="BK198"/>
  <c r="J198"/>
  <c r="J102"/>
  <c r="T259"/>
  <c r="T380"/>
  <c r="R415"/>
  <c r="BK494"/>
  <c r="J494"/>
  <c r="J117"/>
  <c r="P546"/>
  <c r="P559"/>
  <c r="T588"/>
  <c r="P596"/>
  <c r="T621"/>
  <c r="P865"/>
  <c r="BK1030"/>
  <c r="J1030"/>
  <c r="J134"/>
  <c i="17" r="T133"/>
  <c r="T157"/>
  <c r="T181"/>
  <c r="R198"/>
  <c r="P207"/>
  <c i="18" r="BK122"/>
  <c r="BK121"/>
  <c r="J121"/>
  <c i="19" r="BK151"/>
  <c r="J151"/>
  <c r="J101"/>
  <c r="R287"/>
  <c r="P405"/>
  <c r="R469"/>
  <c r="R566"/>
  <c r="BK730"/>
  <c r="J730"/>
  <c r="J114"/>
  <c r="P808"/>
  <c r="T847"/>
  <c r="T885"/>
  <c i="20" r="T127"/>
  <c r="P292"/>
  <c i="21" r="P131"/>
  <c r="R151"/>
  <c r="P156"/>
  <c r="BK230"/>
  <c r="J230"/>
  <c r="J103"/>
  <c r="P243"/>
  <c r="BK251"/>
  <c r="J251"/>
  <c r="J106"/>
  <c r="BK259"/>
  <c r="J259"/>
  <c r="J108"/>
  <c i="22" r="R140"/>
  <c r="T147"/>
  <c r="T146"/>
  <c r="BK160"/>
  <c r="J160"/>
  <c r="J107"/>
  <c r="BK167"/>
  <c r="J167"/>
  <c r="J109"/>
  <c r="P183"/>
  <c r="T193"/>
  <c i="23" r="T123"/>
  <c i="24" r="R125"/>
  <c r="T131"/>
  <c r="P143"/>
  <c i="25" r="P133"/>
  <c r="BK167"/>
  <c r="J167"/>
  <c r="J102"/>
  <c r="R190"/>
  <c r="BK231"/>
  <c r="J231"/>
  <c r="J106"/>
  <c r="T246"/>
  <c r="T254"/>
  <c i="26" r="R136"/>
  <c i="27" r="R146"/>
  <c i="28" r="T140"/>
  <c r="R147"/>
  <c r="T153"/>
  <c r="T152"/>
  <c r="T186"/>
  <c i="29" r="BK125"/>
  <c r="J125"/>
  <c r="J100"/>
  <c r="T200"/>
  <c i="30" r="BK158"/>
  <c r="J158"/>
  <c r="J100"/>
  <c r="P167"/>
  <c i="2" r="R147"/>
  <c r="P200"/>
  <c r="R359"/>
  <c r="T636"/>
  <c r="P678"/>
  <c r="P753"/>
  <c r="T866"/>
  <c r="BK1064"/>
  <c r="J1064"/>
  <c r="J117"/>
  <c r="R1370"/>
  <c r="P1433"/>
  <c i="3" r="P139"/>
  <c r="P135"/>
  <c r="T159"/>
  <c r="P177"/>
  <c r="R257"/>
  <c r="T325"/>
  <c i="5" r="T122"/>
  <c r="T121"/>
  <c i="6" r="BK716"/>
  <c r="J716"/>
  <c r="J103"/>
  <c r="BK1927"/>
  <c r="J1927"/>
  <c r="J105"/>
  <c r="BK1967"/>
  <c r="J1967"/>
  <c r="J109"/>
  <c r="R1973"/>
  <c i="7" r="BK132"/>
  <c r="BK209"/>
  <c r="J209"/>
  <c r="J103"/>
  <c r="BK279"/>
  <c r="J279"/>
  <c r="J105"/>
  <c i="8" r="BK130"/>
  <c r="J130"/>
  <c r="J101"/>
  <c r="T159"/>
  <c r="T176"/>
  <c i="9" r="P153"/>
  <c r="P167"/>
  <c r="P172"/>
  <c r="R198"/>
  <c r="R197"/>
  <c r="P208"/>
  <c r="P205"/>
  <c r="P204"/>
  <c r="P216"/>
  <c r="P213"/>
  <c r="BK231"/>
  <c r="J231"/>
  <c r="J124"/>
  <c i="10" r="BK137"/>
  <c r="J137"/>
  <c r="J100"/>
  <c r="P183"/>
  <c r="P176"/>
  <c r="T196"/>
  <c r="T205"/>
  <c i="11" r="T127"/>
  <c r="P157"/>
  <c r="P200"/>
  <c i="12" r="T129"/>
  <c i="13" r="BK131"/>
  <c r="J131"/>
  <c r="J99"/>
  <c r="T176"/>
  <c r="R227"/>
  <c r="R254"/>
  <c r="R265"/>
  <c i="14" r="T129"/>
  <c r="T165"/>
  <c r="P209"/>
  <c r="R238"/>
  <c i="15" r="R165"/>
  <c i="16" r="T198"/>
  <c r="R225"/>
  <c r="P250"/>
  <c r="BK335"/>
  <c r="J335"/>
  <c r="J106"/>
  <c r="BK422"/>
  <c r="J422"/>
  <c r="J109"/>
  <c r="BK459"/>
  <c r="J459"/>
  <c r="J112"/>
  <c r="R494"/>
  <c r="R493"/>
  <c r="R546"/>
  <c r="R559"/>
  <c r="R588"/>
  <c r="R596"/>
  <c r="BK621"/>
  <c r="J621"/>
  <c r="J123"/>
  <c r="R865"/>
  <c i="17" r="R139"/>
  <c r="T170"/>
  <c r="T198"/>
  <c r="BK207"/>
  <c r="J207"/>
  <c r="J108"/>
  <c i="18" r="R122"/>
  <c r="R121"/>
  <c i="19" r="P151"/>
  <c r="BK191"/>
  <c r="J191"/>
  <c r="J102"/>
  <c r="T191"/>
  <c r="T287"/>
  <c r="T405"/>
  <c r="T466"/>
  <c r="P522"/>
  <c r="T566"/>
  <c r="R730"/>
  <c r="R779"/>
  <c r="P847"/>
  <c r="T868"/>
  <c r="P915"/>
  <c r="P914"/>
  <c i="20" r="BK208"/>
  <c r="J208"/>
  <c r="J101"/>
  <c i="21" r="BK175"/>
  <c r="J175"/>
  <c r="J102"/>
  <c r="R230"/>
  <c r="R259"/>
  <c i="22" r="BK150"/>
  <c r="J150"/>
  <c r="J102"/>
  <c r="P167"/>
  <c r="P166"/>
  <c r="P180"/>
  <c r="P177"/>
  <c r="P139"/>
  <c i="1" r="AU117"/>
  <c i="22" r="BK193"/>
  <c r="J193"/>
  <c r="J117"/>
  <c i="24" r="BK137"/>
  <c r="J137"/>
  <c r="J101"/>
  <c r="T143"/>
  <c i="25" r="BK133"/>
  <c r="T151"/>
  <c r="R167"/>
  <c r="BK218"/>
  <c r="J218"/>
  <c r="J105"/>
  <c r="T218"/>
  <c r="R246"/>
  <c r="P254"/>
  <c i="26" r="P126"/>
  <c r="P125"/>
  <c r="P124"/>
  <c i="1" r="AU121"/>
  <c i="27" r="BK125"/>
  <c r="J125"/>
  <c r="J100"/>
  <c i="28" r="BK140"/>
  <c r="J140"/>
  <c r="J100"/>
  <c r="BK147"/>
  <c r="J147"/>
  <c r="J102"/>
  <c r="R166"/>
  <c i="29" r="P125"/>
  <c r="P124"/>
  <c r="P123"/>
  <c i="1" r="AU124"/>
  <c i="30" r="R167"/>
  <c i="2" r="BK221"/>
  <c r="J221"/>
  <c r="J102"/>
  <c r="P530"/>
  <c r="R653"/>
  <c r="T718"/>
  <c r="T761"/>
  <c r="T767"/>
  <c r="T799"/>
  <c r="P1153"/>
  <c r="T1453"/>
  <c r="T1485"/>
  <c i="3" r="P167"/>
  <c r="BK177"/>
  <c r="J177"/>
  <c r="J106"/>
  <c r="BK232"/>
  <c r="J232"/>
  <c r="J108"/>
  <c r="BK242"/>
  <c r="J242"/>
  <c r="J109"/>
  <c r="BK309"/>
  <c r="J309"/>
  <c r="J111"/>
  <c i="6" r="R135"/>
  <c r="P210"/>
  <c r="P366"/>
  <c r="BK1879"/>
  <c r="J1879"/>
  <c r="J104"/>
  <c r="BK1958"/>
  <c r="J1958"/>
  <c r="J106"/>
  <c r="R1981"/>
  <c i="7" r="T157"/>
  <c r="R177"/>
  <c r="T183"/>
  <c r="P265"/>
  <c r="T289"/>
  <c i="8" r="BK135"/>
  <c r="J135"/>
  <c r="J102"/>
  <c r="BK172"/>
  <c r="J172"/>
  <c r="J104"/>
  <c i="9" r="P147"/>
  <c r="P160"/>
  <c r="P159"/>
  <c r="BK172"/>
  <c r="J172"/>
  <c r="J105"/>
  <c r="R194"/>
  <c r="R185"/>
  <c r="BK216"/>
  <c r="BK213"/>
  <c r="J213"/>
  <c r="J121"/>
  <c r="T231"/>
  <c i="10" r="R137"/>
  <c r="T188"/>
  <c r="BK196"/>
  <c r="J196"/>
  <c r="J107"/>
  <c r="P205"/>
  <c i="11" r="P174"/>
  <c r="R196"/>
  <c r="BK209"/>
  <c r="J209"/>
  <c r="J104"/>
  <c i="12" r="R123"/>
  <c i="13" r="BK156"/>
  <c r="J156"/>
  <c r="J100"/>
  <c r="BK168"/>
  <c r="J168"/>
  <c r="J101"/>
  <c r="BK202"/>
  <c r="J202"/>
  <c r="J103"/>
  <c r="T227"/>
  <c r="T254"/>
  <c r="T265"/>
  <c i="14" r="R129"/>
  <c r="R165"/>
  <c r="T209"/>
  <c i="15" r="P165"/>
  <c i="16" r="T159"/>
  <c r="T225"/>
  <c r="BK250"/>
  <c r="J250"/>
  <c r="J104"/>
  <c r="P335"/>
  <c r="P422"/>
  <c r="R459"/>
  <c r="R472"/>
  <c r="R482"/>
  <c r="P665"/>
  <c r="T938"/>
  <c r="P1030"/>
  <c r="P1029"/>
  <c i="17" r="P133"/>
  <c r="BK157"/>
  <c r="J157"/>
  <c r="J102"/>
  <c r="BK181"/>
  <c r="J181"/>
  <c r="J104"/>
  <c r="T188"/>
  <c r="T203"/>
  <c i="19" r="BK198"/>
  <c r="J198"/>
  <c r="J103"/>
  <c r="T329"/>
  <c r="P469"/>
  <c r="BK623"/>
  <c r="J623"/>
  <c r="J113"/>
  <c r="P779"/>
  <c r="BK847"/>
  <c r="J847"/>
  <c r="J118"/>
  <c r="R868"/>
  <c r="T915"/>
  <c r="T914"/>
  <c i="20" r="P127"/>
  <c r="R292"/>
  <c i="21" r="R175"/>
  <c r="BK243"/>
  <c r="J243"/>
  <c r="J104"/>
  <c r="T251"/>
  <c i="22" r="T140"/>
  <c r="P150"/>
  <c r="T160"/>
  <c r="T159"/>
  <c r="T183"/>
  <c i="23" r="P123"/>
  <c r="P122"/>
  <c i="1" r="AU118"/>
  <c i="23" r="T144"/>
  <c i="24" r="P131"/>
  <c r="T137"/>
  <c i="25" r="P151"/>
  <c r="T167"/>
  <c r="BK209"/>
  <c r="J209"/>
  <c r="J104"/>
  <c r="R218"/>
  <c r="P246"/>
  <c r="R262"/>
  <c i="26" r="R126"/>
  <c r="BK133"/>
  <c r="J133"/>
  <c r="J101"/>
  <c r="R133"/>
  <c i="27" r="T125"/>
  <c r="T124"/>
  <c r="T123"/>
  <c i="28" r="P140"/>
  <c r="P144"/>
  <c r="BK153"/>
  <c r="J153"/>
  <c r="J104"/>
  <c r="P186"/>
  <c i="29" r="R125"/>
  <c i="30" r="R158"/>
  <c r="R125"/>
  <c r="R124"/>
  <c r="P172"/>
  <c i="2" r="T147"/>
  <c r="T146"/>
  <c r="T200"/>
  <c r="BK359"/>
  <c r="J359"/>
  <c r="J104"/>
  <c r="R636"/>
  <c r="T678"/>
  <c r="BK753"/>
  <c r="J753"/>
  <c r="J112"/>
  <c r="R761"/>
  <c r="P767"/>
  <c r="BK799"/>
  <c r="J799"/>
  <c r="J115"/>
  <c r="BK1153"/>
  <c r="J1153"/>
  <c r="J118"/>
  <c r="P1453"/>
  <c r="R1485"/>
  <c i="3" r="R159"/>
  <c r="P193"/>
  <c r="R232"/>
  <c r="R242"/>
  <c r="R309"/>
  <c i="4" r="BK122"/>
  <c r="BK121"/>
  <c r="J121"/>
  <c i="6" r="T135"/>
  <c r="T210"/>
  <c r="BK366"/>
  <c r="J366"/>
  <c r="J102"/>
  <c r="R1879"/>
  <c r="T1958"/>
  <c r="BK1981"/>
  <c r="J1981"/>
  <c r="J111"/>
  <c i="7" r="P157"/>
  <c r="T177"/>
  <c r="P183"/>
  <c r="T265"/>
  <c r="R289"/>
  <c r="R297"/>
  <c i="8" r="P135"/>
  <c r="P172"/>
  <c i="9" r="T153"/>
  <c r="R177"/>
  <c r="P194"/>
  <c r="P185"/>
  <c r="T208"/>
  <c r="T205"/>
  <c r="T204"/>
  <c r="BK221"/>
  <c r="J221"/>
  <c r="J123"/>
  <c i="10" r="T137"/>
  <c r="BK188"/>
  <c r="J188"/>
  <c r="J104"/>
  <c r="P196"/>
  <c r="T201"/>
  <c r="P215"/>
  <c i="11" r="T174"/>
  <c r="P196"/>
  <c r="P209"/>
  <c i="12" r="BK129"/>
  <c r="J129"/>
  <c r="J100"/>
  <c i="13" r="P131"/>
  <c r="R176"/>
  <c r="BK237"/>
  <c r="J237"/>
  <c r="J105"/>
  <c r="BK265"/>
  <c r="J265"/>
  <c r="J107"/>
  <c i="14" r="BK176"/>
  <c r="J176"/>
  <c r="J102"/>
  <c r="BK232"/>
  <c r="J232"/>
  <c r="J104"/>
  <c r="T238"/>
  <c i="15" r="R125"/>
  <c r="R124"/>
  <c r="R123"/>
  <c i="16" r="R159"/>
  <c r="BK259"/>
  <c r="J259"/>
  <c r="J105"/>
  <c r="P380"/>
  <c r="T415"/>
  <c r="P494"/>
  <c r="P493"/>
  <c r="BK546"/>
  <c r="J546"/>
  <c r="J118"/>
  <c r="BK559"/>
  <c r="J559"/>
  <c r="J119"/>
  <c r="BK588"/>
  <c r="J588"/>
  <c r="J120"/>
  <c r="BK596"/>
  <c r="J596"/>
  <c r="J122"/>
  <c r="R621"/>
  <c r="BK865"/>
  <c r="J865"/>
  <c r="J126"/>
  <c i="17" r="P139"/>
  <c r="R170"/>
  <c r="R188"/>
  <c r="P203"/>
  <c i="18" r="T122"/>
  <c r="T121"/>
  <c i="19" r="R151"/>
  <c r="P191"/>
  <c r="P287"/>
  <c r="R329"/>
  <c r="BK466"/>
  <c r="J466"/>
  <c r="J109"/>
  <c r="R522"/>
  <c r="R623"/>
  <c r="R808"/>
  <c r="R842"/>
  <c r="BK885"/>
  <c r="J885"/>
  <c r="J120"/>
  <c i="20" r="P208"/>
  <c i="21" r="P175"/>
  <c r="T230"/>
  <c r="R251"/>
  <c r="T259"/>
  <c i="22" r="P140"/>
  <c r="P147"/>
  <c r="P146"/>
  <c r="R160"/>
  <c r="R159"/>
  <c r="R180"/>
  <c r="R177"/>
  <c r="P193"/>
  <c i="23" r="BK144"/>
  <c r="J144"/>
  <c r="J100"/>
  <c i="24" r="T125"/>
  <c r="T124"/>
  <c r="P137"/>
  <c i="27" r="P146"/>
  <c i="28" r="P129"/>
  <c r="P128"/>
  <c i="1" r="AU123"/>
  <c i="28" r="T144"/>
  <c r="R153"/>
  <c r="R152"/>
  <c r="R186"/>
  <c i="29" r="T125"/>
  <c r="T124"/>
  <c r="T123"/>
  <c i="30" r="P158"/>
  <c r="P125"/>
  <c r="P124"/>
  <c i="1" r="AU125"/>
  <c i="30" r="T167"/>
  <c i="31" r="R122"/>
  <c r="R121"/>
  <c i="2" r="P221"/>
  <c r="BK530"/>
  <c r="J530"/>
  <c r="J105"/>
  <c r="T653"/>
  <c r="P718"/>
  <c r="P761"/>
  <c r="R767"/>
  <c r="R799"/>
  <c r="T1153"/>
  <c r="BK1453"/>
  <c r="J1453"/>
  <c r="J121"/>
  <c r="BK1485"/>
  <c r="J1485"/>
  <c r="J122"/>
  <c i="3" r="BK159"/>
  <c r="J159"/>
  <c r="J102"/>
  <c r="BK193"/>
  <c r="J193"/>
  <c r="J107"/>
  <c r="T232"/>
  <c r="T242"/>
  <c r="T309"/>
  <c i="4" r="P122"/>
  <c r="P121"/>
  <c i="1" r="AU98"/>
  <c i="6" r="P716"/>
  <c r="P134"/>
  <c r="R1927"/>
  <c r="T1981"/>
  <c i="7" r="BK157"/>
  <c r="J157"/>
  <c r="J100"/>
  <c r="BK177"/>
  <c r="J177"/>
  <c r="J101"/>
  <c r="BK183"/>
  <c r="J183"/>
  <c r="J102"/>
  <c r="BK265"/>
  <c r="J265"/>
  <c r="J104"/>
  <c r="BK289"/>
  <c r="J289"/>
  <c r="J107"/>
  <c i="8" r="R130"/>
  <c r="R159"/>
  <c r="BK176"/>
  <c r="J176"/>
  <c r="J105"/>
  <c i="9" r="T147"/>
  <c r="R160"/>
  <c r="R159"/>
  <c r="T172"/>
  <c r="BK194"/>
  <c r="J194"/>
  <c r="J113"/>
  <c r="R208"/>
  <c r="R205"/>
  <c r="R204"/>
  <c r="T221"/>
  <c i="10" r="P137"/>
  <c r="T183"/>
  <c r="T176"/>
  <c r="BK193"/>
  <c r="J193"/>
  <c r="J106"/>
  <c r="BK205"/>
  <c r="J205"/>
  <c r="J109"/>
  <c i="11" r="R127"/>
  <c r="R126"/>
  <c r="T157"/>
  <c r="T196"/>
  <c r="R209"/>
  <c i="12" r="R129"/>
  <c i="13" r="P156"/>
  <c r="P168"/>
  <c r="P202"/>
  <c r="R237"/>
  <c r="P265"/>
  <c i="14" r="BK129"/>
  <c r="J129"/>
  <c r="J100"/>
  <c r="P165"/>
  <c r="R209"/>
  <c r="P238"/>
  <c i="15" r="T125"/>
  <c r="T124"/>
  <c r="T123"/>
  <c i="16" r="R198"/>
  <c r="BK225"/>
  <c r="J225"/>
  <c r="J103"/>
  <c r="R250"/>
  <c r="T335"/>
  <c r="T422"/>
  <c r="T459"/>
  <c r="T472"/>
  <c r="P482"/>
  <c r="T665"/>
  <c r="R938"/>
  <c i="17" r="BK133"/>
  <c r="R157"/>
  <c r="R181"/>
  <c r="P198"/>
  <c r="R203"/>
  <c i="18" r="P122"/>
  <c r="P121"/>
  <c i="1" r="AU112"/>
  <c i="19" r="T198"/>
  <c r="P329"/>
  <c r="BK469"/>
  <c r="J469"/>
  <c r="J110"/>
  <c r="T623"/>
  <c r="BK779"/>
  <c r="J779"/>
  <c r="J115"/>
  <c r="R847"/>
  <c r="P885"/>
  <c i="20" r="T208"/>
  <c i="21" r="BK131"/>
  <c r="J131"/>
  <c r="J99"/>
  <c r="BK151"/>
  <c r="J151"/>
  <c r="J100"/>
  <c r="T151"/>
  <c r="R156"/>
  <c r="P230"/>
  <c r="T243"/>
  <c r="P251"/>
  <c r="P259"/>
  <c i="22" r="BK147"/>
  <c r="J147"/>
  <c r="J101"/>
  <c r="R150"/>
  <c r="P160"/>
  <c r="P159"/>
  <c r="T167"/>
  <c r="T166"/>
  <c r="BK180"/>
  <c r="J180"/>
  <c r="J115"/>
  <c r="T180"/>
  <c r="T177"/>
  <c r="R193"/>
  <c i="23" r="BK123"/>
  <c r="BK122"/>
  <c r="J122"/>
  <c r="J98"/>
  <c r="R144"/>
  <c i="24" r="P125"/>
  <c r="P124"/>
  <c i="1" r="AU119"/>
  <c i="24" r="R131"/>
  <c r="BK143"/>
  <c r="J143"/>
  <c r="J102"/>
  <c i="25" r="R151"/>
  <c r="P167"/>
  <c r="P209"/>
  <c r="P231"/>
  <c r="T262"/>
  <c i="26" r="BK136"/>
  <c r="J136"/>
  <c r="J102"/>
  <c i="27" r="BK146"/>
  <c r="J146"/>
  <c r="J101"/>
  <c i="28" r="R140"/>
  <c r="BK166"/>
  <c r="J166"/>
  <c r="J105"/>
  <c i="29" r="R200"/>
  <c i="30" r="T158"/>
  <c r="T125"/>
  <c r="T124"/>
  <c r="R172"/>
  <c i="31" r="BK122"/>
  <c r="J122"/>
  <c r="J99"/>
  <c r="P122"/>
  <c r="P121"/>
  <c i="1" r="AU126"/>
  <c i="31" r="T122"/>
  <c r="T121"/>
  <c i="2" r="BK650"/>
  <c r="J650"/>
  <c r="J107"/>
  <c i="7" r="BK287"/>
  <c r="J287"/>
  <c r="J106"/>
  <c i="2" r="BK1506"/>
  <c r="J1506"/>
  <c r="J123"/>
  <c i="9" r="BK186"/>
  <c r="J186"/>
  <c r="J109"/>
  <c r="BK188"/>
  <c r="J188"/>
  <c r="J110"/>
  <c i="16" r="BK441"/>
  <c r="J441"/>
  <c r="J110"/>
  <c i="9" r="BK211"/>
  <c r="J211"/>
  <c r="J120"/>
  <c i="10" r="BK191"/>
  <c r="J191"/>
  <c r="J105"/>
  <c i="21" r="BK249"/>
  <c r="J249"/>
  <c r="J105"/>
  <c r="BK257"/>
  <c r="J257"/>
  <c r="J107"/>
  <c i="9" r="BK190"/>
  <c r="J190"/>
  <c r="J111"/>
  <c r="BK206"/>
  <c r="J206"/>
  <c r="J118"/>
  <c i="10" r="BK186"/>
  <c r="J186"/>
  <c r="J103"/>
  <c i="16" r="BK1021"/>
  <c r="J1021"/>
  <c r="J130"/>
  <c i="19" r="BK326"/>
  <c r="J326"/>
  <c r="J105"/>
  <c i="22" r="BK153"/>
  <c r="J153"/>
  <c r="J103"/>
  <c r="BK173"/>
  <c r="J173"/>
  <c r="J112"/>
  <c r="BK177"/>
  <c r="J177"/>
  <c r="J114"/>
  <c i="6" r="BK1964"/>
  <c r="J1964"/>
  <c r="J107"/>
  <c i="9" r="BK192"/>
  <c r="J192"/>
  <c r="J112"/>
  <c i="16" r="BK1024"/>
  <c r="J1024"/>
  <c r="J132"/>
  <c i="22" r="BK155"/>
  <c r="J155"/>
  <c r="J104"/>
  <c r="BK157"/>
  <c r="J157"/>
  <c r="J105"/>
  <c r="BK175"/>
  <c r="J175"/>
  <c r="J113"/>
  <c i="30" r="BK125"/>
  <c r="BK124"/>
  <c r="J124"/>
  <c i="2" r="BK352"/>
  <c r="J352"/>
  <c r="J103"/>
  <c i="9" r="BK165"/>
  <c r="J165"/>
  <c r="J103"/>
  <c i="17" r="BK211"/>
  <c r="J211"/>
  <c r="J109"/>
  <c i="3" r="BK136"/>
  <c r="J136"/>
  <c r="J100"/>
  <c i="16" r="BK930"/>
  <c r="J930"/>
  <c r="J127"/>
  <c r="BK934"/>
  <c r="J934"/>
  <c r="J128"/>
  <c i="3" r="BK164"/>
  <c r="J164"/>
  <c r="J103"/>
  <c i="7" r="BK295"/>
  <c r="J295"/>
  <c r="J108"/>
  <c i="20" r="BK300"/>
  <c r="J300"/>
  <c r="J103"/>
  <c i="31" r="F118"/>
  <c r="BE125"/>
  <c r="BE123"/>
  <c r="BE133"/>
  <c r="E85"/>
  <c r="BE124"/>
  <c r="BE128"/>
  <c r="BE129"/>
  <c r="J91"/>
  <c r="BE126"/>
  <c r="BE127"/>
  <c r="BE132"/>
  <c r="BE130"/>
  <c r="BE131"/>
  <c i="30" r="BE134"/>
  <c r="BE140"/>
  <c r="BE152"/>
  <c r="BE174"/>
  <c r="BE179"/>
  <c r="BE161"/>
  <c r="BE165"/>
  <c r="BE177"/>
  <c r="E112"/>
  <c r="BE136"/>
  <c r="BE160"/>
  <c r="BE170"/>
  <c r="BE178"/>
  <c r="J91"/>
  <c r="F94"/>
  <c r="BE126"/>
  <c r="BE130"/>
  <c r="BE128"/>
  <c r="BE138"/>
  <c r="BE142"/>
  <c r="BE144"/>
  <c r="BE162"/>
  <c r="BE176"/>
  <c r="BE146"/>
  <c r="BE150"/>
  <c r="BE154"/>
  <c r="BE159"/>
  <c r="BE163"/>
  <c r="BE166"/>
  <c r="BE168"/>
  <c r="BE173"/>
  <c r="BE175"/>
  <c i="29" r="BK124"/>
  <c r="J124"/>
  <c r="J99"/>
  <c i="30" r="BE148"/>
  <c r="BE156"/>
  <c r="BE164"/>
  <c r="BE169"/>
  <c r="BE132"/>
  <c r="BE171"/>
  <c i="29" r="BE126"/>
  <c r="BE144"/>
  <c r="BE168"/>
  <c r="BE170"/>
  <c r="BE172"/>
  <c r="BE196"/>
  <c r="BE207"/>
  <c r="BE215"/>
  <c r="BE221"/>
  <c r="BE227"/>
  <c i="28" r="J129"/>
  <c r="J99"/>
  <c i="29" r="BE128"/>
  <c r="BE142"/>
  <c r="BE166"/>
  <c r="BE203"/>
  <c r="BE205"/>
  <c r="J117"/>
  <c r="BE146"/>
  <c r="BE148"/>
  <c r="BE174"/>
  <c r="BE176"/>
  <c r="BE217"/>
  <c r="BE150"/>
  <c r="BE192"/>
  <c r="BE211"/>
  <c i="28" r="BK152"/>
  <c r="J152"/>
  <c r="J103"/>
  <c i="29" r="F94"/>
  <c r="BE130"/>
  <c r="BE136"/>
  <c r="BE138"/>
  <c r="BE164"/>
  <c r="BE180"/>
  <c r="BE213"/>
  <c r="BE140"/>
  <c r="BE158"/>
  <c r="BE186"/>
  <c r="BE194"/>
  <c r="BE209"/>
  <c r="BE225"/>
  <c r="E85"/>
  <c r="BE132"/>
  <c r="BE134"/>
  <c r="BE156"/>
  <c r="BE160"/>
  <c r="BE162"/>
  <c r="BE178"/>
  <c r="BE182"/>
  <c r="BE184"/>
  <c r="BE188"/>
  <c r="BE190"/>
  <c r="BE198"/>
  <c r="BE219"/>
  <c r="BE152"/>
  <c r="BE154"/>
  <c r="BE201"/>
  <c r="BE223"/>
  <c i="28" r="BE135"/>
  <c r="BE143"/>
  <c r="BE145"/>
  <c r="BE150"/>
  <c r="BE178"/>
  <c r="BE180"/>
  <c r="BE196"/>
  <c r="BE200"/>
  <c r="J91"/>
  <c r="BE136"/>
  <c r="BE137"/>
  <c r="BE138"/>
  <c r="BE148"/>
  <c r="BE170"/>
  <c r="BE175"/>
  <c r="BE176"/>
  <c r="BE182"/>
  <c r="E85"/>
  <c r="BE139"/>
  <c r="BE157"/>
  <c r="BE174"/>
  <c r="BE183"/>
  <c r="BE185"/>
  <c r="BE187"/>
  <c r="BE190"/>
  <c r="BE191"/>
  <c r="BE192"/>
  <c r="BE193"/>
  <c r="BE159"/>
  <c r="BE160"/>
  <c r="BE161"/>
  <c r="BE163"/>
  <c r="BE164"/>
  <c r="BE173"/>
  <c r="BE181"/>
  <c r="BE189"/>
  <c r="BE197"/>
  <c r="BE198"/>
  <c r="BE199"/>
  <c r="BE156"/>
  <c r="BE158"/>
  <c r="BE168"/>
  <c r="BE169"/>
  <c r="BE172"/>
  <c r="F94"/>
  <c r="BE130"/>
  <c r="BE133"/>
  <c r="BE154"/>
  <c r="BE162"/>
  <c r="BE177"/>
  <c r="BE188"/>
  <c r="BE195"/>
  <c r="BE131"/>
  <c r="BE132"/>
  <c r="BE134"/>
  <c r="BE141"/>
  <c r="BE142"/>
  <c r="BE165"/>
  <c r="BE167"/>
  <c r="BE194"/>
  <c i="27" r="BK124"/>
  <c r="BK123"/>
  <c r="J123"/>
  <c r="J98"/>
  <c i="28" r="BE146"/>
  <c r="BE171"/>
  <c r="BE179"/>
  <c r="BE184"/>
  <c i="26" r="BK125"/>
  <c r="BK124"/>
  <c r="J124"/>
  <c r="J98"/>
  <c i="27" r="F94"/>
  <c r="BE128"/>
  <c r="BE132"/>
  <c r="BE139"/>
  <c r="BE140"/>
  <c r="BE142"/>
  <c r="BE143"/>
  <c r="BE147"/>
  <c r="BE149"/>
  <c r="BE155"/>
  <c r="E111"/>
  <c r="BE134"/>
  <c r="J91"/>
  <c r="BE126"/>
  <c r="BE137"/>
  <c r="BE138"/>
  <c r="BE145"/>
  <c r="BE156"/>
  <c r="BE130"/>
  <c r="BE131"/>
  <c r="BE150"/>
  <c r="BE157"/>
  <c r="BE135"/>
  <c r="BE141"/>
  <c r="BE151"/>
  <c r="BE152"/>
  <c r="BE153"/>
  <c r="BE136"/>
  <c r="BE154"/>
  <c r="BE127"/>
  <c r="BE129"/>
  <c r="BE133"/>
  <c r="BE144"/>
  <c r="BE148"/>
  <c i="26" r="BE149"/>
  <c r="BE150"/>
  <c r="BE152"/>
  <c i="25" r="J133"/>
  <c r="J99"/>
  <c i="26" r="BE134"/>
  <c r="BE137"/>
  <c r="BE138"/>
  <c r="BE153"/>
  <c r="BE147"/>
  <c r="BE148"/>
  <c r="BE143"/>
  <c r="J91"/>
  <c r="BE132"/>
  <c r="BE135"/>
  <c r="BE140"/>
  <c r="BE141"/>
  <c r="BE142"/>
  <c r="BE144"/>
  <c r="BE151"/>
  <c r="F94"/>
  <c r="BE130"/>
  <c r="BE131"/>
  <c r="BE146"/>
  <c r="BE127"/>
  <c r="BE128"/>
  <c r="BE129"/>
  <c r="BE139"/>
  <c r="E85"/>
  <c r="BE145"/>
  <c i="25" r="J91"/>
  <c r="BE136"/>
  <c r="BE140"/>
  <c r="BE141"/>
  <c r="BE156"/>
  <c r="BE162"/>
  <c r="BE197"/>
  <c r="BE211"/>
  <c r="BE212"/>
  <c r="BE226"/>
  <c r="BE235"/>
  <c r="BE248"/>
  <c r="BE255"/>
  <c r="BE256"/>
  <c r="E85"/>
  <c r="BE177"/>
  <c r="BE183"/>
  <c r="BE208"/>
  <c r="BE210"/>
  <c r="BE227"/>
  <c r="BE258"/>
  <c r="BE271"/>
  <c r="BE280"/>
  <c r="BE135"/>
  <c r="BE145"/>
  <c r="BE149"/>
  <c r="BE153"/>
  <c r="BE158"/>
  <c r="BE159"/>
  <c r="BE160"/>
  <c r="BE173"/>
  <c r="BE174"/>
  <c r="BE175"/>
  <c r="BE192"/>
  <c r="BE193"/>
  <c r="BE206"/>
  <c r="BE207"/>
  <c r="BE221"/>
  <c r="BE222"/>
  <c r="BE224"/>
  <c r="BE237"/>
  <c r="BE239"/>
  <c r="BE242"/>
  <c r="BE267"/>
  <c r="BE274"/>
  <c r="BE275"/>
  <c r="BE279"/>
  <c i="24" r="J125"/>
  <c r="J99"/>
  <c i="25" r="BE144"/>
  <c r="BE150"/>
  <c r="BE152"/>
  <c r="BE155"/>
  <c r="BE182"/>
  <c r="BE203"/>
  <c r="BE204"/>
  <c r="BE205"/>
  <c r="BE217"/>
  <c r="BE219"/>
  <c r="BE243"/>
  <c r="BE249"/>
  <c r="BE259"/>
  <c r="BE260"/>
  <c r="BE261"/>
  <c r="BE266"/>
  <c r="BE276"/>
  <c r="BE277"/>
  <c r="BE278"/>
  <c r="BE134"/>
  <c r="BE137"/>
  <c r="BE146"/>
  <c r="BE147"/>
  <c r="BE166"/>
  <c r="BE168"/>
  <c r="BE169"/>
  <c r="BE170"/>
  <c r="BE171"/>
  <c r="BE172"/>
  <c r="BE181"/>
  <c r="BE191"/>
  <c r="BE194"/>
  <c r="BE195"/>
  <c r="BE196"/>
  <c r="BE202"/>
  <c r="BE213"/>
  <c r="BE220"/>
  <c r="BE229"/>
  <c r="BE230"/>
  <c r="BE244"/>
  <c r="BE253"/>
  <c r="BE257"/>
  <c r="BE264"/>
  <c r="BE265"/>
  <c r="BE268"/>
  <c r="BE269"/>
  <c r="BE270"/>
  <c r="F129"/>
  <c r="BE157"/>
  <c r="BE161"/>
  <c r="BE165"/>
  <c r="BE176"/>
  <c r="BE179"/>
  <c r="BE180"/>
  <c r="BE185"/>
  <c r="BE186"/>
  <c r="BE188"/>
  <c r="BE189"/>
  <c r="BE198"/>
  <c r="BE199"/>
  <c r="BE200"/>
  <c r="BE201"/>
  <c r="BE214"/>
  <c r="BE228"/>
  <c r="BE233"/>
  <c r="BE240"/>
  <c r="BE241"/>
  <c r="BE247"/>
  <c r="BE250"/>
  <c r="BE251"/>
  <c r="BE252"/>
  <c r="BE263"/>
  <c r="BE273"/>
  <c r="BE138"/>
  <c r="BE139"/>
  <c r="BE142"/>
  <c r="BE143"/>
  <c r="BE148"/>
  <c r="BE154"/>
  <c r="BE164"/>
  <c r="BE178"/>
  <c r="BE184"/>
  <c r="BE215"/>
  <c r="BE216"/>
  <c r="BE223"/>
  <c r="BE225"/>
  <c r="BE232"/>
  <c r="BE234"/>
  <c r="BE236"/>
  <c r="BE238"/>
  <c r="BE272"/>
  <c i="24" r="J91"/>
  <c r="BE139"/>
  <c r="BE129"/>
  <c r="BE145"/>
  <c r="BE146"/>
  <c r="BE147"/>
  <c r="BE148"/>
  <c i="23" r="J123"/>
  <c r="J99"/>
  <c i="24" r="F121"/>
  <c r="BE144"/>
  <c r="E112"/>
  <c r="BE133"/>
  <c r="BE134"/>
  <c r="BE135"/>
  <c r="BE141"/>
  <c r="BE142"/>
  <c r="BE132"/>
  <c r="BE140"/>
  <c r="BE128"/>
  <c r="BE130"/>
  <c r="BE126"/>
  <c r="BE136"/>
  <c r="BE138"/>
  <c r="BE127"/>
  <c i="22" r="BK146"/>
  <c r="J146"/>
  <c r="J100"/>
  <c r="BK159"/>
  <c r="J159"/>
  <c r="J106"/>
  <c i="23" r="F119"/>
  <c r="BE129"/>
  <c r="BE134"/>
  <c r="BE141"/>
  <c i="22" r="BK166"/>
  <c r="J166"/>
  <c r="J108"/>
  <c i="23" r="J116"/>
  <c r="BE124"/>
  <c r="BE125"/>
  <c r="BE126"/>
  <c r="BE146"/>
  <c r="BE147"/>
  <c r="E85"/>
  <c r="BE128"/>
  <c r="BE133"/>
  <c r="BE135"/>
  <c r="BE140"/>
  <c r="BE143"/>
  <c r="BE130"/>
  <c r="BE136"/>
  <c r="BE137"/>
  <c r="BE148"/>
  <c r="BE127"/>
  <c r="BE138"/>
  <c r="BE142"/>
  <c r="BE139"/>
  <c r="BE131"/>
  <c r="BE132"/>
  <c r="BE149"/>
  <c r="BE145"/>
  <c i="22" r="BE141"/>
  <c r="BE148"/>
  <c r="BE151"/>
  <c r="BE154"/>
  <c r="BE181"/>
  <c r="BE182"/>
  <c r="BE186"/>
  <c i="21" r="BK130"/>
  <c r="J130"/>
  <c i="22" r="F136"/>
  <c r="BE144"/>
  <c r="BE168"/>
  <c r="BE169"/>
  <c r="BE176"/>
  <c r="BE178"/>
  <c r="J133"/>
  <c r="BE161"/>
  <c r="BE163"/>
  <c r="BE170"/>
  <c r="BE174"/>
  <c r="BE192"/>
  <c r="BE143"/>
  <c r="BE164"/>
  <c r="BE179"/>
  <c r="BE191"/>
  <c r="BE196"/>
  <c r="BE152"/>
  <c r="BE158"/>
  <c r="BE165"/>
  <c r="E127"/>
  <c r="BE142"/>
  <c r="BE185"/>
  <c r="BE187"/>
  <c r="BE188"/>
  <c r="BE189"/>
  <c r="BE194"/>
  <c r="BE195"/>
  <c r="BE145"/>
  <c r="BE149"/>
  <c r="BE156"/>
  <c r="BE162"/>
  <c r="BE184"/>
  <c r="BE190"/>
  <c i="21" r="BE134"/>
  <c r="BE160"/>
  <c r="BE167"/>
  <c r="BE168"/>
  <c r="BE173"/>
  <c r="BE178"/>
  <c r="BE179"/>
  <c r="BE189"/>
  <c r="BE195"/>
  <c r="BE212"/>
  <c r="BE213"/>
  <c r="BE216"/>
  <c r="BE217"/>
  <c r="BE219"/>
  <c r="BE220"/>
  <c r="J124"/>
  <c r="BE147"/>
  <c r="BE155"/>
  <c r="BE165"/>
  <c r="BE187"/>
  <c r="BE188"/>
  <c r="BE191"/>
  <c r="BE196"/>
  <c r="BE198"/>
  <c r="BE204"/>
  <c r="BE207"/>
  <c r="BE214"/>
  <c r="BE226"/>
  <c r="BE227"/>
  <c r="BE228"/>
  <c r="BE236"/>
  <c r="BE237"/>
  <c r="BE133"/>
  <c r="BE137"/>
  <c r="BE140"/>
  <c r="BE142"/>
  <c r="BE143"/>
  <c r="BE144"/>
  <c r="BE145"/>
  <c r="BE158"/>
  <c r="BE161"/>
  <c r="BE170"/>
  <c r="BE171"/>
  <c r="BE172"/>
  <c r="BE183"/>
  <c r="BE199"/>
  <c r="BE202"/>
  <c r="BE205"/>
  <c r="BE221"/>
  <c r="BE231"/>
  <c r="BE233"/>
  <c r="BE250"/>
  <c r="BE253"/>
  <c r="BE177"/>
  <c r="BE181"/>
  <c r="BE201"/>
  <c r="BE261"/>
  <c r="BE146"/>
  <c r="BE148"/>
  <c r="BE149"/>
  <c r="BE157"/>
  <c r="BE194"/>
  <c r="BE208"/>
  <c r="BE209"/>
  <c r="BE210"/>
  <c r="BE211"/>
  <c r="BE222"/>
  <c r="BE223"/>
  <c r="BE224"/>
  <c r="BE240"/>
  <c r="BE241"/>
  <c r="BE246"/>
  <c r="BE247"/>
  <c r="BE248"/>
  <c r="BE254"/>
  <c r="BE258"/>
  <c r="BE260"/>
  <c r="BE139"/>
  <c r="BE166"/>
  <c r="BE174"/>
  <c r="BE176"/>
  <c r="BE182"/>
  <c r="BE184"/>
  <c r="BE185"/>
  <c r="BE186"/>
  <c r="BE192"/>
  <c r="BE200"/>
  <c r="BE215"/>
  <c r="BE229"/>
  <c r="BE235"/>
  <c r="BE238"/>
  <c r="BE239"/>
  <c r="BE256"/>
  <c r="E118"/>
  <c r="BE132"/>
  <c r="BE136"/>
  <c r="BE141"/>
  <c r="BE159"/>
  <c r="BE164"/>
  <c r="BE180"/>
  <c r="BE190"/>
  <c r="BE197"/>
  <c r="BE203"/>
  <c r="BE218"/>
  <c r="BE234"/>
  <c r="BE242"/>
  <c r="BE244"/>
  <c r="BE245"/>
  <c r="BE252"/>
  <c r="BE255"/>
  <c r="F94"/>
  <c r="BE135"/>
  <c r="BE138"/>
  <c r="BE150"/>
  <c r="BE152"/>
  <c r="BE153"/>
  <c r="BE154"/>
  <c r="BE162"/>
  <c r="BE163"/>
  <c r="BE169"/>
  <c r="BE193"/>
  <c r="BE206"/>
  <c r="BE225"/>
  <c r="BE232"/>
  <c i="19" r="BK328"/>
  <c r="J328"/>
  <c r="J106"/>
  <c i="20" r="E113"/>
  <c r="BE144"/>
  <c r="BE216"/>
  <c r="BE227"/>
  <c r="BE268"/>
  <c r="BE275"/>
  <c r="BE283"/>
  <c r="BE298"/>
  <c r="BE301"/>
  <c r="BE209"/>
  <c r="BE249"/>
  <c r="F94"/>
  <c r="BE222"/>
  <c r="BE239"/>
  <c r="BE241"/>
  <c r="BE242"/>
  <c r="BE255"/>
  <c r="BE128"/>
  <c r="BE165"/>
  <c r="BE166"/>
  <c r="BE188"/>
  <c r="BE192"/>
  <c r="BE246"/>
  <c r="BE261"/>
  <c r="BE276"/>
  <c r="BE293"/>
  <c r="BE295"/>
  <c r="BE296"/>
  <c i="19" r="BK914"/>
  <c r="J914"/>
  <c r="J121"/>
  <c i="20" r="BE150"/>
  <c r="BE172"/>
  <c r="BE178"/>
  <c r="BE232"/>
  <c r="BE244"/>
  <c r="BE248"/>
  <c i="19" r="BK145"/>
  <c r="J145"/>
  <c r="J99"/>
  <c i="20" r="BE156"/>
  <c r="BE159"/>
  <c r="BE183"/>
  <c r="BE247"/>
  <c r="BE284"/>
  <c r="J91"/>
  <c r="BE138"/>
  <c r="BE153"/>
  <c r="BE245"/>
  <c i="19" r="BE149"/>
  <c r="BE172"/>
  <c r="BE182"/>
  <c r="BE185"/>
  <c r="BE273"/>
  <c r="BE288"/>
  <c r="BE290"/>
  <c r="BE292"/>
  <c r="BE338"/>
  <c r="BE359"/>
  <c r="BE364"/>
  <c r="BE394"/>
  <c r="BE425"/>
  <c r="BE426"/>
  <c r="BE432"/>
  <c r="BE465"/>
  <c r="BE497"/>
  <c r="BE511"/>
  <c r="BE594"/>
  <c r="BE597"/>
  <c r="BE616"/>
  <c r="BE641"/>
  <c r="BE704"/>
  <c r="BE710"/>
  <c r="BE727"/>
  <c r="BE729"/>
  <c r="BE731"/>
  <c r="BE744"/>
  <c r="BE771"/>
  <c r="BE782"/>
  <c r="BE783"/>
  <c r="BE789"/>
  <c r="BE799"/>
  <c r="BE801"/>
  <c r="BE805"/>
  <c r="BE820"/>
  <c r="BE833"/>
  <c r="BE861"/>
  <c r="BE867"/>
  <c r="BE904"/>
  <c r="BE919"/>
  <c r="BE922"/>
  <c r="BE923"/>
  <c r="E85"/>
  <c r="BE178"/>
  <c r="BE503"/>
  <c r="BE525"/>
  <c r="BE541"/>
  <c r="BE551"/>
  <c r="BE558"/>
  <c r="BE559"/>
  <c r="BE565"/>
  <c r="BE666"/>
  <c r="BE672"/>
  <c r="BE689"/>
  <c r="BE700"/>
  <c r="BE708"/>
  <c r="BE733"/>
  <c r="BE757"/>
  <c r="BE763"/>
  <c r="BE791"/>
  <c r="BE809"/>
  <c r="BE838"/>
  <c r="BE839"/>
  <c r="BE841"/>
  <c r="BE843"/>
  <c r="BE846"/>
  <c r="BE848"/>
  <c r="BE852"/>
  <c r="BE863"/>
  <c r="BE869"/>
  <c r="BE886"/>
  <c r="BE894"/>
  <c r="BE902"/>
  <c r="BE910"/>
  <c r="BE916"/>
  <c r="BE921"/>
  <c r="BE924"/>
  <c r="BE925"/>
  <c r="BE926"/>
  <c i="18" r="J98"/>
  <c r="J122"/>
  <c r="J99"/>
  <c i="19" r="BE156"/>
  <c r="BE170"/>
  <c r="BE192"/>
  <c r="BE195"/>
  <c r="BE199"/>
  <c r="BE215"/>
  <c r="BE217"/>
  <c r="BE237"/>
  <c r="BE241"/>
  <c r="BE252"/>
  <c r="BE271"/>
  <c r="BE297"/>
  <c r="BE343"/>
  <c r="BE345"/>
  <c r="BE352"/>
  <c r="BE377"/>
  <c r="BE389"/>
  <c r="BE400"/>
  <c r="BE404"/>
  <c r="BE406"/>
  <c r="BE409"/>
  <c r="BE411"/>
  <c r="BE415"/>
  <c r="BE483"/>
  <c r="BE499"/>
  <c r="BE507"/>
  <c r="BE536"/>
  <c r="BE549"/>
  <c r="BE572"/>
  <c r="BE588"/>
  <c r="BE606"/>
  <c r="BE619"/>
  <c r="BE630"/>
  <c r="BE639"/>
  <c r="BE658"/>
  <c r="BE688"/>
  <c r="BE702"/>
  <c r="BE735"/>
  <c r="BE751"/>
  <c r="BE754"/>
  <c r="BE766"/>
  <c r="BE803"/>
  <c r="BE811"/>
  <c r="BE859"/>
  <c r="BE873"/>
  <c r="BE875"/>
  <c r="BE877"/>
  <c r="BE917"/>
  <c r="BE160"/>
  <c r="BE219"/>
  <c r="BE221"/>
  <c r="BE230"/>
  <c r="BE233"/>
  <c r="BE275"/>
  <c r="BE277"/>
  <c r="BE309"/>
  <c r="BE310"/>
  <c r="BE324"/>
  <c r="BE327"/>
  <c r="BE350"/>
  <c r="BE357"/>
  <c r="BE368"/>
  <c r="BE371"/>
  <c r="BE396"/>
  <c r="BE398"/>
  <c r="BE463"/>
  <c r="BE470"/>
  <c r="BE475"/>
  <c r="BE485"/>
  <c r="BE488"/>
  <c r="BE521"/>
  <c r="BE547"/>
  <c r="BE600"/>
  <c r="BE690"/>
  <c r="BE705"/>
  <c r="BE706"/>
  <c r="BE709"/>
  <c r="BE719"/>
  <c r="BE774"/>
  <c r="BE807"/>
  <c r="BE836"/>
  <c r="BE853"/>
  <c r="BE855"/>
  <c r="F94"/>
  <c r="BE147"/>
  <c r="BE158"/>
  <c r="BE166"/>
  <c r="BE205"/>
  <c r="BE249"/>
  <c r="BE403"/>
  <c r="BE417"/>
  <c r="BE419"/>
  <c r="BE423"/>
  <c r="BE435"/>
  <c r="BE437"/>
  <c r="BE446"/>
  <c r="BE449"/>
  <c r="BE459"/>
  <c r="BE574"/>
  <c r="BE582"/>
  <c r="BE603"/>
  <c r="BE622"/>
  <c r="BE624"/>
  <c r="BE668"/>
  <c r="BE696"/>
  <c r="BE698"/>
  <c r="BE701"/>
  <c r="BE746"/>
  <c r="BE760"/>
  <c r="BE776"/>
  <c r="BE778"/>
  <c r="BE780"/>
  <c r="BE785"/>
  <c r="J91"/>
  <c r="BE154"/>
  <c r="BE176"/>
  <c r="BE187"/>
  <c r="BE211"/>
  <c r="BE245"/>
  <c r="BE247"/>
  <c r="BE254"/>
  <c r="BE255"/>
  <c r="BE283"/>
  <c r="BE294"/>
  <c r="BE296"/>
  <c r="BE307"/>
  <c r="BE308"/>
  <c r="BE316"/>
  <c r="BE318"/>
  <c r="BE330"/>
  <c r="BE375"/>
  <c r="BE461"/>
  <c r="BE467"/>
  <c r="BE468"/>
  <c r="BE517"/>
  <c r="BE523"/>
  <c r="BE632"/>
  <c r="BE634"/>
  <c r="BE652"/>
  <c r="BE718"/>
  <c r="BE726"/>
  <c r="BE769"/>
  <c r="BE787"/>
  <c r="BE797"/>
  <c r="BE830"/>
  <c r="BE835"/>
  <c r="BE857"/>
  <c r="BE162"/>
  <c r="BE164"/>
  <c r="BE168"/>
  <c r="BE174"/>
  <c r="BE180"/>
  <c r="BE225"/>
  <c r="BE226"/>
  <c r="BE285"/>
  <c r="BE293"/>
  <c r="BE301"/>
  <c r="BE312"/>
  <c r="BE320"/>
  <c r="BE335"/>
  <c r="BE381"/>
  <c r="BE383"/>
  <c r="BE387"/>
  <c r="BE401"/>
  <c r="BE448"/>
  <c r="BE481"/>
  <c r="BE579"/>
  <c r="BE585"/>
  <c r="BE636"/>
  <c r="BE724"/>
  <c r="BE784"/>
  <c r="BE795"/>
  <c r="BE815"/>
  <c r="BE818"/>
  <c r="BE821"/>
  <c r="BE828"/>
  <c r="BE871"/>
  <c r="BE152"/>
  <c r="BE223"/>
  <c r="BE305"/>
  <c r="BE454"/>
  <c r="BE534"/>
  <c r="BE539"/>
  <c r="BE554"/>
  <c r="BE567"/>
  <c r="BE643"/>
  <c r="BE644"/>
  <c r="BE654"/>
  <c r="BE656"/>
  <c r="BE670"/>
  <c r="BE703"/>
  <c r="BE707"/>
  <c r="BE739"/>
  <c r="BE740"/>
  <c r="BE741"/>
  <c r="BE793"/>
  <c r="BE823"/>
  <c r="BE825"/>
  <c i="18" r="BE129"/>
  <c i="17" r="J133"/>
  <c r="J100"/>
  <c i="18" r="F94"/>
  <c r="BE123"/>
  <c r="BE124"/>
  <c r="BE128"/>
  <c r="J115"/>
  <c r="BE126"/>
  <c r="E109"/>
  <c r="BE125"/>
  <c r="BE127"/>
  <c r="BE133"/>
  <c r="BE130"/>
  <c r="BE131"/>
  <c r="BE132"/>
  <c i="17" r="E85"/>
  <c r="BE138"/>
  <c r="BE142"/>
  <c r="BE153"/>
  <c r="BE155"/>
  <c r="BE208"/>
  <c r="BE209"/>
  <c r="F94"/>
  <c r="BE136"/>
  <c r="BE137"/>
  <c r="BE161"/>
  <c r="BE175"/>
  <c r="BE176"/>
  <c r="BE177"/>
  <c r="BE184"/>
  <c i="16" r="BK1023"/>
  <c r="J1023"/>
  <c r="J131"/>
  <c i="17" r="BE144"/>
  <c r="BE156"/>
  <c r="BE158"/>
  <c r="BE167"/>
  <c r="BE168"/>
  <c r="BE169"/>
  <c r="BE172"/>
  <c r="BE179"/>
  <c r="BE193"/>
  <c r="BE201"/>
  <c r="BE202"/>
  <c r="BE204"/>
  <c r="BE205"/>
  <c r="J91"/>
  <c r="BE141"/>
  <c r="BE149"/>
  <c r="BE151"/>
  <c r="BE171"/>
  <c r="BE174"/>
  <c r="BE180"/>
  <c r="BE182"/>
  <c r="BE187"/>
  <c r="BE190"/>
  <c r="BE191"/>
  <c r="BE206"/>
  <c i="16" r="BK157"/>
  <c r="J157"/>
  <c r="J99"/>
  <c i="17" r="BE150"/>
  <c r="BE152"/>
  <c r="BE159"/>
  <c r="BE160"/>
  <c r="BE164"/>
  <c r="BE183"/>
  <c r="BE192"/>
  <c r="BE194"/>
  <c r="BE195"/>
  <c r="BE196"/>
  <c r="BE197"/>
  <c i="16" r="BK493"/>
  <c r="J493"/>
  <c r="J116"/>
  <c i="17" r="BE143"/>
  <c r="BE145"/>
  <c r="BE147"/>
  <c r="BE148"/>
  <c r="BE173"/>
  <c r="BE212"/>
  <c i="16" r="BK1029"/>
  <c r="J1029"/>
  <c r="J133"/>
  <c i="17" r="BE134"/>
  <c r="BE140"/>
  <c r="BE178"/>
  <c r="BE185"/>
  <c r="BE200"/>
  <c r="BE210"/>
  <c r="BE135"/>
  <c r="BE146"/>
  <c r="BE154"/>
  <c r="BE162"/>
  <c r="BE163"/>
  <c r="BE165"/>
  <c r="BE166"/>
  <c r="BE186"/>
  <c r="BE189"/>
  <c r="BE199"/>
  <c i="16" r="BE226"/>
  <c r="BE275"/>
  <c r="BE331"/>
  <c r="BE381"/>
  <c r="BE569"/>
  <c r="BE573"/>
  <c r="BE637"/>
  <c r="BE661"/>
  <c r="BE716"/>
  <c r="BE798"/>
  <c r="BE839"/>
  <c r="BE855"/>
  <c r="BE861"/>
  <c r="BE947"/>
  <c r="BE956"/>
  <c r="BE961"/>
  <c r="BE966"/>
  <c r="BE969"/>
  <c r="BE987"/>
  <c r="BE1006"/>
  <c r="BE1010"/>
  <c r="BE1015"/>
  <c r="BE1018"/>
  <c r="BE1022"/>
  <c r="BE1025"/>
  <c r="BE1031"/>
  <c r="BE1034"/>
  <c r="BE1037"/>
  <c i="15" r="BK124"/>
  <c r="BK123"/>
  <c r="J123"/>
  <c i="16" r="E85"/>
  <c r="BE172"/>
  <c r="BE318"/>
  <c r="BE433"/>
  <c r="BE442"/>
  <c r="BE448"/>
  <c r="BE452"/>
  <c r="BE542"/>
  <c r="BE592"/>
  <c r="BE597"/>
  <c r="BE625"/>
  <c r="BE711"/>
  <c r="BE721"/>
  <c r="BE821"/>
  <c r="BE836"/>
  <c r="BE878"/>
  <c r="BE902"/>
  <c r="BE935"/>
  <c r="BE942"/>
  <c r="BE160"/>
  <c r="BE183"/>
  <c r="BE199"/>
  <c r="BE203"/>
  <c r="BE238"/>
  <c r="BE246"/>
  <c r="BE251"/>
  <c r="BE260"/>
  <c r="BE267"/>
  <c r="BE290"/>
  <c r="BE300"/>
  <c r="BE312"/>
  <c r="BE402"/>
  <c r="BE460"/>
  <c r="BE468"/>
  <c r="BE473"/>
  <c r="BE477"/>
  <c r="BE547"/>
  <c r="BE551"/>
  <c r="BE628"/>
  <c r="BE631"/>
  <c r="BE643"/>
  <c r="BE652"/>
  <c r="BE655"/>
  <c r="BE690"/>
  <c r="BE843"/>
  <c r="BE849"/>
  <c r="BE852"/>
  <c r="BE890"/>
  <c r="BE931"/>
  <c r="F94"/>
  <c r="BE191"/>
  <c r="BE210"/>
  <c r="BE214"/>
  <c r="BE255"/>
  <c r="BE285"/>
  <c r="BE395"/>
  <c r="BE408"/>
  <c r="BE411"/>
  <c r="BE419"/>
  <c r="BE423"/>
  <c r="BE501"/>
  <c r="BE522"/>
  <c r="BE612"/>
  <c r="BE640"/>
  <c r="BE646"/>
  <c r="BE682"/>
  <c r="BE743"/>
  <c r="BE831"/>
  <c r="BE939"/>
  <c r="BE166"/>
  <c r="BE234"/>
  <c r="BE305"/>
  <c r="BE416"/>
  <c r="BE495"/>
  <c r="BE511"/>
  <c r="BE516"/>
  <c r="BE538"/>
  <c r="BE560"/>
  <c r="BE565"/>
  <c r="BE731"/>
  <c r="BE759"/>
  <c r="BE775"/>
  <c r="BE809"/>
  <c r="BE818"/>
  <c r="BE921"/>
  <c r="J91"/>
  <c r="BE221"/>
  <c r="BE325"/>
  <c r="BE336"/>
  <c r="BE344"/>
  <c r="BE427"/>
  <c r="BE437"/>
  <c r="BE589"/>
  <c r="BE600"/>
  <c r="BE609"/>
  <c r="BE703"/>
  <c r="BE726"/>
  <c r="BE789"/>
  <c r="BE176"/>
  <c r="BE179"/>
  <c r="BE339"/>
  <c r="BE430"/>
  <c r="BE529"/>
  <c r="BE533"/>
  <c r="BE555"/>
  <c r="BE615"/>
  <c r="BE618"/>
  <c r="BE622"/>
  <c r="BE658"/>
  <c r="BE666"/>
  <c r="BE700"/>
  <c r="BE706"/>
  <c r="BE825"/>
  <c r="BE828"/>
  <c r="BE858"/>
  <c r="BE169"/>
  <c r="BE187"/>
  <c r="BE195"/>
  <c r="BE271"/>
  <c r="BE350"/>
  <c r="BE354"/>
  <c r="BE360"/>
  <c r="BE372"/>
  <c r="BE377"/>
  <c r="BE405"/>
  <c r="BE464"/>
  <c r="BE483"/>
  <c r="BE487"/>
  <c r="BE490"/>
  <c r="BE505"/>
  <c r="BE579"/>
  <c r="BE585"/>
  <c r="BE603"/>
  <c r="BE634"/>
  <c r="BE649"/>
  <c r="BE738"/>
  <c r="BE786"/>
  <c r="BE866"/>
  <c r="BE914"/>
  <c i="14" r="BK128"/>
  <c r="BK127"/>
  <c r="J127"/>
  <c i="15" r="E111"/>
  <c r="BE129"/>
  <c r="BE135"/>
  <c r="BE162"/>
  <c r="BE167"/>
  <c r="F94"/>
  <c r="BE126"/>
  <c r="BE127"/>
  <c r="BE128"/>
  <c r="BE132"/>
  <c r="BE133"/>
  <c r="BE134"/>
  <c r="BE142"/>
  <c r="BE156"/>
  <c r="BE163"/>
  <c r="BE164"/>
  <c r="BE166"/>
  <c r="BE168"/>
  <c r="BE172"/>
  <c r="BE173"/>
  <c r="BE174"/>
  <c r="J117"/>
  <c r="BE139"/>
  <c r="BE145"/>
  <c r="BE146"/>
  <c r="BE152"/>
  <c r="BE153"/>
  <c r="BE154"/>
  <c r="BE155"/>
  <c r="BE160"/>
  <c r="BE161"/>
  <c r="BE131"/>
  <c r="BE169"/>
  <c r="BE170"/>
  <c r="BE171"/>
  <c r="BE176"/>
  <c r="BE130"/>
  <c r="BE140"/>
  <c r="BE151"/>
  <c r="BE136"/>
  <c r="BE137"/>
  <c r="BE138"/>
  <c r="BE143"/>
  <c r="BE147"/>
  <c r="BE148"/>
  <c r="BE149"/>
  <c r="BE150"/>
  <c r="BE157"/>
  <c r="BE158"/>
  <c r="BE175"/>
  <c r="BE141"/>
  <c r="BE144"/>
  <c r="BE159"/>
  <c i="13" r="BK130"/>
  <c r="J130"/>
  <c r="J98"/>
  <c i="14" r="J91"/>
  <c r="BE135"/>
  <c r="BE136"/>
  <c r="BE140"/>
  <c r="BE144"/>
  <c r="BE153"/>
  <c r="BE167"/>
  <c r="BE184"/>
  <c r="BE217"/>
  <c r="BE218"/>
  <c r="BE219"/>
  <c r="BE220"/>
  <c r="BE221"/>
  <c r="BE226"/>
  <c r="BE237"/>
  <c r="BE242"/>
  <c r="BE243"/>
  <c r="BE141"/>
  <c r="BE169"/>
  <c r="BE174"/>
  <c r="BE202"/>
  <c r="BE203"/>
  <c r="BE205"/>
  <c r="BE227"/>
  <c r="BE130"/>
  <c r="BE133"/>
  <c r="BE137"/>
  <c r="BE139"/>
  <c r="BE150"/>
  <c r="BE152"/>
  <c r="BE166"/>
  <c r="BE175"/>
  <c r="BE197"/>
  <c r="BE198"/>
  <c r="BE199"/>
  <c r="BE200"/>
  <c r="BE211"/>
  <c r="BE223"/>
  <c r="BE229"/>
  <c r="BE240"/>
  <c r="E115"/>
  <c r="BE138"/>
  <c r="BE149"/>
  <c r="BE155"/>
  <c r="BE163"/>
  <c r="BE164"/>
  <c r="BE168"/>
  <c r="BE182"/>
  <c r="BE185"/>
  <c r="BE186"/>
  <c r="BE190"/>
  <c r="BE191"/>
  <c r="BE192"/>
  <c r="BE207"/>
  <c r="BE210"/>
  <c r="F124"/>
  <c r="BE134"/>
  <c r="BE143"/>
  <c r="BE146"/>
  <c r="BE154"/>
  <c r="BE156"/>
  <c r="BE158"/>
  <c r="BE161"/>
  <c r="BE172"/>
  <c r="BE173"/>
  <c r="BE189"/>
  <c r="BE193"/>
  <c r="BE196"/>
  <c r="BE204"/>
  <c r="BE206"/>
  <c r="BE213"/>
  <c r="BE214"/>
  <c r="BE224"/>
  <c r="BE234"/>
  <c r="BE235"/>
  <c r="BE236"/>
  <c r="BE142"/>
  <c r="BE148"/>
  <c r="BE170"/>
  <c r="BE177"/>
  <c r="BE178"/>
  <c r="BE179"/>
  <c r="BE188"/>
  <c r="BE201"/>
  <c r="BE212"/>
  <c r="BE215"/>
  <c r="BE228"/>
  <c r="BE239"/>
  <c r="BE241"/>
  <c r="BE131"/>
  <c r="BE132"/>
  <c r="BE145"/>
  <c r="BE147"/>
  <c r="BE151"/>
  <c r="BE162"/>
  <c r="BE181"/>
  <c r="BE187"/>
  <c r="BE195"/>
  <c r="BE208"/>
  <c r="BE222"/>
  <c r="BE225"/>
  <c r="BE233"/>
  <c r="BE157"/>
  <c r="BE159"/>
  <c r="BE160"/>
  <c r="BE171"/>
  <c r="BE180"/>
  <c r="BE183"/>
  <c r="BE194"/>
  <c r="BE216"/>
  <c r="BE230"/>
  <c r="BE231"/>
  <c i="13" r="BE144"/>
  <c r="BE158"/>
  <c r="BE159"/>
  <c r="BE160"/>
  <c r="BE167"/>
  <c r="BE179"/>
  <c r="BE200"/>
  <c r="BE207"/>
  <c r="BE219"/>
  <c r="BE220"/>
  <c r="BE228"/>
  <c r="BE238"/>
  <c r="J124"/>
  <c r="BE136"/>
  <c r="BE145"/>
  <c r="BE151"/>
  <c r="BE154"/>
  <c r="BE161"/>
  <c r="BE163"/>
  <c r="BE181"/>
  <c r="BE184"/>
  <c r="BE195"/>
  <c r="BE215"/>
  <c r="BE216"/>
  <c r="BE221"/>
  <c r="BE222"/>
  <c r="BE223"/>
  <c r="BE225"/>
  <c r="BE226"/>
  <c r="BE229"/>
  <c r="BE234"/>
  <c r="BE235"/>
  <c r="BE247"/>
  <c r="BE248"/>
  <c r="BE250"/>
  <c r="BE251"/>
  <c r="BE252"/>
  <c r="BE253"/>
  <c r="BE257"/>
  <c r="BE259"/>
  <c r="BE269"/>
  <c r="BE270"/>
  <c r="BE280"/>
  <c i="12" r="BK122"/>
  <c r="J122"/>
  <c i="13" r="BE133"/>
  <c r="BE134"/>
  <c r="BE135"/>
  <c r="BE140"/>
  <c r="BE148"/>
  <c r="BE149"/>
  <c r="BE165"/>
  <c r="BE166"/>
  <c r="BE170"/>
  <c r="BE171"/>
  <c r="BE183"/>
  <c r="BE185"/>
  <c r="BE186"/>
  <c r="BE187"/>
  <c r="BE188"/>
  <c r="BE191"/>
  <c r="BE197"/>
  <c r="BE198"/>
  <c r="BE213"/>
  <c r="BE241"/>
  <c r="BE242"/>
  <c r="BE261"/>
  <c r="BE262"/>
  <c r="BE266"/>
  <c r="BE275"/>
  <c r="BE276"/>
  <c r="BE277"/>
  <c r="BE278"/>
  <c r="BE279"/>
  <c r="BE147"/>
  <c r="BE155"/>
  <c r="BE180"/>
  <c r="BE201"/>
  <c r="BE255"/>
  <c r="BE256"/>
  <c r="BE267"/>
  <c r="F127"/>
  <c r="BE142"/>
  <c r="BE157"/>
  <c r="BE162"/>
  <c r="BE164"/>
  <c r="BE173"/>
  <c r="BE178"/>
  <c r="BE189"/>
  <c r="BE233"/>
  <c r="BE236"/>
  <c r="BE246"/>
  <c r="BE260"/>
  <c r="BE264"/>
  <c r="BE271"/>
  <c r="BE272"/>
  <c r="BE281"/>
  <c r="BE282"/>
  <c r="BE287"/>
  <c r="BE137"/>
  <c r="BE146"/>
  <c r="BE150"/>
  <c r="BE152"/>
  <c r="BE190"/>
  <c r="BE192"/>
  <c r="BE206"/>
  <c r="BE208"/>
  <c r="BE209"/>
  <c r="BE214"/>
  <c r="BE224"/>
  <c r="BE232"/>
  <c r="BE245"/>
  <c r="BE263"/>
  <c r="BE268"/>
  <c r="BE288"/>
  <c r="BE143"/>
  <c r="BE169"/>
  <c r="BE174"/>
  <c r="BE175"/>
  <c r="BE194"/>
  <c r="BE210"/>
  <c r="BE239"/>
  <c r="BE240"/>
  <c r="BE243"/>
  <c r="BE249"/>
  <c r="BE284"/>
  <c r="BE285"/>
  <c r="BE286"/>
  <c r="BE289"/>
  <c r="E85"/>
  <c r="BE132"/>
  <c r="BE138"/>
  <c r="BE139"/>
  <c r="BE141"/>
  <c r="BE153"/>
  <c r="BE177"/>
  <c r="BE182"/>
  <c r="BE193"/>
  <c r="BE196"/>
  <c r="BE203"/>
  <c r="BE204"/>
  <c r="BE205"/>
  <c r="BE211"/>
  <c r="BE212"/>
  <c r="BE217"/>
  <c r="BE218"/>
  <c r="BE230"/>
  <c r="BE231"/>
  <c r="BE244"/>
  <c r="BE258"/>
  <c r="BE274"/>
  <c r="BE283"/>
  <c i="12" r="BE124"/>
  <c r="BE128"/>
  <c r="BE131"/>
  <c r="F94"/>
  <c r="BE130"/>
  <c i="11" r="BK126"/>
  <c r="J126"/>
  <c i="12" r="E85"/>
  <c r="J116"/>
  <c r="BE126"/>
  <c r="BE133"/>
  <c r="BE125"/>
  <c r="BE134"/>
  <c r="BE127"/>
  <c r="BE132"/>
  <c i="11" r="F123"/>
  <c r="BE133"/>
  <c r="BE146"/>
  <c r="BE147"/>
  <c r="BE153"/>
  <c r="BE159"/>
  <c r="BE162"/>
  <c r="BE191"/>
  <c r="BE194"/>
  <c r="BE205"/>
  <c r="BE206"/>
  <c r="BE215"/>
  <c r="E85"/>
  <c r="BE132"/>
  <c r="BE134"/>
  <c r="BE148"/>
  <c r="BE156"/>
  <c r="BE168"/>
  <c r="J120"/>
  <c r="BE129"/>
  <c r="BE151"/>
  <c r="BE165"/>
  <c r="BE166"/>
  <c r="BE167"/>
  <c r="BE178"/>
  <c r="BE185"/>
  <c r="BE192"/>
  <c r="BE208"/>
  <c r="BE213"/>
  <c r="BE128"/>
  <c r="BE130"/>
  <c r="BE131"/>
  <c r="BE139"/>
  <c r="BE142"/>
  <c r="BE143"/>
  <c r="BE152"/>
  <c r="BE154"/>
  <c r="BE158"/>
  <c r="BE164"/>
  <c r="BE169"/>
  <c r="BE170"/>
  <c r="BE171"/>
  <c r="BE211"/>
  <c r="BE138"/>
  <c r="BE161"/>
  <c r="BE172"/>
  <c r="BE173"/>
  <c r="BE207"/>
  <c r="BE212"/>
  <c r="BE136"/>
  <c r="BE137"/>
  <c r="BE150"/>
  <c r="BE187"/>
  <c r="BE202"/>
  <c r="BE135"/>
  <c r="BE140"/>
  <c r="BE141"/>
  <c r="BE145"/>
  <c r="BE149"/>
  <c r="BE155"/>
  <c r="BE160"/>
  <c r="BE163"/>
  <c r="BE181"/>
  <c r="BE188"/>
  <c r="BE193"/>
  <c r="BE199"/>
  <c r="BE144"/>
  <c r="BE175"/>
  <c r="BE176"/>
  <c r="BE177"/>
  <c r="BE179"/>
  <c r="BE180"/>
  <c r="BE182"/>
  <c r="BE183"/>
  <c r="BE184"/>
  <c r="BE186"/>
  <c r="BE189"/>
  <c r="BE190"/>
  <c r="BE195"/>
  <c r="BE197"/>
  <c r="BE198"/>
  <c r="BE201"/>
  <c r="BE203"/>
  <c r="BE204"/>
  <c r="BE210"/>
  <c r="BE214"/>
  <c i="9" r="BK159"/>
  <c r="J159"/>
  <c r="J101"/>
  <c i="10" r="BE134"/>
  <c r="BE152"/>
  <c r="BE154"/>
  <c r="BE189"/>
  <c r="BE190"/>
  <c r="BE200"/>
  <c r="BE207"/>
  <c r="BE208"/>
  <c r="BE221"/>
  <c r="BE222"/>
  <c r="BE146"/>
  <c r="BE148"/>
  <c r="BE166"/>
  <c r="BE206"/>
  <c r="BE220"/>
  <c i="9" r="J216"/>
  <c r="J122"/>
  <c i="10" r="E85"/>
  <c r="BE138"/>
  <c r="BE142"/>
  <c r="BE174"/>
  <c r="BE182"/>
  <c r="BE136"/>
  <c r="BE162"/>
  <c r="BE172"/>
  <c r="BE184"/>
  <c r="BE187"/>
  <c r="BE199"/>
  <c r="BE202"/>
  <c r="BE203"/>
  <c r="BE204"/>
  <c r="BE211"/>
  <c r="BE213"/>
  <c r="BE214"/>
  <c r="BE217"/>
  <c r="BE218"/>
  <c r="J126"/>
  <c r="BE160"/>
  <c r="BE164"/>
  <c r="BE168"/>
  <c r="BE181"/>
  <c r="BE194"/>
  <c r="BE209"/>
  <c r="BE140"/>
  <c r="BE177"/>
  <c r="BE178"/>
  <c r="BE185"/>
  <c r="BE197"/>
  <c r="BE212"/>
  <c r="F94"/>
  <c r="BE144"/>
  <c r="BE150"/>
  <c r="BE170"/>
  <c r="BE179"/>
  <c r="BE195"/>
  <c r="BE198"/>
  <c i="9" r="BK197"/>
  <c r="J197"/>
  <c r="J114"/>
  <c i="10" r="BE135"/>
  <c r="BE156"/>
  <c r="BE158"/>
  <c r="BE180"/>
  <c r="BE192"/>
  <c r="BE210"/>
  <c r="BE216"/>
  <c r="BE219"/>
  <c i="8" r="BK128"/>
  <c r="J128"/>
  <c r="J99"/>
  <c i="9" r="J91"/>
  <c r="BE149"/>
  <c r="BE156"/>
  <c r="BE161"/>
  <c r="BE163"/>
  <c r="BE182"/>
  <c r="BE187"/>
  <c r="BE207"/>
  <c r="BE209"/>
  <c r="BE212"/>
  <c r="BE214"/>
  <c r="BE218"/>
  <c r="BE222"/>
  <c r="BE224"/>
  <c r="BE226"/>
  <c r="BE233"/>
  <c r="BE234"/>
  <c r="BE235"/>
  <c r="BE236"/>
  <c r="F94"/>
  <c r="BE162"/>
  <c r="BE166"/>
  <c r="BE175"/>
  <c r="BE210"/>
  <c r="E85"/>
  <c r="BE150"/>
  <c r="BE170"/>
  <c r="BE217"/>
  <c r="BE228"/>
  <c r="BE230"/>
  <c r="BE232"/>
  <c r="BE169"/>
  <c r="BE178"/>
  <c r="BE179"/>
  <c r="BE183"/>
  <c r="BE184"/>
  <c r="BE220"/>
  <c r="BE148"/>
  <c r="BE154"/>
  <c r="BE155"/>
  <c r="BE158"/>
  <c r="BE191"/>
  <c r="BE200"/>
  <c r="BE201"/>
  <c r="BE203"/>
  <c r="BE215"/>
  <c r="BE223"/>
  <c r="BE227"/>
  <c r="BE157"/>
  <c r="BE168"/>
  <c r="BE171"/>
  <c r="BE174"/>
  <c r="BE180"/>
  <c r="BE196"/>
  <c r="BE199"/>
  <c r="BE151"/>
  <c r="BE152"/>
  <c r="BE164"/>
  <c r="BE173"/>
  <c r="BE193"/>
  <c r="BE195"/>
  <c r="BE202"/>
  <c r="BE219"/>
  <c r="BE225"/>
  <c r="BE229"/>
  <c r="BE181"/>
  <c r="BE189"/>
  <c i="8" r="J91"/>
  <c r="BE169"/>
  <c r="BE178"/>
  <c i="7" r="J132"/>
  <c r="J99"/>
  <c i="8" r="F124"/>
  <c r="BE153"/>
  <c r="BE163"/>
  <c r="BE136"/>
  <c r="BE138"/>
  <c r="BE151"/>
  <c r="BE152"/>
  <c r="BE157"/>
  <c r="BE171"/>
  <c r="BE133"/>
  <c r="BE147"/>
  <c r="BE166"/>
  <c r="BE168"/>
  <c r="BE131"/>
  <c r="BE142"/>
  <c r="BE149"/>
  <c r="BE158"/>
  <c r="BE162"/>
  <c r="BE164"/>
  <c r="BE167"/>
  <c r="BE173"/>
  <c r="E115"/>
  <c r="BE144"/>
  <c r="BE150"/>
  <c r="BE161"/>
  <c r="BE170"/>
  <c r="BE132"/>
  <c r="BE160"/>
  <c r="BE165"/>
  <c r="BE174"/>
  <c r="BE175"/>
  <c r="BE177"/>
  <c r="BE134"/>
  <c r="BE140"/>
  <c r="BE146"/>
  <c r="BE155"/>
  <c i="7" r="BE158"/>
  <c r="BE165"/>
  <c r="BE181"/>
  <c r="BE185"/>
  <c r="BE188"/>
  <c r="BE191"/>
  <c r="BE206"/>
  <c r="BE208"/>
  <c r="BE211"/>
  <c r="BE216"/>
  <c r="BE227"/>
  <c r="BE230"/>
  <c r="BE231"/>
  <c r="BE263"/>
  <c r="BE271"/>
  <c r="BE272"/>
  <c r="BE276"/>
  <c r="BE298"/>
  <c r="BE299"/>
  <c r="BE300"/>
  <c i="6" r="BK134"/>
  <c r="J134"/>
  <c r="J99"/>
  <c i="7" r="BE143"/>
  <c r="BE148"/>
  <c r="BE150"/>
  <c r="BE153"/>
  <c r="BE159"/>
  <c r="BE160"/>
  <c r="BE161"/>
  <c r="BE190"/>
  <c r="BE198"/>
  <c r="BE199"/>
  <c r="BE207"/>
  <c r="BE222"/>
  <c r="BE232"/>
  <c r="BE240"/>
  <c r="BE252"/>
  <c r="BE259"/>
  <c r="BE269"/>
  <c r="BE280"/>
  <c r="BE290"/>
  <c r="BE293"/>
  <c r="BE294"/>
  <c r="E119"/>
  <c r="BE135"/>
  <c r="BE137"/>
  <c r="BE142"/>
  <c r="BE146"/>
  <c r="BE163"/>
  <c r="BE169"/>
  <c r="BE201"/>
  <c r="BE212"/>
  <c r="BE221"/>
  <c r="BE235"/>
  <c r="BE246"/>
  <c r="BE248"/>
  <c r="BE258"/>
  <c r="BE262"/>
  <c r="BE273"/>
  <c r="BE140"/>
  <c r="BE141"/>
  <c r="BE149"/>
  <c r="BE171"/>
  <c r="BE189"/>
  <c r="BE193"/>
  <c r="BE194"/>
  <c r="BE195"/>
  <c r="BE196"/>
  <c r="BE213"/>
  <c r="BE228"/>
  <c r="BE233"/>
  <c r="BE237"/>
  <c r="BE238"/>
  <c r="BE245"/>
  <c r="BE250"/>
  <c r="BE257"/>
  <c r="BE275"/>
  <c r="BE284"/>
  <c r="BE285"/>
  <c r="BE286"/>
  <c r="BE288"/>
  <c r="BE292"/>
  <c r="F94"/>
  <c r="BE138"/>
  <c r="BE151"/>
  <c r="BE162"/>
  <c r="BE172"/>
  <c r="BE176"/>
  <c r="BE186"/>
  <c r="BE200"/>
  <c r="BE205"/>
  <c r="BE210"/>
  <c r="BE223"/>
  <c r="BE229"/>
  <c r="BE260"/>
  <c r="BE281"/>
  <c r="J91"/>
  <c r="BE134"/>
  <c r="BE139"/>
  <c r="BE147"/>
  <c r="BE154"/>
  <c r="BE155"/>
  <c r="BE164"/>
  <c r="BE166"/>
  <c r="BE175"/>
  <c r="BE182"/>
  <c r="BE184"/>
  <c r="BE197"/>
  <c r="BE203"/>
  <c r="BE204"/>
  <c r="BE217"/>
  <c r="BE218"/>
  <c r="BE234"/>
  <c r="BE243"/>
  <c r="BE251"/>
  <c r="BE296"/>
  <c r="BE133"/>
  <c r="BE144"/>
  <c r="BE145"/>
  <c r="BE187"/>
  <c r="BE192"/>
  <c r="BE202"/>
  <c r="BE226"/>
  <c r="BE239"/>
  <c r="BE241"/>
  <c r="BE242"/>
  <c r="BE247"/>
  <c r="BE253"/>
  <c r="BE254"/>
  <c r="BE255"/>
  <c r="BE261"/>
  <c r="BE268"/>
  <c r="BE270"/>
  <c r="BE278"/>
  <c r="BE282"/>
  <c r="BE283"/>
  <c r="BE291"/>
  <c r="BE136"/>
  <c r="BE152"/>
  <c r="BE156"/>
  <c r="BE167"/>
  <c r="BE168"/>
  <c r="BE170"/>
  <c r="BE173"/>
  <c r="BE174"/>
  <c r="BE178"/>
  <c r="BE179"/>
  <c r="BE180"/>
  <c r="BE214"/>
  <c r="BE215"/>
  <c r="BE219"/>
  <c r="BE220"/>
  <c r="BE224"/>
  <c r="BE225"/>
  <c r="BE236"/>
  <c r="BE244"/>
  <c r="BE249"/>
  <c r="BE256"/>
  <c r="BE264"/>
  <c r="BE266"/>
  <c r="BE267"/>
  <c r="BE274"/>
  <c r="BE277"/>
  <c i="6" r="BE136"/>
  <c r="BE299"/>
  <c r="BE301"/>
  <c r="BE303"/>
  <c r="BE307"/>
  <c r="BE1014"/>
  <c r="BE1221"/>
  <c r="BE1226"/>
  <c r="BE1593"/>
  <c r="BE1860"/>
  <c r="BE1865"/>
  <c r="BE1886"/>
  <c r="BE1896"/>
  <c r="BE1898"/>
  <c r="BE1901"/>
  <c r="BE1918"/>
  <c r="BE1959"/>
  <c r="BE1960"/>
  <c r="BE1962"/>
  <c r="BE1963"/>
  <c r="BE1965"/>
  <c r="BE1968"/>
  <c r="BE1970"/>
  <c r="BE1972"/>
  <c r="BE1974"/>
  <c r="BE1976"/>
  <c r="BE1977"/>
  <c r="BE1979"/>
  <c r="BE1980"/>
  <c r="BE1982"/>
  <c r="BE1996"/>
  <c r="BE2000"/>
  <c r="BE2004"/>
  <c r="BE2008"/>
  <c r="BE2013"/>
  <c r="J91"/>
  <c r="BE178"/>
  <c r="BE211"/>
  <c r="BE334"/>
  <c r="BE363"/>
  <c r="BE367"/>
  <c r="BE653"/>
  <c r="BE691"/>
  <c r="BE1320"/>
  <c r="BE242"/>
  <c r="BE318"/>
  <c r="BE360"/>
  <c r="BE1856"/>
  <c r="BE1873"/>
  <c r="BE1880"/>
  <c i="5" r="J122"/>
  <c r="J99"/>
  <c i="6" r="F130"/>
  <c r="BE183"/>
  <c r="BE248"/>
  <c r="BE276"/>
  <c r="BE279"/>
  <c r="BE817"/>
  <c r="BE1392"/>
  <c r="BE1928"/>
  <c r="E85"/>
  <c r="BE163"/>
  <c r="BE286"/>
  <c r="BE484"/>
  <c r="BE526"/>
  <c r="BE717"/>
  <c r="BE1308"/>
  <c r="BE1312"/>
  <c r="BE1328"/>
  <c r="BE230"/>
  <c r="BE262"/>
  <c r="BE604"/>
  <c r="BE646"/>
  <c r="BE795"/>
  <c r="BE1324"/>
  <c r="BE1326"/>
  <c r="BE1370"/>
  <c r="BE1940"/>
  <c r="BE166"/>
  <c r="BE169"/>
  <c r="BE172"/>
  <c r="BE350"/>
  <c r="BE702"/>
  <c r="BE1316"/>
  <c r="BE1342"/>
  <c r="BE1618"/>
  <c r="BE158"/>
  <c r="BE291"/>
  <c r="BE296"/>
  <c r="BE356"/>
  <c r="BE1907"/>
  <c r="BE1909"/>
  <c r="BE1943"/>
  <c i="4" r="J98"/>
  <c r="J122"/>
  <c r="J99"/>
  <c i="5" r="J115"/>
  <c r="F118"/>
  <c r="BE124"/>
  <c r="E109"/>
  <c r="BE125"/>
  <c r="BE126"/>
  <c r="BE123"/>
  <c i="4" r="BE123"/>
  <c r="BE127"/>
  <c r="BE130"/>
  <c i="3" r="BK135"/>
  <c r="J135"/>
  <c r="J99"/>
  <c i="4" r="E109"/>
  <c r="J91"/>
  <c r="BE132"/>
  <c i="3" r="BK166"/>
  <c r="J166"/>
  <c r="J104"/>
  <c i="4" r="F94"/>
  <c r="BE131"/>
  <c r="BE125"/>
  <c r="BE128"/>
  <c r="BE129"/>
  <c i="3" r="F94"/>
  <c r="J128"/>
  <c r="BE143"/>
  <c r="BE144"/>
  <c r="BE146"/>
  <c r="BE153"/>
  <c r="BE163"/>
  <c r="BE174"/>
  <c r="BE182"/>
  <c r="BE186"/>
  <c r="BE194"/>
  <c r="BE204"/>
  <c r="BE210"/>
  <c r="BE216"/>
  <c r="BE222"/>
  <c r="BE233"/>
  <c r="BE235"/>
  <c r="BE246"/>
  <c r="BE252"/>
  <c r="BE289"/>
  <c i="2" r="J653"/>
  <c r="J109"/>
  <c i="3" r="BE149"/>
  <c r="BE151"/>
  <c r="BE152"/>
  <c r="BE184"/>
  <c r="BE191"/>
  <c r="BE192"/>
  <c r="BE201"/>
  <c r="BE206"/>
  <c r="BE208"/>
  <c r="BE214"/>
  <c r="BE241"/>
  <c r="BE263"/>
  <c r="BE267"/>
  <c r="BE272"/>
  <c r="BE282"/>
  <c r="BE137"/>
  <c r="BE155"/>
  <c r="BE165"/>
  <c r="BE168"/>
  <c r="BE178"/>
  <c r="BE188"/>
  <c r="BE199"/>
  <c r="BE212"/>
  <c r="BE220"/>
  <c r="BE227"/>
  <c r="BE237"/>
  <c r="BE253"/>
  <c r="BE256"/>
  <c r="BE258"/>
  <c r="BE284"/>
  <c r="BE290"/>
  <c r="BE295"/>
  <c r="BE301"/>
  <c r="BE307"/>
  <c r="BE310"/>
  <c r="BE312"/>
  <c r="BE316"/>
  <c r="BE320"/>
  <c r="BE326"/>
  <c i="2" r="BK146"/>
  <c r="J146"/>
  <c r="J99"/>
  <c i="3" r="BE140"/>
  <c r="BE147"/>
  <c r="BE160"/>
  <c r="BE162"/>
  <c r="BE172"/>
  <c r="BE176"/>
  <c r="BE243"/>
  <c r="BE314"/>
  <c r="BE322"/>
  <c r="BE329"/>
  <c r="E122"/>
  <c r="BE170"/>
  <c r="BE180"/>
  <c r="BE239"/>
  <c r="BE249"/>
  <c r="BE306"/>
  <c r="BE308"/>
  <c r="BE324"/>
  <c r="BE231"/>
  <c r="BE277"/>
  <c r="BE296"/>
  <c r="BE318"/>
  <c r="BE332"/>
  <c i="2" r="F94"/>
  <c r="BE207"/>
  <c r="BE215"/>
  <c r="BE218"/>
  <c r="BE1066"/>
  <c r="BE1097"/>
  <c r="BE1111"/>
  <c r="BE1114"/>
  <c r="BE1116"/>
  <c r="BE1124"/>
  <c r="BE1132"/>
  <c r="BE1144"/>
  <c r="BE1468"/>
  <c r="BE1474"/>
  <c r="BE1484"/>
  <c r="BE1524"/>
  <c r="BE148"/>
  <c r="BE151"/>
  <c r="BE153"/>
  <c r="BE173"/>
  <c r="BE309"/>
  <c r="BE345"/>
  <c r="BE373"/>
  <c r="BE603"/>
  <c r="BE605"/>
  <c r="BE637"/>
  <c r="BE703"/>
  <c r="BE715"/>
  <c r="BE719"/>
  <c r="BE798"/>
  <c r="BE825"/>
  <c r="BE845"/>
  <c r="BE869"/>
  <c r="BE900"/>
  <c r="BE901"/>
  <c r="BE953"/>
  <c r="BE984"/>
  <c r="BE995"/>
  <c r="BE1022"/>
  <c r="BE1034"/>
  <c r="BE1065"/>
  <c r="BE1077"/>
  <c r="BE1099"/>
  <c r="BE1113"/>
  <c r="BE1120"/>
  <c r="BE1141"/>
  <c r="BE1151"/>
  <c r="BE1154"/>
  <c r="BE1178"/>
  <c r="BE1230"/>
  <c r="BE1239"/>
  <c r="BE1259"/>
  <c r="BE1353"/>
  <c r="BE1361"/>
  <c r="BE1371"/>
  <c r="BE1381"/>
  <c r="BE378"/>
  <c r="BE391"/>
  <c r="BE394"/>
  <c r="BE427"/>
  <c r="BE432"/>
  <c r="BE498"/>
  <c r="BE500"/>
  <c r="BE528"/>
  <c r="BE544"/>
  <c r="BE551"/>
  <c r="BE554"/>
  <c r="BE556"/>
  <c r="BE601"/>
  <c r="BE642"/>
  <c r="BE698"/>
  <c r="BE699"/>
  <c r="BE717"/>
  <c r="BE723"/>
  <c r="BE766"/>
  <c r="BE768"/>
  <c r="BE831"/>
  <c r="BE839"/>
  <c r="BE841"/>
  <c r="BE861"/>
  <c r="BE867"/>
  <c r="BE871"/>
  <c r="BE927"/>
  <c r="BE955"/>
  <c r="BE998"/>
  <c r="BE1025"/>
  <c r="BE1027"/>
  <c r="BE1030"/>
  <c r="BE1035"/>
  <c r="BE1037"/>
  <c r="BE1088"/>
  <c r="BE1093"/>
  <c r="BE1118"/>
  <c r="BE1127"/>
  <c r="BE1130"/>
  <c r="BE1146"/>
  <c r="BE1452"/>
  <c r="BE1486"/>
  <c r="BE1490"/>
  <c r="BE1507"/>
  <c r="E133"/>
  <c r="BE163"/>
  <c r="BE201"/>
  <c r="BE203"/>
  <c r="BE209"/>
  <c r="BE240"/>
  <c r="BE242"/>
  <c r="BE244"/>
  <c r="BE246"/>
  <c r="BE402"/>
  <c r="BE448"/>
  <c r="BE452"/>
  <c r="BE456"/>
  <c r="BE492"/>
  <c r="BE562"/>
  <c r="BE589"/>
  <c r="BE595"/>
  <c r="BE614"/>
  <c r="BE630"/>
  <c r="BE679"/>
  <c r="BE687"/>
  <c r="BE693"/>
  <c r="BE704"/>
  <c r="BE709"/>
  <c r="BE721"/>
  <c r="BE728"/>
  <c r="BE733"/>
  <c r="BE738"/>
  <c r="BE740"/>
  <c r="BE743"/>
  <c r="BE834"/>
  <c r="BE849"/>
  <c r="BE853"/>
  <c r="BE890"/>
  <c r="BE894"/>
  <c r="BE929"/>
  <c r="BE996"/>
  <c r="BE1026"/>
  <c r="BE1031"/>
  <c r="BE1032"/>
  <c r="BE1033"/>
  <c r="BE1061"/>
  <c r="BE1062"/>
  <c r="BE1080"/>
  <c r="BE1109"/>
  <c r="BE1121"/>
  <c r="BE1136"/>
  <c r="BE1139"/>
  <c r="BE1187"/>
  <c r="BE1191"/>
  <c r="BE1196"/>
  <c r="BE1282"/>
  <c r="BE1295"/>
  <c r="BE1310"/>
  <c r="BE1328"/>
  <c r="BE1395"/>
  <c r="BE1418"/>
  <c r="BE1423"/>
  <c r="BE1425"/>
  <c r="BE1430"/>
  <c r="BE1432"/>
  <c r="BE1434"/>
  <c r="BE1443"/>
  <c r="BE1454"/>
  <c r="BE1475"/>
  <c r="J91"/>
  <c r="BE157"/>
  <c r="BE222"/>
  <c r="BE306"/>
  <c r="BE397"/>
  <c r="BE434"/>
  <c r="BE502"/>
  <c r="BE535"/>
  <c r="BE542"/>
  <c r="BE628"/>
  <c r="BE634"/>
  <c r="BE648"/>
  <c r="BE651"/>
  <c r="BE654"/>
  <c r="BE677"/>
  <c r="BE749"/>
  <c r="BE754"/>
  <c r="BE755"/>
  <c r="BE758"/>
  <c r="BE760"/>
  <c r="BE782"/>
  <c r="BE790"/>
  <c r="BE794"/>
  <c r="BE795"/>
  <c r="BE800"/>
  <c r="BE835"/>
  <c r="BE837"/>
  <c r="BE889"/>
  <c r="BE893"/>
  <c r="BE983"/>
  <c r="BE985"/>
  <c r="BE1024"/>
  <c r="BE1028"/>
  <c r="BE1492"/>
  <c r="BE1494"/>
  <c r="BE167"/>
  <c r="BE183"/>
  <c r="BE188"/>
  <c r="BE205"/>
  <c r="BE233"/>
  <c r="BE315"/>
  <c r="BE318"/>
  <c r="BE326"/>
  <c r="BE338"/>
  <c r="BE347"/>
  <c r="BE349"/>
  <c r="BE360"/>
  <c r="BE419"/>
  <c r="BE422"/>
  <c r="BE425"/>
  <c r="BE582"/>
  <c r="BE632"/>
  <c r="BE656"/>
  <c r="BE659"/>
  <c r="BE664"/>
  <c r="BE671"/>
  <c r="BE710"/>
  <c r="BE725"/>
  <c r="BE769"/>
  <c r="BE181"/>
  <c r="BE194"/>
  <c r="BE300"/>
  <c r="BE331"/>
  <c r="BE343"/>
  <c r="BE353"/>
  <c r="BE398"/>
  <c r="BE416"/>
  <c r="BE445"/>
  <c r="BE494"/>
  <c r="BE496"/>
  <c r="BE531"/>
  <c r="BE558"/>
  <c r="BE560"/>
  <c r="BE564"/>
  <c r="BE606"/>
  <c r="BE640"/>
  <c r="BE641"/>
  <c r="BE667"/>
  <c r="BE669"/>
  <c r="BE686"/>
  <c r="BE746"/>
  <c r="BE791"/>
  <c r="BE828"/>
  <c r="BE1134"/>
  <c r="BE1148"/>
  <c r="BE1161"/>
  <c r="BE1467"/>
  <c r="BE1488"/>
  <c r="BE179"/>
  <c r="BE230"/>
  <c r="BE268"/>
  <c r="BE414"/>
  <c r="BE417"/>
  <c r="BE437"/>
  <c r="BE439"/>
  <c r="BE504"/>
  <c r="BE526"/>
  <c r="BE644"/>
  <c r="BE646"/>
  <c r="BE675"/>
  <c r="BE680"/>
  <c r="BE716"/>
  <c r="BE727"/>
  <c r="BE752"/>
  <c r="BE756"/>
  <c r="BE762"/>
  <c r="BE764"/>
  <c r="BE857"/>
  <c r="BE865"/>
  <c r="BE997"/>
  <c r="BE1020"/>
  <c r="BE1029"/>
  <c r="BE1036"/>
  <c r="BE1063"/>
  <c r="BE1071"/>
  <c r="BE1074"/>
  <c r="BE1084"/>
  <c r="BE1128"/>
  <c r="BE1173"/>
  <c r="BE1182"/>
  <c r="BE1234"/>
  <c r="BE1348"/>
  <c r="BE1369"/>
  <c r="BE1376"/>
  <c r="BE1386"/>
  <c r="BE1391"/>
  <c r="BE1397"/>
  <c r="BE1402"/>
  <c r="BE1404"/>
  <c r="BE1409"/>
  <c r="BE1411"/>
  <c r="BE1416"/>
  <c r="F39"/>
  <c i="1" r="BD96"/>
  <c i="6" r="F39"/>
  <c i="1" r="BD100"/>
  <c i="11" r="J36"/>
  <c i="1" r="AW105"/>
  <c i="14" r="F36"/>
  <c i="1" r="BA108"/>
  <c i="14" r="J36"/>
  <c i="1" r="AW108"/>
  <c i="15" r="F39"/>
  <c i="1" r="BD109"/>
  <c i="16" r="F36"/>
  <c i="1" r="BA110"/>
  <c i="19" r="F38"/>
  <c i="1" r="BC114"/>
  <c i="22" r="F38"/>
  <c i="1" r="BC117"/>
  <c i="23" r="F38"/>
  <c i="1" r="BC118"/>
  <c i="24" r="F37"/>
  <c i="1" r="BB119"/>
  <c i="26" r="F38"/>
  <c i="1" r="BC121"/>
  <c i="26" r="J36"/>
  <c i="1" r="AW121"/>
  <c i="27" r="J36"/>
  <c i="1" r="AW122"/>
  <c i="27" r="F38"/>
  <c i="1" r="BC122"/>
  <c i="28" r="F37"/>
  <c i="1" r="BB123"/>
  <c i="30" r="F39"/>
  <c i="1" r="BD125"/>
  <c i="31" r="F38"/>
  <c i="1" r="BC126"/>
  <c i="2" r="F38"/>
  <c i="1" r="BC96"/>
  <c i="7" r="F37"/>
  <c i="1" r="BB101"/>
  <c i="8" r="F36"/>
  <c i="1" r="BA102"/>
  <c i="8" r="F39"/>
  <c i="1" r="BD102"/>
  <c i="9" r="F36"/>
  <c i="1" r="BA103"/>
  <c i="10" r="J36"/>
  <c i="1" r="AW104"/>
  <c i="12" r="F38"/>
  <c i="1" r="BC106"/>
  <c i="11" r="J32"/>
  <c i="12" r="J36"/>
  <c i="1" r="AW106"/>
  <c i="13" r="F37"/>
  <c i="1" r="BB107"/>
  <c i="16" r="F37"/>
  <c i="1" r="BB110"/>
  <c i="19" r="F39"/>
  <c i="1" r="BD114"/>
  <c i="22" r="F39"/>
  <c i="1" r="BD117"/>
  <c i="23" r="F37"/>
  <c i="1" r="BB118"/>
  <c i="25" r="J36"/>
  <c i="1" r="AW120"/>
  <c i="29" r="F37"/>
  <c i="1" r="BB124"/>
  <c i="30" r="F37"/>
  <c i="1" r="BB125"/>
  <c i="2" r="J36"/>
  <c i="1" r="AW96"/>
  <c i="5" r="J32"/>
  <c i="7" r="F38"/>
  <c i="1" r="BC101"/>
  <c i="7" r="F39"/>
  <c i="1" r="BD101"/>
  <c i="9" r="F38"/>
  <c i="1" r="BC103"/>
  <c i="10" r="F39"/>
  <c i="1" r="BD104"/>
  <c i="12" r="F39"/>
  <c i="1" r="BD106"/>
  <c i="12" r="F37"/>
  <c i="1" r="BB106"/>
  <c i="13" r="F36"/>
  <c i="1" r="BA107"/>
  <c i="14" r="J32"/>
  <c i="16" r="J36"/>
  <c i="1" r="AW110"/>
  <c i="20" r="F37"/>
  <c i="1" r="BB115"/>
  <c i="21" r="F37"/>
  <c i="1" r="BB116"/>
  <c i="21" r="J32"/>
  <c i="23" r="F36"/>
  <c i="1" r="BA118"/>
  <c i="25" r="F36"/>
  <c i="1" r="BA120"/>
  <c i="28" r="J36"/>
  <c i="1" r="AW123"/>
  <c i="30" r="J36"/>
  <c i="1" r="AW125"/>
  <c i="31" r="J36"/>
  <c i="1" r="AW126"/>
  <c i="2" r="F37"/>
  <c i="1" r="BB96"/>
  <c i="7" r="F36"/>
  <c i="1" r="BA101"/>
  <c i="7" r="J36"/>
  <c i="1" r="AW101"/>
  <c i="8" r="J36"/>
  <c i="1" r="AW102"/>
  <c i="8" r="F38"/>
  <c i="1" r="BC102"/>
  <c i="8" r="F37"/>
  <c i="1" r="BB102"/>
  <c i="9" r="F39"/>
  <c i="1" r="BD103"/>
  <c i="11" r="F39"/>
  <c i="1" r="BD105"/>
  <c i="13" r="F39"/>
  <c i="1" r="BD107"/>
  <c i="15" r="J36"/>
  <c i="1" r="AW109"/>
  <c i="16" r="F39"/>
  <c i="1" r="BD110"/>
  <c i="20" r="F38"/>
  <c i="1" r="BC115"/>
  <c i="21" r="F36"/>
  <c i="1" r="BA116"/>
  <c i="22" r="J36"/>
  <c i="1" r="AW117"/>
  <c i="23" r="F39"/>
  <c i="1" r="BD118"/>
  <c i="23" r="J32"/>
  <c i="25" r="F37"/>
  <c i="1" r="BB120"/>
  <c i="29" r="J36"/>
  <c i="1" r="AW124"/>
  <c i="31" r="F36"/>
  <c i="1" r="BA126"/>
  <c i="4" r="J32"/>
  <c i="3" r="F36"/>
  <c i="1" r="BA97"/>
  <c i="3" r="F39"/>
  <c i="1" r="BD97"/>
  <c i="5" r="F38"/>
  <c i="1" r="BC99"/>
  <c i="6" r="F38"/>
  <c i="1" r="BC100"/>
  <c i="9" r="F37"/>
  <c i="1" r="BB103"/>
  <c i="11" r="F38"/>
  <c i="1" r="BC105"/>
  <c i="12" r="J32"/>
  <c i="14" r="F38"/>
  <c i="1" r="BC108"/>
  <c i="15" r="F36"/>
  <c i="1" r="BA109"/>
  <c i="16" r="F38"/>
  <c i="1" r="BC110"/>
  <c i="20" r="J36"/>
  <c i="1" r="AW115"/>
  <c i="20" r="F36"/>
  <c i="1" r="BA115"/>
  <c i="20" r="F39"/>
  <c i="1" r="BD115"/>
  <c i="21" r="J36"/>
  <c i="1" r="AW116"/>
  <c i="23" r="J36"/>
  <c i="1" r="AW118"/>
  <c i="24" r="F39"/>
  <c i="1" r="BD119"/>
  <c i="26" r="F36"/>
  <c i="1" r="BA121"/>
  <c i="27" r="F39"/>
  <c i="1" r="BD122"/>
  <c i="27" r="F37"/>
  <c i="1" r="BB122"/>
  <c i="28" r="F38"/>
  <c i="1" r="BC123"/>
  <c i="29" r="F39"/>
  <c i="1" r="BD124"/>
  <c i="30" r="J32"/>
  <c i="1" r="AS94"/>
  <c i="3" r="F37"/>
  <c i="1" r="BB97"/>
  <c i="3" r="F38"/>
  <c i="1" r="BC97"/>
  <c i="5" r="J36"/>
  <c i="1" r="AW99"/>
  <c i="6" r="J36"/>
  <c i="1" r="AW100"/>
  <c i="10" r="F38"/>
  <c i="1" r="BC104"/>
  <c i="12" r="F36"/>
  <c i="1" r="BA106"/>
  <c i="13" r="F38"/>
  <c i="1" r="BC107"/>
  <c i="15" r="F37"/>
  <c i="1" r="BB109"/>
  <c i="15" r="J32"/>
  <c i="17" r="F38"/>
  <c i="1" r="BC111"/>
  <c i="18" r="F37"/>
  <c i="1" r="BB112"/>
  <c i="18" r="F39"/>
  <c i="1" r="BD112"/>
  <c i="18" r="J36"/>
  <c i="1" r="AW112"/>
  <c i="19" r="F37"/>
  <c i="1" r="BB114"/>
  <c i="21" r="F39"/>
  <c i="1" r="BD116"/>
  <c i="24" r="F36"/>
  <c i="1" r="BA119"/>
  <c i="25" r="F39"/>
  <c i="1" r="BD120"/>
  <c i="28" r="F39"/>
  <c i="1" r="BD123"/>
  <c i="30" r="F38"/>
  <c i="1" r="BC125"/>
  <c i="31" r="F37"/>
  <c i="1" r="BB126"/>
  <c i="18" r="J32"/>
  <c i="3" r="J36"/>
  <c i="1" r="AW97"/>
  <c i="4" r="F36"/>
  <c i="1" r="BA98"/>
  <c i="4" r="F38"/>
  <c i="1" r="BC98"/>
  <c i="4" r="F37"/>
  <c i="1" r="BB98"/>
  <c i="4" r="J36"/>
  <c i="1" r="AW98"/>
  <c i="4" r="F39"/>
  <c i="1" r="BD98"/>
  <c i="5" r="F39"/>
  <c i="1" r="BD99"/>
  <c i="5" r="F36"/>
  <c i="1" r="BA99"/>
  <c i="5" r="F37"/>
  <c i="1" r="BB99"/>
  <c i="6" r="F36"/>
  <c i="1" r="BA100"/>
  <c i="9" r="J36"/>
  <c i="1" r="AW103"/>
  <c i="10" r="F37"/>
  <c i="1" r="BB104"/>
  <c i="11" r="F36"/>
  <c i="1" r="BA105"/>
  <c i="13" r="J36"/>
  <c i="1" r="AW107"/>
  <c i="15" r="F38"/>
  <c i="1" r="BC109"/>
  <c i="17" r="F36"/>
  <c i="1" r="BA111"/>
  <c i="17" r="F39"/>
  <c i="1" r="BD111"/>
  <c i="19" r="J36"/>
  <c i="1" r="AW114"/>
  <c i="21" r="F38"/>
  <c i="1" r="BC116"/>
  <c i="24" r="J36"/>
  <c i="1" r="AW119"/>
  <c i="26" r="F39"/>
  <c i="1" r="BD121"/>
  <c i="26" r="F37"/>
  <c i="1" r="BB121"/>
  <c i="27" r="F36"/>
  <c i="1" r="BA122"/>
  <c i="28" r="F36"/>
  <c i="1" r="BA123"/>
  <c i="29" r="F36"/>
  <c i="1" r="BA124"/>
  <c i="30" r="F36"/>
  <c i="1" r="BA125"/>
  <c i="2" r="F36"/>
  <c i="1" r="BA96"/>
  <c i="6" r="F37"/>
  <c i="1" r="BB100"/>
  <c i="10" r="F36"/>
  <c i="1" r="BA104"/>
  <c i="11" r="F37"/>
  <c i="1" r="BB105"/>
  <c i="14" r="F37"/>
  <c i="1" r="BB108"/>
  <c i="14" r="F39"/>
  <c i="1" r="BD108"/>
  <c i="17" r="F37"/>
  <c i="1" r="BB111"/>
  <c i="17" r="J36"/>
  <c i="1" r="AW111"/>
  <c i="18" r="F38"/>
  <c i="1" r="BC112"/>
  <c i="18" r="F36"/>
  <c i="1" r="BA112"/>
  <c i="19" r="F36"/>
  <c i="1" r="BA114"/>
  <c i="22" r="F36"/>
  <c i="1" r="BA117"/>
  <c i="22" r="F37"/>
  <c i="1" r="BB117"/>
  <c i="24" r="F38"/>
  <c i="1" r="BC119"/>
  <c i="25" r="F38"/>
  <c i="1" r="BC120"/>
  <c i="29" r="F38"/>
  <c i="1" r="BC124"/>
  <c i="31" r="F39"/>
  <c i="1" r="BD126"/>
  <c i="16" l="1" r="T157"/>
  <c r="T156"/>
  <c i="3" r="P166"/>
  <c r="P134"/>
  <c i="1" r="AU97"/>
  <c i="11" r="T126"/>
  <c i="2" r="R146"/>
  <c i="26" r="R125"/>
  <c r="R124"/>
  <c i="23" r="T122"/>
  <c i="8" r="T128"/>
  <c r="T127"/>
  <c i="28" r="T128"/>
  <c i="7" r="R131"/>
  <c i="2" r="P652"/>
  <c r="P146"/>
  <c i="22" r="T139"/>
  <c i="10" r="R132"/>
  <c i="21" r="P130"/>
  <c i="1" r="AU116"/>
  <c i="17" r="T132"/>
  <c r="T131"/>
  <c i="20" r="R126"/>
  <c r="R125"/>
  <c i="13" r="R130"/>
  <c i="7" r="P131"/>
  <c i="1" r="AU101"/>
  <c i="28" r="R128"/>
  <c i="23" r="R122"/>
  <c i="7" r="T131"/>
  <c i="19" r="P328"/>
  <c i="16" r="R157"/>
  <c r="R156"/>
  <c i="25" r="BK132"/>
  <c r="J132"/>
  <c i="19" r="R145"/>
  <c r="R144"/>
  <c i="21" r="R130"/>
  <c i="19" r="T145"/>
  <c r="T144"/>
  <c i="17" r="R132"/>
  <c r="R131"/>
  <c i="6" r="T1966"/>
  <c i="10" r="P132"/>
  <c i="1" r="AU104"/>
  <c i="8" r="R128"/>
  <c r="R127"/>
  <c i="19" r="R328"/>
  <c i="24" r="R124"/>
  <c i="13" r="T130"/>
  <c i="9" r="T159"/>
  <c i="3" r="R166"/>
  <c r="R135"/>
  <c r="R134"/>
  <c i="27" r="R124"/>
  <c r="R123"/>
  <c i="25" r="R132"/>
  <c i="24" r="BK124"/>
  <c r="J124"/>
  <c i="22" r="R146"/>
  <c r="R139"/>
  <c i="9" r="P176"/>
  <c i="11" r="P126"/>
  <c i="1" r="AU105"/>
  <c i="13" r="P130"/>
  <c i="1" r="AU107"/>
  <c i="14" r="R128"/>
  <c r="R127"/>
  <c i="6" r="R134"/>
  <c i="14" r="T128"/>
  <c r="T127"/>
  <c i="26" r="T125"/>
  <c r="T124"/>
  <c i="3" r="T135"/>
  <c i="21" r="T130"/>
  <c i="16" r="P157"/>
  <c r="P156"/>
  <c i="1" r="AU110"/>
  <c i="2" r="T652"/>
  <c r="T145"/>
  <c i="9" r="R176"/>
  <c i="6" r="T134"/>
  <c r="T133"/>
  <c i="29" r="R124"/>
  <c r="R123"/>
  <c i="19" r="T328"/>
  <c i="17" r="P132"/>
  <c r="P131"/>
  <c i="1" r="AU111"/>
  <c i="2" r="R652"/>
  <c i="7" r="BK131"/>
  <c r="J131"/>
  <c r="J98"/>
  <c i="9" r="R146"/>
  <c i="15" r="P124"/>
  <c r="P123"/>
  <c i="1" r="AU109"/>
  <c i="3" r="T166"/>
  <c i="14" r="P128"/>
  <c r="P127"/>
  <c i="1" r="AU108"/>
  <c i="20" r="P126"/>
  <c r="P125"/>
  <c i="1" r="AU115"/>
  <c i="25" r="P132"/>
  <c i="1" r="AU120"/>
  <c i="20" r="T126"/>
  <c r="T125"/>
  <c i="27" r="P124"/>
  <c r="P123"/>
  <c i="1" r="AU122"/>
  <c i="19" r="P145"/>
  <c r="P144"/>
  <c i="1" r="AU114"/>
  <c i="25" r="T132"/>
  <c i="17" r="BK132"/>
  <c r="BK131"/>
  <c r="J131"/>
  <c i="10" r="T132"/>
  <c i="12" r="R122"/>
  <c i="9" r="P146"/>
  <c i="1" r="AU103"/>
  <c i="9" r="T176"/>
  <c i="6" r="R1966"/>
  <c i="2" r="BK652"/>
  <c r="J652"/>
  <c r="J108"/>
  <c i="6" r="P1966"/>
  <c r="P133"/>
  <c i="1" r="AU100"/>
  <c i="12" r="T122"/>
  <c i="8" r="P128"/>
  <c r="P127"/>
  <c i="1" r="AU102"/>
  <c r="AG112"/>
  <c i="30" r="J125"/>
  <c r="J99"/>
  <c i="1" r="AG98"/>
  <c r="AG125"/>
  <c i="30" r="J98"/>
  <c i="10" r="BK176"/>
  <c r="J176"/>
  <c r="J101"/>
  <c i="9" r="BK185"/>
  <c r="J185"/>
  <c r="J108"/>
  <c i="6" r="BK1966"/>
  <c r="J1966"/>
  <c r="J108"/>
  <c i="31" r="BK121"/>
  <c r="J121"/>
  <c r="J98"/>
  <c i="9" r="BK205"/>
  <c r="J205"/>
  <c r="J117"/>
  <c i="22" r="BK172"/>
  <c r="J172"/>
  <c r="J111"/>
  <c i="20" r="BK126"/>
  <c r="J126"/>
  <c r="J99"/>
  <c i="29" r="BK123"/>
  <c r="J123"/>
  <c r="J98"/>
  <c i="28" r="BK128"/>
  <c r="J128"/>
  <c r="J98"/>
  <c i="27" r="J124"/>
  <c r="J99"/>
  <c i="26" r="J125"/>
  <c r="J99"/>
  <c i="1" r="AG118"/>
  <c r="AG116"/>
  <c i="21" r="J98"/>
  <c i="19" r="BK144"/>
  <c r="J144"/>
  <c r="J98"/>
  <c i="16" r="BK156"/>
  <c r="J156"/>
  <c r="J98"/>
  <c i="1" r="AG109"/>
  <c i="15" r="J98"/>
  <c r="J124"/>
  <c r="J99"/>
  <c i="1" r="AG108"/>
  <c i="14" r="J98"/>
  <c r="J128"/>
  <c r="J99"/>
  <c i="1" r="AG106"/>
  <c i="12" r="J98"/>
  <c i="1" r="AG105"/>
  <c i="11" r="J98"/>
  <c i="8" r="BK127"/>
  <c r="J127"/>
  <c i="6" r="BK133"/>
  <c r="J133"/>
  <c r="J98"/>
  <c i="1" r="AG99"/>
  <c i="3" r="BK134"/>
  <c r="J134"/>
  <c r="J98"/>
  <c i="2" r="BK145"/>
  <c r="J145"/>
  <c r="J98"/>
  <c i="3" r="F35"/>
  <c i="1" r="AZ97"/>
  <c i="7" r="J35"/>
  <c i="1" r="AV101"/>
  <c r="AT101"/>
  <c i="8" r="J32"/>
  <c i="1" r="AG102"/>
  <c i="9" r="F35"/>
  <c i="1" r="AZ103"/>
  <c i="11" r="J35"/>
  <c i="1" r="AV105"/>
  <c r="AT105"/>
  <c r="AN105"/>
  <c i="13" r="J32"/>
  <c i="1" r="AG107"/>
  <c i="14" r="F35"/>
  <c i="1" r="AZ108"/>
  <c i="16" r="J35"/>
  <c i="1" r="AV110"/>
  <c r="AT110"/>
  <c i="27" r="J32"/>
  <c i="1" r="AG122"/>
  <c i="28" r="J35"/>
  <c i="1" r="AV123"/>
  <c r="AT123"/>
  <c i="31" r="F35"/>
  <c i="1" r="AZ126"/>
  <c r="BD113"/>
  <c r="BC113"/>
  <c r="AY113"/>
  <c i="3" r="J35"/>
  <c i="1" r="AV97"/>
  <c r="AT97"/>
  <c i="8" r="F35"/>
  <c i="1" r="AZ102"/>
  <c i="9" r="J35"/>
  <c i="1" r="AV103"/>
  <c r="AT103"/>
  <c i="11" r="F35"/>
  <c i="1" r="AZ105"/>
  <c i="13" r="F35"/>
  <c i="1" r="AZ107"/>
  <c i="14" r="J35"/>
  <c i="1" r="AV108"/>
  <c r="AT108"/>
  <c r="AN108"/>
  <c i="15" r="J35"/>
  <c i="1" r="AV109"/>
  <c r="AT109"/>
  <c r="AN109"/>
  <c i="17" r="F35"/>
  <c i="1" r="AZ111"/>
  <c i="17" r="J35"/>
  <c i="1" r="AV111"/>
  <c r="AT111"/>
  <c i="18" r="J35"/>
  <c i="1" r="AV112"/>
  <c r="AT112"/>
  <c r="AN112"/>
  <c r="BB95"/>
  <c i="20" r="F35"/>
  <c i="1" r="AZ115"/>
  <c i="21" r="J35"/>
  <c i="1" r="AV116"/>
  <c r="AT116"/>
  <c r="AN116"/>
  <c i="23" r="F35"/>
  <c i="1" r="AZ118"/>
  <c i="24" r="J35"/>
  <c i="1" r="AV119"/>
  <c r="AT119"/>
  <c i="26" r="F35"/>
  <c i="1" r="AZ121"/>
  <c i="26" r="J35"/>
  <c i="1" r="AV121"/>
  <c r="AT121"/>
  <c i="26" r="J32"/>
  <c i="1" r="AG121"/>
  <c i="27" r="J35"/>
  <c i="1" r="AV122"/>
  <c r="AT122"/>
  <c i="29" r="J35"/>
  <c i="1" r="AV124"/>
  <c r="AT124"/>
  <c r="BA113"/>
  <c r="AW113"/>
  <c i="25" r="J32"/>
  <c i="1" r="AG120"/>
  <c i="2" r="F35"/>
  <c i="1" r="AZ96"/>
  <c i="18" r="F35"/>
  <c i="1" r="AZ112"/>
  <c i="19" r="F35"/>
  <c i="1" r="AZ114"/>
  <c i="2" r="J35"/>
  <c i="1" r="AV96"/>
  <c r="AT96"/>
  <c r="BD95"/>
  <c i="19" r="J35"/>
  <c i="1" r="AV114"/>
  <c r="AT114"/>
  <c i="4" r="F35"/>
  <c i="1" r="AZ98"/>
  <c i="6" r="J35"/>
  <c i="1" r="AV100"/>
  <c r="AT100"/>
  <c r="BA95"/>
  <c i="20" r="J35"/>
  <c i="1" r="AV115"/>
  <c r="AT115"/>
  <c i="22" r="F35"/>
  <c i="1" r="AZ117"/>
  <c i="24" r="F35"/>
  <c i="1" r="AZ119"/>
  <c i="25" r="J35"/>
  <c i="1" r="AV120"/>
  <c r="AT120"/>
  <c r="AN120"/>
  <c i="30" r="F35"/>
  <c i="1" r="AZ125"/>
  <c i="24" r="J32"/>
  <c i="1" r="AG119"/>
  <c i="5" r="F35"/>
  <c i="1" r="AZ99"/>
  <c i="5" r="J35"/>
  <c i="1" r="AV99"/>
  <c r="AT99"/>
  <c r="AN99"/>
  <c i="7" r="F35"/>
  <c i="1" r="AZ101"/>
  <c i="8" r="J35"/>
  <c i="1" r="AV102"/>
  <c r="AT102"/>
  <c i="10" r="J35"/>
  <c i="1" r="AV104"/>
  <c r="AT104"/>
  <c i="10" r="F35"/>
  <c i="1" r="AZ104"/>
  <c i="12" r="F35"/>
  <c i="1" r="AZ106"/>
  <c i="12" r="J35"/>
  <c i="1" r="AV106"/>
  <c r="AT106"/>
  <c r="AN106"/>
  <c i="13" r="J35"/>
  <c i="1" r="AV107"/>
  <c r="AT107"/>
  <c i="15" r="F35"/>
  <c i="1" r="AZ109"/>
  <c i="16" r="F35"/>
  <c i="1" r="AZ110"/>
  <c i="27" r="F35"/>
  <c i="1" r="AZ122"/>
  <c i="28" r="F35"/>
  <c i="1" r="AZ123"/>
  <c i="30" r="J35"/>
  <c i="1" r="AV125"/>
  <c r="AT125"/>
  <c r="AN125"/>
  <c i="17" r="J32"/>
  <c i="1" r="AG111"/>
  <c i="4" r="J35"/>
  <c i="1" r="AV98"/>
  <c r="AT98"/>
  <c r="AN98"/>
  <c i="6" r="F35"/>
  <c i="1" r="AZ100"/>
  <c r="BC95"/>
  <c i="21" r="F35"/>
  <c i="1" r="AZ116"/>
  <c i="22" r="J35"/>
  <c i="1" r="AV117"/>
  <c r="AT117"/>
  <c i="23" r="J35"/>
  <c i="1" r="AV118"/>
  <c r="AT118"/>
  <c r="AN118"/>
  <c i="25" r="F35"/>
  <c i="1" r="AZ120"/>
  <c i="29" r="F35"/>
  <c i="1" r="AZ124"/>
  <c i="31" r="J35"/>
  <c i="1" r="AV126"/>
  <c r="AT126"/>
  <c r="BB113"/>
  <c r="AX113"/>
  <c i="6" l="1" r="R133"/>
  <c i="2" r="P145"/>
  <c i="1" r="AU96"/>
  <c i="9" r="T146"/>
  <c i="2" r="R145"/>
  <c i="3" r="T134"/>
  <c i="22" r="BK171"/>
  <c r="J171"/>
  <c r="J110"/>
  <c i="9" r="BK204"/>
  <c r="J204"/>
  <c r="J116"/>
  <c i="24" r="J98"/>
  <c i="9" r="BK176"/>
  <c r="J176"/>
  <c r="J106"/>
  <c i="25" r="J98"/>
  <c i="10" r="BK132"/>
  <c r="J132"/>
  <c i="17" r="J132"/>
  <c r="J99"/>
  <c i="20" r="BK125"/>
  <c r="J125"/>
  <c i="17" r="J98"/>
  <c i="30" r="J41"/>
  <c i="1" r="AN122"/>
  <c r="AN121"/>
  <c i="27" r="J41"/>
  <c i="26" r="J41"/>
  <c i="25" r="J41"/>
  <c i="24" r="J41"/>
  <c i="23" r="J41"/>
  <c i="21" r="J41"/>
  <c i="18" r="J41"/>
  <c i="17" r="J41"/>
  <c i="15" r="J41"/>
  <c i="1" r="AN107"/>
  <c i="14" r="J41"/>
  <c i="13" r="J41"/>
  <c i="12" r="J41"/>
  <c i="11" r="J41"/>
  <c i="1" r="AN102"/>
  <c i="8" r="J98"/>
  <c r="J41"/>
  <c i="5" r="J41"/>
  <c i="4" r="J41"/>
  <c i="1" r="AN111"/>
  <c r="AN119"/>
  <c i="10" r="J32"/>
  <c i="1" r="AG104"/>
  <c i="3" r="J32"/>
  <c i="1" r="AG97"/>
  <c r="AN97"/>
  <c i="28" r="J32"/>
  <c i="1" r="AG123"/>
  <c r="AN123"/>
  <c i="31" r="J32"/>
  <c i="1" r="AG126"/>
  <c i="20" r="J32"/>
  <c i="1" r="AG115"/>
  <c i="6" r="J32"/>
  <c i="1" r="AG100"/>
  <c r="AN100"/>
  <c r="AY95"/>
  <c r="BB94"/>
  <c r="AX94"/>
  <c r="AU113"/>
  <c r="AZ113"/>
  <c r="AV113"/>
  <c r="AT113"/>
  <c r="AW95"/>
  <c r="BC94"/>
  <c r="W32"/>
  <c r="AU95"/>
  <c r="AU94"/>
  <c i="2" r="J32"/>
  <c i="1" r="AG96"/>
  <c i="16" r="J32"/>
  <c i="1" r="AG110"/>
  <c r="AN110"/>
  <c i="19" r="J32"/>
  <c i="1" r="AG114"/>
  <c r="BD94"/>
  <c r="W33"/>
  <c i="7" r="J32"/>
  <c i="1" r="AG101"/>
  <c r="AZ95"/>
  <c r="AX95"/>
  <c r="BA94"/>
  <c r="W30"/>
  <c i="29" r="J32"/>
  <c i="1" r="AG124"/>
  <c r="AN124"/>
  <c i="31" l="1" r="J41"/>
  <c i="7" r="J41"/>
  <c i="20" r="J41"/>
  <c i="10" r="J41"/>
  <c r="J98"/>
  <c i="20" r="J98"/>
  <c i="9" r="BK146"/>
  <c r="J146"/>
  <c r="J98"/>
  <c i="22" r="BK139"/>
  <c r="J139"/>
  <c r="J98"/>
  <c i="29" r="J41"/>
  <c i="28" r="J41"/>
  <c i="19" r="J41"/>
  <c i="1" r="AN114"/>
  <c i="16" r="J41"/>
  <c i="6" r="J41"/>
  <c i="3" r="J41"/>
  <c i="2" r="J41"/>
  <c i="1" r="AN96"/>
  <c r="AN101"/>
  <c r="AN115"/>
  <c r="AN104"/>
  <c r="AN126"/>
  <c r="AV95"/>
  <c r="AT95"/>
  <c r="AZ94"/>
  <c r="AV94"/>
  <c r="AK29"/>
  <c r="AY94"/>
  <c r="AW94"/>
  <c r="AK30"/>
  <c r="W31"/>
  <c i="9" l="1" r="J32"/>
  <c i="1" r="AG103"/>
  <c r="AN103"/>
  <c i="22" r="J32"/>
  <c i="1" r="AG117"/>
  <c r="AN117"/>
  <c r="AT94"/>
  <c r="W29"/>
  <c i="9" l="1" r="J41"/>
  <c i="22" r="J41"/>
  <c i="1" r="AG113"/>
  <c r="AN113"/>
  <c r="AG95"/>
  <c r="AG94"/>
  <c r="AK26"/>
  <c r="AK35"/>
  <c l="1" r="AN94"/>
  <c r="AN95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<sst xmlns="http://schemas.openxmlformats.org/spreadsheetml/2006/main">
  <si>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</si>
  <si>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</si>
  <si>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</si>
  <si>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</si>
  <si>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</si>
  <si>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{6679ff5b-eee2-4cc6-b65e-8d6877c11675}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</si>
  <si>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</si>
  <si>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</si>
  <si>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</si>
  <si>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</si>
  <si>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</si>
  <si>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</si>
  <si>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</si>
  <si>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</si>
  <si>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5/2024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</si>
  <si>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</si>
  <si>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</si>
  <si>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Parkoviště pro zaměstnance a heliport</t>
  </si>
  <si>
    <t>KSO:</t>
  </si>
  <si>
    <t>CC-CZ:</t>
  </si>
  <si>
    <t>Místo:</t>
  </si>
  <si>
    <t>České Budějovice</t>
  </si>
  <si>
    <t>Datum:</t>
  </si>
  <si>
    <t>13. 6. 2025</t>
  </si>
  <si>
    <t>Zadavatel:</t>
  </si>
  <si>
    <t>IČ:</t>
  </si>
  <si>
    <t>Nemocnice České Budějovice</t>
  </si>
  <si>
    <t>DIČ:</t>
  </si>
  <si>
    <t>Uchazeč:</t>
  </si>
  <si>
    <t>Vyplň údaj</t>
  </si>
  <si>
    <t>Projektant:</t>
  </si>
  <si>
    <t>AGP nova</t>
  </si>
  <si>
    <t>True</t>
  </si>
  <si>
    <t>Zpracovatel:</t>
  </si>
  <si>
    <t>QSB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</si>
  <si>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</si>
  <si>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Položky, pokud není uvedeno jinak, obsahují veškeré náklady na provedení, tzn. dodávku, montáž a montážní prostředky, kotevní a spojovací prvky, přesuny a dopravu, skládkovné, systémové detaily, profily a řešení, úpravu povrchu, pomocné lešení a přípravné práce.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</si>
  <si>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</si>
  <si>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</si>
  <si>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</si>
  <si>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</si>
  <si>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</si>
  <si>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</si>
  <si>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</si>
  <si>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</si>
  <si>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</si>
  <si>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</si>
  <si>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</si>
  <si>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</si>
  <si>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</si>
  <si>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</si>
  <si>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</si>
  <si>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</si>
  <si>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</si>
  <si>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</si>
  <si>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</si>
  <si>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</si>
  <si>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</si>
  <si>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</si>
  <si>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</si>
  <si>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</si>
  <si>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</si>
  <si>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</si>
  <si>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</si>
  <si>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</si>
  <si>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</si>
  <si>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</si>
  <si>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</si>
  <si>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</si>
  <si>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</si>
  <si>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</si>
  <si>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</si>
  <si>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</si>
  <si>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</si>
  <si>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</si>
  <si>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</si>
  <si>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</si>
  <si>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</si>
  <si>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</si>
  <si>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</si>
  <si>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</si>
  <si>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5/2024-A</t>
  </si>
  <si>
    <t>Parkovací dům</t>
  </si>
  <si>
    <t>STA</t>
  </si>
  <si>
    <t>1</t>
  </si>
  <si>
    <t>{b01b48bc-bef4-440b-a48b-3deaff7b4919}</t>
  </si>
  <si>
    <t>2</t>
  </si>
  <si>
    <t>/</t>
  </si>
  <si>
    <t>D.1.1</t>
  </si>
  <si>
    <t>Architektonicko-stavební část</t>
  </si>
  <si>
    <t>Soupis</t>
  </si>
  <si>
    <t>{fa619775-82bb-4352-a964-bcaf2be1303d}</t>
  </si>
  <si>
    <t>D.1.1.1</t>
  </si>
  <si>
    <t>ARS-MOST</t>
  </si>
  <si>
    <t>{89e9286c-3e41-451a-9039-5fb2c83deecb}</t>
  </si>
  <si>
    <t>D.1.1.3</t>
  </si>
  <si>
    <t>Záchytný systém</t>
  </si>
  <si>
    <t>{866c940d-8433-4d1f-9bf4-f13cdc02665d}</t>
  </si>
  <si>
    <t>D.1.1.4</t>
  </si>
  <si>
    <t>Výtahy</t>
  </si>
  <si>
    <t>{fcd09ce7-205d-42a2-b166-a73b467d8017}</t>
  </si>
  <si>
    <t>D.1.2</t>
  </si>
  <si>
    <t>Stavebně-konstrukční řešení</t>
  </si>
  <si>
    <t>{cf20edff-41f1-4b20-aec1-54053c065da9}</t>
  </si>
  <si>
    <t>D.1.4.1</t>
  </si>
  <si>
    <t>Zdravotně-technické instalace</t>
  </si>
  <si>
    <t>{8ad4aaaf-8e66-41a1-9a9a-5211662c9954}</t>
  </si>
  <si>
    <t>D.1.4.1b</t>
  </si>
  <si>
    <t>Drenáže</t>
  </si>
  <si>
    <t>{3b7d656f-bb1b-4851-b758-ae3d1faf057e}</t>
  </si>
  <si>
    <t>D.1.4.2</t>
  </si>
  <si>
    <t>Vytápění</t>
  </si>
  <si>
    <t>{4ffcb428-6f02-4672-b4d3-6b13d867c185}</t>
  </si>
  <si>
    <t>D.1.4.2.1</t>
  </si>
  <si>
    <t>Teplovod</t>
  </si>
  <si>
    <t>{efd40872-a287-4ccf-bc36-47b09690c13e}</t>
  </si>
  <si>
    <t>D.1.4.3</t>
  </si>
  <si>
    <t>Vzduchotechnika</t>
  </si>
  <si>
    <t>{406aad72-b13c-40aa-9e5b-7159759c4a51}</t>
  </si>
  <si>
    <t>D.1.4.3.1</t>
  </si>
  <si>
    <t>VRF chlazení</t>
  </si>
  <si>
    <t>{1a1c49b4-f32c-46b4-8923-d6d469222e65}</t>
  </si>
  <si>
    <t>D.1.4.4</t>
  </si>
  <si>
    <t>Silnoproud</t>
  </si>
  <si>
    <t>{7b80cf2c-3df6-476e-b2ef-050772072010}</t>
  </si>
  <si>
    <t>D.1.4.5</t>
  </si>
  <si>
    <t>Slaboproud</t>
  </si>
  <si>
    <t>{03d90367-6b78-4b42-a44c-49bba14e83e3}</t>
  </si>
  <si>
    <t>D.1.4.5.1</t>
  </si>
  <si>
    <t>Elektrická požární signalizace</t>
  </si>
  <si>
    <t>{7a1a3446-f144-4803-a380-fd3aff054dd4}</t>
  </si>
  <si>
    <t>D.2</t>
  </si>
  <si>
    <t>Zpevněné plochy a komunikace</t>
  </si>
  <si>
    <t>{8748c9c9-a4d6-49c9-a5c7-0ae8f4071ab2}</t>
  </si>
  <si>
    <t>D.3</t>
  </si>
  <si>
    <t>Vnější kanalizace</t>
  </si>
  <si>
    <t>{9053783b-ea2d-4a3b-b0c0-8815c0c8d7cb}</t>
  </si>
  <si>
    <t>VRN</t>
  </si>
  <si>
    <t>Vedlejší rozpočtové náklady</t>
  </si>
  <si>
    <t>{f242baf5-6894-4c92-85e5-4a443e8d85f1}</t>
  </si>
  <si>
    <t>5/2024-B</t>
  </si>
  <si>
    <t>Heliport</t>
  </si>
  <si>
    <t>{1a4c1b70-7274-45ec-81dd-395bae02f61e}</t>
  </si>
  <si>
    <t>{3334c797-7381-4795-b669-ed6c2ea5d078}</t>
  </si>
  <si>
    <t>{7cea4d44-f7bc-40a2-92c7-38505320375b}</t>
  </si>
  <si>
    <t>{fd4b58b6-56bf-4e4d-81f4-dd869d04efae}</t>
  </si>
  <si>
    <t>{d9285376-bd8e-4d7c-910e-46308ccd6f51}</t>
  </si>
  <si>
    <t>{a2002c64-6778-49a3-ab8e-a4f10f6b2bfd}</t>
  </si>
  <si>
    <t>{5dc04e46-f718-4a2e-8bc5-b23747a71767}</t>
  </si>
  <si>
    <t>{cc58eff9-7ed3-4c54-8243-7ac51399ea3b}</t>
  </si>
  <si>
    <t>{235ae6ad-961e-4818-b1d0-fc9dee8ca0ec}</t>
  </si>
  <si>
    <t>{7182dfcb-12b8-4df8-a031-bd5f2608f791}</t>
  </si>
  <si>
    <t>D.1.4.6</t>
  </si>
  <si>
    <t>Měření a regulace</t>
  </si>
  <si>
    <t>{782cb0d2-182a-402c-a7c0-dd2941b87933}</t>
  </si>
  <si>
    <t>D.5</t>
  </si>
  <si>
    <t>Technologie heliportu</t>
  </si>
  <si>
    <t>{bb87a0e5-dcff-4d1e-9ff0-a6a1fca876f8}</t>
  </si>
  <si>
    <t>D.6</t>
  </si>
  <si>
    <t>Hašení</t>
  </si>
  <si>
    <t>{b52a9b1c-870d-4116-aac0-8df39f293466}</t>
  </si>
  <si>
    <t>{e0c1be37-ff88-4253-a0a2-01fa585509d4}</t>
  </si>
  <si>
    <t>BET</t>
  </si>
  <si>
    <t>m3</t>
  </si>
  <si>
    <t>47,2</t>
  </si>
  <si>
    <t>FASlešení</t>
  </si>
  <si>
    <t>m2</t>
  </si>
  <si>
    <t>4754,28</t>
  </si>
  <si>
    <t>KRYCÍ LIST SOUPISU PRACÍ</t>
  </si>
  <si>
    <t>TUBlešení</t>
  </si>
  <si>
    <t>612,5</t>
  </si>
  <si>
    <t>dlažba450x450</t>
  </si>
  <si>
    <t>464,63</t>
  </si>
  <si>
    <t>sokl450x450</t>
  </si>
  <si>
    <t>m</t>
  </si>
  <si>
    <t>350</t>
  </si>
  <si>
    <t>dlažba300x300</t>
  </si>
  <si>
    <t>152,43</t>
  </si>
  <si>
    <t>Objekt:</t>
  </si>
  <si>
    <t>sokl300x300</t>
  </si>
  <si>
    <t>165,75</t>
  </si>
  <si>
    <t>5/2024-A - Parkovací dům</t>
  </si>
  <si>
    <t>dlažba200x200</t>
  </si>
  <si>
    <t>53,85</t>
  </si>
  <si>
    <t>Soupis:</t>
  </si>
  <si>
    <t>sokl200x200</t>
  </si>
  <si>
    <t>D.1.1 - Architektonicko-stavební část</t>
  </si>
  <si>
    <t>zárubně</t>
  </si>
  <si>
    <t>27,925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</si>
  <si>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 Položky, pokud není uvedeno jinak, obsahují veškeré náklady na provedení, tzn. dodávku, montáž a montážní prostředky, kotevní a spojovací prvky, přesuny a dopravu, skládkovné, systémové detaily, profily a řešení, úpravu povrchu, pomocné lešení a přípravné práce.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</si>
  <si>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</si>
  <si>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</si>
  <si>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</si>
  <si>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</si>
  <si>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</si>
  <si>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</si>
  <si>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</si>
  <si>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</si>
  <si>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</si>
  <si>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</si>
  <si>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</si>
  <si>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</si>
  <si>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</si>
  <si>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</si>
  <si>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</si>
  <si>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</si>
  <si>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</si>
  <si>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</si>
  <si>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</si>
  <si>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</si>
  <si>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</si>
  <si>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</si>
  <si>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</si>
  <si>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</si>
  <si>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</si>
  <si>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</si>
  <si>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</si>
  <si>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</si>
  <si>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</si>
  <si>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</si>
  <si>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</si>
  <si>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</si>
  <si>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</si>
  <si>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</si>
  <si>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</si>
  <si>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</si>
  <si>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</si>
  <si>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</si>
  <si>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</si>
  <si>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</si>
  <si>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</si>
  <si>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</si>
  <si>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</si>
  <si>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</si>
  <si>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</si>
  <si>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</si>
  <si>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</si>
  <si>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</si>
  <si>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112151301.R</t>
  </si>
  <si>
    <t>Seříznutí stromu listnatého o 5 m</t>
  </si>
  <si>
    <t>kus</t>
  </si>
  <si>
    <t>4</t>
  </si>
  <si>
    <t>-1435476510</t>
  </si>
  <si>
    <t>VV</t>
  </si>
  <si>
    <t>"stromy 17, 18, 5, 7, 8" 5</t>
  </si>
  <si>
    <t>Součet</t>
  </si>
  <si>
    <t>121151123</t>
  </si>
  <si>
    <t>Sejmutí ornice plochy přes 500 m2 tl vrstvy do 200 mm strojně</t>
  </si>
  <si>
    <t>1599827941</t>
  </si>
  <si>
    <t>859</t>
  </si>
  <si>
    <t>3</t>
  </si>
  <si>
    <t>131111322</t>
  </si>
  <si>
    <t>Vrtání jamek pro plotové sloupky D přes 100 do 200 mm ručně s mechanickým vrtákem</t>
  </si>
  <si>
    <t>-678915183</t>
  </si>
  <si>
    <t>"ZV15" 0,7*33</t>
  </si>
  <si>
    <t>"ZV01" 0,7*200</t>
  </si>
  <si>
    <t>132254104</t>
  </si>
  <si>
    <t>Hloubení rýh zapažených š do 800 mm v hornině třídy těžitelnosti I skupiny 3 objem přes 100 m3 strojně</t>
  </si>
  <si>
    <t>114952792</t>
  </si>
  <si>
    <t>"Ležatá splaškovou kanalizace" 80</t>
  </si>
  <si>
    <t>"Kanalizace přeložky" 72</t>
  </si>
  <si>
    <t>"Vodovodní přípojka" 18</t>
  </si>
  <si>
    <t>"Kanalizační přípojka" 36</t>
  </si>
  <si>
    <t>5</t>
  </si>
  <si>
    <t>139951123</t>
  </si>
  <si>
    <t>Bourání kcí v hloubených vykopávkách ze zdiva ze ŽB nebo předpjatého strojně</t>
  </si>
  <si>
    <t>33462980</t>
  </si>
  <si>
    <t>"betonová stěna z plotovek" 28,2</t>
  </si>
  <si>
    <t>"nízká BET. stěna" 19</t>
  </si>
  <si>
    <t>6</t>
  </si>
  <si>
    <t>151101102</t>
  </si>
  <si>
    <t>Zřízení příložného pažení a rozepření stěn rýh hl přes 2 do 4 m</t>
  </si>
  <si>
    <t>-1972242437</t>
  </si>
  <si>
    <t>"Ležatá splaškovou kanalizace" 50*2,0*2</t>
  </si>
  <si>
    <t>"Kanalizace přeložky" 30*3,0*2</t>
  </si>
  <si>
    <t>"Vodovodní přípojka" 15*1,5*2</t>
  </si>
  <si>
    <t>"Kanalizační přípojka" 15*3*2</t>
  </si>
  <si>
    <t>7</t>
  </si>
  <si>
    <t>151201112</t>
  </si>
  <si>
    <t>Odstranění zátažného pažení a rozepření stěn rýh hl přes 2 do 4 m</t>
  </si>
  <si>
    <t>-1971227078</t>
  </si>
  <si>
    <t>8</t>
  </si>
  <si>
    <t>151721111.R</t>
  </si>
  <si>
    <t>Výdřeva do ocelových zápor, hranol 130x130 mm - zřízení, odstranění</t>
  </si>
  <si>
    <t>-590652721</t>
  </si>
  <si>
    <t>"ochranan parovodu" 1,5*1,5*2</t>
  </si>
  <si>
    <t>9</t>
  </si>
  <si>
    <t>153111114</t>
  </si>
  <si>
    <t>Příčné řezání ocelových zaberaněných štětovnic z terénu</t>
  </si>
  <si>
    <t>1857766766</t>
  </si>
  <si>
    <t>"ochrana parovodu - odřezání HEB" 3</t>
  </si>
  <si>
    <t>10</t>
  </si>
  <si>
    <t>162351104</t>
  </si>
  <si>
    <t>Vodorovné přemístění přes 500 do 1000 m výkopku/sypaniny z horniny třídy těžitelnosti I skupiny 1 až 3</t>
  </si>
  <si>
    <t>2078629937</t>
  </si>
  <si>
    <t>"ornice" 859*0,2</t>
  </si>
  <si>
    <t>"výkp z jamek" 163,1*PI*0,1*0,1</t>
  </si>
  <si>
    <t>"rýhy" 206-170</t>
  </si>
  <si>
    <t>11</t>
  </si>
  <si>
    <t>171251101</t>
  </si>
  <si>
    <t>Uložení sypaniny do násypů nezhutněných strojně</t>
  </si>
  <si>
    <t>953322404</t>
  </si>
  <si>
    <t>174151101</t>
  </si>
  <si>
    <t>Zásyp jam, šachet rýh nebo kolem objektů sypaninou se zhutněním</t>
  </si>
  <si>
    <t>69832319</t>
  </si>
  <si>
    <t>"Ležatá splaškovou kanalizace" 80-18</t>
  </si>
  <si>
    <t>"Kanalizace přeložky" 72-8</t>
  </si>
  <si>
    <t>"Vodovodní přípojka" 18-6</t>
  </si>
  <si>
    <t>"Kanalizační přípojka" 36-4</t>
  </si>
  <si>
    <t>Zakládání</t>
  </si>
  <si>
    <t>13</t>
  </si>
  <si>
    <t>213221101</t>
  </si>
  <si>
    <t>Ochranná vrstva na základové spáře z betonu prostého bez zvláštních nároků na prostředí tl do 150 mm tř. C 12/15</t>
  </si>
  <si>
    <t>1720134429</t>
  </si>
  <si>
    <t>"věž" 0,05*246</t>
  </si>
  <si>
    <t>14</t>
  </si>
  <si>
    <t>213311151</t>
  </si>
  <si>
    <t>Polštáře zhutněné pod základy ze štěrkodrti netříděné</t>
  </si>
  <si>
    <t>-1461822680</t>
  </si>
  <si>
    <t>"věž" 0,15*246</t>
  </si>
  <si>
    <t>15</t>
  </si>
  <si>
    <t>273321411</t>
  </si>
  <si>
    <t>Základové desky ze ŽB bez zvýšených nároků na prostředí tř. C 20/25</t>
  </si>
  <si>
    <t>-463736183</t>
  </si>
  <si>
    <t>"věž" 0,1*246</t>
  </si>
  <si>
    <t>16</t>
  </si>
  <si>
    <t>273362021</t>
  </si>
  <si>
    <t>Výztuž základových desek svařovanými sítěmi Kari</t>
  </si>
  <si>
    <t>t</t>
  </si>
  <si>
    <t>-692335573</t>
  </si>
  <si>
    <t>"věž" 246*8/1000</t>
  </si>
  <si>
    <t>17</t>
  </si>
  <si>
    <t>275313711</t>
  </si>
  <si>
    <t>Základové patky z betonu tř. C 20/25</t>
  </si>
  <si>
    <t>1671655097</t>
  </si>
  <si>
    <t>"ochrana parovodu" 0,4*0,4*0,8*3*1,15</t>
  </si>
  <si>
    <t>"ZV15" PI*0,075*0,075*0,7*33*1,2</t>
  </si>
  <si>
    <t>"ZV01" PI*0,075*0,075*0,7*200*1,2</t>
  </si>
  <si>
    <t>3,901*1,15 'Přepočtené koeficientem množství</t>
  </si>
  <si>
    <t>18</t>
  </si>
  <si>
    <t>275351121</t>
  </si>
  <si>
    <t>Zřízení bednění základových patek</t>
  </si>
  <si>
    <t>-1969979104</t>
  </si>
  <si>
    <t>"ochrana parovodu" 4*0,4*0,8*3</t>
  </si>
  <si>
    <t>19</t>
  </si>
  <si>
    <t>275351122</t>
  </si>
  <si>
    <t>Odstranění bednění základových patek</t>
  </si>
  <si>
    <t>-1276012225</t>
  </si>
  <si>
    <t>Svislé a kompletní konstrukce</t>
  </si>
  <si>
    <t>20</t>
  </si>
  <si>
    <t>311235121</t>
  </si>
  <si>
    <t>Zdivo jednovrstvé z cihel broušených do P10 na tenkovrstvou maltu tl 200 mm</t>
  </si>
  <si>
    <t>-89414542</t>
  </si>
  <si>
    <t>hodnoty z VV stěn -Věž</t>
  </si>
  <si>
    <t>"1.NP"1,59</t>
  </si>
  <si>
    <t>"2.NP"1,49</t>
  </si>
  <si>
    <t>"3.NP"1,57</t>
  </si>
  <si>
    <t>"4.NP"1,71</t>
  </si>
  <si>
    <t>"5.NP" 6</t>
  </si>
  <si>
    <t>311235131</t>
  </si>
  <si>
    <t>Zdivo jednovrstvé z cihel broušených do P10 na tenkovrstvou maltu tl 240 mm</t>
  </si>
  <si>
    <t>-1980098127</t>
  </si>
  <si>
    <t xml:space="preserve">hodnoty z VV stěn </t>
  </si>
  <si>
    <t>"4.NP plocha heliportu"4+16</t>
  </si>
  <si>
    <t>22</t>
  </si>
  <si>
    <t>311235211</t>
  </si>
  <si>
    <t>Zdivo jednovrstvé z cihel broušených do P10 na tenkovrstvou maltu tl 440 mm</t>
  </si>
  <si>
    <t>86449771</t>
  </si>
  <si>
    <t>hodnoty z VV stěn - Věž</t>
  </si>
  <si>
    <t>"1.NP"44+28+16+40+5+38</t>
  </si>
  <si>
    <t>"2.NP"34+34+17+35+5+37</t>
  </si>
  <si>
    <t>"3.NP"61+50+19+9+51+56</t>
  </si>
  <si>
    <t>"4.NP"4+4+30+82+49+18+8+47+76+4+1</t>
  </si>
  <si>
    <t>23</t>
  </si>
  <si>
    <t>311238933</t>
  </si>
  <si>
    <t>Založení zdiva z cihel děrovaných broušených na zakládací maltu tloušťky přes 175 do 200 mm</t>
  </si>
  <si>
    <t>1101232034</t>
  </si>
  <si>
    <t>12,36/2,8</t>
  </si>
  <si>
    <t>24</t>
  </si>
  <si>
    <t>311238935</t>
  </si>
  <si>
    <t>Založení zdiva z cihel děrovaných broušených na zakládací maltu tloušťky přes 200 do 250 mm</t>
  </si>
  <si>
    <t>-1920075301</t>
  </si>
  <si>
    <t>20/2,8</t>
  </si>
  <si>
    <t>25</t>
  </si>
  <si>
    <t>311238941</t>
  </si>
  <si>
    <t>Založení zdiva z cihel děrovaných broušených na zakládací maltu tloušťky přes 380 do 440 mm</t>
  </si>
  <si>
    <t>993101225</t>
  </si>
  <si>
    <t>(1000-98)/2,8</t>
  </si>
  <si>
    <t>26</t>
  </si>
  <si>
    <t>317168011</t>
  </si>
  <si>
    <t>Překlad keramický plochý š 115 mm dl 1000 mm</t>
  </si>
  <si>
    <t>-518143613</t>
  </si>
  <si>
    <t>1.NP</t>
  </si>
  <si>
    <t>4.NP plocha heliportu</t>
  </si>
  <si>
    <t>27</t>
  </si>
  <si>
    <t>317168012</t>
  </si>
  <si>
    <t>Překlad keramický plochý š 115 mm dl 1250 mm</t>
  </si>
  <si>
    <t>-1871198142</t>
  </si>
  <si>
    <t>2.NP</t>
  </si>
  <si>
    <t>3.NP</t>
  </si>
  <si>
    <t>28</t>
  </si>
  <si>
    <t>317168013</t>
  </si>
  <si>
    <t>Překlad keramický plochý š 115 mm dl 1500 mm</t>
  </si>
  <si>
    <t>472244064</t>
  </si>
  <si>
    <t>29</t>
  </si>
  <si>
    <t>317168015</t>
  </si>
  <si>
    <t>Překlad keramický plochý š 115 mm dl 2000 mm</t>
  </si>
  <si>
    <t>785822342</t>
  </si>
  <si>
    <t>30</t>
  </si>
  <si>
    <t>317168051</t>
  </si>
  <si>
    <t>Překlad keramický vysoký v 238 mm dl 1000 mm</t>
  </si>
  <si>
    <t>-1297427677</t>
  </si>
  <si>
    <t xml:space="preserve">hodnota z VV </t>
  </si>
  <si>
    <t>O1</t>
  </si>
  <si>
    <t>"1.NP"10*5</t>
  </si>
  <si>
    <t>"4.NP"5*5</t>
  </si>
  <si>
    <t>31</t>
  </si>
  <si>
    <t>317168054</t>
  </si>
  <si>
    <t>Překlad keramický vysoký v 238 mm dl 1750 mm</t>
  </si>
  <si>
    <t>1364560879</t>
  </si>
  <si>
    <t>O4</t>
  </si>
  <si>
    <t>32</t>
  </si>
  <si>
    <t>317998114</t>
  </si>
  <si>
    <t>Tepelná izolace mezi překlady v 24 cm z EPS tl 90 mm</t>
  </si>
  <si>
    <t>-502210976</t>
  </si>
  <si>
    <t>"1.NP"10*1</t>
  </si>
  <si>
    <t>"4.NP"5*1</t>
  </si>
  <si>
    <t>"4.NP"5*1,75</t>
  </si>
  <si>
    <t>33</t>
  </si>
  <si>
    <t>342244201</t>
  </si>
  <si>
    <t>Příčka z cihel broušených na tenkovrstvou maltu tloušťky 80 mm</t>
  </si>
  <si>
    <t>-481321155</t>
  </si>
  <si>
    <t xml:space="preserve">hodnoty z VV stěn - Věž </t>
  </si>
  <si>
    <t>"1.NP"5+5+4+3+5+1+3+3+1</t>
  </si>
  <si>
    <t>"4.NP"10+5+1+2+1+2+1</t>
  </si>
  <si>
    <t>34</t>
  </si>
  <si>
    <t>342244211</t>
  </si>
  <si>
    <t>Příčka z cihel broušených na tenkovrstvou maltu tloušťky 115 mm</t>
  </si>
  <si>
    <t>-269796908</t>
  </si>
  <si>
    <t>"1.NP"6+5+11+6+9+8+1+5+10+2+6+9+2</t>
  </si>
  <si>
    <t>"2.NP"15+6+6+8+1+1</t>
  </si>
  <si>
    <t>"3.NP"10+7+14+16+16+22+8+1</t>
  </si>
  <si>
    <t>"4.NP"5+2+8+13+8+2</t>
  </si>
  <si>
    <t>35</t>
  </si>
  <si>
    <t>342244301</t>
  </si>
  <si>
    <t>Příčka zvukově izolační z cihel děrovaných na maltu M10 tloušťky 115 mm</t>
  </si>
  <si>
    <t>1622443428</t>
  </si>
  <si>
    <t>"3.NP"24</t>
  </si>
  <si>
    <t>"4.NP"23+27+11+20+4+4+1</t>
  </si>
  <si>
    <t>36</t>
  </si>
  <si>
    <t>342291111</t>
  </si>
  <si>
    <t>Ukotvení příček montážní polyuretanovou pěnou tl příčky do 100 mm</t>
  </si>
  <si>
    <t>450464959</t>
  </si>
  <si>
    <t>52/2,8</t>
  </si>
  <si>
    <t>37</t>
  </si>
  <si>
    <t>342291112</t>
  </si>
  <si>
    <t>Ukotvení příček montážní polyuretanovou pěnou tl příčky přes 100 mm</t>
  </si>
  <si>
    <t>206423690</t>
  </si>
  <si>
    <t>(114+257-8)/2,8</t>
  </si>
  <si>
    <t>38</t>
  </si>
  <si>
    <t>346244821</t>
  </si>
  <si>
    <t>Přizdívky izolační tl 140 mm z cihel dl 290 mm pevnosti P 10 až P 20 na MC 10</t>
  </si>
  <si>
    <t>1588467458</t>
  </si>
  <si>
    <t>"výtahová šachta - dojezd" 1*23,5</t>
  </si>
  <si>
    <t>39</t>
  </si>
  <si>
    <t>346272216</t>
  </si>
  <si>
    <t>Přizdívka z pórobetonových tvárnic tl 50 mm</t>
  </si>
  <si>
    <t>-1343108485</t>
  </si>
  <si>
    <t>"přizdívky kolem stoupaček" 20*3</t>
  </si>
  <si>
    <t>Vodorovné konstrukce</t>
  </si>
  <si>
    <t>40</t>
  </si>
  <si>
    <t>451573111</t>
  </si>
  <si>
    <t>Lože pod potrubí otevřený výkop ze štěrkopísku</t>
  </si>
  <si>
    <t>-393212783</t>
  </si>
  <si>
    <t>"Ležatá splaškovou kanalizace" 18</t>
  </si>
  <si>
    <t>"Kanalizace přeložky" 8</t>
  </si>
  <si>
    <t>"Vodovodní přípojka" 6</t>
  </si>
  <si>
    <t>"Kanalizační přípojka" 4</t>
  </si>
  <si>
    <t>Úpravy povrchů, podlahy a osazování výplní</t>
  </si>
  <si>
    <t>41</t>
  </si>
  <si>
    <t>612131301</t>
  </si>
  <si>
    <t>Cementový postřik vnitřních stěn nanášený celoplošně strojně</t>
  </si>
  <si>
    <t>611666247</t>
  </si>
  <si>
    <t>věž</t>
  </si>
  <si>
    <t>omítka</t>
  </si>
  <si>
    <t>"1.NP" (20,62+10,38+16,39+37,44+25,42)*2</t>
  </si>
  <si>
    <t>"odečet otvorů" -74,2</t>
  </si>
  <si>
    <t>"2.NP" (18,39+14,69+18,46+41,05+26,08)*2</t>
  </si>
  <si>
    <t>"odečet otvorů" -80,1</t>
  </si>
  <si>
    <t>"3.NP" (17,91+14,69+15,21+12,43+11,81+11,88+15,73+40,48+24,78)*2</t>
  </si>
  <si>
    <t>"4.NP" (30,65+13,83+10,63+40,48+24,78+57,85)*2</t>
  </si>
  <si>
    <t>"odečet otvorů" -86,5</t>
  </si>
  <si>
    <t>Mezisoučet</t>
  </si>
  <si>
    <t>42</t>
  </si>
  <si>
    <t>612321321</t>
  </si>
  <si>
    <t>Vápenocementová omítka hladká jednovrstvá vnitřních stěn nanášená strojně</t>
  </si>
  <si>
    <t>-583624673</t>
  </si>
  <si>
    <t>"pod obklad" (190,594+70,844)</t>
  </si>
  <si>
    <t>43</t>
  </si>
  <si>
    <t>612321341</t>
  </si>
  <si>
    <t>Vápenocementová omítka štuková dvouvrstvá vnitřních stěn nanášená strojně</t>
  </si>
  <si>
    <t>-1162939391</t>
  </si>
  <si>
    <t>olejový nátěr</t>
  </si>
  <si>
    <t>44</t>
  </si>
  <si>
    <t>622131321</t>
  </si>
  <si>
    <t>Penetrační nátěr vnějších stěn nanášený strojně</t>
  </si>
  <si>
    <t>1523091614</t>
  </si>
  <si>
    <t>"obvodová stěna" 922</t>
  </si>
  <si>
    <t>45</t>
  </si>
  <si>
    <t>622151021</t>
  </si>
  <si>
    <t>Penetrační akrylátový nátěr vnějších mozaikových tenkovrstvých omítek stěn</t>
  </si>
  <si>
    <t>-1339446044</t>
  </si>
  <si>
    <t>"soklová omítka tl. 2 mm" 22</t>
  </si>
  <si>
    <t>46</t>
  </si>
  <si>
    <t>622211021</t>
  </si>
  <si>
    <t>Montáž kontaktního zateplení vnějších stěn lepením a mechanickým kotvením polystyrénových desek do betonu a zdiva tl přes 80 do 120 mm</t>
  </si>
  <si>
    <t>149420759</t>
  </si>
  <si>
    <t>47</t>
  </si>
  <si>
    <t>M</t>
  </si>
  <si>
    <t>28376423</t>
  </si>
  <si>
    <t>deska XPS hrana polodrážková a hladký povrch 300kPA λ=0,035 tl 120mm</t>
  </si>
  <si>
    <t>399359512</t>
  </si>
  <si>
    <t>"obvodová stěna - sokl" 22</t>
  </si>
  <si>
    <t>22*1,05 'Přepočtené koeficientem množství</t>
  </si>
  <si>
    <t>48</t>
  </si>
  <si>
    <t>622221131</t>
  </si>
  <si>
    <t>Montáž kontaktního zateplení vnějších stěn lepením a mechanickým kotvením desek z minerální vlny s kolmou orientací do zdiva a betonu tl přes 120 do 160 mm</t>
  </si>
  <si>
    <t>-1346448044</t>
  </si>
  <si>
    <t>"obvodová stěna"</t>
  </si>
  <si>
    <t>49</t>
  </si>
  <si>
    <t>63151533</t>
  </si>
  <si>
    <t>deska tepelně izolační minerální kontaktních fasád kolmé vlákno λ=0,040-0,041 tl 160mm</t>
  </si>
  <si>
    <t>1360051638</t>
  </si>
  <si>
    <t>922*1,05 'Přepočtené koeficientem množství</t>
  </si>
  <si>
    <t>50</t>
  </si>
  <si>
    <t>622252001</t>
  </si>
  <si>
    <t>Montáž profilů kontaktního zateplení připevněných mechanicky</t>
  </si>
  <si>
    <t>984086209</t>
  </si>
  <si>
    <t>51</t>
  </si>
  <si>
    <t>59051653</t>
  </si>
  <si>
    <t>profil zakládací Al tl 0,7mm pro ETICS pro izolant tl 160mm</t>
  </si>
  <si>
    <t>-680222224</t>
  </si>
  <si>
    <t>63*1,05 'Přepočtené koeficientem množství</t>
  </si>
  <si>
    <t>52</t>
  </si>
  <si>
    <t>622511112</t>
  </si>
  <si>
    <t>Tenkovrstvá akrylátová mozaiková střednězrnná omítka vnějších stěn</t>
  </si>
  <si>
    <t>-225789992</t>
  </si>
  <si>
    <t>53</t>
  </si>
  <si>
    <t>622531012</t>
  </si>
  <si>
    <t>Tenkovrstvá silikonová zatíraná omítka zrnitost 1,5 mm vnějších stěn</t>
  </si>
  <si>
    <t>841365149</t>
  </si>
  <si>
    <t>54</t>
  </si>
  <si>
    <t>631311114</t>
  </si>
  <si>
    <t>Mazanina tl přes 50 do 80 mm z betonu prostého bez zvýšených nároků na prostředí tř. C 16/20</t>
  </si>
  <si>
    <t>1214894068</t>
  </si>
  <si>
    <t>"plocha střechy nad 4.NP" 203,2*0,07</t>
  </si>
  <si>
    <t>55</t>
  </si>
  <si>
    <t>631311115</t>
  </si>
  <si>
    <t>Mazanina tl přes 50 do 80 mm z betonu prostého bez zvýšených nároků na prostředí tř. C 20/25</t>
  </si>
  <si>
    <t>-889577635</t>
  </si>
  <si>
    <t>"1NP" 175*0,08</t>
  </si>
  <si>
    <t>"2-4NP" (718-4*13-219)*0,055</t>
  </si>
  <si>
    <t>"2-4NP" (802-718)*0,062</t>
  </si>
  <si>
    <t>56</t>
  </si>
  <si>
    <t>631319011</t>
  </si>
  <si>
    <t>Příplatek k mazanině tl přes 50 do 80 mm za přehlazení povrchu</t>
  </si>
  <si>
    <t>926666217</t>
  </si>
  <si>
    <t>57</t>
  </si>
  <si>
    <t>631319171</t>
  </si>
  <si>
    <t>Příplatek k mazanině tl přes 50 do 80 mm za stržení povrchu spodní vrstvy před vložením výztuže</t>
  </si>
  <si>
    <t>-237814150</t>
  </si>
  <si>
    <t>43,793</t>
  </si>
  <si>
    <t>58</t>
  </si>
  <si>
    <t>214528024</t>
  </si>
  <si>
    <t>59</t>
  </si>
  <si>
    <t>631362021</t>
  </si>
  <si>
    <t>Výztuž mazanin svařovanými sítěmi Kari</t>
  </si>
  <si>
    <t>-754176969</t>
  </si>
  <si>
    <t>"1NP" 175*8/1000</t>
  </si>
  <si>
    <t>"2-4NP" (718-4*13-219)*4,5/1000</t>
  </si>
  <si>
    <t>"2-4NP" (802-718)*4,5/1000</t>
  </si>
  <si>
    <t>60</t>
  </si>
  <si>
    <t>1389072903</t>
  </si>
  <si>
    <t>"plocha střechy nad 4.NP" 203,2*0,05*(18,5/6)*1,2/1000</t>
  </si>
  <si>
    <t>61</t>
  </si>
  <si>
    <t>632481213</t>
  </si>
  <si>
    <t>Separační vrstva z PE fólie</t>
  </si>
  <si>
    <t>-150001898</t>
  </si>
  <si>
    <t>"1NP" 175</t>
  </si>
  <si>
    <t>"2-4NP" 802-13*4-219</t>
  </si>
  <si>
    <t>62</t>
  </si>
  <si>
    <t>634112113</t>
  </si>
  <si>
    <t>Obvodová dilatace podlahovým páskem z pěnového PE mezi stěnou a mazaninou nebo potěrem v 80 mm</t>
  </si>
  <si>
    <t>1127550217</t>
  </si>
  <si>
    <t>"1NP" 181</t>
  </si>
  <si>
    <t>"2-4NP" 656-162</t>
  </si>
  <si>
    <t>63</t>
  </si>
  <si>
    <t>642942111</t>
  </si>
  <si>
    <t>Osazování zárubní nebo rámů dveřních kovových do 2,5 m2 na MC</t>
  </si>
  <si>
    <t>-1702973670</t>
  </si>
  <si>
    <t>D103</t>
  </si>
  <si>
    <t>D104</t>
  </si>
  <si>
    <t>D105</t>
  </si>
  <si>
    <t>D106</t>
  </si>
  <si>
    <t>D107</t>
  </si>
  <si>
    <t>D108</t>
  </si>
  <si>
    <t>D110</t>
  </si>
  <si>
    <t>D303</t>
  </si>
  <si>
    <t>D401</t>
  </si>
  <si>
    <t>D402</t>
  </si>
  <si>
    <t>D403</t>
  </si>
  <si>
    <t>D404</t>
  </si>
  <si>
    <t>D405</t>
  </si>
  <si>
    <t>D406</t>
  </si>
  <si>
    <t>D407</t>
  </si>
  <si>
    <t>D408</t>
  </si>
  <si>
    <t>D410</t>
  </si>
  <si>
    <t>64</t>
  </si>
  <si>
    <t>55331481</t>
  </si>
  <si>
    <t>zárubeň jednokřídlá ocelová pro zdění tl stěny 75-100mm rozměru 700/1970, 2100mm</t>
  </si>
  <si>
    <t>-131716972</t>
  </si>
  <si>
    <t>P</t>
  </si>
  <si>
    <t>Poznámka k položce:_x000d_
YH, YH s drážkou, YZP</t>
  </si>
  <si>
    <t>65</t>
  </si>
  <si>
    <t>55331486</t>
  </si>
  <si>
    <t>zárubeň jednokřídlá ocelová pro zdění tl stěny 110-150mm rozměru 700/1970, 2100mm</t>
  </si>
  <si>
    <t>-565933621</t>
  </si>
  <si>
    <t>66</t>
  </si>
  <si>
    <t>55331487</t>
  </si>
  <si>
    <t>zárubeň jednokřídlá ocelová pro zdění tl stěny 110-150mm rozměru 800/1970, 2100mm</t>
  </si>
  <si>
    <t>-1022334334</t>
  </si>
  <si>
    <t>67</t>
  </si>
  <si>
    <t>55331488</t>
  </si>
  <si>
    <t>zárubeň jednokřídlá ocelová pro zdění tl stěny 110-150mm rozměru 900/1970, 2100mm</t>
  </si>
  <si>
    <t>-811822385</t>
  </si>
  <si>
    <t>68</t>
  </si>
  <si>
    <t>55331489</t>
  </si>
  <si>
    <t>zárubeň jednokřídlá ocelová pro zdění tl stěny 110-150mm rozměru 1100/1970, 2100mm</t>
  </si>
  <si>
    <t>-1548589352</t>
  </si>
  <si>
    <t>69</t>
  </si>
  <si>
    <t>5533148R</t>
  </si>
  <si>
    <t>zárubeň jednokřídlá ocelová pro zdění tl stěny 110-150mm rozměru 1000/1970, 2100mm</t>
  </si>
  <si>
    <t>-967996400</t>
  </si>
  <si>
    <t>70</t>
  </si>
  <si>
    <t>642945111</t>
  </si>
  <si>
    <t>Osazování protipožárních nebo protiplynových zárubní dveří jednokřídlových do 2,5 m2</t>
  </si>
  <si>
    <t>1371336158</t>
  </si>
  <si>
    <t>POŽ101</t>
  </si>
  <si>
    <t>POŽ102</t>
  </si>
  <si>
    <t>POŽ109</t>
  </si>
  <si>
    <t>POŽ201</t>
  </si>
  <si>
    <t>POŽ202</t>
  </si>
  <si>
    <t>POŽ301</t>
  </si>
  <si>
    <t>POŽ302</t>
  </si>
  <si>
    <t>POŽ304</t>
  </si>
  <si>
    <t>POŽ305</t>
  </si>
  <si>
    <t>POŽ306</t>
  </si>
  <si>
    <t>71</t>
  </si>
  <si>
    <t>55331563</t>
  </si>
  <si>
    <t>zárubeň jednokřídlá ocelová pro zdění s protipožární úpravou tl stěny 110-150mm rozměru 900/1970, 2100mm</t>
  </si>
  <si>
    <t>-1376527149</t>
  </si>
  <si>
    <t>Poznámka k položce:_x000d_
YZP s PP ochranou</t>
  </si>
  <si>
    <t>72</t>
  </si>
  <si>
    <t>55331564</t>
  </si>
  <si>
    <t>zárubeň jednokřídlá ocelová pro zdění s protipožární úpravou tl stěny 110-150mm rozměru 1100/1970, 2100mm</t>
  </si>
  <si>
    <t>-1386305170</t>
  </si>
  <si>
    <t>Ostatní konstrukce a práce, bourání</t>
  </si>
  <si>
    <t>73</t>
  </si>
  <si>
    <t>912003.R</t>
  </si>
  <si>
    <t>Svodidlo na stěny, š. 203 mm, vč. koncovek a kotvení, d+m</t>
  </si>
  <si>
    <t>638138688</t>
  </si>
  <si>
    <t>Poznámka k položce:_x000d_
- Materiál je vysoce odolný celoprobarvený plast, který u všech prvků tvoří hlavní pohledovou část. Povrch mírně strukturovaný. _x000d_
- Kotvení do stěn zajišťují hliníkové profily a konzoly, případně vinylové tlumiče nárazů.</t>
  </si>
  <si>
    <t>"4.NP" 20</t>
  </si>
  <si>
    <t>74</t>
  </si>
  <si>
    <t>912004.R</t>
  </si>
  <si>
    <t>Ochranné kryty rohů výšky 2000 mm, š. 76+76 mm, vč. kotvení, d+m</t>
  </si>
  <si>
    <t>ks</t>
  </si>
  <si>
    <t>-2014510426</t>
  </si>
  <si>
    <t>"1.NP" 9</t>
  </si>
  <si>
    <t>"2.NP" 6</t>
  </si>
  <si>
    <t>"3.NP" 6</t>
  </si>
  <si>
    <t>"4.NP" 8</t>
  </si>
  <si>
    <t>75</t>
  </si>
  <si>
    <t>912005.R</t>
  </si>
  <si>
    <t>Bezpečnostní hliníková tabulka - rozměr 21x6cm</t>
  </si>
  <si>
    <t>-459966373</t>
  </si>
  <si>
    <t>Poznámka k položce:_x000d_
Budou osazeny podle ČSN ISO 3864 Bezpečnostní barvy a bezpečnostní značky, ČSN 01 8013 Požární tabulky a podle ostatních závazných a platných předpisů a musí vyznačovat mimo jiné elektrická zařízení a směry úniku.</t>
  </si>
  <si>
    <t>76</t>
  </si>
  <si>
    <t>941211112</t>
  </si>
  <si>
    <t>Montáž lešení řadového rámového lehkého zatížení do 200 kg/m2 š od 0,6 do 0,9 m v přes 10 do 25 m</t>
  </si>
  <si>
    <t>164386967</t>
  </si>
  <si>
    <t>"1.NP" 410*3,5</t>
  </si>
  <si>
    <t>"2.NP" 416*3,32</t>
  </si>
  <si>
    <t>"3.NP" 416*3,21</t>
  </si>
  <si>
    <t>"4.NP" 72*6,55</t>
  </si>
  <si>
    <t>"5.NP" 32*4,1</t>
  </si>
  <si>
    <t>77</t>
  </si>
  <si>
    <t>941211112.R</t>
  </si>
  <si>
    <t>Montáž lešení atypického řadového rámového lehkého zatížení do 200 kg/m2 š od 0,6 do 0,9 m v přes 10 do 25 m</t>
  </si>
  <si>
    <t>-1470819422</t>
  </si>
  <si>
    <t>"Tubus" 175*3,5</t>
  </si>
  <si>
    <t>78</t>
  </si>
  <si>
    <t>941211212</t>
  </si>
  <si>
    <t>Příplatek k lešení řadovému rámovému lehkému do 200 kg/m2 š od 0,6 do 0,9 m v přes 10 do 25 m za každý den použití</t>
  </si>
  <si>
    <t>2008185415</t>
  </si>
  <si>
    <t>79</t>
  </si>
  <si>
    <t>941211212.R</t>
  </si>
  <si>
    <t>Příplatek k lešení atypického řadovému rámovému lehkému do 200 kg/m2 š od 0,6 do 0,9 m v přes 10 do 25 m za každý den použití</t>
  </si>
  <si>
    <t>-221948971</t>
  </si>
  <si>
    <t>80</t>
  </si>
  <si>
    <t>941211812</t>
  </si>
  <si>
    <t>Demontáž lešení řadového rámového lehkého zatížení do 200 kg/m2 š od 0,6 do 0,9 m v přes 10 do 25 m</t>
  </si>
  <si>
    <t>-792992177</t>
  </si>
  <si>
    <t>81</t>
  </si>
  <si>
    <t>941211812.R</t>
  </si>
  <si>
    <t>Demontáž lešení atypického řadového rámového lehkého zatížení do 200 kg/m2 š od 0,6 do 0,9 m v přes 10 do 25 m</t>
  </si>
  <si>
    <t>-1517140824</t>
  </si>
  <si>
    <t>82</t>
  </si>
  <si>
    <t>945421110</t>
  </si>
  <si>
    <t>Hydraulická zvedací plošina na automobilovém podvozku výška zdvihu do 18 m včetně obsluhy</t>
  </si>
  <si>
    <t>hod</t>
  </si>
  <si>
    <t>-408260468</t>
  </si>
  <si>
    <t>"kácení" 10</t>
  </si>
  <si>
    <t>83</t>
  </si>
  <si>
    <t>949101111</t>
  </si>
  <si>
    <t>Lešení pomocné pro objekty pozemních staveb s lešeňovou podlahou v do 1,9 m zatížení do 150 kg/m2</t>
  </si>
  <si>
    <t>524604175</t>
  </si>
  <si>
    <t>"1.NP" 376,29</t>
  </si>
  <si>
    <t>"2.NP" 198,5</t>
  </si>
  <si>
    <t>"3.NP" 195,04</t>
  </si>
  <si>
    <t>"4.NP" 591,1</t>
  </si>
  <si>
    <t>"5.NP" 35,26</t>
  </si>
  <si>
    <t>"1.NP - parkoviště" 8449,25</t>
  </si>
  <si>
    <t>"1.NP - rampa 2" 178,02</t>
  </si>
  <si>
    <t>"1.NP - rampa 1" 178,02</t>
  </si>
  <si>
    <t>"2.NP - parkoviště" 8161,2</t>
  </si>
  <si>
    <t>"2.NP - rampa 3" 178,02</t>
  </si>
  <si>
    <t>"2.NP - rampa 4" 178,02</t>
  </si>
  <si>
    <t>"3.NP - parkoviště" 8161,16</t>
  </si>
  <si>
    <t>84</t>
  </si>
  <si>
    <t>953121110.R</t>
  </si>
  <si>
    <t>Dilatační vodotěsný profil do podlah z extrudovaných elastomerových profilů z pryže EPDM vč. osazení</t>
  </si>
  <si>
    <t>1664514583</t>
  </si>
  <si>
    <t>Poznámka k položce:_x000d_
- šířka spáry: až 100 mm_x000d_
- horizontální: až ±50 mm_x000d_
- vertikální pohyb: až do ±15 mm_x000d_
- boční: až do ±15 mm_x000d_
- náložnost: 2500kg bodové zatížení_x000d_
- typ Zip Block</t>
  </si>
  <si>
    <t>"podlaha 2.NP" 308</t>
  </si>
  <si>
    <t>"podlaha 3.NP" 308</t>
  </si>
  <si>
    <t>"podlaha 4.NP" 308</t>
  </si>
  <si>
    <t>"4.NP úroveň heliportu, dilatace ŽB desky pod tubusem" 10</t>
  </si>
  <si>
    <t>85</t>
  </si>
  <si>
    <t>953121111.R</t>
  </si>
  <si>
    <t>Krycí dilatační AL profil stropní/stěnový pro šířku spáry do 25 mm vč. osazení</t>
  </si>
  <si>
    <t>189350807</t>
  </si>
  <si>
    <t>"strop nad 1.NP" 308</t>
  </si>
  <si>
    <t>"strop nad 2.NP" 308</t>
  </si>
  <si>
    <t>"strop nad 3.NP" 308</t>
  </si>
  <si>
    <t>"4.NP úroveň heliportu, diolatace ŽB desky pod tubusem" 10</t>
  </si>
  <si>
    <t>86</t>
  </si>
  <si>
    <t>953312113.R</t>
  </si>
  <si>
    <t>Vložky do svislých dilatačních spár z PUR desek tl. přes 20 do 30 mm</t>
  </si>
  <si>
    <t>2009931082</t>
  </si>
  <si>
    <t>"strop nad 1.NP" 308*0,5</t>
  </si>
  <si>
    <t>"strop nad 2.NP" 308*0,5</t>
  </si>
  <si>
    <t>"strop nad 3.NP" 308*0,5</t>
  </si>
  <si>
    <t>"4.NP úroveň heliportu, diolatace ŽB desky pod tubusem" 10*0,5</t>
  </si>
  <si>
    <t>87</t>
  </si>
  <si>
    <t>55324610.r</t>
  </si>
  <si>
    <t>izolační PUR panel tl. do 25 mm</t>
  </si>
  <si>
    <t>-35246886</t>
  </si>
  <si>
    <t>467*1,05 'Přepočtené koeficientem množství</t>
  </si>
  <si>
    <t>88</t>
  </si>
  <si>
    <t>953312125</t>
  </si>
  <si>
    <t>Vložky do svislých dilatačních spár z extrudovaných polystyrénových desek tl. přes 40 do 50 mm</t>
  </si>
  <si>
    <t>-620726681</t>
  </si>
  <si>
    <t>89</t>
  </si>
  <si>
    <t>953943211</t>
  </si>
  <si>
    <t>Osazování hasicího přístroje</t>
  </si>
  <si>
    <t>-333024871</t>
  </si>
  <si>
    <t>90</t>
  </si>
  <si>
    <t>44932114.R1</t>
  </si>
  <si>
    <t>přístroj hasicí práškový 6kg, hasící schopnost 183B</t>
  </si>
  <si>
    <t>2068838428</t>
  </si>
  <si>
    <t>"PHP 6kg, hasící schopnost 183B" 21</t>
  </si>
  <si>
    <t>91</t>
  </si>
  <si>
    <t>44932114.R2</t>
  </si>
  <si>
    <t>přístroj hasicí práškový 6kg, 21A/113B</t>
  </si>
  <si>
    <t>627817455</t>
  </si>
  <si>
    <t>"PHP 6kg, 21A/113B" 2</t>
  </si>
  <si>
    <t>"PHP 6kg, 21A/113B" 6</t>
  </si>
  <si>
    <t>4.NP</t>
  </si>
  <si>
    <t>"PHP 6kg, 21A/113B" 3</t>
  </si>
  <si>
    <t>92</t>
  </si>
  <si>
    <t>953961114</t>
  </si>
  <si>
    <t>Kotva chemickým tmelem M 16 hl 125 mm do betonu, ŽB nebo kamene s vyvrtáním otvoru</t>
  </si>
  <si>
    <t>603970338</t>
  </si>
  <si>
    <t>"ZV08" 6</t>
  </si>
  <si>
    <t>93</t>
  </si>
  <si>
    <t>953965134</t>
  </si>
  <si>
    <t>Kotevní šroub pro chemické kotvy M 16 dl 350 mm</t>
  </si>
  <si>
    <t>934919201</t>
  </si>
  <si>
    <t>94</t>
  </si>
  <si>
    <t>961055111</t>
  </si>
  <si>
    <t>Bourání základů ze ŽB</t>
  </si>
  <si>
    <t>602860169</t>
  </si>
  <si>
    <t>"patky" 2,2*2,2*1,5*1</t>
  </si>
  <si>
    <t>95</t>
  </si>
  <si>
    <t>966072811</t>
  </si>
  <si>
    <t>Rozebrání rámového oplocení na ocelové sloupky v přes 1 do 2 m</t>
  </si>
  <si>
    <t>-860702806</t>
  </si>
  <si>
    <t>"3D ploct" 191,3*1,75</t>
  </si>
  <si>
    <t>997</t>
  </si>
  <si>
    <t>Doprava suti a vybouraných hmot</t>
  </si>
  <si>
    <t>96</t>
  </si>
  <si>
    <t>997006006</t>
  </si>
  <si>
    <t>Drcení stavebního odpadu ze zdiva z betonu prostého s dopravou do 100 m a naložením</t>
  </si>
  <si>
    <t>-2043317783</t>
  </si>
  <si>
    <t>BET*2,5</t>
  </si>
  <si>
    <t>97</t>
  </si>
  <si>
    <t>997013111</t>
  </si>
  <si>
    <t>Vnitrostaveništní doprava suti a vybouraných hmot pro budovy v do 6 m</t>
  </si>
  <si>
    <t>655977680</t>
  </si>
  <si>
    <t>98</t>
  </si>
  <si>
    <t>997013501</t>
  </si>
  <si>
    <t>Odvoz suti a vybouraných hmot na skládku nebo meziskládku do 1 km se složením</t>
  </si>
  <si>
    <t>309937526</t>
  </si>
  <si>
    <t>99</t>
  </si>
  <si>
    <t>997013509</t>
  </si>
  <si>
    <t>Příplatek k odvozu suti a vybouraných hmot na skládku ZKD 1 km přes 1 km</t>
  </si>
  <si>
    <t>-460083622</t>
  </si>
  <si>
    <t>138,521*10 'Přepočtené koeficientem množství</t>
  </si>
  <si>
    <t>100</t>
  </si>
  <si>
    <t>997013602</t>
  </si>
  <si>
    <t>Poplatek za uložení na skládce (skládkovné) stavebního odpadu železobetonového kód odpadu 17 01 01</t>
  </si>
  <si>
    <t>-1067921701</t>
  </si>
  <si>
    <t>BET*2,5+17,424</t>
  </si>
  <si>
    <t>101</t>
  </si>
  <si>
    <t>997013631</t>
  </si>
  <si>
    <t>Poplatek za uložení na skládce (skládkovné) stavebního odpadu směsného kód odpadu 17 09 04</t>
  </si>
  <si>
    <t>1131099951</t>
  </si>
  <si>
    <t>3,097</t>
  </si>
  <si>
    <t>102</t>
  </si>
  <si>
    <t>997221571</t>
  </si>
  <si>
    <t>Vodorovná doprava vybouraných hmot do 1 km</t>
  </si>
  <si>
    <t>-795073388</t>
  </si>
  <si>
    <t>998</t>
  </si>
  <si>
    <t>Přesun hmot</t>
  </si>
  <si>
    <t>103</t>
  </si>
  <si>
    <t>998014021</t>
  </si>
  <si>
    <t>Přesun hmot pro budovy vícepodlažní v do 18 m z betonových dílců s nezděným pláštěm</t>
  </si>
  <si>
    <t>-1224819750</t>
  </si>
  <si>
    <t>PSV</t>
  </si>
  <si>
    <t>Práce a dodávky PSV</t>
  </si>
  <si>
    <t>711</t>
  </si>
  <si>
    <t>Izolace proti vodě, vlhkosti a plynům</t>
  </si>
  <si>
    <t>104</t>
  </si>
  <si>
    <t>711111001</t>
  </si>
  <si>
    <t>Provedení izolace proti zemní vlhkosti vodorovné za studena nátěrem penetračním</t>
  </si>
  <si>
    <t>-1143653472</t>
  </si>
  <si>
    <t>"věž" 246</t>
  </si>
  <si>
    <t>105</t>
  </si>
  <si>
    <t>11163150</t>
  </si>
  <si>
    <t>lak penetrační asfaltový</t>
  </si>
  <si>
    <t>-1187040743</t>
  </si>
  <si>
    <t>Poznámka k položce:_x000d_
Spotřeba 0,3-0,4kg/m2</t>
  </si>
  <si>
    <t>246*0,0003 'Přepočtené koeficientem množství</t>
  </si>
  <si>
    <t>106</t>
  </si>
  <si>
    <t>711112001</t>
  </si>
  <si>
    <t>Provedení izolace proti zemní vlhkosti svislé za studena nátěrem penetračním</t>
  </si>
  <si>
    <t>640761636</t>
  </si>
  <si>
    <t>"výtahová šachta - dojezd" 1,1*23,5</t>
  </si>
  <si>
    <t>"věž" 0,25*64</t>
  </si>
  <si>
    <t>107</t>
  </si>
  <si>
    <t>843571026</t>
  </si>
  <si>
    <t>63,85*0,00034 'Přepočtené koeficientem množství</t>
  </si>
  <si>
    <t>108</t>
  </si>
  <si>
    <t>711141559</t>
  </si>
  <si>
    <t>Provedení izolace proti zemní vlhkosti pásy přitavením vodorovné NAIP</t>
  </si>
  <si>
    <t>1645973847</t>
  </si>
  <si>
    <t>246*2</t>
  </si>
  <si>
    <t>109</t>
  </si>
  <si>
    <t>62856011</t>
  </si>
  <si>
    <t>pás asfaltový natavitelný modifikovaný SBS s vložkou z hliníkové fólie s textilií a spalitelnou PE fólií nebo jemnozrnným minerálním posypem na horním povrchu tl 4,0mm</t>
  </si>
  <si>
    <t>325854931</t>
  </si>
  <si>
    <t>492*1,1655 'Přepočtené koeficientem množství</t>
  </si>
  <si>
    <t>110</t>
  </si>
  <si>
    <t>711142559</t>
  </si>
  <si>
    <t>Provedení izolace proti zemní vlhkosti pásy přitavením svislé NAIP</t>
  </si>
  <si>
    <t>1953762783</t>
  </si>
  <si>
    <t>41,85*2</t>
  </si>
  <si>
    <t>111</t>
  </si>
  <si>
    <t>-236019594</t>
  </si>
  <si>
    <t>105,7*1,221 'Přepočtené koeficientem množství</t>
  </si>
  <si>
    <t>112</t>
  </si>
  <si>
    <t>998711103</t>
  </si>
  <si>
    <t>Přesun hmot tonážní pro izolace proti vodě, vlhkosti a plynům v objektech v přes 12 do 60 m</t>
  </si>
  <si>
    <t>1941093729</t>
  </si>
  <si>
    <t>712</t>
  </si>
  <si>
    <t>Povlakové krytiny</t>
  </si>
  <si>
    <t>113</t>
  </si>
  <si>
    <t>712311101</t>
  </si>
  <si>
    <t>Provedení povlakové krytiny střech do 10° za studena lakem penetračním nebo asfaltovým</t>
  </si>
  <si>
    <t>1430585626</t>
  </si>
  <si>
    <t>114</t>
  </si>
  <si>
    <t>-966198948</t>
  </si>
  <si>
    <t>penetrační nátěr</t>
  </si>
  <si>
    <t>skladba ploché střechy</t>
  </si>
  <si>
    <t>"nad 4.NP" 221,28*1,15</t>
  </si>
  <si>
    <t>254,472*0,00032 'Přepočtené koeficientem množství</t>
  </si>
  <si>
    <t>115</t>
  </si>
  <si>
    <t>712341559</t>
  </si>
  <si>
    <t>Provedení povlakové krytiny střech do 10° pásy NAIP přitavením v plné ploše</t>
  </si>
  <si>
    <t>718667210</t>
  </si>
  <si>
    <t>116</t>
  </si>
  <si>
    <t>62853004</t>
  </si>
  <si>
    <t>pás asfaltový natavitelný modifikovaný SBS s vložkou ze skleněné tkaniny a spalitelnou PE fólií nebo jemnozrnným minerálním posypem na horním povrchu tl 4,0mm</t>
  </si>
  <si>
    <t>-1518468931</t>
  </si>
  <si>
    <t>parotěsná zábrana a pojistná hydroizolace 1 x živičný pás tl. 4mm</t>
  </si>
  <si>
    <t>254,472*1,1655 'Přepočtené koeficientem množství</t>
  </si>
  <si>
    <t>117</t>
  </si>
  <si>
    <t>712361701.R</t>
  </si>
  <si>
    <t xml:space="preserve">D+M střešního hydroizolačního systému z mPVC s PES výztužnou vložkou, Broof (t3)  tl. 2,0 mm vč. mech. kotvení, příslušenství (koutové a rohové lišty, prostupy a jejich utěsnění, ukončovací profily a ostatní) a detailů dle výrobce a TP dodavatel</t>
  </si>
  <si>
    <t>-1490046147</t>
  </si>
  <si>
    <t>Poznámka k položce:_x000d_
Jednotková cena zahrnuje přesahy, prořez a příslušenství dle výrobce.</t>
  </si>
  <si>
    <t>"nad 4.NP" 221,28+65,5*0,7</t>
  </si>
  <si>
    <t>118</t>
  </si>
  <si>
    <t>712361703</t>
  </si>
  <si>
    <t>Provedení povlakové krytiny střech do 10° fólií přilepenou v plné ploše</t>
  </si>
  <si>
    <t>1910043009</t>
  </si>
  <si>
    <t>119</t>
  </si>
  <si>
    <t>2832901X</t>
  </si>
  <si>
    <t>fólie hydroizolační střešní PVC modrá určená k lepení tl 2mm</t>
  </si>
  <si>
    <t>1454396601</t>
  </si>
  <si>
    <t>"4.NP střecha nad parkovištěm" 8320</t>
  </si>
  <si>
    <t>8320*1,1655 'Přepočtené koeficientem množství</t>
  </si>
  <si>
    <t>120</t>
  </si>
  <si>
    <t>712391172</t>
  </si>
  <si>
    <t>Provedení povlakové krytiny střech do 10° ochranné textilní vrstvy</t>
  </si>
  <si>
    <t>983805327</t>
  </si>
  <si>
    <t>121</t>
  </si>
  <si>
    <t>69311068</t>
  </si>
  <si>
    <t>geotextilie netkaná separační, ochranná, filtrační, drenážní PP 300g/m2</t>
  </si>
  <si>
    <t>-490769387</t>
  </si>
  <si>
    <t>267,13*1,155 'Přepočtené koeficientem množství</t>
  </si>
  <si>
    <t>122</t>
  </si>
  <si>
    <t>712771001</t>
  </si>
  <si>
    <t>Provedení separační nebo kluzné vrstvy z fólií vegetační střechy sklon do 5°</t>
  </si>
  <si>
    <t>1234135810</t>
  </si>
  <si>
    <t>123</t>
  </si>
  <si>
    <t>28343122</t>
  </si>
  <si>
    <t>rohož separační ze skelných vláken 120g/m2 pod hydroizolační fólie</t>
  </si>
  <si>
    <t>1135306457</t>
  </si>
  <si>
    <t>124</t>
  </si>
  <si>
    <t>712998000.R1</t>
  </si>
  <si>
    <t>Hranatý chrlič 300x200mm s PVC manžetou, elektricky vyhřívaný s ochranným košem s BIT manžetou, d+m</t>
  </si>
  <si>
    <t>2042521638</t>
  </si>
  <si>
    <t>125</t>
  </si>
  <si>
    <t>712998000.R2</t>
  </si>
  <si>
    <t xml:space="preserve">Pojistný chrlič rš 50 mm s BIT manžetou, d+m </t>
  </si>
  <si>
    <t>-1674364650</t>
  </si>
  <si>
    <t>126</t>
  </si>
  <si>
    <t>998712103</t>
  </si>
  <si>
    <t>Přesun hmot tonážní pro krytiny povlakové v objektech v přes 12 do 24 m</t>
  </si>
  <si>
    <t>300896762</t>
  </si>
  <si>
    <t>713</t>
  </si>
  <si>
    <t>Izolace tepelné</t>
  </si>
  <si>
    <t>127</t>
  </si>
  <si>
    <t>713121111</t>
  </si>
  <si>
    <t>Montáž izolace tepelné podlah volně kladenými rohožemi, pásy, dílci, deskami 1 vrstva</t>
  </si>
  <si>
    <t>-636173753</t>
  </si>
  <si>
    <t>128</t>
  </si>
  <si>
    <t>28375041</t>
  </si>
  <si>
    <t>deska EPS 200 pro konstrukce s velmi vysokým zatížením λ=0,034 tl 150mm</t>
  </si>
  <si>
    <t>-361310702</t>
  </si>
  <si>
    <t>175*1,05 'Přepočtené koeficientem množství</t>
  </si>
  <si>
    <t>129</t>
  </si>
  <si>
    <t>393939462</t>
  </si>
  <si>
    <t>130</t>
  </si>
  <si>
    <t>28376554</t>
  </si>
  <si>
    <t>deska polystyrénová pro snížení kročejového hluku (max. zatížení 4 kN/m2) tl 40mm</t>
  </si>
  <si>
    <t>181569183</t>
  </si>
  <si>
    <t>531*1,05 'Přepočtené koeficientem množství</t>
  </si>
  <si>
    <t>131</t>
  </si>
  <si>
    <t>713141136</t>
  </si>
  <si>
    <t>Montáž izolace tepelné střech plochých lepené za studena nízkoexpanzní (PUR) pěnou 1 vrstva rohoží, pásů, dílců, desek</t>
  </si>
  <si>
    <t>6385157</t>
  </si>
  <si>
    <t>132</t>
  </si>
  <si>
    <t>28372331.R</t>
  </si>
  <si>
    <t>deska EPS 100 pro konstrukce s běžným zatížením λ=0,037 tl 250mm</t>
  </si>
  <si>
    <t>658695212</t>
  </si>
  <si>
    <t>"nad 4.NP" 221,28</t>
  </si>
  <si>
    <t>221,28*1,05 'Přepočtené koeficientem množství</t>
  </si>
  <si>
    <t>133</t>
  </si>
  <si>
    <t>28375926</t>
  </si>
  <si>
    <t>deska EPS 200 pro konstrukce s velmi vysokým zatížením λ=0,034 tl 100mm</t>
  </si>
  <si>
    <t>1294386332</t>
  </si>
  <si>
    <t>134</t>
  </si>
  <si>
    <t>713141311</t>
  </si>
  <si>
    <t>Montáž izolace tepelné střech plochých kladené volně, spádová vrstva</t>
  </si>
  <si>
    <t>-1416714874</t>
  </si>
  <si>
    <t>"plocha střechy nad 4.NP" 203,2/5*4</t>
  </si>
  <si>
    <t>135</t>
  </si>
  <si>
    <t>28372301</t>
  </si>
  <si>
    <t>deska EPS 100 pro konstrukce s běžným zatížením λ=0,037 tl 20mm</t>
  </si>
  <si>
    <t>636124655</t>
  </si>
  <si>
    <t>"plocha střechy nad 4.NP" 203,2/5*1</t>
  </si>
  <si>
    <t>40,64*1,1 'Přepočtené koeficientem množství</t>
  </si>
  <si>
    <t>136</t>
  </si>
  <si>
    <t>28372303</t>
  </si>
  <si>
    <t>deska EPS 100 pro konstrukce s běžným zatížením λ=0,037 tl 40mm</t>
  </si>
  <si>
    <t>-341293782</t>
  </si>
  <si>
    <t>137</t>
  </si>
  <si>
    <t>28372306</t>
  </si>
  <si>
    <t>deska EPS 100 pro konstrukce s běžným zatížením λ=0,037 tl 60mm</t>
  </si>
  <si>
    <t>-589713100</t>
  </si>
  <si>
    <t>138</t>
  </si>
  <si>
    <t>28372308</t>
  </si>
  <si>
    <t>deska EPS 100 pro konstrukce s běžným zatížením λ=0,037 tl 80mm</t>
  </si>
  <si>
    <t>-1317646577</t>
  </si>
  <si>
    <t>139</t>
  </si>
  <si>
    <t>998713103</t>
  </si>
  <si>
    <t>Přesun hmot tonážní pro izolace tepelné v objektech v přes 12 do 24 m</t>
  </si>
  <si>
    <t>-991391028</t>
  </si>
  <si>
    <t>721</t>
  </si>
  <si>
    <t>Zdravotechnika - vnitřní kanalizace</t>
  </si>
  <si>
    <t>140</t>
  </si>
  <si>
    <t>721233144</t>
  </si>
  <si>
    <t>Střešní vtok polypropylen PP s vyhříváním a asfaltovou manžetou nebo PVC přírubou pro ploché střechy svislý odtok DN 160</t>
  </si>
  <si>
    <t>256150852</t>
  </si>
  <si>
    <t>141</t>
  </si>
  <si>
    <t>721239114</t>
  </si>
  <si>
    <t>Montáž střešního vtoku svislý odtok do DN 160 ostatní typ</t>
  </si>
  <si>
    <t>-1293767374</t>
  </si>
  <si>
    <t>142</t>
  </si>
  <si>
    <t>TWT.TWE160BITSXL</t>
  </si>
  <si>
    <t>Vpust/vtok střešní TOPWET TWE 160 S XL BIT, DN 150 svislá vyhřívaná</t>
  </si>
  <si>
    <t>1284586345</t>
  </si>
  <si>
    <t>Poznámka k položce:_x000d_
s integrovanou bitumenovou manžetou</t>
  </si>
  <si>
    <t>143</t>
  </si>
  <si>
    <t>TWT.TWNV500PVC</t>
  </si>
  <si>
    <t>Nástavec TOPWET TWN v500 PVC, pro výšku tepelné izolace 40-500 mm</t>
  </si>
  <si>
    <t>-890393170</t>
  </si>
  <si>
    <t>Poznámka k položce:_x000d_
s integrovanou PVC manžetou</t>
  </si>
  <si>
    <t>144</t>
  </si>
  <si>
    <t>998721103</t>
  </si>
  <si>
    <t>Přesun hmot tonážní pro vnitřní kanalizaci v objektech v přes 12 do 24 m</t>
  </si>
  <si>
    <t>1072619660</t>
  </si>
  <si>
    <t>762</t>
  </si>
  <si>
    <t>Konstrukce tesařské</t>
  </si>
  <si>
    <t>145</t>
  </si>
  <si>
    <t>762361313</t>
  </si>
  <si>
    <t>Konstrukční a vyrovnávací vrstva pod klempířské prvky (atiky) z desek dřevoštěpkových tl 25 mm</t>
  </si>
  <si>
    <t>-358479920</t>
  </si>
  <si>
    <t>"atika" (2,0+11,6+17+17,5+5,4)*0,6</t>
  </si>
  <si>
    <t>146</t>
  </si>
  <si>
    <t>762395000</t>
  </si>
  <si>
    <t>Spojovací prostředky krovů, bednění, laťování, nadstřešních konstrukcí</t>
  </si>
  <si>
    <t>-1108421486</t>
  </si>
  <si>
    <t>"atika" (2,0+11,6+16,95+17,5+5,35)*0,6*0,025</t>
  </si>
  <si>
    <t>147</t>
  </si>
  <si>
    <t>998762103</t>
  </si>
  <si>
    <t>Přesun hmot tonážní pro kce tesařské v objektech v přes 12 do 24 m</t>
  </si>
  <si>
    <t>-80380767</t>
  </si>
  <si>
    <t>763</t>
  </si>
  <si>
    <t>Konstrukce suché výstavby</t>
  </si>
  <si>
    <t>148</t>
  </si>
  <si>
    <t>763135101</t>
  </si>
  <si>
    <t>Montáž SDK kazetového podhledu z kazet 600x600 mm na zavěšenou viditelnou nosnou konstrukci</t>
  </si>
  <si>
    <t>1366064406</t>
  </si>
  <si>
    <t>149</t>
  </si>
  <si>
    <t>59036650.R1</t>
  </si>
  <si>
    <t>minerální deska kašírovaná tkanina tl.15 mm, možnost čištění za vhlka, absorbce hluku αn=0,85/NRC=0,85, rozměr 600x600 mm, nižší ekonomická výrobní řada s omyvatelným povrchem</t>
  </si>
  <si>
    <t>-1315491690</t>
  </si>
  <si>
    <t>Poznámka k položce:_x000d_
šatny, kanceláře, denní místnost,chodby… atd. Všechny prostory popsané jako minerální, omyvatelný podhled._x000d_
Bližší specifikace viz.PD</t>
  </si>
  <si>
    <t>Kazetový minerální podhled</t>
  </si>
  <si>
    <t>"1.NP" 24,49+5,86+13,05+60,17+34,74</t>
  </si>
  <si>
    <t>"2.NP" 17,56+12,58+18,15+60,96+35,59</t>
  </si>
  <si>
    <t>"3.NP" 17,13+12,58+10,67+7,34+7,08+7,14+13,73+60,96+34,74</t>
  </si>
  <si>
    <t>"4.NP" 32,75+10,91+8,4+60,96+34,74</t>
  </si>
  <si>
    <t>"5.NP" 33,54</t>
  </si>
  <si>
    <t>"1.NP" 42,1</t>
  </si>
  <si>
    <t>677,92*1,05 'Přepočtené koeficientem množství</t>
  </si>
  <si>
    <t>150</t>
  </si>
  <si>
    <t>59036650.R2</t>
  </si>
  <si>
    <t xml:space="preserve">minerální deska potažena akustickou textilií tl.15 mm, absorbce hluku  αn=1,00/NRC=1,00, rozměr 600x600 mm</t>
  </si>
  <si>
    <t>1964198634</t>
  </si>
  <si>
    <t>Poznámka k položce:_x000d_
WC, umývárny, sprchy, čistící místnost, úklidové místnosti … atd._x000d_
- střední hygienická řada s možností mokré údržby, která odolává zvýšené vlhkosti a náročnějším podmínkám, umožňuje čištění párou, odolává i běžným dezinfekčním prostředkům, s ohledem na pouze nárazovou zvýšenou vlhkost postačuje rastr v běžné korozivní třídě C1, panely standardně klipovány v rastru, aby odolaly tlaku při čištění_x000d_
_x000d_
Bližší specifikace viz.PD</t>
  </si>
  <si>
    <t>Kazetový minerální podhled odolný vůči vlhkosti</t>
  </si>
  <si>
    <t>"1.NP" 6,33+5,86+3,89+1,38+6,85+1,38+1,38+1,38+6,37</t>
  </si>
  <si>
    <t>"4.NP" 8,16+1,65+1,25+1,64+1,25+3,64+1,44</t>
  </si>
  <si>
    <t>53,85*1,05 'Přepočtené koeficientem množství</t>
  </si>
  <si>
    <t>151</t>
  </si>
  <si>
    <t>763172322</t>
  </si>
  <si>
    <t>Montáž dvířek revizních jednoplášťových SDK kcí vel. 300x300 mm pro příčky a předsazené stěny</t>
  </si>
  <si>
    <t>-1742705501</t>
  </si>
  <si>
    <t>152</t>
  </si>
  <si>
    <t>59030711.R</t>
  </si>
  <si>
    <t>dvířka revizní jednokřídlá do instatlačních šachet tvořících samostatné PU, vložkový zámek, klička, EI30DP1-Sm (kouřotěsné), rozměru 300x300 mm</t>
  </si>
  <si>
    <t>-2083614997</t>
  </si>
  <si>
    <t>"Revizní dvířka do šachet tvořících samostatné PU" 6</t>
  </si>
  <si>
    <t>153</t>
  </si>
  <si>
    <t>763172334</t>
  </si>
  <si>
    <t>Montáž dvířek revizních jednoplášťových SDK kcí vel. 1500 x 1000 mm pro příčky a předsazené stěny</t>
  </si>
  <si>
    <t>780120557</t>
  </si>
  <si>
    <t>154</t>
  </si>
  <si>
    <t>59030701.R</t>
  </si>
  <si>
    <t>dvířka revizní jednokřídlá do instalačního jádra, EW30DP1, vložkový zámek, klička, rozměru 600x1500 mm</t>
  </si>
  <si>
    <t>-1782853381</t>
  </si>
  <si>
    <t>"Revizní dvířka do instalačního jádra" 4</t>
  </si>
  <si>
    <t>155</t>
  </si>
  <si>
    <t>998763303</t>
  </si>
  <si>
    <t>Přesun hmot tonážní pro konstrukce montované z desek v objektech v přes 12 do 24 m</t>
  </si>
  <si>
    <t>-430685692</t>
  </si>
  <si>
    <t>764</t>
  </si>
  <si>
    <t>Konstrukce klempířské</t>
  </si>
  <si>
    <t>156</t>
  </si>
  <si>
    <t>764216603</t>
  </si>
  <si>
    <t>Oplechování rovných parapetů mechanicky kotvené z Pz s povrchovou úpravou rš 250 mm</t>
  </si>
  <si>
    <t>-1913218478</t>
  </si>
  <si>
    <t>Poznámka k položce:_x000d_
poplastovaný plech rš 260 mm</t>
  </si>
  <si>
    <t>O2</t>
  </si>
  <si>
    <t>5,25</t>
  </si>
  <si>
    <t>O3</t>
  </si>
  <si>
    <t>3,5</t>
  </si>
  <si>
    <t>2,5</t>
  </si>
  <si>
    <t>7,5</t>
  </si>
  <si>
    <t>157</t>
  </si>
  <si>
    <t>764511612.R</t>
  </si>
  <si>
    <t>žlab čtvercový rozměru 200x200 mm, vč. povrchové úpravy, kotvení a příslušenství</t>
  </si>
  <si>
    <t>517233093</t>
  </si>
  <si>
    <t>"dle výkresu 4.NP střecha parkoviště, návrh odvodnění - celkový půdorys" 930</t>
  </si>
  <si>
    <t>158</t>
  </si>
  <si>
    <t>764518623.R</t>
  </si>
  <si>
    <t>Svod z pozinkovaného plechu kruhový, průměru 150 mm, vč. povrchové úpravy, kotvení a příslušenství</t>
  </si>
  <si>
    <t>-1162532540</t>
  </si>
  <si>
    <t>"dle výkresu 4.NP střecha parkoviště, návrh odvodnění - celkový půdorys" 327</t>
  </si>
  <si>
    <t>159</t>
  </si>
  <si>
    <t>764568623</t>
  </si>
  <si>
    <t>Svod z plastu kruhový, průměru 150 mm, vč. povrchové úpravy, kotvení a příslušenství</t>
  </si>
  <si>
    <t>-1717821979</t>
  </si>
  <si>
    <t>"dle výkresu 4.NP střecha parkoviště, návrh odvodnění - celkový půdorys" 17,8+32</t>
  </si>
  <si>
    <t>160</t>
  </si>
  <si>
    <t>998764103</t>
  </si>
  <si>
    <t>Přesun hmot tonážní pro konstrukce klempířské v objektech v přes 12 do 24 m</t>
  </si>
  <si>
    <t>841656358</t>
  </si>
  <si>
    <t>161</t>
  </si>
  <si>
    <t>KL-01</t>
  </si>
  <si>
    <t>Oplechování, lišta z trapézu na svislou stěnu, RŠ 600 mm vč. kotvení a utěsnění TPT</t>
  </si>
  <si>
    <t>-336186780</t>
  </si>
  <si>
    <t xml:space="preserve">Poznámka k položce:_x000d_
Specifikace dle -  Výkres č. 29 - Zastřešení příjezdu sanitek</t>
  </si>
  <si>
    <t>162</t>
  </si>
  <si>
    <t>KL-02</t>
  </si>
  <si>
    <t>Okapní žlab Ø100 mm, poplastovaný plech tl.0,6 mm, d+m</t>
  </si>
  <si>
    <t>2121435219</t>
  </si>
  <si>
    <t>163</t>
  </si>
  <si>
    <t>KL-03</t>
  </si>
  <si>
    <t>Okapní svod Ø100 mm, poplastovaný plech tl.0,6 mm, d+m</t>
  </si>
  <si>
    <t>-2015125028</t>
  </si>
  <si>
    <t>164</t>
  </si>
  <si>
    <t>KL-X01</t>
  </si>
  <si>
    <t>Koutová lišta vnitřní rš 100, poplastovaný plech tl. 0,6 mm, d+m</t>
  </si>
  <si>
    <t>1909844394</t>
  </si>
  <si>
    <t>Poznámka k položce:_x000d_
Dle výkazu</t>
  </si>
  <si>
    <t>"střecha nad 4.NP" 63,9+34,8+36,3</t>
  </si>
  <si>
    <t>165</t>
  </si>
  <si>
    <t>KL-X02</t>
  </si>
  <si>
    <t>Koutová lišta vnější rš 100, poplastovaný plech tl. 0,6 mm, d+m</t>
  </si>
  <si>
    <t>-686013218</t>
  </si>
  <si>
    <t>"střecha nad 4.NP" 49,6+34,8</t>
  </si>
  <si>
    <t>166</t>
  </si>
  <si>
    <t>KL-X03</t>
  </si>
  <si>
    <t>Atikový plech rš 700, poplastovaný plech tl. 0,6 mm, d+m</t>
  </si>
  <si>
    <t>-1846279496</t>
  </si>
  <si>
    <t>"střecha nad 4.NP" 54</t>
  </si>
  <si>
    <t>167</t>
  </si>
  <si>
    <t>KL-X04</t>
  </si>
  <si>
    <t>280656548</t>
  </si>
  <si>
    <t>"střecha nad 5.NP" 25,4</t>
  </si>
  <si>
    <t>168</t>
  </si>
  <si>
    <t>KL-X05</t>
  </si>
  <si>
    <t>1943719996</t>
  </si>
  <si>
    <t>"střecha nad 5.NP" 25,8</t>
  </si>
  <si>
    <t>169</t>
  </si>
  <si>
    <t>KL-X08</t>
  </si>
  <si>
    <t>Krycí lišta rš 100, poplastovaný plech tl. 0,6 mm, d+m</t>
  </si>
  <si>
    <t>-775663126</t>
  </si>
  <si>
    <t>"střecha nad 5.NP" 17,7+36,3</t>
  </si>
  <si>
    <t>170</t>
  </si>
  <si>
    <t>KL-X09</t>
  </si>
  <si>
    <t>Okapnice/závětrná lišta rš 330 mm, poplastovaný plech tl. 0,6 mm, d+m</t>
  </si>
  <si>
    <t>1172912526</t>
  </si>
  <si>
    <t>766</t>
  </si>
  <si>
    <t>Konstrukce truhlářské</t>
  </si>
  <si>
    <t>171</t>
  </si>
  <si>
    <t>766.N1.R</t>
  </si>
  <si>
    <t>Kuchyňská linka délky 1450 mm, vč. kotvení, povrchové úpravy a příslušenství, d+m</t>
  </si>
  <si>
    <t>kpl</t>
  </si>
  <si>
    <t>-515608784</t>
  </si>
  <si>
    <t>Poznámka k položce:_x000d_
Specifikace:_x000d_
Denní místnost - kuchyňská deska 1450x600 _x000d_
opatřena rohovou lištou. 1x dřezová skříňka, 4x _x000d_
zásuvky, 1x vestavěná lednice ._x000d_
2x horní a spodní skříňky s plnými dvířky. Povrch _x000d_
hladký._x000d_
Tl.materiálu kuchyňské linky 1x18mm (korpus), _x000d_
1x18 mm dvířka, pracovní plocha tl. 38mm._x000d_
Výsuvy šuplíků opatřeny tlumičem._x000d_
Úchytky - nerez._x000d_
Obkladová deska za kuchy ňskou linkou, stejný _x000d_
design jako deska pracovní._x000d_
_x000d_
Dle seznamu nábytku ozn. N1</t>
  </si>
  <si>
    <t>172</t>
  </si>
  <si>
    <t>766.N2.R</t>
  </si>
  <si>
    <t>-1143583154</t>
  </si>
  <si>
    <t>Poznámka k položce:_x000d_
Specifikace:_x000d_
Denní místnost - kuchyňská deska 1450x600 _x000d_
opatřena rohovou lištou. 1x dřezová skříňka, 4x _x000d_
zásuvky, 1x vestavěná lednice ._x000d_
2x horní a spodní skříňky s plnými dvířky. Povrch _x000d_
hladký._x000d_
Tl.materiálu kuchyňské linky 1x18mm (korpus), _x000d_
1x18 mm dvířka, pracovní plocha tl. 38mm._x000d_
Výsuvy šuplíků opatřeny tlumičem._x000d_
Úchytky - nerez._x000d_
Obkladová deska za kuchy ňskou linkou, stejný _x000d_
design jako deska pracovní._x000d_
_x000d_
Dle seznamu nábytku ozn. N2</t>
  </si>
  <si>
    <t>173</t>
  </si>
  <si>
    <t>766622131</t>
  </si>
  <si>
    <t>Montáž plastových oken plochy přes 1 m2 otevíravých v do 1,5 m s rámem do zdiva</t>
  </si>
  <si>
    <t>-529326107</t>
  </si>
  <si>
    <t>6,3</t>
  </si>
  <si>
    <t>4,2</t>
  </si>
  <si>
    <t>174</t>
  </si>
  <si>
    <t>61140052</t>
  </si>
  <si>
    <t>okno plastové otevíravé/sklopné trojsklo přes plochu 1m2 do v 1,5m</t>
  </si>
  <si>
    <t>-1204402186</t>
  </si>
  <si>
    <t>175</t>
  </si>
  <si>
    <t>766622132</t>
  </si>
  <si>
    <t>Montáž plastových oken plochy přes 1 m2 otevíravých v do 2,5 m s rámem do zdiva</t>
  </si>
  <si>
    <t>254630046</t>
  </si>
  <si>
    <t>12,375</t>
  </si>
  <si>
    <t>176</t>
  </si>
  <si>
    <t>61140054</t>
  </si>
  <si>
    <t>okno plastové otevíravé/sklopné trojsklo přes plochu 1m2 v 1,5-2,5m</t>
  </si>
  <si>
    <t>-1626304724</t>
  </si>
  <si>
    <t>177</t>
  </si>
  <si>
    <t>766622216</t>
  </si>
  <si>
    <t>Montáž plastových oken plochy do 1 m2 otevíravých s rámem do zdiva</t>
  </si>
  <si>
    <t>-975881161</t>
  </si>
  <si>
    <t>178</t>
  </si>
  <si>
    <t>61140050</t>
  </si>
  <si>
    <t>okno plastové otevíravé/sklopné trojsklo do plochy 1m2</t>
  </si>
  <si>
    <t>-349493545</t>
  </si>
  <si>
    <t>179</t>
  </si>
  <si>
    <t>766629639</t>
  </si>
  <si>
    <t>Montáž těsnění připojovací spáry parapetu těsnící fólií</t>
  </si>
  <si>
    <t>-938552007</t>
  </si>
  <si>
    <t>180</t>
  </si>
  <si>
    <t>59071095</t>
  </si>
  <si>
    <t>fólie okenní těsnící univerzální klimaticky aktivní omítatelná 90mm s perlinkou</t>
  </si>
  <si>
    <t>-430928213</t>
  </si>
  <si>
    <t>53,5*1,1 'Přepočtené koeficientem množství</t>
  </si>
  <si>
    <t>181</t>
  </si>
  <si>
    <t>766629651</t>
  </si>
  <si>
    <t>Montáž těsnění připojovací spáry ostění nebo nadpraží těsnící fólií</t>
  </si>
  <si>
    <t>879900294</t>
  </si>
  <si>
    <t>7,65</t>
  </si>
  <si>
    <t>5,9</t>
  </si>
  <si>
    <t>182</t>
  </si>
  <si>
    <t>28355025</t>
  </si>
  <si>
    <t>fólie těsnící š 90mm pro vnitřní parotěsnou připojovací spáru otvorových výplní při předsazené montáži</t>
  </si>
  <si>
    <t>14435327</t>
  </si>
  <si>
    <t>100,7*1,1 'Přepočtené koeficientem množství</t>
  </si>
  <si>
    <t>183</t>
  </si>
  <si>
    <t>766660001</t>
  </si>
  <si>
    <t>Montáž dveřních křídel otvíravých jednokřídlových š do 0,8 m do ocelové zárubně</t>
  </si>
  <si>
    <t>-245578100</t>
  </si>
  <si>
    <t>184</t>
  </si>
  <si>
    <t>61162085</t>
  </si>
  <si>
    <t>dveře jednokřídlé dřevotřískové povrch laminátový plné 700x1970-2100mm</t>
  </si>
  <si>
    <t>1392035976</t>
  </si>
  <si>
    <t>185</t>
  </si>
  <si>
    <t>61162086</t>
  </si>
  <si>
    <t>dveře jednokřídlé dřevotřískové povrch laminátový plné 800x1970-2100mm</t>
  </si>
  <si>
    <t>1972996447</t>
  </si>
  <si>
    <t>186</t>
  </si>
  <si>
    <t>766660002</t>
  </si>
  <si>
    <t>Montáž dveřních křídel otvíravých jednokřídlových š přes 0,8 m do ocelové zárubně</t>
  </si>
  <si>
    <t>-794613730</t>
  </si>
  <si>
    <t>187</t>
  </si>
  <si>
    <t>61162087</t>
  </si>
  <si>
    <t>dveře jednokřídlé dřevotřískové povrch laminátový plné 900x1970-2100mm</t>
  </si>
  <si>
    <t>1376684551</t>
  </si>
  <si>
    <t>188</t>
  </si>
  <si>
    <t>61162088</t>
  </si>
  <si>
    <t>dveře jednokřídlé dřevotřískové povrch laminátový plné 1000x1970-2100mm</t>
  </si>
  <si>
    <t>-558327846</t>
  </si>
  <si>
    <t>189</t>
  </si>
  <si>
    <t>61162089</t>
  </si>
  <si>
    <t>dveře jednokřídlé dřevotřískové povrch laminátový plné 1100x1970-2100mm</t>
  </si>
  <si>
    <t>1577527133</t>
  </si>
  <si>
    <t>190</t>
  </si>
  <si>
    <t>766660022</t>
  </si>
  <si>
    <t>Montáž dveřních křídel otvíravých jednokřídlových š přes 0,8 m požárních do ocelové zárubně</t>
  </si>
  <si>
    <t>-918259885</t>
  </si>
  <si>
    <t>191</t>
  </si>
  <si>
    <t>61165314</t>
  </si>
  <si>
    <t>dveře jednokřídlé dřevotřískové protipožární EI (EW) 30 D3 povrch laminátový plné 900x1970-2100mm</t>
  </si>
  <si>
    <t>-2080469592</t>
  </si>
  <si>
    <t>Poznámka k položce:_x000d_
kouřotěs</t>
  </si>
  <si>
    <t>192</t>
  </si>
  <si>
    <t>6116531R</t>
  </si>
  <si>
    <t>dveře jednokřídlé dřevotřískové protipožární EI (EW) 30 D3 povrch laminátový plné 1100x1970-2100mm</t>
  </si>
  <si>
    <t>1260509784</t>
  </si>
  <si>
    <t>193</t>
  </si>
  <si>
    <t>766660717</t>
  </si>
  <si>
    <t>Montáž samozavírače na ocelovou zárubeň a dveřní křídlo</t>
  </si>
  <si>
    <t>-1498131860</t>
  </si>
  <si>
    <t>194</t>
  </si>
  <si>
    <t>54917250</t>
  </si>
  <si>
    <t>samozavírač dveří hydraulický</t>
  </si>
  <si>
    <t>1329058589</t>
  </si>
  <si>
    <t>195</t>
  </si>
  <si>
    <t>766660729</t>
  </si>
  <si>
    <t>Montáž dveřního interiérového kování - štítku s klikou</t>
  </si>
  <si>
    <t>-1795194947</t>
  </si>
  <si>
    <t>196</t>
  </si>
  <si>
    <t>54914123</t>
  </si>
  <si>
    <t>dveřní kování interiérové rozetové klika/klika</t>
  </si>
  <si>
    <t>-1372542744</t>
  </si>
  <si>
    <t>197</t>
  </si>
  <si>
    <t>54914124</t>
  </si>
  <si>
    <t>dveřní kování interiérové rozetové koule/klika</t>
  </si>
  <si>
    <t>632078495</t>
  </si>
  <si>
    <t>198</t>
  </si>
  <si>
    <t>766660730</t>
  </si>
  <si>
    <t>Montáž dveřního interiérového kování - WC kliky se zámkem</t>
  </si>
  <si>
    <t>-292935521</t>
  </si>
  <si>
    <t>199</t>
  </si>
  <si>
    <t>54914128</t>
  </si>
  <si>
    <t>dveřní kování interiérové rozetové spodní pro WC</t>
  </si>
  <si>
    <t>1328044549</t>
  </si>
  <si>
    <t>200</t>
  </si>
  <si>
    <t>766660733</t>
  </si>
  <si>
    <t>Montáž dveřního bezpečnostního kování - štítku s klikou</t>
  </si>
  <si>
    <t>7422935</t>
  </si>
  <si>
    <t>201</t>
  </si>
  <si>
    <t>54914129</t>
  </si>
  <si>
    <t>dveřní kování bezpečnostní RC2 klika/klika lakovaný nerez</t>
  </si>
  <si>
    <t>-1762863107</t>
  </si>
  <si>
    <t>202</t>
  </si>
  <si>
    <t>54914147</t>
  </si>
  <si>
    <t>dveřní kování bezpečnostní RC2 klika/koule lakovaný nerez</t>
  </si>
  <si>
    <t>1601806090</t>
  </si>
  <si>
    <t>203</t>
  </si>
  <si>
    <t>766660761</t>
  </si>
  <si>
    <t>Montáž dveřního bezpečnostního kování - zámku</t>
  </si>
  <si>
    <t>-1908045730</t>
  </si>
  <si>
    <t>204</t>
  </si>
  <si>
    <t>5492601R</t>
  </si>
  <si>
    <t>elektrozámek</t>
  </si>
  <si>
    <t>-1867674218</t>
  </si>
  <si>
    <t>205</t>
  </si>
  <si>
    <t>RMAT0003</t>
  </si>
  <si>
    <t>čtečka, el.otvírač</t>
  </si>
  <si>
    <t>-210301729</t>
  </si>
  <si>
    <t>206</t>
  </si>
  <si>
    <t>766694126</t>
  </si>
  <si>
    <t>Montáž parapetních desek dřevěných nebo plastových š přes 30 cm</t>
  </si>
  <si>
    <t>1392129612</t>
  </si>
  <si>
    <t>207</t>
  </si>
  <si>
    <t>61144405</t>
  </si>
  <si>
    <t>parapet plastový vnitřní š 500mm</t>
  </si>
  <si>
    <t>288938847</t>
  </si>
  <si>
    <t>208</t>
  </si>
  <si>
    <t>61144019</t>
  </si>
  <si>
    <t>koncovka k parapetu plastovému vnitřnímu 1 pár</t>
  </si>
  <si>
    <t>sada</t>
  </si>
  <si>
    <t>1653301977</t>
  </si>
  <si>
    <t>209</t>
  </si>
  <si>
    <t>998766103</t>
  </si>
  <si>
    <t>Přesun hmot tonážní pro kce truhlářské v objektech v přes 12 do 24 m</t>
  </si>
  <si>
    <t>1878437544</t>
  </si>
  <si>
    <t>767</t>
  </si>
  <si>
    <t>Konstrukce zámečnické</t>
  </si>
  <si>
    <t>210</t>
  </si>
  <si>
    <t>767531121</t>
  </si>
  <si>
    <t>Osazení zapuštěného rámu z L profilů k čisticím rohožím</t>
  </si>
  <si>
    <t>-203376096</t>
  </si>
  <si>
    <t>211</t>
  </si>
  <si>
    <t>69752160</t>
  </si>
  <si>
    <t>rám pro zapuštění profil L-30/30 25/25 20/30 15/30-Al</t>
  </si>
  <si>
    <t>-1620474315</t>
  </si>
  <si>
    <t>"ZV-06a" 1*2+2,3*2</t>
  </si>
  <si>
    <t>"ZV-06b" 0,7*2+2,3*2</t>
  </si>
  <si>
    <t>12,6*1,1 'Přepočtené koeficientem množství</t>
  </si>
  <si>
    <t>212</t>
  </si>
  <si>
    <t>767531214</t>
  </si>
  <si>
    <t>Montáž vstupních kovových nebo plastových rohoží čisticích zón plochy přes 1,5 do 2 m2</t>
  </si>
  <si>
    <t>1560469458</t>
  </si>
  <si>
    <t>"ZV-06b" 1</t>
  </si>
  <si>
    <t>213</t>
  </si>
  <si>
    <t>ZV-06b</t>
  </si>
  <si>
    <t>Venkovní čistící zona obdélníková 700x2300mm, d+m</t>
  </si>
  <si>
    <t>-1526893160</t>
  </si>
  <si>
    <t>214</t>
  </si>
  <si>
    <t>767531215</t>
  </si>
  <si>
    <t>Montáž vstupních kovových nebo plastových rohoží čisticích zón plochy přes 2 m2</t>
  </si>
  <si>
    <t>1525746662</t>
  </si>
  <si>
    <t>"ZV-06a" 1*2,3</t>
  </si>
  <si>
    <t>215</t>
  </si>
  <si>
    <t>ZV-06a</t>
  </si>
  <si>
    <t>Vnitřní čistící zona obdélníková 1000x2300mm, d+m</t>
  </si>
  <si>
    <t>-363352610</t>
  </si>
  <si>
    <t>Poznámka k položce:_x000d_
46</t>
  </si>
  <si>
    <t>"ZV-06a" 1</t>
  </si>
  <si>
    <t>216</t>
  </si>
  <si>
    <t>767640221</t>
  </si>
  <si>
    <t>Montáž dveří ocelových nebo hliníkových vchodových dvoukřídlových bez nadsvětlíku</t>
  </si>
  <si>
    <t>531817798</t>
  </si>
  <si>
    <t>D222</t>
  </si>
  <si>
    <t>217</t>
  </si>
  <si>
    <t>55341335.R</t>
  </si>
  <si>
    <t>vrata dvoukřídlá plechová plná, rozměru 2500x2100 mm, EW30DP3-C-K</t>
  </si>
  <si>
    <t>-397803870</t>
  </si>
  <si>
    <t>Poznámka k položce:_x000d_
- Výplň tvrzená minerální vata + požární výplň dle PO odolnosti výztužný ocelový rám_x000d_
- rám/zárubeň ocelová, kování a zámek (Elektrozámek, nízkoodběrový 12V, vložkový zámek) v ceně</t>
  </si>
  <si>
    <t>2,5*2,1</t>
  </si>
  <si>
    <t>218</t>
  </si>
  <si>
    <t>767641112</t>
  </si>
  <si>
    <t>Montáž automatických dveří lineárních v do 2,2 m š přes 1,0 do 1,8 m</t>
  </si>
  <si>
    <t>1436481579</t>
  </si>
  <si>
    <t>POS409</t>
  </si>
  <si>
    <t>219</t>
  </si>
  <si>
    <t>553291R1</t>
  </si>
  <si>
    <t>dveře automatické vnitřní posuvné po stěně, plné s průhledem, 1 křídlé 1600x2100mm</t>
  </si>
  <si>
    <t>264110138</t>
  </si>
  <si>
    <t>Poznámka k položce:_x000d_
elektrozámek, čtečka</t>
  </si>
  <si>
    <t>220</t>
  </si>
  <si>
    <t>767642112</t>
  </si>
  <si>
    <t>Montáž automatických dveří lineárních v do 3,0 m š přes 1,0 do 1,8 m</t>
  </si>
  <si>
    <t>175349452</t>
  </si>
  <si>
    <t>D121</t>
  </si>
  <si>
    <t>D122</t>
  </si>
  <si>
    <t>D221</t>
  </si>
  <si>
    <t>D321</t>
  </si>
  <si>
    <t>221</t>
  </si>
  <si>
    <t>RMAT0001</t>
  </si>
  <si>
    <t>dveře automatické posuvné požární EI30DP3-C-S200, prosklené, 1400x2100 mm</t>
  </si>
  <si>
    <t>248621041</t>
  </si>
  <si>
    <t xml:space="preserve">Poznámka k položce:_x000d_
čtečka, elektrozámek, pohon a ovládání_x000d_
</t>
  </si>
  <si>
    <t>222</t>
  </si>
  <si>
    <t>RMAT0002</t>
  </si>
  <si>
    <t>dveře automatické posuvné bez PO, prosklené, 1400x2100 mm</t>
  </si>
  <si>
    <t>1933447749</t>
  </si>
  <si>
    <t>223</t>
  </si>
  <si>
    <t>1750140691</t>
  </si>
  <si>
    <t>224</t>
  </si>
  <si>
    <t>5532912R</t>
  </si>
  <si>
    <t>dveře automatické vnitřní posuvné, rám Al profily, zasklení bezpečnostní, 1400x2100 mm</t>
  </si>
  <si>
    <t>1261147251</t>
  </si>
  <si>
    <t>225</t>
  </si>
  <si>
    <t>55329122</t>
  </si>
  <si>
    <t>dveře automatické vnitřní posuvné s PO, rám Al profily, zasklení bezpečnostní, EI30DP3-C-S200, 1400x2100 mm</t>
  </si>
  <si>
    <t>562812330</t>
  </si>
  <si>
    <t>226</t>
  </si>
  <si>
    <t>55329122.R</t>
  </si>
  <si>
    <t>dveře automatické vnitřní posuvné s PO, rám Al profily, zasklení bezpečnostní, EI45DP1-C-S200, 1400x2100 mm</t>
  </si>
  <si>
    <t>1660853884</t>
  </si>
  <si>
    <t>227</t>
  </si>
  <si>
    <t>767661502</t>
  </si>
  <si>
    <t>Montáž textilního roletového požárního uzávěru umístěného ve stěně plochy přes 9 do 13 m2</t>
  </si>
  <si>
    <t>-2120421802</t>
  </si>
  <si>
    <t>228</t>
  </si>
  <si>
    <t>59081017.R1</t>
  </si>
  <si>
    <t>uzávěr požární textilní roletový EW30 DP3 C 3490x2890 mm</t>
  </si>
  <si>
    <t>1966785403</t>
  </si>
  <si>
    <t>"1.NP - 3490x2890 mm - 4 ks" 4</t>
  </si>
  <si>
    <t>229</t>
  </si>
  <si>
    <t>59081017.R2</t>
  </si>
  <si>
    <t>uzávěr požární textilní roletový EW30 DP3 C 3490x2950 mm</t>
  </si>
  <si>
    <t>1828324798</t>
  </si>
  <si>
    <t>"1.NP - 3490x2950 mm - 4 ks" 4</t>
  </si>
  <si>
    <t>230</t>
  </si>
  <si>
    <t>998767103</t>
  </si>
  <si>
    <t>Přesun hmot tonážní pro zámečnické konstrukce v objektech v přes 12 do 24 m</t>
  </si>
  <si>
    <t>-448292513</t>
  </si>
  <si>
    <t>231</t>
  </si>
  <si>
    <t>ZV-01a</t>
  </si>
  <si>
    <t>Oplocení parkoviště- plotové panely 3D 1530x2500 mm, plotový sloupek Zn v. 1,5 m rozteč 2,5m, celk. 200 ks,vč. Příchytek, Povrchové úpravy a veškerého příslušenství, d+m</t>
  </si>
  <si>
    <t>-1621764401</t>
  </si>
  <si>
    <t xml:space="preserve">Poznámka k položce:_x000d_
Specifikace dle -  Výkres č. 44 - 1.NP - oploceni parkovište + koje pro kolostavy</t>
  </si>
  <si>
    <t>232</t>
  </si>
  <si>
    <t>ZV-01b</t>
  </si>
  <si>
    <t xml:space="preserve">Branka jednokřídlá otevíravá– výplň 3D panel, výška 1550 mm, šířka 1100 mm.vč.  Povrchové úpravy , kování a veškerého příslušenství, d+m</t>
  </si>
  <si>
    <t>1783618472</t>
  </si>
  <si>
    <t>233</t>
  </si>
  <si>
    <t>ZV-01c</t>
  </si>
  <si>
    <t xml:space="preserve">Branka dvoukřídlá otevíravá– výplň 3D panel, výška 1550 mm, šířka 3000 mm.vč.  Povrchové úpravy , kování a veškerého příslušenství, d+m</t>
  </si>
  <si>
    <t>-887633933</t>
  </si>
  <si>
    <t>234</t>
  </si>
  <si>
    <t>ZV-02/03</t>
  </si>
  <si>
    <t>Zábradelní svodidlo 2.NP,3.NP vč. madla, spojovacího materiálu, kotvení a příslušenství dle PD, d+m</t>
  </si>
  <si>
    <t>3357512</t>
  </si>
  <si>
    <t xml:space="preserve">Poznámka k položce:_x000d_
Specifikace dle -  Výkres č. 47 - 2.NP + 3.NP, zábradlí parkoviště se svodidlem</t>
  </si>
  <si>
    <t>235</t>
  </si>
  <si>
    <t>ZV-08a</t>
  </si>
  <si>
    <t>Zastřešení příjezdu sanitek z pozinkované konstrukce ,vč. Kotvení,distančních profilů a veškerého příslušenství, d+m</t>
  </si>
  <si>
    <t>kg</t>
  </si>
  <si>
    <t>-2034988698</t>
  </si>
  <si>
    <t>"ZV08" 649,64+7,07+577,54+39,82</t>
  </si>
  <si>
    <t>236</t>
  </si>
  <si>
    <t>ZV-08b</t>
  </si>
  <si>
    <t>Trapézový plech CB 50/260 barva tmavě šedá vč. kotvení a veškerého příslušenství, d+m</t>
  </si>
  <si>
    <t>1284850238</t>
  </si>
  <si>
    <t>237</t>
  </si>
  <si>
    <t>ZV-15a</t>
  </si>
  <si>
    <t xml:space="preserve">Kóje pro kolostavy- plotový panel 3D v. 2,03 mm,plotový sloupek v. 2 m - rezteč.-2,5 m (celk. 33 ks) včetně betonávky vč.  povrchové úpravy, kování a veškerého příslušenství, d+m</t>
  </si>
  <si>
    <t>-1374295068</t>
  </si>
  <si>
    <t>"ZV15" 2,03*75</t>
  </si>
  <si>
    <t>238</t>
  </si>
  <si>
    <t>ZV-15b</t>
  </si>
  <si>
    <t>Branka jednokřídlá otevíravá– výplň 3D panel, výška 2050 mm, šířka 1100 mm, vč.povrchová úprava,kování a veškerého příslušenství, d+m</t>
  </si>
  <si>
    <t>-722617190</t>
  </si>
  <si>
    <t>239</t>
  </si>
  <si>
    <t>ZV-16</t>
  </si>
  <si>
    <t>Zábradlí vnitřního schodiště ve věži - v. madlo 900 mm,vč. Kotvení, povrchové úpravy a veškerého příslušenství, d+m</t>
  </si>
  <si>
    <t>332191642</t>
  </si>
  <si>
    <t xml:space="preserve">Poznámka k položce:_x000d_
Specifikace dle -  Výkres č. 45 - Zábradlí vnitřního schodiště ve věži</t>
  </si>
  <si>
    <t>240</t>
  </si>
  <si>
    <t>ZV-18</t>
  </si>
  <si>
    <t>Stojky, ocel.profil HEB160, dodávka, osazení, demontáž</t>
  </si>
  <si>
    <t>-231371900</t>
  </si>
  <si>
    <t xml:space="preserve">Poznámka k položce:_x000d_
Specifikace dle -  Výkres č. 49 - Ochrana parovodu</t>
  </si>
  <si>
    <t>309,3</t>
  </si>
  <si>
    <t>241</t>
  </si>
  <si>
    <t>ZV-19a</t>
  </si>
  <si>
    <t>Zábradlí hlavního schodiště -konstrukce (madlo, sloupky, spodní profil,výplň zábradlí ) - výška zábradlí 1100 mm,vč. Kotvení, povrchové úpravy a veškerého příslušenství, d+m</t>
  </si>
  <si>
    <t>386056833</t>
  </si>
  <si>
    <t>771</t>
  </si>
  <si>
    <t>Podlahy z dlaždic</t>
  </si>
  <si>
    <t>242</t>
  </si>
  <si>
    <t>771111011</t>
  </si>
  <si>
    <t>Vysátí podkladu před pokládkou dlažby</t>
  </si>
  <si>
    <t>1447868931</t>
  </si>
  <si>
    <t>dlažba450x450+sokl450x450*0,1</t>
  </si>
  <si>
    <t>dlažba300x300+sokl300x300*0,1</t>
  </si>
  <si>
    <t>dlažba200x200+sokl200x200*0,1</t>
  </si>
  <si>
    <t>"schodiště" 1,9*(22+21+29)*(0,16+0,3)+(22+21+29)*(0,16+0,3)*0,1</t>
  </si>
  <si>
    <t>"schodiště 4-5.NP" 1,0*(13+14)*(0,16+0,3)+(13+14)*(0,16+0,3)*0,1</t>
  </si>
  <si>
    <t>243</t>
  </si>
  <si>
    <t>771121011</t>
  </si>
  <si>
    <t>Nátěr penetrační na podlahu</t>
  </si>
  <si>
    <t>1655437810</t>
  </si>
  <si>
    <t>Mezisoučet pod dlažbu</t>
  </si>
  <si>
    <t>Mezisoučet pod stěrku</t>
  </si>
  <si>
    <t>244</t>
  </si>
  <si>
    <t>771151021</t>
  </si>
  <si>
    <t>Samonivelační stěrka podlah pevnosti 30 MPa tl 3 mm</t>
  </si>
  <si>
    <t>2136454390</t>
  </si>
  <si>
    <t>245</t>
  </si>
  <si>
    <t>771274123</t>
  </si>
  <si>
    <t>Montáž obkladů stupnic z dlaždic keramických reliéfních nebo z dekorů lepených cementovým flexibilním lepidlem š přes 250 do 300 mm</t>
  </si>
  <si>
    <t>1865354447</t>
  </si>
  <si>
    <t>"schodiště" 1,9*(22+21+29)</t>
  </si>
  <si>
    <t>"schodiště 4-5.NP" 1,0*(13+14)</t>
  </si>
  <si>
    <t>246</t>
  </si>
  <si>
    <t>59761095</t>
  </si>
  <si>
    <t>schodovka keramická mrazuvzdorná R9/A povrch reliéfní/matný tl do 10mm š přes 250 do 300mm dl přes 800 do 1200mm</t>
  </si>
  <si>
    <t>863043974</t>
  </si>
  <si>
    <t>163,8*1,1 'Přepočtené koeficientem množství</t>
  </si>
  <si>
    <t>247</t>
  </si>
  <si>
    <t>771274242</t>
  </si>
  <si>
    <t>Montáž obkladů podstupnic z dlaždic keramických reliéfních nebo z dekorů lepených cementovým flexibilním lepidlem v přes 150 do 200 mm</t>
  </si>
  <si>
    <t>-28375756</t>
  </si>
  <si>
    <t>248</t>
  </si>
  <si>
    <t>59761174</t>
  </si>
  <si>
    <t>dlažba keramická slinutá mrazuvzdorná R11/B povrch reliéfní/matný tl do 10mm přes 9 do 12ks/m2</t>
  </si>
  <si>
    <t>594784846</t>
  </si>
  <si>
    <t>"schodiště" 1,9*(22+21+29)*0,17</t>
  </si>
  <si>
    <t>"schodiště 4-5.NP" 1,0*(13+14)*0,17</t>
  </si>
  <si>
    <t>27,846*1,2 'Přepočtené koeficientem množství</t>
  </si>
  <si>
    <t>249</t>
  </si>
  <si>
    <t>771474112</t>
  </si>
  <si>
    <t>Montáž soklů z dlaždic keramických rovných lepených cementovým flexibilním lepidlem v přes 65 do 90 mm</t>
  </si>
  <si>
    <t>-1822487384</t>
  </si>
  <si>
    <t>"1.01" 20,62</t>
  </si>
  <si>
    <t>"1.01a" 10,38</t>
  </si>
  <si>
    <t>"1.11" (7,8*2+4,3*2)-3,0+0,4*4</t>
  </si>
  <si>
    <t>"mezipodesta" 4,3+2,1*2</t>
  </si>
  <si>
    <t>"1.12" 37,44</t>
  </si>
  <si>
    <t>"2.01" 18,39</t>
  </si>
  <si>
    <t>"2.04" 41,05</t>
  </si>
  <si>
    <t>"2.05" (5,05*2+3*2)-4,3-3,0</t>
  </si>
  <si>
    <t>"mezipodesta 2-3.NP" 4,3+2,1*2</t>
  </si>
  <si>
    <t>"3.01" 17,91</t>
  </si>
  <si>
    <t>"3.08" 40,48</t>
  </si>
  <si>
    <t>"podesta 3.NP 3.09" 17,9-6,1-3,0</t>
  </si>
  <si>
    <t>"mezipodesta 3-4.NP" 4,3+2,1*2</t>
  </si>
  <si>
    <t>"4.01" 30,65</t>
  </si>
  <si>
    <t>"4.12" 40,48</t>
  </si>
  <si>
    <t>"podesta 4.NP 4.13" 17,3-6,1-3,0</t>
  </si>
  <si>
    <t>"mezipodesta 4-5.NP" 4,3+2*2,1</t>
  </si>
  <si>
    <t>"podesta 5.NP" 15,3-4,3-1,0</t>
  </si>
  <si>
    <t>"1.02" 16,39</t>
  </si>
  <si>
    <t>"2.02" 14,69</t>
  </si>
  <si>
    <t>"2.03" 28,46</t>
  </si>
  <si>
    <t>"3.02" 14,69</t>
  </si>
  <si>
    <t>"3.03" 15,21</t>
  </si>
  <si>
    <t>"3.04" 12,43</t>
  </si>
  <si>
    <t>"3.05" 11,81</t>
  </si>
  <si>
    <t>"3.06" 11,88</t>
  </si>
  <si>
    <t>"3.07" 15,73</t>
  </si>
  <si>
    <t>"4.07" 13,83</t>
  </si>
  <si>
    <t>"4.11" 10,63</t>
  </si>
  <si>
    <t>250</t>
  </si>
  <si>
    <t>771474132</t>
  </si>
  <si>
    <t>Montáž soklů z dlaždic keramických schodišťových stupňovitých lepených cementovým flexibilním lepidlem v přes 65 do 90 mm</t>
  </si>
  <si>
    <t>414352377</t>
  </si>
  <si>
    <t>"schodiště" (22+21+29)*(0,17+0,3)</t>
  </si>
  <si>
    <t>"schodiště 4-5.NP" (13+14)*(0,17+0,3)</t>
  </si>
  <si>
    <t>251</t>
  </si>
  <si>
    <t>59761184</t>
  </si>
  <si>
    <t>sokl keramický mrazuvzdorný povrch hladký/matný tl do 10mm výšky přes 65 do 90mm</t>
  </si>
  <si>
    <t>-1212238668</t>
  </si>
  <si>
    <t>46,53*1,1 'Přepočtené koeficientem množství</t>
  </si>
  <si>
    <t>252</t>
  </si>
  <si>
    <t>771574434</t>
  </si>
  <si>
    <t>Montáž podlah keramických reliéfních nebo z dekorů lepených cementovým flexibilním lepidlem přes 4 do 6 ks/m2</t>
  </si>
  <si>
    <t>20459460</t>
  </si>
  <si>
    <t>"1.01" 24,49</t>
  </si>
  <si>
    <t>"1.01a" 5,86</t>
  </si>
  <si>
    <t>"podesta 1.NP 1.13" 34,74</t>
  </si>
  <si>
    <t>"mezipodesta 1-2.NP" 4,3*2,1</t>
  </si>
  <si>
    <t>"1.12" 60,1</t>
  </si>
  <si>
    <t>"2.01" 17,56</t>
  </si>
  <si>
    <t>"2.04" 61,01</t>
  </si>
  <si>
    <t>"podesta 2.NP 2.05" 5,05*3,0</t>
  </si>
  <si>
    <t>"mezipodesta 2-3.NP" 4,3*2,1</t>
  </si>
  <si>
    <t>"3.01" 17,13</t>
  </si>
  <si>
    <t>"3.08" 60,96</t>
  </si>
  <si>
    <t>"podesta 3.NP 3.09" 12,6</t>
  </si>
  <si>
    <t>"mezipodesta 3-4.NP" 4,3*2,1</t>
  </si>
  <si>
    <t>"4.01" 32,75</t>
  </si>
  <si>
    <t>"4.12" 60,96</t>
  </si>
  <si>
    <t>"podesta 4.NP 4.13" 12,6</t>
  </si>
  <si>
    <t>"mezipodesta 4-5.NP" 4,3*2,1</t>
  </si>
  <si>
    <t>"podesta 5.NP" 12,6</t>
  </si>
  <si>
    <t>253</t>
  </si>
  <si>
    <t>59761101</t>
  </si>
  <si>
    <t>dlažba keramická slinutá mrazuvzdorná R9 povrch reliéfní/lapovaný tl do 10mm přes 4 do 6ks/m2</t>
  </si>
  <si>
    <t>1559887199</t>
  </si>
  <si>
    <t>"1.11" 34,74</t>
  </si>
  <si>
    <t>"2.05" 5,05*3,0</t>
  </si>
  <si>
    <t>"3.09" 12,6</t>
  </si>
  <si>
    <t>sokl450x450/4,5</t>
  </si>
  <si>
    <t>542,408*1,2 'Přepočtené koeficientem množství</t>
  </si>
  <si>
    <t>254</t>
  </si>
  <si>
    <t>771574436</t>
  </si>
  <si>
    <t>Montáž podlah keramických reliéfních nebo z dekorů lepených cementovým flexibilním lepidlem přes 9 do 12 ks/m2</t>
  </si>
  <si>
    <t>-1982847181</t>
  </si>
  <si>
    <t>"1.02" 13,14</t>
  </si>
  <si>
    <t>"2.02" 12,65</t>
  </si>
  <si>
    <t>"2.03" 48,45</t>
  </si>
  <si>
    <t>"3.02" 12,65</t>
  </si>
  <si>
    <t>"3.03" 10,67</t>
  </si>
  <si>
    <t>"3.04" 7,34</t>
  </si>
  <si>
    <t>"3.05" 7,08</t>
  </si>
  <si>
    <t>"3.06" 7,21</t>
  </si>
  <si>
    <t>"3.07" 13,93</t>
  </si>
  <si>
    <t>"4.07" 10,91</t>
  </si>
  <si>
    <t>"4.11" 8,4</t>
  </si>
  <si>
    <t>255</t>
  </si>
  <si>
    <t>59761151</t>
  </si>
  <si>
    <t>dlažba keramická slinutá mrazuvzdorná R9 povrch reliéfní/matný tl do 10mm přes 9 do 12ks/m2</t>
  </si>
  <si>
    <t>-99994198</t>
  </si>
  <si>
    <t>sokl300x300/6,6</t>
  </si>
  <si>
    <t>177,544*1,1 'Přepočtené koeficientem množství</t>
  </si>
  <si>
    <t>256</t>
  </si>
  <si>
    <t>771574439</t>
  </si>
  <si>
    <t>Montáž podlah keramických reliéfních nebo z dekorů lepených cementovým flexibilním lepidlem přes 22 do 25 ks/m2</t>
  </si>
  <si>
    <t>1809153751</t>
  </si>
  <si>
    <t>"1.03" 6,33</t>
  </si>
  <si>
    <t>"1.04" 5,86</t>
  </si>
  <si>
    <t>"1.05" 3,89</t>
  </si>
  <si>
    <t>"1.06" 1,38</t>
  </si>
  <si>
    <t>"1.07" 6,85</t>
  </si>
  <si>
    <t>"1.08" 1,38</t>
  </si>
  <si>
    <t>"1.09" 1,38</t>
  </si>
  <si>
    <t>"1.10" 1,38</t>
  </si>
  <si>
    <t>"1.11" 6,37</t>
  </si>
  <si>
    <t>"4.02" 8,16</t>
  </si>
  <si>
    <t>"4.03" 1,65</t>
  </si>
  <si>
    <t>"4.04" 1,25</t>
  </si>
  <si>
    <t>"4.05" 1,64</t>
  </si>
  <si>
    <t>"4.06" 1,25</t>
  </si>
  <si>
    <t>"4.08" 3,64</t>
  </si>
  <si>
    <t>"4.09" 1,44</t>
  </si>
  <si>
    <t>257</t>
  </si>
  <si>
    <t>59761143</t>
  </si>
  <si>
    <t>dlažba keramická slinutá mrazuvzdorná R10/B povrch reliéfní/matný tl do 10mm přes 22 do 25ks/m2</t>
  </si>
  <si>
    <t>-1350682672</t>
  </si>
  <si>
    <t>sokl200x200/10</t>
  </si>
  <si>
    <t>53,85*1,1 'Přepočtené koeficientem množství</t>
  </si>
  <si>
    <t>258</t>
  </si>
  <si>
    <t>771591112</t>
  </si>
  <si>
    <t>Izolace pod dlažbu nátěrem nebo stěrkou ve dvou vrstvách</t>
  </si>
  <si>
    <t>1518937495</t>
  </si>
  <si>
    <t>259</t>
  </si>
  <si>
    <t>771591115</t>
  </si>
  <si>
    <t>Podlahy spárování silikonem</t>
  </si>
  <si>
    <t>116354664</t>
  </si>
  <si>
    <t>"dopočet soklu mezi dlažbou a obkladem" 116,51</t>
  </si>
  <si>
    <t>"schodiště" (22+21+29)*(0,16+0,3)</t>
  </si>
  <si>
    <t>"schodiště 4-5.NP" (13+14)*(0,16+0,3)</t>
  </si>
  <si>
    <t>260</t>
  </si>
  <si>
    <t>771591122</t>
  </si>
  <si>
    <t>Podlahy separační provazec do pružných spar průměru 6 mm</t>
  </si>
  <si>
    <t>-1028640568</t>
  </si>
  <si>
    <t>261</t>
  </si>
  <si>
    <t>998771103</t>
  </si>
  <si>
    <t>Přesun hmot tonážní pro podlahy z dlaždic v objektech v přes 12 do 24 m</t>
  </si>
  <si>
    <t>2097401168</t>
  </si>
  <si>
    <t>776</t>
  </si>
  <si>
    <t>Podlahy povlakové</t>
  </si>
  <si>
    <t>262</t>
  </si>
  <si>
    <t>776111112</t>
  </si>
  <si>
    <t>Broušení betonového podkladu povlakových podlah</t>
  </si>
  <si>
    <t>143250109</t>
  </si>
  <si>
    <t>"Homogenní PVC, elektrostaticky vodivé, uzemněné, položené do elektrostaticky vodivé stěrky " 42,1</t>
  </si>
  <si>
    <t>"gumový koberec" 13,9*0,5</t>
  </si>
  <si>
    <t>263</t>
  </si>
  <si>
    <t>776111311</t>
  </si>
  <si>
    <t>Vysátí podkladu povlakových podlah</t>
  </si>
  <si>
    <t>-148350320</t>
  </si>
  <si>
    <t>264</t>
  </si>
  <si>
    <t>776121112</t>
  </si>
  <si>
    <t>Vodou ředitelná penetrace savého podkladu povlakových podlah</t>
  </si>
  <si>
    <t>421860493</t>
  </si>
  <si>
    <t>265</t>
  </si>
  <si>
    <t>776141112</t>
  </si>
  <si>
    <t>Stěrka podlahová nivelační pro vyrovnání podkladu povlakových podlah pevnosti 20 MPa tl přes 3 do 5 mm</t>
  </si>
  <si>
    <t>1849662370</t>
  </si>
  <si>
    <t>266</t>
  </si>
  <si>
    <t>776221121</t>
  </si>
  <si>
    <t>Lepení elektrostaticky vodivých pásů z PVC</t>
  </si>
  <si>
    <t>-910438803</t>
  </si>
  <si>
    <t>267</t>
  </si>
  <si>
    <t>28411142.R</t>
  </si>
  <si>
    <t>Homogenní PVC, elektrostaticky vodivé, uzemněné, položené do elektrostaticky vodivé stěrky</t>
  </si>
  <si>
    <t>1062556977</t>
  </si>
  <si>
    <t>42,1*1,1 'Přepočtené koeficientem množství</t>
  </si>
  <si>
    <t>268</t>
  </si>
  <si>
    <t>776261111</t>
  </si>
  <si>
    <t>Lepení pásů z pryže standardním lepidlem</t>
  </si>
  <si>
    <t>-1983901473</t>
  </si>
  <si>
    <t>"původně" 13,9</t>
  </si>
  <si>
    <t>269</t>
  </si>
  <si>
    <t>27251120</t>
  </si>
  <si>
    <t>koberec dielektrický do 26kV š 1200mm tl 4,5mm</t>
  </si>
  <si>
    <t>1422716303</t>
  </si>
  <si>
    <t>6,95*1,1 'Přepočtené koeficientem množství</t>
  </si>
  <si>
    <t>270</t>
  </si>
  <si>
    <t>776411111</t>
  </si>
  <si>
    <t>Montáž obvodových soklíků výšky do 80 mm</t>
  </si>
  <si>
    <t>-975319523</t>
  </si>
  <si>
    <t>"gumový koberec" 15,73*0,5</t>
  </si>
  <si>
    <t>"původně" 15,7</t>
  </si>
  <si>
    <t>271</t>
  </si>
  <si>
    <t>28411007</t>
  </si>
  <si>
    <t>lišta soklová PVC 15x50mm</t>
  </si>
  <si>
    <t>-786568289</t>
  </si>
  <si>
    <t>7,865*1,02 'Přepočtené koeficientem množství</t>
  </si>
  <si>
    <t>272</t>
  </si>
  <si>
    <t>776411211</t>
  </si>
  <si>
    <t>Montáž tahaných obvodových soklíků z PVC výšky do 80 mm</t>
  </si>
  <si>
    <t>-912540057</t>
  </si>
  <si>
    <t>"PVC vytažené na stěnu - oblý fabion" 27,51</t>
  </si>
  <si>
    <t>"původně" 66</t>
  </si>
  <si>
    <t>273</t>
  </si>
  <si>
    <t>-545498960</t>
  </si>
  <si>
    <t>27,51*0,092 'Přepočtené koeficientem množství</t>
  </si>
  <si>
    <t>274</t>
  </si>
  <si>
    <t>776421111</t>
  </si>
  <si>
    <t>Montáž obvodových lišt lepením</t>
  </si>
  <si>
    <t>-1929494485</t>
  </si>
  <si>
    <t>275</t>
  </si>
  <si>
    <t>28342163</t>
  </si>
  <si>
    <t>lišta podlahová PVC fabion</t>
  </si>
  <si>
    <t>492827008</t>
  </si>
  <si>
    <t>27,51*1,02 'Přepočtené koeficientem množství</t>
  </si>
  <si>
    <t>276</t>
  </si>
  <si>
    <t>776421312</t>
  </si>
  <si>
    <t>Montáž přechodových šroubovaných lišt</t>
  </si>
  <si>
    <t>489615994</t>
  </si>
  <si>
    <t>"přechodové lišty" 4</t>
  </si>
  <si>
    <t>"původně" 4,5</t>
  </si>
  <si>
    <t>277</t>
  </si>
  <si>
    <t>55343125</t>
  </si>
  <si>
    <t>profil přechodový Al vrtaný 30mm leštěná mosaz</t>
  </si>
  <si>
    <t>842701312</t>
  </si>
  <si>
    <t>4*1,02 'Přepočtené koeficientem množství</t>
  </si>
  <si>
    <t>278</t>
  </si>
  <si>
    <t>998776103</t>
  </si>
  <si>
    <t>Přesun hmot tonážní pro podlahy povlakové v objektech v přes 12 do 24 m</t>
  </si>
  <si>
    <t>2001604194</t>
  </si>
  <si>
    <t>777</t>
  </si>
  <si>
    <t>Podlahy lité</t>
  </si>
  <si>
    <t>279</t>
  </si>
  <si>
    <t>7775211R</t>
  </si>
  <si>
    <t>Podlahový polyuretanový systém pro parkovací stání</t>
  </si>
  <si>
    <t>64291708</t>
  </si>
  <si>
    <t>Poznámka k položce:_x000d_
včetně vytažení na sokl</t>
  </si>
  <si>
    <t>parkoviště</t>
  </si>
  <si>
    <t>litá systémová polyuretanová podlaha pro parkovací domy</t>
  </si>
  <si>
    <t>"2.NP" 8161,20+(404,51)*0,1</t>
  </si>
  <si>
    <t>"3.NP" 8161,16+(404,83)*0,1</t>
  </si>
  <si>
    <t>"původně"</t>
  </si>
  <si>
    <t>"2-3NP" 15685</t>
  </si>
  <si>
    <t>280</t>
  </si>
  <si>
    <t>7775212R</t>
  </si>
  <si>
    <t>Podlahový polyuretanový systém pro rampy</t>
  </si>
  <si>
    <t>-1634321848</t>
  </si>
  <si>
    <t>parkoviště - rampa</t>
  </si>
  <si>
    <t>"1.NP" 178,02*2+(65,4*2)*0,1</t>
  </si>
  <si>
    <t>"2.NP" 178,02*2+(65,4*2)*0,1</t>
  </si>
  <si>
    <t>"2-3NP" 712</t>
  </si>
  <si>
    <t>281</t>
  </si>
  <si>
    <t>998777103</t>
  </si>
  <si>
    <t>Přesun hmot tonážní pro podlahy lité v objektech v přes 12 do 24 m</t>
  </si>
  <si>
    <t>527408440</t>
  </si>
  <si>
    <t>781</t>
  </si>
  <si>
    <t>Dokončovací práce - obklady</t>
  </si>
  <si>
    <t>282</t>
  </si>
  <si>
    <t>781121011</t>
  </si>
  <si>
    <t>Nátěr penetrační na stěnu</t>
  </si>
  <si>
    <t>-1386860589</t>
  </si>
  <si>
    <t>Keram.obklad 200x200 mm, v. 2m</t>
  </si>
  <si>
    <t>"1.NP" (10,73+10,4+8,05+3,46+9,99+5,34+3,9+3,78+10,12)*2</t>
  </si>
  <si>
    <t>"odečet otvorů" -(0,5*0,5*8+0,9*2*2+0,8*2*2+0,7*2*8)</t>
  </si>
  <si>
    <t>"4.NP" (12,85+6,23+4,95+5,66+4,97+7,57+4,19)*2</t>
  </si>
  <si>
    <t>"obklad za linkou a umyv." (2,76+0,68)*0,6</t>
  </si>
  <si>
    <t>"odečet otvorů" -(0,5*0,5*5+0,7*2*9+1*2)</t>
  </si>
  <si>
    <t>Keramický obklad 300x900 mm k podhledu</t>
  </si>
  <si>
    <t>"4.NP" (27,51)*3</t>
  </si>
  <si>
    <t>"odečet otvorů" -(1,1*2+1,5*1,65*1,5*1,65+1,6*2,1)</t>
  </si>
  <si>
    <t>283</t>
  </si>
  <si>
    <t>781472213</t>
  </si>
  <si>
    <t>Montáž obkladů keramických hladkých lepených cementovým flexibilním lepidlem přes 2 do 4 ks/m2</t>
  </si>
  <si>
    <t>-734796248</t>
  </si>
  <si>
    <t>284</t>
  </si>
  <si>
    <t>59761703</t>
  </si>
  <si>
    <t>obklad keramický nemrazuvzdorný povrch hladký/lesklý tl do 10mm přes 2 do 4ks/m2</t>
  </si>
  <si>
    <t>1895014766</t>
  </si>
  <si>
    <t>70,844*1,15 'Přepočtené koeficientem množství</t>
  </si>
  <si>
    <t>285</t>
  </si>
  <si>
    <t>781472219</t>
  </si>
  <si>
    <t>Montáž obkladů keramických hladkých lepených cementovým flexibilním lepidlem přes 22 do 25 ks/m2</t>
  </si>
  <si>
    <t>-1442899478</t>
  </si>
  <si>
    <t>286</t>
  </si>
  <si>
    <t>59761704</t>
  </si>
  <si>
    <t>obklad keramický nemrazuvzdorný povrch hladký/lesklý tl do 10mm přes 22 do 25ks/m2</t>
  </si>
  <si>
    <t>-1941950772</t>
  </si>
  <si>
    <t>190,594*1,1 'Přepočtené koeficientem množství</t>
  </si>
  <si>
    <t>287</t>
  </si>
  <si>
    <t>998781103</t>
  </si>
  <si>
    <t>Přesun hmot tonážní pro obklady keramické v objektech v přes 12 do 24 m</t>
  </si>
  <si>
    <t>-655958374</t>
  </si>
  <si>
    <t>783</t>
  </si>
  <si>
    <t>Dokončovací práce - nátěry</t>
  </si>
  <si>
    <t>288</t>
  </si>
  <si>
    <t>783301311</t>
  </si>
  <si>
    <t>Odmaštění zámečnických konstrukcí vodou ředitelným odmašťovačem</t>
  </si>
  <si>
    <t>-393990476</t>
  </si>
  <si>
    <t>289</t>
  </si>
  <si>
    <t>783301401</t>
  </si>
  <si>
    <t>Ometení zámečnických konstrukcí</t>
  </si>
  <si>
    <t>1860192073</t>
  </si>
  <si>
    <t>290</t>
  </si>
  <si>
    <t>783324201</t>
  </si>
  <si>
    <t>Základní antikorozní jednonásobný akrylátový nátěr zámečnických konstrukcí</t>
  </si>
  <si>
    <t>-755759591</t>
  </si>
  <si>
    <t>291</t>
  </si>
  <si>
    <t>783325101</t>
  </si>
  <si>
    <t>Mezinátěr jednonásobný akrylátový mezinátěr zámečnických konstrukcí</t>
  </si>
  <si>
    <t>-985162490</t>
  </si>
  <si>
    <t>292</t>
  </si>
  <si>
    <t>783327101</t>
  </si>
  <si>
    <t>Krycí jednonásobný akrylátový nátěr zámečnických konstrukcí</t>
  </si>
  <si>
    <t>1990635187</t>
  </si>
  <si>
    <t>"zárubeň 70 cm" 5*(0,7+2,0*2)*(0,05+0,1+0,05)</t>
  </si>
  <si>
    <t>"zárubeň 70 cm" 2*(0,7+2,0*2)*(0,05+0,15+0,05)</t>
  </si>
  <si>
    <t>"zárubeň 80 cm" 3*(0,8+2,0*2)*(0,05+0,15+0,05)</t>
  </si>
  <si>
    <t>"zárubeň 90 cm" 2*(0,9+2,0*2)*(0,05+0,15+0,05)</t>
  </si>
  <si>
    <t>"zárubeň 110 cm" 1*(1,1+2,0*2)*(0,05+0,15+0,05)</t>
  </si>
  <si>
    <t>"zárubeň 100 cm" 1*(1,0+2,0*2)*(0,05+0,15+0,05)</t>
  </si>
  <si>
    <t>"zárubeň 90 cm" 9*(0,9+2,0*2)*(0,05+0,15+0,05)</t>
  </si>
  <si>
    <t>784</t>
  </si>
  <si>
    <t>Dokončovací práce - malby a tapety</t>
  </si>
  <si>
    <t>293</t>
  </si>
  <si>
    <t>784111001</t>
  </si>
  <si>
    <t>Oprášení (ometení ) podkladu v místnostech v do 3,80 m</t>
  </si>
  <si>
    <t>1550503869</t>
  </si>
  <si>
    <t>"odečet obkladů" -(190,594+70,844)</t>
  </si>
  <si>
    <t>"olejový nátěr" 2*368</t>
  </si>
  <si>
    <t>294</t>
  </si>
  <si>
    <t>78435106.R</t>
  </si>
  <si>
    <t>Nátěry olejové v místnostech v do 3,80 m</t>
  </si>
  <si>
    <t>1491724700</t>
  </si>
  <si>
    <t>Poznámka k položce:_x000d_
jednotková cena vč. přípravz podkladu</t>
  </si>
  <si>
    <t>D.1.1.1 - ARS-MOST</t>
  </si>
  <si>
    <t>411354254</t>
  </si>
  <si>
    <t>Bednění stropů ztracené z hraněných trapézových vln v 92 mm plech pozinkovaný tl 0,88 mm</t>
  </si>
  <si>
    <t>-100234057</t>
  </si>
  <si>
    <t>"podlaha+střecha" 2*70,3</t>
  </si>
  <si>
    <t>621151031</t>
  </si>
  <si>
    <t>Penetrační silikonový nátěr vnějších pastovitých tenkovrstvých omítek podhledů</t>
  </si>
  <si>
    <t>36662559</t>
  </si>
  <si>
    <t xml:space="preserve">"ETICS" 77 </t>
  </si>
  <si>
    <t>621221063</t>
  </si>
  <si>
    <t>Montáž kontaktního zateplení vnějších podhledů lepením a mechanickým kotvením desek z minerální vlny s podélnou orientací do dřeva přes 240 mm</t>
  </si>
  <si>
    <t>-301838119</t>
  </si>
  <si>
    <t>63142036</t>
  </si>
  <si>
    <t>deska tepelně izolační minerální kontaktních fasád podélné vlákno λ=0,035-0,036 tl 300mm</t>
  </si>
  <si>
    <t>-393085451</t>
  </si>
  <si>
    <t>77*1,05 'Přepočtené koeficientem množství</t>
  </si>
  <si>
    <t>621531012</t>
  </si>
  <si>
    <t>Tenkovrstvá silikonová zatíraná omítka zrnitost 1,5 mm vnějších podhledů</t>
  </si>
  <si>
    <t>1797806750</t>
  </si>
  <si>
    <t>-2081577551</t>
  </si>
  <si>
    <t>"střecha" 70,3*0,08</t>
  </si>
  <si>
    <t>631311135</t>
  </si>
  <si>
    <t>Mazanina tl přes 120 do 240 mm z betonu prostého bez zvýšených nároků na prostředí tř. C 20/25</t>
  </si>
  <si>
    <t>-308822165</t>
  </si>
  <si>
    <t>"podlaha" 70,3*0,1375</t>
  </si>
  <si>
    <t>955080830</t>
  </si>
  <si>
    <t>631319175</t>
  </si>
  <si>
    <t>Příplatek k mazanině tl přes 120 do 240 mm za stržení povrchu spodní vrstvy před vložením výztuže</t>
  </si>
  <si>
    <t>-1771091602</t>
  </si>
  <si>
    <t>631361821</t>
  </si>
  <si>
    <t>Výztuž mazanin betonářskou ocelí 10 505</t>
  </si>
  <si>
    <t>-1556971160</t>
  </si>
  <si>
    <t>"viz statika" 0,18</t>
  </si>
  <si>
    <t>-1647112451</t>
  </si>
  <si>
    <t>"100x100x8" 84*8/1000</t>
  </si>
  <si>
    <t>"150x150x6" 84*3/1000</t>
  </si>
  <si>
    <t>-1871480127</t>
  </si>
  <si>
    <t>-1260107238</t>
  </si>
  <si>
    <t>952901111</t>
  </si>
  <si>
    <t>Vyčištění budov bytové a občanské výstavby při výšce podlaží do 4 m</t>
  </si>
  <si>
    <t>528558024</t>
  </si>
  <si>
    <t>998014221</t>
  </si>
  <si>
    <t>Přesun hmot pro budovy vícepodlažní v do 18 m z kovových dílců</t>
  </si>
  <si>
    <t>1086714102</t>
  </si>
  <si>
    <t>712362111</t>
  </si>
  <si>
    <t>Povlaková krytina střech plochých na vodorovné ploše vakuově kotvená hydroizolační fólie tl. 1,5 mm</t>
  </si>
  <si>
    <t>143032422</t>
  </si>
  <si>
    <t>"provizorní zákryt" 19,3</t>
  </si>
  <si>
    <t>71236300R</t>
  </si>
  <si>
    <t>D+M hydroizolační skladby z mPVC fólie tl. 2 mm odolná UV, kotvená, Broof (t3) vč. detailu a příslušenství dle PD a TP výrobce</t>
  </si>
  <si>
    <t>1644892494</t>
  </si>
  <si>
    <t>"střecha" 92,26</t>
  </si>
  <si>
    <t>712391171</t>
  </si>
  <si>
    <t>Provedení povlakové krytiny střech do 10° podkladní textilní vrstvy</t>
  </si>
  <si>
    <t>-146331629</t>
  </si>
  <si>
    <t>69311081</t>
  </si>
  <si>
    <t>geotextilie netkaná separační, ochranná, filtrační, drenážní PES 300g/m2</t>
  </si>
  <si>
    <t>1108857036</t>
  </si>
  <si>
    <t>92,26*1,155 'Přepočtené koeficientem množství</t>
  </si>
  <si>
    <t>-1675523820</t>
  </si>
  <si>
    <t>713111111</t>
  </si>
  <si>
    <t>Montáž izolace tepelné vrchem stropů volně kladenými rohožemi, pásy, dílci, deskami</t>
  </si>
  <si>
    <t>1909886024</t>
  </si>
  <si>
    <t>"dutina HEA260" 0,23*22*4</t>
  </si>
  <si>
    <t>63152102</t>
  </si>
  <si>
    <t>pás tepelně izolační univerzální λ=0,032-0,033 tl 140mm</t>
  </si>
  <si>
    <t>-1049825511</t>
  </si>
  <si>
    <t>20,24*1,1 'Přepočtené koeficientem množství</t>
  </si>
  <si>
    <t>713111134</t>
  </si>
  <si>
    <t>Montáž izolace tepelné spodem stropů žebrových přistřelením rohoží, pásů, dílců, desek</t>
  </si>
  <si>
    <t>778819272</t>
  </si>
  <si>
    <t>"stzrop" 70,3</t>
  </si>
  <si>
    <t>63152106</t>
  </si>
  <si>
    <t>pás tepelně izolační univerzální λ=0,032-0,033 tl 180mm</t>
  </si>
  <si>
    <t>1284818921</t>
  </si>
  <si>
    <t>70,3*1,05 'Přepočtené koeficientem množství</t>
  </si>
  <si>
    <t>713141131</t>
  </si>
  <si>
    <t>Montáž izolace tepelné střech plochých lepené za studena plně 1 vrstva rohoží, pásů, dílců, desek</t>
  </si>
  <si>
    <t>2018507188</t>
  </si>
  <si>
    <t>"střecha" 70,3</t>
  </si>
  <si>
    <t>63140409</t>
  </si>
  <si>
    <t>deska tepelně izolační minerální plochých střech dvouvrstvá λ=0,038-0,039 tl 200mm</t>
  </si>
  <si>
    <t>652962745</t>
  </si>
  <si>
    <t>"nad HEA260" 3*26,2</t>
  </si>
  <si>
    <t>78,6*1,1 'Přepočtené koeficientem množství</t>
  </si>
  <si>
    <t>713141242</t>
  </si>
  <si>
    <t>Přikotvení tepelné izolace šrouby do trapézového plechu nebo do dřeva pro izolaci tl přes 140 do 200 mm</t>
  </si>
  <si>
    <t>1770806153</t>
  </si>
  <si>
    <t>1931641379</t>
  </si>
  <si>
    <t>762083111</t>
  </si>
  <si>
    <t>Impregnace řeziva proti dřevokaznému hmyzu a houbám máčením třída ohrožení 1 a 2</t>
  </si>
  <si>
    <t>-640277311</t>
  </si>
  <si>
    <t>2,307</t>
  </si>
  <si>
    <t>0,436</t>
  </si>
  <si>
    <t>2,295</t>
  </si>
  <si>
    <t>762123110</t>
  </si>
  <si>
    <t>Montáž tesařských stěn vázaných pomocí tesařských spojů z hraněného řeziva průřezové pl do 100 cm2</t>
  </si>
  <si>
    <t>-700169479</t>
  </si>
  <si>
    <t>"provizorní zákryt napojení chodby na infekci" (3,4*8+4,0*4)*1,1</t>
  </si>
  <si>
    <t>60512125</t>
  </si>
  <si>
    <t>hranol stavební řezivo průřezu do 120cm2 do dl 6m</t>
  </si>
  <si>
    <t>1354332148</t>
  </si>
  <si>
    <t>Poznámka k položce:_x000d_
SM, JD, BO</t>
  </si>
  <si>
    <t>"provizorní zákryt napojení chodby na infekci" (3,4*8+4,0*4)*1,1*0,08*0,08</t>
  </si>
  <si>
    <t>762195000</t>
  </si>
  <si>
    <t>Spojovací prostředky pro montáž stěn, příček, bednění stěn</t>
  </si>
  <si>
    <t>-1647613615</t>
  </si>
  <si>
    <t>762431026</t>
  </si>
  <si>
    <t>Obložení stěn z desek OSB tl 22 mm nebroušených na pero a drážku přibíjených</t>
  </si>
  <si>
    <t>80548710</t>
  </si>
  <si>
    <t>"provizorní zákryt napojení chodby na infekci" 3,4*4,0*1,1</t>
  </si>
  <si>
    <t>762495000</t>
  </si>
  <si>
    <t>Spojovací prostředky pro montáž olištování, obložení stropů, střešních podhledů a stěn</t>
  </si>
  <si>
    <t>-371572369</t>
  </si>
  <si>
    <t>762341027</t>
  </si>
  <si>
    <t>Bednění střech rovných sklon do 60° z desek OSB tl 25 mm na pero a drážku šroubovaných na krokve</t>
  </si>
  <si>
    <t>471160875</t>
  </si>
  <si>
    <t>1386494571</t>
  </si>
  <si>
    <t>92,26*0,025</t>
  </si>
  <si>
    <t>762823210</t>
  </si>
  <si>
    <t>Montáž stropního trámu z hoblovaného řeziva průřezové pl do 144 cm2 s výměnami</t>
  </si>
  <si>
    <t>57959896</t>
  </si>
  <si>
    <t>0,74*64</t>
  </si>
  <si>
    <t>1837951658</t>
  </si>
  <si>
    <t>0,74*0,2*0,04*64</t>
  </si>
  <si>
    <t>0,379*1,15 'Přepočtené koeficientem množství</t>
  </si>
  <si>
    <t>762823220</t>
  </si>
  <si>
    <t>Montáž stropního trámu z hoblovaného řeziva průřezové pl přes 144 do 288 cm2 s výměnami</t>
  </si>
  <si>
    <t>1327209894</t>
  </si>
  <si>
    <t>3,15*33</t>
  </si>
  <si>
    <t>6051213X</t>
  </si>
  <si>
    <t>hranol stavební řezivo průřezu do 224cm2 do dl 6m, seříznutí do tvaru</t>
  </si>
  <si>
    <t>-769274450</t>
  </si>
  <si>
    <t>3,15*0,32*0,06*33</t>
  </si>
  <si>
    <t>1,996*1,15 'Přepočtené koeficientem množství</t>
  </si>
  <si>
    <t>76289500R</t>
  </si>
  <si>
    <t>Spojovací prostředky pro montáž záklopu, stropnice a podbíjení, včetně kotvení do ocelových profilů</t>
  </si>
  <si>
    <t>634781345</t>
  </si>
  <si>
    <t>998762113</t>
  </si>
  <si>
    <t>Přesun hmot tonážní pro kce tesařské s omezením mechanizace v objektech v přes 12 do 24 m</t>
  </si>
  <si>
    <t>-874843267</t>
  </si>
  <si>
    <t>763131751</t>
  </si>
  <si>
    <t>Montáž parotěsné zábrany do SDK podhledu</t>
  </si>
  <si>
    <t>-1592646139</t>
  </si>
  <si>
    <t>"strop" 70,3</t>
  </si>
  <si>
    <t>28329089</t>
  </si>
  <si>
    <t>fólie PE vyztužená pro parotěsnou vrstvu (reakce na oheň - třída B) 210g/m2</t>
  </si>
  <si>
    <t>1812623288</t>
  </si>
  <si>
    <t>70,3*1,1235 'Přepočtené koeficientem množství</t>
  </si>
  <si>
    <t>763431011</t>
  </si>
  <si>
    <t>Montáž minerálního podhledu s vyjímatelnými panely vel. do 0,36 m2 na zavěšený polozapuštěný rošt</t>
  </si>
  <si>
    <t>-1838717830</t>
  </si>
  <si>
    <t>"4-18" 70,3</t>
  </si>
  <si>
    <t>63126362</t>
  </si>
  <si>
    <t>panel akustický hygienický povrch porézní skelná tkanina hrana zatřená polozapuštěná αw=0,95 polozapuštěný rastr š 24mm bílý tl 15mm</t>
  </si>
  <si>
    <t>376484777</t>
  </si>
  <si>
    <t>70,3*1,15 'Přepočtené koeficientem množství</t>
  </si>
  <si>
    <t>-1066820499</t>
  </si>
  <si>
    <t>76421263R</t>
  </si>
  <si>
    <t>Závětrná lišta z Pz s povrchovou úpravou, poplast., rš 300 mm</t>
  </si>
  <si>
    <t>-839613377</t>
  </si>
  <si>
    <t>K16</t>
  </si>
  <si>
    <t>25,9</t>
  </si>
  <si>
    <t>76421266R</t>
  </si>
  <si>
    <t>Oplechování rovné okapové hrany z Pz s povrchovou úpravou, poplast., rš 330 mm</t>
  </si>
  <si>
    <t>2065655975</t>
  </si>
  <si>
    <t>K17</t>
  </si>
  <si>
    <t>764511602</t>
  </si>
  <si>
    <t>Žlab podokapní půlkruhový z Pz s povrchovou úpravou rš 330 mm</t>
  </si>
  <si>
    <t>81805349</t>
  </si>
  <si>
    <t>K18</t>
  </si>
  <si>
    <t>764511642</t>
  </si>
  <si>
    <t>Kotlík oválný (trychtýřový) pro podokapní žlaby z Pz s povrchovou úpravou 330/100 mm</t>
  </si>
  <si>
    <t>573297003</t>
  </si>
  <si>
    <t>764518622</t>
  </si>
  <si>
    <t>Svody kruhové včetně objímek, kolen, odskoků z Pz s povrchovou úpravou průměru 100 mm</t>
  </si>
  <si>
    <t>-1982397442</t>
  </si>
  <si>
    <t>K19</t>
  </si>
  <si>
    <t>18,3*2</t>
  </si>
  <si>
    <t>-597627201</t>
  </si>
  <si>
    <t>76741611R</t>
  </si>
  <si>
    <t>Montáž rastrové fasády s výplňovými panely LOP pro budovu v přes 12 do 24 m včetně rámu</t>
  </si>
  <si>
    <t>854706969</t>
  </si>
  <si>
    <t>MOST</t>
  </si>
  <si>
    <t>"sever" 90,3</t>
  </si>
  <si>
    <t>"jih" 90,3</t>
  </si>
  <si>
    <t>panely prosklené, dvojsklo</t>
  </si>
  <si>
    <t>-1409073679</t>
  </si>
  <si>
    <t>Poznámka k položce:_x000d_
včetně protisluneční fólie</t>
  </si>
  <si>
    <t>typ C</t>
  </si>
  <si>
    <t>1,1*0,8*8*2</t>
  </si>
  <si>
    <t>panely prosklené, dvojsklo bezpečnostní</t>
  </si>
  <si>
    <t>457499034</t>
  </si>
  <si>
    <t>typ B</t>
  </si>
  <si>
    <t>"jih" 23,26-1,1*0,8*8</t>
  </si>
  <si>
    <t>"sever" 23,33-1,1*0,8*8</t>
  </si>
  <si>
    <t>panely plné, s tepelnou izolací</t>
  </si>
  <si>
    <t>1678714111</t>
  </si>
  <si>
    <t>typ A</t>
  </si>
  <si>
    <t>"jih" 49,67</t>
  </si>
  <si>
    <t>"sever" 49,78</t>
  </si>
  <si>
    <t>767620242</t>
  </si>
  <si>
    <t>Montáž oken kovových s izolačními dvojskly otevíravých do panelů nebo ocelové konstrukce plochy přes 0,6 do 1,5 m2</t>
  </si>
  <si>
    <t>-194931807</t>
  </si>
  <si>
    <t>typ D</t>
  </si>
  <si>
    <t>"O9"1,6*0,753*8</t>
  </si>
  <si>
    <t>"O8" 1,6*0,753*8</t>
  </si>
  <si>
    <t>5534101X</t>
  </si>
  <si>
    <t>okno Al otevíravé/sklopné dvojsklo přes plochu 1m2 do v 1,5m</t>
  </si>
  <si>
    <t>1545011643</t>
  </si>
  <si>
    <t>Poznámka k položce:_x000d_
rám RAL šedý hliník_x000d_
sklo včetně protisluneční fólie</t>
  </si>
  <si>
    <t>767620715</t>
  </si>
  <si>
    <t>Montáž oken kovových - olivy, půlolivy, nárazníku</t>
  </si>
  <si>
    <t>-1340260364</t>
  </si>
  <si>
    <t>"O8" 8</t>
  </si>
  <si>
    <t>"O9" 8</t>
  </si>
  <si>
    <t>54913500</t>
  </si>
  <si>
    <t>kování okenní vrchní rukojeť kyvných oken dl 145mm</t>
  </si>
  <si>
    <t>-777910972</t>
  </si>
  <si>
    <t>767620718</t>
  </si>
  <si>
    <t>Montáž oken kovových - pákového uzávěru</t>
  </si>
  <si>
    <t>204460952</t>
  </si>
  <si>
    <t>54913110</t>
  </si>
  <si>
    <t>kování uzávěr ventilační okenní pákový</t>
  </si>
  <si>
    <t>359791471</t>
  </si>
  <si>
    <t>767627306</t>
  </si>
  <si>
    <t>Připojovací spára oken a stěn parotěsnou páskou interiérovou</t>
  </si>
  <si>
    <t>-414066901</t>
  </si>
  <si>
    <t>"O9" (1,6*2+0,753*2)*8</t>
  </si>
  <si>
    <t>"O8" (1,6*2+0,753*2)*8</t>
  </si>
  <si>
    <t>767627310</t>
  </si>
  <si>
    <t>Připojovací spára oken a stěn kompletní komprimační impregnovanou páskou</t>
  </si>
  <si>
    <t>-29623508</t>
  </si>
  <si>
    <t>767-R01</t>
  </si>
  <si>
    <t>Krycí AL fasádní lišta s větracími mřížkami r.š. 200 mm vč. kotvení, d+m</t>
  </si>
  <si>
    <t>-572157741</t>
  </si>
  <si>
    <t>767-R02</t>
  </si>
  <si>
    <t>Krycí AL fasádní lišta r.š. 150 mm vč. kotvení, d+m</t>
  </si>
  <si>
    <t>1445567587</t>
  </si>
  <si>
    <t>-1522837305</t>
  </si>
  <si>
    <t>1707187146</t>
  </si>
  <si>
    <t>-691596947</t>
  </si>
  <si>
    <t>771151011</t>
  </si>
  <si>
    <t>Samonivelační stěrka podlah pevnosti 20 MPa tl 3 mm</t>
  </si>
  <si>
    <t>-1517291133</t>
  </si>
  <si>
    <t>"4-21" 70,3</t>
  </si>
  <si>
    <t>771474113</t>
  </si>
  <si>
    <t>Montáž soklů z dlaždic keramických rovných lepených cementovým flexibilním lepidlem v přes 90 do 120 mm</t>
  </si>
  <si>
    <t>1677078633</t>
  </si>
  <si>
    <t>"4-18" 49</t>
  </si>
  <si>
    <t>59761131</t>
  </si>
  <si>
    <t>dlažba keramická slinutá mrazuvzdorná povrch hladký/leštěný tl do 10mm přes 4 do 6ks/m2</t>
  </si>
  <si>
    <t>-301577315</t>
  </si>
  <si>
    <t>49*0,1 'Přepočtené koeficientem množství</t>
  </si>
  <si>
    <t>771574414</t>
  </si>
  <si>
    <t>Montáž podlah keramických hladkých lepených cementovým flexibilním lepidlem přes 4 do 6 ks/m2</t>
  </si>
  <si>
    <t>-1957578131</t>
  </si>
  <si>
    <t>-733697616</t>
  </si>
  <si>
    <t>-1265584137</t>
  </si>
  <si>
    <t>-2002465096</t>
  </si>
  <si>
    <t>"4-18"</t>
  </si>
  <si>
    <t>"olejový nátěr" 2*51-1,3*2</t>
  </si>
  <si>
    <t>784181101</t>
  </si>
  <si>
    <t>Základní akrylátová jednonásobná bezbarvá penetrace podkladu v místnostech v do 3,80 m</t>
  </si>
  <si>
    <t>-1440017393</t>
  </si>
  <si>
    <t>877839492</t>
  </si>
  <si>
    <t>D.1.1.3 - Záchytný systém</t>
  </si>
  <si>
    <t>D1 - Certifikované záchytné a zádržné systémy proti pádu z výšky a do hloubky</t>
  </si>
  <si>
    <t>D1</t>
  </si>
  <si>
    <t>Certifikované záchytné a zádržné systémy proti pádu z výšky a do hloubky</t>
  </si>
  <si>
    <t>Pol300</t>
  </si>
  <si>
    <t>Kotvicí body pro betonové konstrukce. Nerezový kotvicí bod pro ploché střechy s nosnou konstrukcí z nově zřizovaných betonových dutinových panelů. Základna 150 × 150 mm. Sloupek o ø 42 mm. Instalace do předvrtaných otvorů pomocí kotev pro dutinové panely.</t>
  </si>
  <si>
    <t xml:space="preserve">Poznámka k položce:_x000d_
 Pro beton třídy C45/55 a vyšší. Délka  600mm.</t>
  </si>
  <si>
    <t>Pol301</t>
  </si>
  <si>
    <t xml:space="preserve">Kotvicí body pro betonové konstrukce . Nerezový kotvicí bod pro ploché střechy s nosnou konstrukcí z betonové desky. Ø sloupku 16 mm. Snadná a rychlá instalace do předvrtaného otvoru v betonu pomocí rozpěrné mechanické kotvy ve spodní části sloupku. </t>
  </si>
  <si>
    <t xml:space="preserve">Poznámka k položce:_x000d_
Pro beton třídy C20/25 a vyšší. Délka  600mm</t>
  </si>
  <si>
    <t>Pol302</t>
  </si>
  <si>
    <t>Nerezové lano pro střešní záchytné systémy. Ø 8 mm – systémy s možností plynulého přejezdu přes kotvicí body</t>
  </si>
  <si>
    <t>bm</t>
  </si>
  <si>
    <t>Pol303</t>
  </si>
  <si>
    <t>Koncovka k napnutí nerezového lana. Materiál – nerezová ocel</t>
  </si>
  <si>
    <t>Pol304</t>
  </si>
  <si>
    <t>Pevná koncovka určená pro nalisování na nerezové lano. Materiál – nerezová ocel</t>
  </si>
  <si>
    <t>Pol305</t>
  </si>
  <si>
    <t>Identifikační štítek. K označování jednotlivých úseků permanentního kotvícího vedení dle ČSN EN 795</t>
  </si>
  <si>
    <t>Pol306</t>
  </si>
  <si>
    <t>MONTÁŽ</t>
  </si>
  <si>
    <t>Pol307</t>
  </si>
  <si>
    <t>Revize a předání do užívání</t>
  </si>
  <si>
    <t>D.1.1.4 - Výtahy</t>
  </si>
  <si>
    <t>VYT - Zdvihací zařízení</t>
  </si>
  <si>
    <t>VYT</t>
  </si>
  <si>
    <t>Zdvihací zařízení</t>
  </si>
  <si>
    <t>E1</t>
  </si>
  <si>
    <t>D+M os. výtahu E1, počet stanic 4/ nástupišť 4, zdvih 11,385 m, PO šachetních dveří EW60 DP1, nosnost 1600 kg, počet os. 21, kabina 1500x2300x2100 mm dle specifikace PD</t>
  </si>
  <si>
    <t>E2</t>
  </si>
  <si>
    <t>D+M os. výtahu E2, počet stanic 4/ nástupišť 4, zdvih 11,385 m, PO šachetních dveří EW60 DP1, nosnost 1600 kg, počet os. 21, kabina 1500x2300x2100 mm dle specifikace PD</t>
  </si>
  <si>
    <t>Stavební přípomoce - osvětlení šachty a prostoru vstupu, začištění ostění, montážní oka</t>
  </si>
  <si>
    <t>1034072986</t>
  </si>
  <si>
    <t>Zapojení, nastavení a zprovoznění výtahů</t>
  </si>
  <si>
    <t>1024592942</t>
  </si>
  <si>
    <t>D.1.2 - Stavebně-konstrukční řešení</t>
  </si>
  <si>
    <t>131151106</t>
  </si>
  <si>
    <t>Hloubení jam nezapažených v hornině třídy těžitelnosti I skupiny 1 a 2 objem do 5000 m3 strojně</t>
  </si>
  <si>
    <t>849242552</t>
  </si>
  <si>
    <t>"hloubení patky" 4,464*2</t>
  </si>
  <si>
    <t>"H1, prům. 1,3 m, v. 1,3 m, 113 ks" PI*((1,0+1,3+1,0)/2)^2*(0,7+1,3)*113</t>
  </si>
  <si>
    <t>"H2, prům 2,0 m, v. 1,5 m, 3 ks" PI*((1,0+2,0+1,0)/2)^2*(0,7+1,5)*3</t>
  </si>
  <si>
    <t>"H3, 1,3x1,3 m, v. 1,3 m, 14 ks" (3,3*3,3)*(0,7+1,3)*14</t>
  </si>
  <si>
    <t>"H4, 1,1x1,1 m, v. 1,3 m, 7 ks" (3,1*3,1)*(0,7*1,3)*7</t>
  </si>
  <si>
    <t>"H5, 1,1x2,3 m, v. 1,3 m, 1 ks" (3,1*4,6)*(0,7+1,3)*1</t>
  </si>
  <si>
    <t>"H6, 1,4x1,9 m, v. 1,7m, 2 ks" (3,8*4,3)*(0,7+1,7)*2</t>
  </si>
  <si>
    <t>"H7, prům. 2,0m, v. 1,5m, 1 ks" PI*((1,0+2,0+1,0)/2)^2*(0,7+1,5)*1</t>
  </si>
  <si>
    <t>"HX, 1,1x1,1 + prům. 1,3 m, v. 1,3 m, 1 ks" (3,2*4,2)*(0,7+1,3)*1</t>
  </si>
  <si>
    <t>"odpočet výkopu provedených vrtem pro kalichy v 1,3 m, dl. hluchého vrtání x počet kalichů" -(0,7+1,3)*PI*0,6*0,6*(113+14+7+1+1)</t>
  </si>
  <si>
    <t>"odpočet výkopu provedených vrtem pro kalichy v. 1,5 m, dl. hluchého vrtání x počet kalichů" -(0,7+1,5)*PI*0,6*0,6*(3+1)</t>
  </si>
  <si>
    <t>"odpočet výkopu provedených vrtem pro kalichy v. 1,7 m, dl. hluchého vrtání x počet kalichů" -(0,7+1,7)*PI*0,6*0,6*(2)</t>
  </si>
  <si>
    <t>"D1, výtah" 5,3*3,6*(1,75-0,8)</t>
  </si>
  <si>
    <t>"D2, věž" (12,13*12-4,8*3,1)*(0,45)</t>
  </si>
  <si>
    <t>"D3, schodiště" 4,7*8,5*(0,3)</t>
  </si>
  <si>
    <t>"moniérka" 44*0,36</t>
  </si>
  <si>
    <t>162751113</t>
  </si>
  <si>
    <t>Vodorovné přemístění přes 5 000 do 6000 m výkopku/sypaniny z horniny třídy těžitelnosti I skupiny 1 až 3</t>
  </si>
  <si>
    <t>-1639746075</t>
  </si>
  <si>
    <t>"50% odvrtu v TT I" 978,6*PI*0,6*0,6*0,5</t>
  </si>
  <si>
    <t>"výkop patek, desek, kalichů" 2334,205</t>
  </si>
  <si>
    <t>"zásyp kalichů, patek, desek" -1941,897</t>
  </si>
  <si>
    <t>162751133</t>
  </si>
  <si>
    <t>Vodorovné přemístění přes 5 000 do 6000 m výkopku/sypaniny z horniny třídy těžitelnosti II skupiny 4 a 5</t>
  </si>
  <si>
    <t>1691355241</t>
  </si>
  <si>
    <t>167151111</t>
  </si>
  <si>
    <t>Nakládání výkopku z hornin třídy těžitelnosti I skupiny 1 až 3 přes 100 m3</t>
  </si>
  <si>
    <t>30277748</t>
  </si>
  <si>
    <t>167151112</t>
  </si>
  <si>
    <t>Nakládání výkopku z hornin třídy těžitelnosti II skupiny 4 a 5 přes 100 m3</t>
  </si>
  <si>
    <t>-874988927</t>
  </si>
  <si>
    <t>171201221</t>
  </si>
  <si>
    <t>Poplatek za uložení na skládce (skládkovné) zeminy a kamení kód odpadu 17 05 04</t>
  </si>
  <si>
    <t>-1942989732</t>
  </si>
  <si>
    <t>"odvrt z pilot" 978,6*PI*0,6*0,6*2,0</t>
  </si>
  <si>
    <t>"výkop patek, desek, kalichů" 2334,205*1,75</t>
  </si>
  <si>
    <t>"zásyp kalichů, patek, desek" -1941,897*1,75</t>
  </si>
  <si>
    <t>2900,08*1,7 'Přepočtené koeficientem množství</t>
  </si>
  <si>
    <t>171251201</t>
  </si>
  <si>
    <t>Uložení sypaniny na skládky nebo meziskládky</t>
  </si>
  <si>
    <t>1758180739</t>
  </si>
  <si>
    <t>"odvrt z pilot" 978,6*PI*0,6*0,6</t>
  </si>
  <si>
    <t>264992532</t>
  </si>
  <si>
    <t>"zásyp vytěženým materiálem"</t>
  </si>
  <si>
    <t>"odpočet vytlačené kubatury patkou" -4,464</t>
  </si>
  <si>
    <t>"odpočet vytlačené kubatury kalichem, viz. VV" -222,893</t>
  </si>
  <si>
    <t xml:space="preserve">"odhad vytlačené kubatury sloupy"  </t>
  </si>
  <si>
    <t>"H1, prům. 1,3 m, v. 1,3 m, 113 ks" -(PI*0,3^2)*(0,8+0,7)*113</t>
  </si>
  <si>
    <t>"H2, prům 2,0 m, v. 1,5 m, 3 ks" -(PI*0,45^2)*(0,8+0,7)*113*3</t>
  </si>
  <si>
    <t>"H3, 1,3x1,3 m, v. 1,3 m, 14 ks" -0,6*0,6*(0,8+0,7)*14</t>
  </si>
  <si>
    <t>"H4, 1,1x1,1 m, v. 1,3 m, 7 ks" -0,2*0,2*(0,8+0,7)*7</t>
  </si>
  <si>
    <t>"H5, 1,1x2,3 m, v. 1,3 m, 1 ks" -2*0,2*0,2*(0,8+0,7)*1</t>
  </si>
  <si>
    <t>"H6, 1,4x1,9 m, v. 1,7m, 2 ks" -0,6*1,1*(1,0+0,7)*2</t>
  </si>
  <si>
    <t>"H7, prům. 2,0 m, v. 1,5m, 1 ks" -(PI*0,45^2)*(0,8+0,7)*1</t>
  </si>
  <si>
    <t>"HX, 1,1x1,1 + prům. 1,3 m, v. 1,3 m, 1 ks" -(0,2*0,2*(0,8+0,7)+(PI*0,3^2)*(0,8+0,7))*1</t>
  </si>
  <si>
    <t>22611341R</t>
  </si>
  <si>
    <t>Vrty velkoprofilové svislé D přes 1050 do 1250 mm hl přes 5 m hornina II-IV</t>
  </si>
  <si>
    <t>1245063300</t>
  </si>
  <si>
    <t>"Piloty- D 1200 mm"</t>
  </si>
  <si>
    <t>"dl. hluchého vrtání + dl. hlavice"</t>
  </si>
  <si>
    <t>"hlavice -1,2 až -2,5" (0,7+1,3)*52</t>
  </si>
  <si>
    <t>"hlavice -1,5 až -2,5" (0,7+1,3)*76</t>
  </si>
  <si>
    <t>"hlavice -1,5 až 3,0" (0,7+1,5)*4</t>
  </si>
  <si>
    <t>"hlavice -1,0 až -2,7" (0,7+1,7)*2</t>
  </si>
  <si>
    <t>"dl. pilot"</t>
  </si>
  <si>
    <t>(3,0)*5</t>
  </si>
  <si>
    <t>(4,0)*53</t>
  </si>
  <si>
    <t>(5,0)*51</t>
  </si>
  <si>
    <t>(6,0)*16</t>
  </si>
  <si>
    <t>(7,0)*6</t>
  </si>
  <si>
    <t>(8,0)*4</t>
  </si>
  <si>
    <t>(9,0)*5</t>
  </si>
  <si>
    <t>(12)*1</t>
  </si>
  <si>
    <t>231212113</t>
  </si>
  <si>
    <t>Zřízení pilot svislých zapažených D přes 650 do 1250 mm hl od 0 do 10 m s vytažením pažnic z betonu železového</t>
  </si>
  <si>
    <t>-1026740665</t>
  </si>
  <si>
    <t>hodnota z VV statika</t>
  </si>
  <si>
    <t>Piloty- D 1200 mm</t>
  </si>
  <si>
    <t>"nadbetonávka 150 mm" 0,15*(5+53+51+16+6+4+5)</t>
  </si>
  <si>
    <t>231212213</t>
  </si>
  <si>
    <t>Zřízení pilot svislých zapažených D přes 650 do 1250 mm hl od 0 do 20 m s vytažením pažnic z betonu železového</t>
  </si>
  <si>
    <t>1246379433</t>
  </si>
  <si>
    <t>"nadbetonávka 150 mm" 0,15*(1)</t>
  </si>
  <si>
    <t>58932937</t>
  </si>
  <si>
    <t>beton C 25/30 X0,XC1-4,XD1-2,XA1-2,XF1 kamenivo frakce 0/22</t>
  </si>
  <si>
    <t>1833827483</t>
  </si>
  <si>
    <t>Poznámka k položce:_x000d_
jednotková cena vč. staveništního přesunu hmot</t>
  </si>
  <si>
    <t>(3,0)*PI*0,6*0,6*5</t>
  </si>
  <si>
    <t>(4,0)*PI*0,6*0,6*53</t>
  </si>
  <si>
    <t>(5,0)*PI*0,6*0,6*51</t>
  </si>
  <si>
    <t>(6,0)*PI*0,6*0,6*16</t>
  </si>
  <si>
    <t>(7,0)*PI*0,6*0,6*6</t>
  </si>
  <si>
    <t>(8,0)*PI*0,6*0,6*4</t>
  </si>
  <si>
    <t>(9,0)*PI*0,6*0,6*5</t>
  </si>
  <si>
    <t>(12)*PI*0,6*0,6*1</t>
  </si>
  <si>
    <t>"nadbetonávka 150 mm" 0,15*PI*0,6*0,6*(5+53+51+16+6+4+5+1)</t>
  </si>
  <si>
    <t>231611114</t>
  </si>
  <si>
    <t>Výztuž pilot betonovaných do země ocel z betonářské oceli 10 505</t>
  </si>
  <si>
    <t>-2054045176</t>
  </si>
  <si>
    <t>"z VV statika"</t>
  </si>
  <si>
    <t>"hodnota z VV statika 25 kg/m3"</t>
  </si>
  <si>
    <t>(3,0)*PI*0,6*0,6*5*0,025</t>
  </si>
  <si>
    <t>(4,0)*PI*0,6*0,6*53*0,025</t>
  </si>
  <si>
    <t>(5,0)*PI*0,6*0,6*51*0,025</t>
  </si>
  <si>
    <t>(6,0)*PI*0,6*0,6*16*0,025</t>
  </si>
  <si>
    <t>(7,0)*PI*0,6*0,6*6*0,025</t>
  </si>
  <si>
    <t>(8,0)*PI*0,6*0,6*4*0,025</t>
  </si>
  <si>
    <t>(9,0)*PI*0,6*0,6*5*0,025</t>
  </si>
  <si>
    <t>(12)*PI*0,6*0,6*1*0,025</t>
  </si>
  <si>
    <t>"nadbetonávka 150 mm" 0</t>
  </si>
  <si>
    <t>239111113</t>
  </si>
  <si>
    <t>Odbourání vrchní části znehodnocené výplně pilot D piloty přes 650 do 1250 mm</t>
  </si>
  <si>
    <t>1411480223</t>
  </si>
  <si>
    <t>"nadbetonávka 150 mm" 0,15*(5+53+51+16+6+4+5+1)</t>
  </si>
  <si>
    <t>273321511</t>
  </si>
  <si>
    <t>Základové desky ze ŽB bez zvýšených nároků na prostředí tř. C 25/30</t>
  </si>
  <si>
    <t>-1990241180</t>
  </si>
  <si>
    <t>"D1, výtah" 5,3*3,6*0,35</t>
  </si>
  <si>
    <t>"D2, věž" (12,13*12-4,8*3,1)*0,15</t>
  </si>
  <si>
    <t>"D3, schodiště" 4,7*8,5*0,3</t>
  </si>
  <si>
    <t>"dobetonávka dna" 1,8</t>
  </si>
  <si>
    <t>273351121</t>
  </si>
  <si>
    <t>Zřízení bednění základových desek</t>
  </si>
  <si>
    <t>-1720119570</t>
  </si>
  <si>
    <t>"D1" (5,3*2+3,6*2)*0,35</t>
  </si>
  <si>
    <t>"D2" (12,13*2+12*2+4,8*2+3,1*2)*0,15</t>
  </si>
  <si>
    <t>"D3" (4,7*2+8,5*2)*0,3</t>
  </si>
  <si>
    <t>273351122</t>
  </si>
  <si>
    <t>Odstranění bednění základových desek</t>
  </si>
  <si>
    <t>1197763539</t>
  </si>
  <si>
    <t>273361321</t>
  </si>
  <si>
    <t>Výztuž základových desek betonářskou ocelí 11 375 (EZ)</t>
  </si>
  <si>
    <t>388028830</t>
  </si>
  <si>
    <t>"z VV statika" 3,5</t>
  </si>
  <si>
    <t>274123901</t>
  </si>
  <si>
    <t>Montáž ŽB základových pasů pro skelet hmotnosti do 1 t</t>
  </si>
  <si>
    <t>1144095937</t>
  </si>
  <si>
    <t>"výkres základ" 8</t>
  </si>
  <si>
    <t>5953105X</t>
  </si>
  <si>
    <t>SENDVIČ 200mm NOSNÝ PANEL, 100mm IZOLANT, 60mm MONIÉRKA, C30/37 XC2 XA1 vč. výztuže</t>
  </si>
  <si>
    <t>-504947952</t>
  </si>
  <si>
    <t>"výkres základ" 44</t>
  </si>
  <si>
    <t>275322511</t>
  </si>
  <si>
    <t>Základové patky ze ŽB se zvýšenými nároky na prostředí tř. C 25/30</t>
  </si>
  <si>
    <t>-483221131</t>
  </si>
  <si>
    <t>"P1" 1,0*1,0*(1,32)*2</t>
  </si>
  <si>
    <t>"P2" 0,8*0,8*(0,95)*3</t>
  </si>
  <si>
    <t>275322611</t>
  </si>
  <si>
    <t>Základové patky ze ŽB se zvýšenými nároky na prostředí tř. C 30/37</t>
  </si>
  <si>
    <t>-615731192</t>
  </si>
  <si>
    <t>"H1, prům. 1,3 m, v. 1,3 m, 113 ks" 1,328*113</t>
  </si>
  <si>
    <t>"H2, prům 2,0 m, v. 1,5 m, 3 ks" (PI*1,0*1,0*1,5-PI*0,55*0,55*0,9)*3</t>
  </si>
  <si>
    <t>"H3, 1,3x1,3 m, v. 1,3 m, 14 ks" 1,3*1,3*1,3*14</t>
  </si>
  <si>
    <t>"H4, 1,1x1,1 m, v. 1,3 m, 7 ks" 1,1*1,1*1,3*7</t>
  </si>
  <si>
    <t>"H5, 1,1x2,3 m, v. 1,3 m, 1 ks" 1,1*2,3*1,3*1</t>
  </si>
  <si>
    <t>"H6, 1,4x1,9 m, v. 1,7m, 2 ks" 1,4*1,9*1,7*2</t>
  </si>
  <si>
    <t>"H7, prům. 2,0m, v. 1,5m, 1 ks" (PI*1,0*1,0*1,5-PI*0,55*0,55*0,9)*1</t>
  </si>
  <si>
    <t>"HX, 1,1x1,1 + prům. 1,3 m, v. 1,3 m, 1 ks" (1,1*1,1*1,3+PI*0,65*0,65*1,3)*1</t>
  </si>
  <si>
    <t>-1539885305</t>
  </si>
  <si>
    <t>"patky"</t>
  </si>
  <si>
    <t>"P1" (1,0*4)*(1,32)*2</t>
  </si>
  <si>
    <t>"P2" (0,8*4)*(0,95)*3</t>
  </si>
  <si>
    <t>"kalichy"</t>
  </si>
  <si>
    <t>"H1, prům. 1,3 m, v. 1,3 m, 113 ks" (2*PI*0,65*1,3+PI*0,35*0,35+2*PI*0,35*0,9)*113</t>
  </si>
  <si>
    <t>"H2, prům 2,0 m, v. 1,5 m, 3 ks" (2*PI*1,0*1,5+PI*0,55*0,55+2*PI*0,55*0,9)*3</t>
  </si>
  <si>
    <t>"H3, 1,3x1,3 m, v. 1,3 m, 14 ks" (1,3*4*1,3+0,8*0,8+0,8*4*0,8)*14</t>
  </si>
  <si>
    <t>"H4, 1,1x1,1 m, v. 1,3 m, 7 ks" (1,1*4*1,3+0,6*0,6+0,6*4*0,8)*7</t>
  </si>
  <si>
    <t>"H5, 1,1x2,3 m, v. 1,3 m, 1 ks" ((1,1*2+2,3*2)*1,3+0,6*0,6*2+0,6*4*0,8)*1</t>
  </si>
  <si>
    <t>"H6, 1,4x1,9 m, v. 1,7m, 2 ks" ((1,4*2+1,9*2)*1,7+0,8*1,3+(0,8*2+1,3*2)*0,8)*2</t>
  </si>
  <si>
    <t>"H7, prům. 2,0 m, v. 1,5m, 1 ks" (2*PI*1,0*1,5+PI*0,55*0,55+2*PI*0,55*0,9)*1</t>
  </si>
  <si>
    <t>"HX, 1,1x1,1 + prům. 1,3 m, v. 1,3 m, 1 ks" (1,1*3*1,3+2*PI*0,65*(3/4)*1,3+0,6*0,6*0,8+PI*0,4*0,4+2*PI*0,4*0,8)*1</t>
  </si>
  <si>
    <t>-1454433253</t>
  </si>
  <si>
    <t>27535211R</t>
  </si>
  <si>
    <t>Bednění základových patek - příplatek za kruhové bednění (zřízení, odstranění)</t>
  </si>
  <si>
    <t>105216818</t>
  </si>
  <si>
    <t>"HX, 1,1x1,1 + prům. 1,3 m, v. 1,3 m, 1 ks" (2*PI*0,65*(3/4)*1,3+PI*0,4*0,4+2*PI*0,4*0,8)*1</t>
  </si>
  <si>
    <t>275361821</t>
  </si>
  <si>
    <t>Výztuž základových patek betonářskou ocelí 10 505 (R)</t>
  </si>
  <si>
    <t>-196279254</t>
  </si>
  <si>
    <t>"viz. výkres základů, výztuž kalichy/hlavice" 33</t>
  </si>
  <si>
    <t>"základové patky" 0,2</t>
  </si>
  <si>
    <t>279113152</t>
  </si>
  <si>
    <t>Základová zeď tl přes 150 do 200 mm z tvárnic ztraceného bednění včetně výplně z betonu tř. C 25/30</t>
  </si>
  <si>
    <t>-874151957</t>
  </si>
  <si>
    <t>"mezi D1 a D2, výtah" (5,3*2+(3,6-0,4)*2)*0,9</t>
  </si>
  <si>
    <t>279361821</t>
  </si>
  <si>
    <t>Výztuž základových zdí nosných betonářskou ocelí 10 505</t>
  </si>
  <si>
    <t>664024221</t>
  </si>
  <si>
    <t>"výztužení 120 kg/m3, mezi D1 a D2, výtah" (5,3*2+(3,6-0,4)*2)*0,9*0,2*0,12</t>
  </si>
  <si>
    <t>331123913.R</t>
  </si>
  <si>
    <t>Montáž ŽB sloupů budova v do 18 m</t>
  </si>
  <si>
    <t>516629743</t>
  </si>
  <si>
    <t>Poznámka k položce:_x000d_
se zalitím spoje</t>
  </si>
  <si>
    <t>"S1_1" 1</t>
  </si>
  <si>
    <t>"S2_1" 1</t>
  </si>
  <si>
    <t>"S3_1" 7</t>
  </si>
  <si>
    <t>"S4_1" 1</t>
  </si>
  <si>
    <t>"S1_2" 1</t>
  </si>
  <si>
    <t>"S2_2" 1</t>
  </si>
  <si>
    <t>"S3_2" 2</t>
  </si>
  <si>
    <t>"S4_2" 2</t>
  </si>
  <si>
    <t>"S1_3" 2</t>
  </si>
  <si>
    <t>"S2_3" 1</t>
  </si>
  <si>
    <t>"S3_3" 72</t>
  </si>
  <si>
    <t>"S1_4" 2</t>
  </si>
  <si>
    <t>"S2_4" 1</t>
  </si>
  <si>
    <t>"S3_4" 3</t>
  </si>
  <si>
    <t>"S1_5" 1</t>
  </si>
  <si>
    <t>"S2_5" 1</t>
  </si>
  <si>
    <t>"S3_5" 1</t>
  </si>
  <si>
    <t>"S1_6" 1</t>
  </si>
  <si>
    <t>"S2_6" 1</t>
  </si>
  <si>
    <t>"S3_6" 5</t>
  </si>
  <si>
    <t>"S1_7" 1</t>
  </si>
  <si>
    <t>"S2_7" 1</t>
  </si>
  <si>
    <t>"S3_7" 8</t>
  </si>
  <si>
    <t>"S1_8" 3</t>
  </si>
  <si>
    <t>"S2_8" 1</t>
  </si>
  <si>
    <t>"S3_8" 8</t>
  </si>
  <si>
    <t>"S1_9" 1</t>
  </si>
  <si>
    <t>"S2_9" 1</t>
  </si>
  <si>
    <t>"S3_9" 4</t>
  </si>
  <si>
    <t>"S1_10" 4</t>
  </si>
  <si>
    <t>"S2_10" 56</t>
  </si>
  <si>
    <t>"S3_10" 3</t>
  </si>
  <si>
    <t>"S1_11" 1</t>
  </si>
  <si>
    <t>"S2_11" 32</t>
  </si>
  <si>
    <t>"S3_11" 8</t>
  </si>
  <si>
    <t>"S1_12" 3</t>
  </si>
  <si>
    <t>"S2_12" 4</t>
  </si>
  <si>
    <t>"S3_12" 2</t>
  </si>
  <si>
    <t>"S1_13" 5</t>
  </si>
  <si>
    <t>"S2_13" 1</t>
  </si>
  <si>
    <t>"S3_13" 1</t>
  </si>
  <si>
    <t>"S1_14" 2</t>
  </si>
  <si>
    <t>"S2_14" 6</t>
  </si>
  <si>
    <t>"S1_15" 5</t>
  </si>
  <si>
    <t>"S2_15" 1</t>
  </si>
  <si>
    <t>"S1_16" 1</t>
  </si>
  <si>
    <t>"S2_16" 2</t>
  </si>
  <si>
    <t>"S1_17" 6</t>
  </si>
  <si>
    <t>"S2_17" 1</t>
  </si>
  <si>
    <t>"S1_18" 3</t>
  </si>
  <si>
    <t>"S2_18" 1</t>
  </si>
  <si>
    <t>"S1_19" 2</t>
  </si>
  <si>
    <t>"S2_19" 2</t>
  </si>
  <si>
    <t>"S1_20" 1</t>
  </si>
  <si>
    <t>"S2_20" 1</t>
  </si>
  <si>
    <t>"S1_21" 1</t>
  </si>
  <si>
    <t>"S2_21" 1</t>
  </si>
  <si>
    <t>"S1_22" 1</t>
  </si>
  <si>
    <t>"S2_22" 1</t>
  </si>
  <si>
    <t>"S1_23" 2</t>
  </si>
  <si>
    <t>"S2_23" 1</t>
  </si>
  <si>
    <t>"S1_24" 3</t>
  </si>
  <si>
    <t>"S2_24" 4</t>
  </si>
  <si>
    <t>"S1_25" 3</t>
  </si>
  <si>
    <t>"S2_25" 1</t>
  </si>
  <si>
    <t>"S1_26" 3</t>
  </si>
  <si>
    <t>"S1_27" 2</t>
  </si>
  <si>
    <t>"S1_28" 1</t>
  </si>
  <si>
    <t>"S1_29" 2</t>
  </si>
  <si>
    <t>"S1_30" 3</t>
  </si>
  <si>
    <t>"S1_31" 1</t>
  </si>
  <si>
    <t>"S1_32" 2</t>
  </si>
  <si>
    <t>"S1_33" 1</t>
  </si>
  <si>
    <t>"S1_34" 1</t>
  </si>
  <si>
    <t>"S1_35" 10</t>
  </si>
  <si>
    <t>"S1_36" 8</t>
  </si>
  <si>
    <t>"S1_37" 7</t>
  </si>
  <si>
    <t>"S1_38" 1</t>
  </si>
  <si>
    <t>"S1_39" 1</t>
  </si>
  <si>
    <t>"S1_40" 1</t>
  </si>
  <si>
    <t>"S1_41" 2</t>
  </si>
  <si>
    <t>"S1_42" 1</t>
  </si>
  <si>
    <t>"S1_43" 1</t>
  </si>
  <si>
    <t>"S1_44" 1</t>
  </si>
  <si>
    <t>"S1_45" 1</t>
  </si>
  <si>
    <t>"S1_46" 2</t>
  </si>
  <si>
    <t>"S1_47" 1</t>
  </si>
  <si>
    <t>"S1_48" 1</t>
  </si>
  <si>
    <t>"S1_49" 1</t>
  </si>
  <si>
    <t>"S1_50" 1</t>
  </si>
  <si>
    <t>"S1_51" 1</t>
  </si>
  <si>
    <t>"S1_52" 1</t>
  </si>
  <si>
    <t>"S1_53" 1</t>
  </si>
  <si>
    <t>"S1_54" 1</t>
  </si>
  <si>
    <t>"S1_55" 1</t>
  </si>
  <si>
    <t>"S1_56" 1</t>
  </si>
  <si>
    <t>"S1_57" 1</t>
  </si>
  <si>
    <t>"S1_58" 1</t>
  </si>
  <si>
    <t>"S1_59" 3</t>
  </si>
  <si>
    <t>"S1_60" 1</t>
  </si>
  <si>
    <t>"S1_61" 1</t>
  </si>
  <si>
    <t>"S1_62" 1</t>
  </si>
  <si>
    <t>"S1_63" 1</t>
  </si>
  <si>
    <t>"S1_64" 1</t>
  </si>
  <si>
    <t>"S1_65" 2</t>
  </si>
  <si>
    <t>"S1_66" 1</t>
  </si>
  <si>
    <t>"S1_67" 1</t>
  </si>
  <si>
    <t>"S1_68" 1</t>
  </si>
  <si>
    <t>"S1_69" 1</t>
  </si>
  <si>
    <t>"S1_70" 1</t>
  </si>
  <si>
    <t>"S1_71" 2</t>
  </si>
  <si>
    <t>"S1_72" 1</t>
  </si>
  <si>
    <t>"S1_73" 1</t>
  </si>
  <si>
    <t>"S1_74" 1</t>
  </si>
  <si>
    <t>59362000</t>
  </si>
  <si>
    <t>sloup ŽB včetně výztuže do 200kg/m3 objem prefabrikátu do 1m3</t>
  </si>
  <si>
    <t>1081073966</t>
  </si>
  <si>
    <t>Poznámka k položce:_x000d_
C35/45</t>
  </si>
  <si>
    <t>"S2_1" 0,34</t>
  </si>
  <si>
    <t>"S3_1" 2,79</t>
  </si>
  <si>
    <t>"S4_1" 0,46</t>
  </si>
  <si>
    <t>"S2_2" 0,38</t>
  </si>
  <si>
    <t>"S3_2" 1,91</t>
  </si>
  <si>
    <t>"S4_2" 0,9</t>
  </si>
  <si>
    <t>"S2_3" 0,38</t>
  </si>
  <si>
    <t>"S3_3" 53,93</t>
  </si>
  <si>
    <t>"S2_4" 0,39</t>
  </si>
  <si>
    <t>"S3_4" 2,26</t>
  </si>
  <si>
    <t>"S1_5" 0,59</t>
  </si>
  <si>
    <t>"S2_5" 0,38</t>
  </si>
  <si>
    <t>"S3_5" 0,74</t>
  </si>
  <si>
    <t>"S2_6" 0,38</t>
  </si>
  <si>
    <t>"S3_6" 3,73</t>
  </si>
  <si>
    <t>"S2_7" 0,34</t>
  </si>
  <si>
    <t>"S3_7" 5,98</t>
  </si>
  <si>
    <t>"S3_8" 6,03</t>
  </si>
  <si>
    <t>"S2_9" 0,97</t>
  </si>
  <si>
    <t>"S2_10" 42,73</t>
  </si>
  <si>
    <t>"S3_10" 2,21</t>
  </si>
  <si>
    <t>"S2_11" 20,7</t>
  </si>
  <si>
    <t>"S3_11" 6,04</t>
  </si>
  <si>
    <t>"S3_12" 1,49</t>
  </si>
  <si>
    <t>"S2_13" 0,76</t>
  </si>
  <si>
    <t>"S3_13" 0,79</t>
  </si>
  <si>
    <t>"S2_14" 3,87</t>
  </si>
  <si>
    <t>"S2_15" 0,76</t>
  </si>
  <si>
    <t>"S2_16" 1,53</t>
  </si>
  <si>
    <t>"S2_17" 0,65</t>
  </si>
  <si>
    <t>"S2_18" 0,65</t>
  </si>
  <si>
    <t>"S2_19" 1,53</t>
  </si>
  <si>
    <t>"S2_20" 0,76</t>
  </si>
  <si>
    <t>"S2_21" 0,78</t>
  </si>
  <si>
    <t>"S2_22" 0,64</t>
  </si>
  <si>
    <t>"S2_23" 0,65</t>
  </si>
  <si>
    <t>"S2_24" 2,58</t>
  </si>
  <si>
    <t>"S2_25" 0,65</t>
  </si>
  <si>
    <t>"S1_72" 0,6</t>
  </si>
  <si>
    <t>59362001</t>
  </si>
  <si>
    <t>sloup ŽB včetně výztuže do 200kg/m3 objem prefabrikátu přes 1m3</t>
  </si>
  <si>
    <t>-560613698</t>
  </si>
  <si>
    <t>"S1_1" 4,39</t>
  </si>
  <si>
    <t>"S1_2" 2,13</t>
  </si>
  <si>
    <t>"S1_3" 8,39</t>
  </si>
  <si>
    <t>"S1_4" 6,16</t>
  </si>
  <si>
    <t>"S1_6" 4,39</t>
  </si>
  <si>
    <t>"S1_7" 1,91</t>
  </si>
  <si>
    <t>"S1_8" 4,49</t>
  </si>
  <si>
    <t>"S2_8" 1,2</t>
  </si>
  <si>
    <t>"S1_9" 1,47</t>
  </si>
  <si>
    <t>"S3_9" 6,74</t>
  </si>
  <si>
    <t>"S1_10" 5,26</t>
  </si>
  <si>
    <t>"S1_11" 1,32</t>
  </si>
  <si>
    <t>"S1_12" 4,6</t>
  </si>
  <si>
    <t>"S2_12" 6,87</t>
  </si>
  <si>
    <t>"S1_13" 7,35</t>
  </si>
  <si>
    <t>"S1_14" 6,74</t>
  </si>
  <si>
    <t>"S1_15" 7,5</t>
  </si>
  <si>
    <t>"S1_16" 1,42</t>
  </si>
  <si>
    <t>"S1_17" 7,84</t>
  </si>
  <si>
    <t>"S1_18" 4,42</t>
  </si>
  <si>
    <t>"S1_19" 6,62</t>
  </si>
  <si>
    <t>"S1_20" 1,43</t>
  </si>
  <si>
    <t>"S1_21" 1,42</t>
  </si>
  <si>
    <t>"S1_22" 1,3</t>
  </si>
  <si>
    <t>"S1_23" 2,65</t>
  </si>
  <si>
    <t>"S1_24" 3,92</t>
  </si>
  <si>
    <t>"S1_25" 4,42</t>
  </si>
  <si>
    <t>"S1_26" 4,41</t>
  </si>
  <si>
    <t>"S1_27" 2,83</t>
  </si>
  <si>
    <t>"S1_28" 1,53</t>
  </si>
  <si>
    <t>"S1_29" 2,63</t>
  </si>
  <si>
    <t>"S1_30" 4,49</t>
  </si>
  <si>
    <t>"S1_31" 1,5</t>
  </si>
  <si>
    <t>"S1_32" 3</t>
  </si>
  <si>
    <t>"S1_33" 1,29</t>
  </si>
  <si>
    <t>"S1_34" 1,27</t>
  </si>
  <si>
    <t>"S1_35" 12,3</t>
  </si>
  <si>
    <t>"S1_36" 11,24</t>
  </si>
  <si>
    <t>"S1_37" 9,67</t>
  </si>
  <si>
    <t>"S1_38" 1,24</t>
  </si>
  <si>
    <t>"S1_39" 1,37</t>
  </si>
  <si>
    <t>"S1_40" 1,4</t>
  </si>
  <si>
    <t>"S1_41" 2,49</t>
  </si>
  <si>
    <t>"S1_42" 1,36</t>
  </si>
  <si>
    <t>"S1_43" 1,38</t>
  </si>
  <si>
    <t>"S1_44" 1,38</t>
  </si>
  <si>
    <t>"S1_45" 1,48</t>
  </si>
  <si>
    <t>"S1_46" 2,48</t>
  </si>
  <si>
    <t>"S1_47" 1,37</t>
  </si>
  <si>
    <t>"S1_48" 1,36</t>
  </si>
  <si>
    <t>"S1_49" 1,37</t>
  </si>
  <si>
    <t>"S1_50" 1,4</t>
  </si>
  <si>
    <t>"S1_51" 1,97</t>
  </si>
  <si>
    <t>"S1_52" 2,65</t>
  </si>
  <si>
    <t>"S1_53" 2,64</t>
  </si>
  <si>
    <t>"S1_54" 1,97</t>
  </si>
  <si>
    <t>"S1_55" 2,64</t>
  </si>
  <si>
    <t>"S1_56" 1,97</t>
  </si>
  <si>
    <t>"S1_57" 2,61</t>
  </si>
  <si>
    <t>"S1_58" 2,69</t>
  </si>
  <si>
    <t>"S1_59" 3,95</t>
  </si>
  <si>
    <t>"S1_60" 1,43</t>
  </si>
  <si>
    <t>"S1_61" 1,31</t>
  </si>
  <si>
    <t>"S1_62" 3,67</t>
  </si>
  <si>
    <t>"S1_63" 3,67</t>
  </si>
  <si>
    <t>"S1_64" 1,48</t>
  </si>
  <si>
    <t>"S1_65" 2,86</t>
  </si>
  <si>
    <t>"S1_66" 1,46</t>
  </si>
  <si>
    <t>"S1_67" 1,52</t>
  </si>
  <si>
    <t>"S1_68" 1,52</t>
  </si>
  <si>
    <t>"S1_69" 3,15</t>
  </si>
  <si>
    <t>"S1_70" 2,97</t>
  </si>
  <si>
    <t>"S1_71" 2,86</t>
  </si>
  <si>
    <t>"S1_73" 2,99</t>
  </si>
  <si>
    <t>"S1_74" 3,1</t>
  </si>
  <si>
    <t>341123914</t>
  </si>
  <si>
    <t>Montáž ŽB zavětrovacích stěn se svařovanými spoji hmotnosti přes 5 do 7 t budova v do 18 m</t>
  </si>
  <si>
    <t>-736890709</t>
  </si>
  <si>
    <t>"ST1_1" 1</t>
  </si>
  <si>
    <t>"ST2_1" 1</t>
  </si>
  <si>
    <t>"ST3_1" 1</t>
  </si>
  <si>
    <t>"ST4_1" 1</t>
  </si>
  <si>
    <t>"ST1_2" 1</t>
  </si>
  <si>
    <t>"ST2_2" 1</t>
  </si>
  <si>
    <t>"ST3_2" 1</t>
  </si>
  <si>
    <t>"ST1_3" 1</t>
  </si>
  <si>
    <t>"ST2_3" 1</t>
  </si>
  <si>
    <t>"ST3_3" 1</t>
  </si>
  <si>
    <t>"ST1_4" 1</t>
  </si>
  <si>
    <t>"ST2_4" 2</t>
  </si>
  <si>
    <t>"ST1_5" 1</t>
  </si>
  <si>
    <t>"ST2_5" 1</t>
  </si>
  <si>
    <t>"ST1_6" 1</t>
  </si>
  <si>
    <t>"ST2_6" 1</t>
  </si>
  <si>
    <t>"ST1_7" 1</t>
  </si>
  <si>
    <t>"ST2_7" 2</t>
  </si>
  <si>
    <t>"ST1_8" 1</t>
  </si>
  <si>
    <t>"ST2_8" 1</t>
  </si>
  <si>
    <t>"ST1_9" 1</t>
  </si>
  <si>
    <t>"ST2_9" 1</t>
  </si>
  <si>
    <t>"ST1_10" 1</t>
  </si>
  <si>
    <t>"ST2_10" 1</t>
  </si>
  <si>
    <t>"ST1_11" 1</t>
  </si>
  <si>
    <t>"ST2_11" 1</t>
  </si>
  <si>
    <t>"ST1_12" 1</t>
  </si>
  <si>
    <t>"ST2_12" 1</t>
  </si>
  <si>
    <t>"ST1_13" 1</t>
  </si>
  <si>
    <t>"ST2_13" 1</t>
  </si>
  <si>
    <t>"ST2_14" 1</t>
  </si>
  <si>
    <t>"ST2_15" 1</t>
  </si>
  <si>
    <t>"ST2_16" 1</t>
  </si>
  <si>
    <t>"ST2_17" 1</t>
  </si>
  <si>
    <t>"ST2_18" 1</t>
  </si>
  <si>
    <t>"ST2_19" 1</t>
  </si>
  <si>
    <t>"ST2_20" 1</t>
  </si>
  <si>
    <t>"ST2_21" 1</t>
  </si>
  <si>
    <t>"ST2_22" 1</t>
  </si>
  <si>
    <t>"ST2_23" 1</t>
  </si>
  <si>
    <t>59331000</t>
  </si>
  <si>
    <t>stěna nosná ŽB včetně výztuže do 170kg/m3 objem prefabrikátu do 1m3</t>
  </si>
  <si>
    <t>1208507090</t>
  </si>
  <si>
    <t>"ST3_1" 0,21</t>
  </si>
  <si>
    <t>"ST1_8" 0,65</t>
  </si>
  <si>
    <t>"ST2_13" 0,62</t>
  </si>
  <si>
    <t>"ST2_19" 0,36</t>
  </si>
  <si>
    <t>"ST2_22" 0,08</t>
  </si>
  <si>
    <t>59331001</t>
  </si>
  <si>
    <t>stěna nosná ŽB včetně výztuže do 170kg/m3 objem prefabrikátu přes 1m3</t>
  </si>
  <si>
    <t>1757324201</t>
  </si>
  <si>
    <t>Poznámka k položce:_x000d_
C30/37</t>
  </si>
  <si>
    <t>"ST1_1" 5,22</t>
  </si>
  <si>
    <t>"ST2_1" 5,22</t>
  </si>
  <si>
    <t>"ST4_1" 13,48</t>
  </si>
  <si>
    <t>"ST1_2" 16,45</t>
  </si>
  <si>
    <t>"ST2_2" 10,58</t>
  </si>
  <si>
    <t>"ST3_2" 1,04</t>
  </si>
  <si>
    <t>"ST1_3" 15,9</t>
  </si>
  <si>
    <t>"ST2_3" 4,45</t>
  </si>
  <si>
    <t>"ST3_3" 15,33</t>
  </si>
  <si>
    <t>"ST1_4" 3,04</t>
  </si>
  <si>
    <t>"ST2_4" 8,69</t>
  </si>
  <si>
    <t>"ST1_5" 16,44</t>
  </si>
  <si>
    <t>"ST2_5" 10,51</t>
  </si>
  <si>
    <t>"ST1_6" 15,9</t>
  </si>
  <si>
    <t>"ST2_6" 1,99</t>
  </si>
  <si>
    <t>"ST1_7" 3,04</t>
  </si>
  <si>
    <t>"ST2_7" 2,17</t>
  </si>
  <si>
    <t>"ST2_8" 1,9</t>
  </si>
  <si>
    <t>"ST1_9" 15,81</t>
  </si>
  <si>
    <t>"ST2_9" 10,56</t>
  </si>
  <si>
    <t>"ST1_10" 16,98</t>
  </si>
  <si>
    <t>"ST2_10" 10,51</t>
  </si>
  <si>
    <t>"ST1_11" 16,85</t>
  </si>
  <si>
    <t>"ST2_11" 1,99</t>
  </si>
  <si>
    <t>"ST1_12" 17,3</t>
  </si>
  <si>
    <t>"ST2_12" 4,41</t>
  </si>
  <si>
    <t>"ST1_13" 17,16</t>
  </si>
  <si>
    <t>"ST2_14" 10,64</t>
  </si>
  <si>
    <t>"ST2_15" 11,97</t>
  </si>
  <si>
    <t>"ST2_16" 12,39</t>
  </si>
  <si>
    <t>"ST2_17" 2,52</t>
  </si>
  <si>
    <t>"ST2_18" 11,2</t>
  </si>
  <si>
    <t>"ST2_20" 12,28</t>
  </si>
  <si>
    <t>"ST2_21" 12,42</t>
  </si>
  <si>
    <t>"ST2_23" 10,53</t>
  </si>
  <si>
    <t>389381001</t>
  </si>
  <si>
    <t>Dobetonování prefabrikovaných konstrukcí</t>
  </si>
  <si>
    <t>-859794957</t>
  </si>
  <si>
    <t xml:space="preserve">hodnoty z VV </t>
  </si>
  <si>
    <t xml:space="preserve">"dobetonávka spár,výplň deltabeam nosníků a zbytkových ploch - beton C 25/30 -  hrubý odhad " 145</t>
  </si>
  <si>
    <t xml:space="preserve">"dobetonávka spár,výplň deltabeam nosníků a zbytkových ploch - beton C 25/30 -  hrubý odhad " 110</t>
  </si>
  <si>
    <t xml:space="preserve">"dobetonávka spár,výplň deltabeam nosníků a zbytkových ploch - beton C 25/30 -  hrubý odhad " 3</t>
  </si>
  <si>
    <t>389361001</t>
  </si>
  <si>
    <t>Doplňující výztuž prefabrikovaných konstrukcí z betonářské oceli</t>
  </si>
  <si>
    <t>-1738931940</t>
  </si>
  <si>
    <t>"kleštinová výztuž a dobetonávky"5,3</t>
  </si>
  <si>
    <t>"horní výztuž skrz nosníky" 9,5</t>
  </si>
  <si>
    <t>"kleštinová výztuž a dobetonávky"4,9</t>
  </si>
  <si>
    <t>"kleštinová výztuž a dobetonávky"0,15</t>
  </si>
  <si>
    <t>411121124.R</t>
  </si>
  <si>
    <t>Montáž prefabrikovaných ŽB stropů ze stropních panelů š 1200 mm dl do 3800</t>
  </si>
  <si>
    <t>-1830967338</t>
  </si>
  <si>
    <t>Poznámka k položce:_x000d_
jednotková cena vč. vyrovnání nerovností horního povrchu do 20 mm a dodávky materiálu pro vyrovnání</t>
  </si>
  <si>
    <t>"SP4_1" 1</t>
  </si>
  <si>
    <t>"SP_R1" 66</t>
  </si>
  <si>
    <t>"SP_R2" 2</t>
  </si>
  <si>
    <t>"SP_R3" 1</t>
  </si>
  <si>
    <t>"SP4_4" 1</t>
  </si>
  <si>
    <t>"SP_R4" 1</t>
  </si>
  <si>
    <t>"SP_R5" 1</t>
  </si>
  <si>
    <t>"SP_R6" 1</t>
  </si>
  <si>
    <t>"SP_R7" 1</t>
  </si>
  <si>
    <t>"SP_R8" 1</t>
  </si>
  <si>
    <t>"SP_R9" 1</t>
  </si>
  <si>
    <t>"SP_R10" 1</t>
  </si>
  <si>
    <t>"SP_R11" 1</t>
  </si>
  <si>
    <t>"SP_R12" 1</t>
  </si>
  <si>
    <t>"SP_R13" 1</t>
  </si>
  <si>
    <t>"SP_R14" 1</t>
  </si>
  <si>
    <t>"SP_R15" 1</t>
  </si>
  <si>
    <t>"SP3_18" 1</t>
  </si>
  <si>
    <t>"SP3_19" 2</t>
  </si>
  <si>
    <t>"SP3_20" 46</t>
  </si>
  <si>
    <t>"SP3_21" 4</t>
  </si>
  <si>
    <t>"SP3_22" 1</t>
  </si>
  <si>
    <t>"SP2_23" 50</t>
  </si>
  <si>
    <t>"SP3_23" 1</t>
  </si>
  <si>
    <t>"SP2_24" 1</t>
  </si>
  <si>
    <t>"SP1_25" 50</t>
  </si>
  <si>
    <t>"SP2_25" 1</t>
  </si>
  <si>
    <t>"SP1_26" 1</t>
  </si>
  <si>
    <t>"SP2_26" 2</t>
  </si>
  <si>
    <t>"SP1_27" 1</t>
  </si>
  <si>
    <t>"SP1_28" 2</t>
  </si>
  <si>
    <t>"SP1_29" 1</t>
  </si>
  <si>
    <t>"SP2_29" 17</t>
  </si>
  <si>
    <t>"SP2_30" 1</t>
  </si>
  <si>
    <t>"SP1_31" 17</t>
  </si>
  <si>
    <t>"SP2_31" 1</t>
  </si>
  <si>
    <t>"SP1_32" 1</t>
  </si>
  <si>
    <t>"SP1_33" 1</t>
  </si>
  <si>
    <t>"SP3_34" 1</t>
  </si>
  <si>
    <t>"SP3_35" 24</t>
  </si>
  <si>
    <t>"SP2_42" 18</t>
  </si>
  <si>
    <t>"SP2_43" 1</t>
  </si>
  <si>
    <t>"SP1_44" 18</t>
  </si>
  <si>
    <t>"SP2_44" 1</t>
  </si>
  <si>
    <t>"SP1_45" 1</t>
  </si>
  <si>
    <t>"SP2_45" 1</t>
  </si>
  <si>
    <t>"SP1_46" 1</t>
  </si>
  <si>
    <t>"SP2_46" 1</t>
  </si>
  <si>
    <t>"SP1_47" 1</t>
  </si>
  <si>
    <t>"SP1_48" 1</t>
  </si>
  <si>
    <t>"SP1_53" 1</t>
  </si>
  <si>
    <t>"SP2_54" 1</t>
  </si>
  <si>
    <t>"SP2_55" 1</t>
  </si>
  <si>
    <t>"SP1_56" 1</t>
  </si>
  <si>
    <t>"SP2_56" 1</t>
  </si>
  <si>
    <t>"SP1_57" 1</t>
  </si>
  <si>
    <t>"SP2_57" 1</t>
  </si>
  <si>
    <t>"SP1_58" 1</t>
  </si>
  <si>
    <t>"SP2_58" 1</t>
  </si>
  <si>
    <t>"SP1_59" 1</t>
  </si>
  <si>
    <t>"SP2_59" 1</t>
  </si>
  <si>
    <t>"SP1_60" 1</t>
  </si>
  <si>
    <t>"SP2_60" 1</t>
  </si>
  <si>
    <t>"SP1_61" 1</t>
  </si>
  <si>
    <t>"SP3_65" 1</t>
  </si>
  <si>
    <t>"SP3_66" 12</t>
  </si>
  <si>
    <t>"SP2_70" 12</t>
  </si>
  <si>
    <t>"SP3_70" 1</t>
  </si>
  <si>
    <t>"SP1_71" 12</t>
  </si>
  <si>
    <t>"SP3_71" 1</t>
  </si>
  <si>
    <t>"SP3_72" 5</t>
  </si>
  <si>
    <t>"SP2_75" 5</t>
  </si>
  <si>
    <t>"SP1_76" 5</t>
  </si>
  <si>
    <t>411121125.R</t>
  </si>
  <si>
    <t>Montáž prefabrikovaných ŽB stropů ze stropních panelů š 1200 mm dl přes 3800 do 7000 mm</t>
  </si>
  <si>
    <t>1878629978</t>
  </si>
  <si>
    <t>"SP4_2" 7</t>
  </si>
  <si>
    <t>"SP4_3" 1</t>
  </si>
  <si>
    <t>"SP4_5" 11</t>
  </si>
  <si>
    <t>"SP4_6" 1</t>
  </si>
  <si>
    <t>"SP3_24" 6</t>
  </si>
  <si>
    <t>"SP2_27" 2</t>
  </si>
  <si>
    <t>"SP2_28" 1</t>
  </si>
  <si>
    <t>"SP1_30" 4</t>
  </si>
  <si>
    <t>"SP3_33" 1</t>
  </si>
  <si>
    <t>"SP3_36" 1</t>
  </si>
  <si>
    <t>"SP2_51" 9</t>
  </si>
  <si>
    <t>"SP2_52" 1</t>
  </si>
  <si>
    <t>"SP2_53" 1</t>
  </si>
  <si>
    <t>"SP3_53" 11</t>
  </si>
  <si>
    <t>"SP1_54" 9</t>
  </si>
  <si>
    <t>"SP3_54" 1</t>
  </si>
  <si>
    <t>"SP1_55" 1</t>
  </si>
  <si>
    <t>411121127.R</t>
  </si>
  <si>
    <t>Montáž prefabrikovaných ŽB stropů ze stropních panelů š 1200 mm dl přes 7000 mm</t>
  </si>
  <si>
    <t>299694935</t>
  </si>
  <si>
    <t>"SP1_1" 45</t>
  </si>
  <si>
    <t>"SP2_1" 45</t>
  </si>
  <si>
    <t>"SP3_1" 52</t>
  </si>
  <si>
    <t>"SP1_2" 32</t>
  </si>
  <si>
    <t>"SP2_2" 46</t>
  </si>
  <si>
    <t>"SP3_2" 15</t>
  </si>
  <si>
    <t>"SP1_3" 14</t>
  </si>
  <si>
    <t>"SP2_3" 14</t>
  </si>
  <si>
    <t>"SP3_3" 15</t>
  </si>
  <si>
    <t>"SP1_4" 14</t>
  </si>
  <si>
    <t>"SP2_4" 14</t>
  </si>
  <si>
    <t>"SP3_4" 52</t>
  </si>
  <si>
    <t>"SP1_5" 45</t>
  </si>
  <si>
    <t>"SP2_5" 45</t>
  </si>
  <si>
    <t>"SP3_5" 53</t>
  </si>
  <si>
    <t>"SP1_6" 53</t>
  </si>
  <si>
    <t>"SP2_6" 53</t>
  </si>
  <si>
    <t>"SP3_6" 46</t>
  </si>
  <si>
    <t>"SP1_7" 1</t>
  </si>
  <si>
    <t>"SP2_7" 1</t>
  </si>
  <si>
    <t>"SP3_7" 1</t>
  </si>
  <si>
    <t>"SP1_8" 14</t>
  </si>
  <si>
    <t>"SP2_8" 1</t>
  </si>
  <si>
    <t>"SP3_8" 1</t>
  </si>
  <si>
    <t>"SP1_9" 1</t>
  </si>
  <si>
    <t>"SP2_9" 1</t>
  </si>
  <si>
    <t>"SP3_9" 38</t>
  </si>
  <si>
    <t>"SP1_10" 1</t>
  </si>
  <si>
    <t>"SP2_10" 1</t>
  </si>
  <si>
    <t>"SP3_10" 38</t>
  </si>
  <si>
    <t>"SP1_11" 1</t>
  </si>
  <si>
    <t>"SP2_11" 1</t>
  </si>
  <si>
    <t>"SP3_11" 1</t>
  </si>
  <si>
    <t>"SP1_12" 1</t>
  </si>
  <si>
    <t>"SP2_12" 44</t>
  </si>
  <si>
    <t>"SP3_12" 7</t>
  </si>
  <si>
    <t>"SP1_13" 38</t>
  </si>
  <si>
    <t>"SP2_13" 1</t>
  </si>
  <si>
    <t>"SP3_13" 1</t>
  </si>
  <si>
    <t>"SP1_14" 6</t>
  </si>
  <si>
    <t>"SP2_14" 1</t>
  </si>
  <si>
    <t>"SP3_14" 1</t>
  </si>
  <si>
    <t>"SP1_15" 1</t>
  </si>
  <si>
    <t>"SP2_15" 31</t>
  </si>
  <si>
    <t>"SP3_15" 1</t>
  </si>
  <si>
    <t>"SP1_16" 1</t>
  </si>
  <si>
    <t>"SP2_16" 2</t>
  </si>
  <si>
    <t>"SP3_16" 1</t>
  </si>
  <si>
    <t>"SP1_17" 31</t>
  </si>
  <si>
    <t>"SP2_17" 1</t>
  </si>
  <si>
    <t>"SP3_17" 1</t>
  </si>
  <si>
    <t>"SP1_18" 2</t>
  </si>
  <si>
    <t>"SP2_18" 7</t>
  </si>
  <si>
    <t>"SP1_19" 1</t>
  </si>
  <si>
    <t>"SP2_19" 1</t>
  </si>
  <si>
    <t>"SP1_20" 7</t>
  </si>
  <si>
    <t>"SP2_20" 1</t>
  </si>
  <si>
    <t>"SP1_21" 1</t>
  </si>
  <si>
    <t>"SP2_21" 1</t>
  </si>
  <si>
    <t>"SP1_22" 1</t>
  </si>
  <si>
    <t>"SP2_22" 1</t>
  </si>
  <si>
    <t>"SP1_23" 1</t>
  </si>
  <si>
    <t>"SP1_24" 1</t>
  </si>
  <si>
    <t>"SP3_25" 1</t>
  </si>
  <si>
    <t>"SP3_26" 1</t>
  </si>
  <si>
    <t>"SP3_27" 1</t>
  </si>
  <si>
    <t>"SP3_28" 1</t>
  </si>
  <si>
    <t>"SP3_29" 1</t>
  </si>
  <si>
    <t>"SP3_30" 1</t>
  </si>
  <si>
    <t>"SP3_31" 1</t>
  </si>
  <si>
    <t>"SP2_32" 1</t>
  </si>
  <si>
    <t>"SP3_32" 1</t>
  </si>
  <si>
    <t>"SP2_33" 1</t>
  </si>
  <si>
    <t>"SP1_34" 1</t>
  </si>
  <si>
    <t>"SP2_34" 1</t>
  </si>
  <si>
    <t>"SP1_35" 1</t>
  </si>
  <si>
    <t>"SP2_35" 1</t>
  </si>
  <si>
    <t>"SP1_36" 1</t>
  </si>
  <si>
    <t>"SP2_36" 1</t>
  </si>
  <si>
    <t>"SP1_37" 1</t>
  </si>
  <si>
    <t>"SP2_37" 1</t>
  </si>
  <si>
    <t>"SP3_37" 1</t>
  </si>
  <si>
    <t>"SP1_38" 1</t>
  </si>
  <si>
    <t>"SP2_38" 1</t>
  </si>
  <si>
    <t>"SP3_38" 1</t>
  </si>
  <si>
    <t>"SP1_39" 1</t>
  </si>
  <si>
    <t>"SP2_39" 1</t>
  </si>
  <si>
    <t>"SP3_39" 1</t>
  </si>
  <si>
    <t>"SP1_40" 1</t>
  </si>
  <si>
    <t>"SP2_40" 1</t>
  </si>
  <si>
    <t>"SP3_40" 1</t>
  </si>
  <si>
    <t>"SP1_41" 1</t>
  </si>
  <si>
    <t>"SP2_41" 1</t>
  </si>
  <si>
    <t>"SP3_41" 1</t>
  </si>
  <si>
    <t>"SP1_42" 1</t>
  </si>
  <si>
    <t>"SP3_42" 1</t>
  </si>
  <si>
    <t>"SP1_43" 1</t>
  </si>
  <si>
    <t>"SP3_43" 2</t>
  </si>
  <si>
    <t>"SP3_44" 1</t>
  </si>
  <si>
    <t>"SP3_45" 1</t>
  </si>
  <si>
    <t>"SP3_46" 1</t>
  </si>
  <si>
    <t>"SP2_47" 1</t>
  </si>
  <si>
    <t>"SP3_47" 1</t>
  </si>
  <si>
    <t>"SP2_48" 1</t>
  </si>
  <si>
    <t>"SP3_48" 1</t>
  </si>
  <si>
    <t>"SP1_49" 1</t>
  </si>
  <si>
    <t>"SP2_49" 1</t>
  </si>
  <si>
    <t>"SP3_49" 1</t>
  </si>
  <si>
    <t>"SP1_50" 1</t>
  </si>
  <si>
    <t>"SP2_50" 1</t>
  </si>
  <si>
    <t>"SP3_50" 3</t>
  </si>
  <si>
    <t>"SP1_51" 1</t>
  </si>
  <si>
    <t>"SP3_51" 1</t>
  </si>
  <si>
    <t>"SP1_52" 1</t>
  </si>
  <si>
    <t>"SP3_52" 1</t>
  </si>
  <si>
    <t>"SP3_55" 1</t>
  </si>
  <si>
    <t>"SP3_56" 1</t>
  </si>
  <si>
    <t>"SP3_57" 1</t>
  </si>
  <si>
    <t>"SP3_58" 3</t>
  </si>
  <si>
    <t>"SP3_59" 17</t>
  </si>
  <si>
    <t>"SP3_60" 1</t>
  </si>
  <si>
    <t>"SP2_61" 1</t>
  </si>
  <si>
    <t>"SP3_61" 2</t>
  </si>
  <si>
    <t>"SP1_62" 1</t>
  </si>
  <si>
    <t>"SP2_62" 1</t>
  </si>
  <si>
    <t>"SP3_62" 24</t>
  </si>
  <si>
    <t>"SP1_63" 1</t>
  </si>
  <si>
    <t>"SP2_63" 18</t>
  </si>
  <si>
    <t>"SP3_63" 2</t>
  </si>
  <si>
    <t>"SP1_64" 18</t>
  </si>
  <si>
    <t>"SP2_64" 1</t>
  </si>
  <si>
    <t>"SP3_64" 1</t>
  </si>
  <si>
    <t>"SP1_65" 1</t>
  </si>
  <si>
    <t>"SP2_65" 1</t>
  </si>
  <si>
    <t>"SP1_66" 1</t>
  </si>
  <si>
    <t>"SP2_66" 1</t>
  </si>
  <si>
    <t>"SP1_67" 1</t>
  </si>
  <si>
    <t>"SP2_67" 1</t>
  </si>
  <si>
    <t>"SP3_67" 1</t>
  </si>
  <si>
    <t>"SP1_68" 1</t>
  </si>
  <si>
    <t>"SP2_68" 16</t>
  </si>
  <si>
    <t>"SP3_68" 1</t>
  </si>
  <si>
    <t>"SP1_69" 16</t>
  </si>
  <si>
    <t>"SP2_69" 1</t>
  </si>
  <si>
    <t>"SP3_69" 2</t>
  </si>
  <si>
    <t>"SP1_70" 1</t>
  </si>
  <si>
    <t>"SP2_71" 10</t>
  </si>
  <si>
    <t>"SP1_72" 10</t>
  </si>
  <si>
    <t>"SP2_72" 1</t>
  </si>
  <si>
    <t>"SP1_73" 1</t>
  </si>
  <si>
    <t>"SP2_73" 58</t>
  </si>
  <si>
    <t>"SP3_73" 1</t>
  </si>
  <si>
    <t>"SP1_74" 58</t>
  </si>
  <si>
    <t>"SP2_74" 1</t>
  </si>
  <si>
    <t>"SP3_74" 52</t>
  </si>
  <si>
    <t>"SP1_75" 1</t>
  </si>
  <si>
    <t>"SP3_75" 1</t>
  </si>
  <si>
    <t>"SP2_76" 3</t>
  </si>
  <si>
    <t>"SP3_76" 3</t>
  </si>
  <si>
    <t>"SP1_77" 3</t>
  </si>
  <si>
    <t>"SP2_77" 55</t>
  </si>
  <si>
    <t>"SP3_77" 5</t>
  </si>
  <si>
    <t>"SP1_78" 55</t>
  </si>
  <si>
    <t>"SP2_78" 1</t>
  </si>
  <si>
    <t>"SP3_78" 1</t>
  </si>
  <si>
    <t>"SP1_79" 1</t>
  </si>
  <si>
    <t>"SP2_79" 1</t>
  </si>
  <si>
    <t>"SP3_79" 55</t>
  </si>
  <si>
    <t>"SP1_80" 1</t>
  </si>
  <si>
    <t>"SP2_80" 1</t>
  </si>
  <si>
    <t>"SP3_80" 1</t>
  </si>
  <si>
    <t>"SP1_81" 1</t>
  </si>
  <si>
    <t>"SP2_81" 1</t>
  </si>
  <si>
    <t>"SP1_82" 1</t>
  </si>
  <si>
    <t>"SP2_82" 1</t>
  </si>
  <si>
    <t>"SP1_83" 1</t>
  </si>
  <si>
    <t>"SP2_83" 1</t>
  </si>
  <si>
    <t>"SP1_84" 1</t>
  </si>
  <si>
    <t>"SP2_84" 1</t>
  </si>
  <si>
    <t>"SP1_85" 1</t>
  </si>
  <si>
    <t>59346866.R</t>
  </si>
  <si>
    <t>panel stropní předpjatý SPIROLL v 320mm</t>
  </si>
  <si>
    <t>-1426999022</t>
  </si>
  <si>
    <t>"SP1_1" 561,7</t>
  </si>
  <si>
    <t>"SP2_1" 561,7</t>
  </si>
  <si>
    <t>"SP3_1" 773,4</t>
  </si>
  <si>
    <t>"SP_R1" 534,1</t>
  </si>
  <si>
    <t>"SP1_2" 478,5</t>
  </si>
  <si>
    <t>"SP2_2" 687,8</t>
  </si>
  <si>
    <t>"SP_R2" 14,1</t>
  </si>
  <si>
    <t>"SP1_3" 135,6</t>
  </si>
  <si>
    <t>"SP2_3" 135,6</t>
  </si>
  <si>
    <t>"SP_R3" 8,5</t>
  </si>
  <si>
    <t>"SP1_4" 175,7</t>
  </si>
  <si>
    <t>"SP2_4" 176,5</t>
  </si>
  <si>
    <t>"SP_R4" 8,5</t>
  </si>
  <si>
    <t>"SP1_5" 567,4</t>
  </si>
  <si>
    <t>"SP2_5" 570</t>
  </si>
  <si>
    <t>"SP_R5" 9</t>
  </si>
  <si>
    <t>"SP1_6" 794,1</t>
  </si>
  <si>
    <t>"SP2_6" 794,1</t>
  </si>
  <si>
    <t>"SP3_6" 684,5</t>
  </si>
  <si>
    <t>"SP_R6" 8,9</t>
  </si>
  <si>
    <t>"SP1_7" 8,5</t>
  </si>
  <si>
    <t>"SP2_7" 8,5</t>
  </si>
  <si>
    <t>"SP_R7" 9,4</t>
  </si>
  <si>
    <t>"SP1_8" 209</t>
  </si>
  <si>
    <t>"SP2_8" 9,7</t>
  </si>
  <si>
    <t>"SP_R8" 9,4</t>
  </si>
  <si>
    <t>"SP1_9" 9,7</t>
  </si>
  <si>
    <t>"SP2_9" 9,4</t>
  </si>
  <si>
    <t>"SP_R9" 9,9</t>
  </si>
  <si>
    <t>"SP1_10" 9,4</t>
  </si>
  <si>
    <t>"SP2_10" 9,4</t>
  </si>
  <si>
    <t>"SP_R10" 9,8</t>
  </si>
  <si>
    <t>"SP1_11" 9,4</t>
  </si>
  <si>
    <t>"SP2_11" 6,4</t>
  </si>
  <si>
    <t>"SP3_11" 4,6</t>
  </si>
  <si>
    <t>"SP_R11" 10,4</t>
  </si>
  <si>
    <t>"SP1_12" 6,3</t>
  </si>
  <si>
    <t>"SP2_12" 410,5</t>
  </si>
  <si>
    <t>"SP3_12" 70,7</t>
  </si>
  <si>
    <t>"SP_R12" 10,2</t>
  </si>
  <si>
    <t>"SP1_13" 354,5</t>
  </si>
  <si>
    <t>"SP2_13" 11,3</t>
  </si>
  <si>
    <t>"SP_R13" 10,8</t>
  </si>
  <si>
    <t>"SP1_14" 55,6</t>
  </si>
  <si>
    <t>"SP2_14" 11</t>
  </si>
  <si>
    <t>"SP_R14" 10,6</t>
  </si>
  <si>
    <t>"SP1_15" 11,3</t>
  </si>
  <si>
    <t>"SP2_15" 401,9</t>
  </si>
  <si>
    <t>"SP_R15" 8,5</t>
  </si>
  <si>
    <t>"SP1_16" 11,1</t>
  </si>
  <si>
    <t>"SP2_16" 12,4</t>
  </si>
  <si>
    <t>"SP1_17" 400,1</t>
  </si>
  <si>
    <t>"SP2_17" 4,6</t>
  </si>
  <si>
    <t>"SP3_17" 7,4</t>
  </si>
  <si>
    <t>"SP1_18" 12,4</t>
  </si>
  <si>
    <t>"SP2_18" 71,1</t>
  </si>
  <si>
    <t>"SP1_19" 4,6</t>
  </si>
  <si>
    <t>"SP2_19" 2,9</t>
  </si>
  <si>
    <t>"SP1_20" 71,1</t>
  </si>
  <si>
    <t>"SP2_20" 4,6</t>
  </si>
  <si>
    <t>"SP1_21" 2,9</t>
  </si>
  <si>
    <t>"SP2_21" 4</t>
  </si>
  <si>
    <t>"SP3_21" 41,4</t>
  </si>
  <si>
    <t>"SP1_22" 4,6</t>
  </si>
  <si>
    <t>"SP2_22" 3,9</t>
  </si>
  <si>
    <t>"SP3_22" 9</t>
  </si>
  <si>
    <t>"SP1_23" 4</t>
  </si>
  <si>
    <t>"SP2_23" 523</t>
  </si>
  <si>
    <t>"SP1_24" 3,9</t>
  </si>
  <si>
    <t>"SP2_24" 5,2</t>
  </si>
  <si>
    <t>"SP1_25" 523</t>
  </si>
  <si>
    <t>"SP2_25" 10,5</t>
  </si>
  <si>
    <t>"SP3_25" 16,5</t>
  </si>
  <si>
    <t>"SP1_26" 5,2</t>
  </si>
  <si>
    <t>"SP2_26" 14,3</t>
  </si>
  <si>
    <t>"SP3_26" 17</t>
  </si>
  <si>
    <t>"SP1_27" 10,5</t>
  </si>
  <si>
    <t>"SP3_27" 17,3</t>
  </si>
  <si>
    <t>"SP1_28" 14,3</t>
  </si>
  <si>
    <t>"SP3_28" 83,2</t>
  </si>
  <si>
    <t>"SP2_29" 253,7</t>
  </si>
  <si>
    <t>"SP3_29" 88,8</t>
  </si>
  <si>
    <t>"SP2_30" 7,4</t>
  </si>
  <si>
    <t>"SP3_30" 92,2</t>
  </si>
  <si>
    <t>"SP1_31" 253,7</t>
  </si>
  <si>
    <t>"SP2_31" 2,1</t>
  </si>
  <si>
    <t>"SP3_31" 91,6</t>
  </si>
  <si>
    <t>"SP1_32" 7,4</t>
  </si>
  <si>
    <t>"SP2_32" 14,9</t>
  </si>
  <si>
    <t>"SP3_32" 85,7</t>
  </si>
  <si>
    <t>"SP1_33" 2,1</t>
  </si>
  <si>
    <t>"SP2_33" 14,9</t>
  </si>
  <si>
    <t>"SP3_33" 71,6</t>
  </si>
  <si>
    <t>"SP1_34" 14,9</t>
  </si>
  <si>
    <t>"SP2_34" 14,9</t>
  </si>
  <si>
    <t>"SP3_34" 7,3</t>
  </si>
  <si>
    <t>"SP1_35" 14,9</t>
  </si>
  <si>
    <t>"SP2_35" 14,9</t>
  </si>
  <si>
    <t>"SP3_35" 353,9</t>
  </si>
  <si>
    <t>"SP1_36" 14,9</t>
  </si>
  <si>
    <t>"SP2_36" 14,9</t>
  </si>
  <si>
    <t>"SP3_36" 47,4</t>
  </si>
  <si>
    <t>"SP1_37" 14,9</t>
  </si>
  <si>
    <t>"SP2_37" 14,9</t>
  </si>
  <si>
    <t>"SP3_37" 16,4</t>
  </si>
  <si>
    <t>"SP1_38" 14,9</t>
  </si>
  <si>
    <t>"SP2_38" 14,9</t>
  </si>
  <si>
    <t>"SP3_38" 16,2</t>
  </si>
  <si>
    <t>"SP1_39" 14,9</t>
  </si>
  <si>
    <t>"SP2_39" 14,9</t>
  </si>
  <si>
    <t>"SP3_39" 16</t>
  </si>
  <si>
    <t>"SP1_40" 14,9</t>
  </si>
  <si>
    <t>"SP2_40" 14,9</t>
  </si>
  <si>
    <t>"SP3_40" 15,9</t>
  </si>
  <si>
    <t>"SP1_41" 14,9</t>
  </si>
  <si>
    <t>"SP2_41" 14,9</t>
  </si>
  <si>
    <t>"SP3_41" 14</t>
  </si>
  <si>
    <t>"SP1_42" 14,9</t>
  </si>
  <si>
    <t>"SP2_42" 82,7</t>
  </si>
  <si>
    <t>"SP3_42" 14,8</t>
  </si>
  <si>
    <t>"SP1_43" 14,9</t>
  </si>
  <si>
    <t>"SP2_43" 2,3</t>
  </si>
  <si>
    <t>"SP3_43" 29,5</t>
  </si>
  <si>
    <t>"SP1_44" 82,7</t>
  </si>
  <si>
    <t>"SP2_44" 4,6</t>
  </si>
  <si>
    <t>"SP3_44" 14,8</t>
  </si>
  <si>
    <t>"SP1_45" 2,3</t>
  </si>
  <si>
    <t>"SP2_45" 4,1</t>
  </si>
  <si>
    <t>"SP3_45" 14,8</t>
  </si>
  <si>
    <t>"SP1_46" 4,6</t>
  </si>
  <si>
    <t>"SP2_46" 2,4</t>
  </si>
  <si>
    <t>"SP3_46" 14,8</t>
  </si>
  <si>
    <t>"SP1_47" 4,1</t>
  </si>
  <si>
    <t>"SP2_47" 14,9</t>
  </si>
  <si>
    <t>"SP3_47" 14,8</t>
  </si>
  <si>
    <t>"SP1_48" 2,4</t>
  </si>
  <si>
    <t>"SP2_48" 14,9</t>
  </si>
  <si>
    <t>"SP3_48" 14,8</t>
  </si>
  <si>
    <t>"SP1_49" 13</t>
  </si>
  <si>
    <t>"SP2_49" 14,9</t>
  </si>
  <si>
    <t>"SP3_49" 14,8</t>
  </si>
  <si>
    <t>"SP1_50" 14,9</t>
  </si>
  <si>
    <t>"SP2_50" 14,9</t>
  </si>
  <si>
    <t>"SP3_50" 44,3</t>
  </si>
  <si>
    <t>"SP1_51" 14,9</t>
  </si>
  <si>
    <t>"SP3_51" 14,8</t>
  </si>
  <si>
    <t>"SP1_52" 14,9</t>
  </si>
  <si>
    <t>"SP3_52" 14,8</t>
  </si>
  <si>
    <t>"SP2_53" 27,5</t>
  </si>
  <si>
    <t>"SP2_54" 4</t>
  </si>
  <si>
    <t>"SP2_55" 10,3</t>
  </si>
  <si>
    <t>"SP1_56" 4</t>
  </si>
  <si>
    <t>"SP2_61" 13,9</t>
  </si>
  <si>
    <t>"SP1_62" 13,9</t>
  </si>
  <si>
    <t>"SP2_62" 13,9</t>
  </si>
  <si>
    <t>"SP1_63" 13,9</t>
  </si>
  <si>
    <t>"SP2_63" 249,5</t>
  </si>
  <si>
    <t>"SP1_64" 249,5</t>
  </si>
  <si>
    <t>"SP2_64" 13,9</t>
  </si>
  <si>
    <t>"SP1_65" 13,9</t>
  </si>
  <si>
    <t>"SP2_65" 13,9</t>
  </si>
  <si>
    <t>"SP1_66" 13,9</t>
  </si>
  <si>
    <t>"SP2_66" 13,9</t>
  </si>
  <si>
    <t>"SP1_67" 13,9</t>
  </si>
  <si>
    <t>"SP2_67" 13,9</t>
  </si>
  <si>
    <t>"SP1_68" 13,9</t>
  </si>
  <si>
    <t>"SP2_68" 221,8</t>
  </si>
  <si>
    <t>"SP1_69" 221,8</t>
  </si>
  <si>
    <t>"SP2_69" 12,1</t>
  </si>
  <si>
    <t>"SP1_70" 12,1</t>
  </si>
  <si>
    <t>"SP2_70" 166,2</t>
  </si>
  <si>
    <t>"SP1_71" 166,2</t>
  </si>
  <si>
    <t>"SP2_71" 138</t>
  </si>
  <si>
    <t>"SP1_72" 138</t>
  </si>
  <si>
    <t>"SP2_72" 9,5</t>
  </si>
  <si>
    <t>"SP1_73" 9,5</t>
  </si>
  <si>
    <t>"SP2_73" 557</t>
  </si>
  <si>
    <t>"SP1_74" 557</t>
  </si>
  <si>
    <t>"SP2_74" 6,6</t>
  </si>
  <si>
    <t>"SP1_75" 6,6</t>
  </si>
  <si>
    <t>"SP2_75" 48,4</t>
  </si>
  <si>
    <t>"SP1_76" 48,4</t>
  </si>
  <si>
    <t>"SP2_76" 25,3</t>
  </si>
  <si>
    <t>"SP1_77" 25,3</t>
  </si>
  <si>
    <t>"SP2_77" 810,3</t>
  </si>
  <si>
    <t>"SP1_78" 810,3</t>
  </si>
  <si>
    <t>"SP2_78" 4,5</t>
  </si>
  <si>
    <t>"SP1_79" 4,5</t>
  </si>
  <si>
    <t>"SP2_79" 10,1</t>
  </si>
  <si>
    <t>"SP1_80" 10,1</t>
  </si>
  <si>
    <t>"SP2_80" 7,4</t>
  </si>
  <si>
    <t>"SP1_81" 7,4</t>
  </si>
  <si>
    <t>"SP2_81" 9</t>
  </si>
  <si>
    <t>"SP1_82" 9</t>
  </si>
  <si>
    <t>"SP2_82" 8,7</t>
  </si>
  <si>
    <t>"SP1_83" 8,7</t>
  </si>
  <si>
    <t>"SP2_83" 8,5</t>
  </si>
  <si>
    <t>"SP1_84" 8,5</t>
  </si>
  <si>
    <t>"SP2_84" 8,4</t>
  </si>
  <si>
    <t>"SP1_85" 8,4</t>
  </si>
  <si>
    <t>59346867.R</t>
  </si>
  <si>
    <t>panel stropní předpjatý SPIROLL v 380mm</t>
  </si>
  <si>
    <t>2043686873</t>
  </si>
  <si>
    <t>"SP1_29" 2,1</t>
  </si>
  <si>
    <t>"SP1_53" 3,2</t>
  </si>
  <si>
    <t>59346863.R</t>
  </si>
  <si>
    <t>panel stropní předpjatý SPIROLL v 250mm</t>
  </si>
  <si>
    <t>91998196</t>
  </si>
  <si>
    <t>"SP4_1" 7,5</t>
  </si>
  <si>
    <t>"SP3_2" 142,9</t>
  </si>
  <si>
    <t>"SP4_2" 35,1</t>
  </si>
  <si>
    <t>"SP3_3" 186,6</t>
  </si>
  <si>
    <t>"SP4_3" 1,5</t>
  </si>
  <si>
    <t>"SP3_4" 649,7</t>
  </si>
  <si>
    <t>"SP4_4" 14,9</t>
  </si>
  <si>
    <t>"SP3_5" 652,7</t>
  </si>
  <si>
    <t>"SP4_5" 83,6</t>
  </si>
  <si>
    <t>"SP4_6" 2,3</t>
  </si>
  <si>
    <t>"SP3_7" 7,2</t>
  </si>
  <si>
    <t>"SP3_8" 12,5</t>
  </si>
  <si>
    <t>"SP3_9" 348,4</t>
  </si>
  <si>
    <t>"SP3_10" 486,3</t>
  </si>
  <si>
    <t>"SP3_13" 6,2</t>
  </si>
  <si>
    <t>"SP3_14" 8,4</t>
  </si>
  <si>
    <t>"SP3_15" 8,7</t>
  </si>
  <si>
    <t>"SP3_16" 8,5</t>
  </si>
  <si>
    <t>"SP3_18" 10,4</t>
  </si>
  <si>
    <t>"SP3_19" 10,3</t>
  </si>
  <si>
    <t>"SP3_20" 475,9</t>
  </si>
  <si>
    <t>"SP3_23" 5,1</t>
  </si>
  <si>
    <t>"SP3_24" 30,1</t>
  </si>
  <si>
    <t>"SP2_27" 10</t>
  </si>
  <si>
    <t>"SP2_28" 3,4</t>
  </si>
  <si>
    <t>"SP1_30" 20</t>
  </si>
  <si>
    <t>"SP2_51" 68,4</t>
  </si>
  <si>
    <t>"SP2_52" 2,3</t>
  </si>
  <si>
    <t>"SP3_53" 83,6</t>
  </si>
  <si>
    <t>"SP1_54" 68,4</t>
  </si>
  <si>
    <t>"SP3_54" 2,3</t>
  </si>
  <si>
    <t>"SP1_55" 2,3</t>
  </si>
  <si>
    <t>"SP3_55" 13,7</t>
  </si>
  <si>
    <t>"SP2_56" 2,8</t>
  </si>
  <si>
    <t>"SP3_56" 13,7</t>
  </si>
  <si>
    <t>"SP1_57" 2,8</t>
  </si>
  <si>
    <t>"SP2_57" 6</t>
  </si>
  <si>
    <t>"SP3_57" 13,7</t>
  </si>
  <si>
    <t>"SP1_58" 6</t>
  </si>
  <si>
    <t>"SP2_58" 6,1</t>
  </si>
  <si>
    <t>"SP3_58" 41,1</t>
  </si>
  <si>
    <t>"SP1_59" 6,1</t>
  </si>
  <si>
    <t>"SP2_59" 6,8</t>
  </si>
  <si>
    <t>"SP3_59" 232,8</t>
  </si>
  <si>
    <t>"SP1_60" 6,8</t>
  </si>
  <si>
    <t>"SP2_60" 7,5</t>
  </si>
  <si>
    <t>"SP3_60" 5,4</t>
  </si>
  <si>
    <t>"SP1_61" 7,7</t>
  </si>
  <si>
    <t>"SP3_61" 27,4</t>
  </si>
  <si>
    <t>"SP3_62" 328,7</t>
  </si>
  <si>
    <t>"SP3_63" 13,6</t>
  </si>
  <si>
    <t>"SP3_64" 13,7</t>
  </si>
  <si>
    <t>"SP3_65" 4,2</t>
  </si>
  <si>
    <t>"SP3_66" 164,1</t>
  </si>
  <si>
    <t>"SP3_67" 9,4</t>
  </si>
  <si>
    <t>"SP3_68" 9,4</t>
  </si>
  <si>
    <t>"SP3_69" 18,8</t>
  </si>
  <si>
    <t>"SP3_70" 2,9</t>
  </si>
  <si>
    <t>"SP3_71" 9,4</t>
  </si>
  <si>
    <t>"SP3_72" 47,4</t>
  </si>
  <si>
    <t>"SP3_73" 9,4</t>
  </si>
  <si>
    <t>"SP3_74" 488,8</t>
  </si>
  <si>
    <t>"SP3_75" 6,4</t>
  </si>
  <si>
    <t>"SP3_76" 25,3</t>
  </si>
  <si>
    <t>"SP3_77" 42,2</t>
  </si>
  <si>
    <t>"SP3_78" 7,3</t>
  </si>
  <si>
    <t>"SP3_79" 805</t>
  </si>
  <si>
    <t>"SP3_80" 10</t>
  </si>
  <si>
    <t>411354301.R1</t>
  </si>
  <si>
    <t>Podpěra montážnímy stojkami P1 - zřízení, pronájem, odstranění</t>
  </si>
  <si>
    <t>475163005</t>
  </si>
  <si>
    <t>"stojky dle výkazu - ks"</t>
  </si>
  <si>
    <t>"SUP_P1" 58</t>
  </si>
  <si>
    <t>411354301.R2</t>
  </si>
  <si>
    <t>Podpěra montážnímy stojkami P2 - zřízení, pronájem, odstranění</t>
  </si>
  <si>
    <t>182587655</t>
  </si>
  <si>
    <t>"SUP_P2" 244</t>
  </si>
  <si>
    <t>411354301.R3</t>
  </si>
  <si>
    <t>Podpěra montážnímy stojkami P3 - zřízení, pronájem, odstranění</t>
  </si>
  <si>
    <t>-476216936</t>
  </si>
  <si>
    <t>"SUP_P3" 200</t>
  </si>
  <si>
    <t>411354301.R4</t>
  </si>
  <si>
    <t>Podpěra montážnímy stojkami P4 - zřízení, pronájem, odstranění</t>
  </si>
  <si>
    <t>-1295870738</t>
  </si>
  <si>
    <t>"SUP_P4" 78</t>
  </si>
  <si>
    <t>413123921.R</t>
  </si>
  <si>
    <t>Montáž trámů, průvlaků, ztužidel se svařovanými spoji hmotnosti do 1,5 t budova v do 18 m</t>
  </si>
  <si>
    <t>989166596</t>
  </si>
  <si>
    <t>1287,83</t>
  </si>
  <si>
    <t>spřažený ocelobetonový delta-nosník dl. 5-8 m</t>
  </si>
  <si>
    <t>-2001467709</t>
  </si>
  <si>
    <t>413123921</t>
  </si>
  <si>
    <t>1414282880</t>
  </si>
  <si>
    <t>"spojovací krček" 2</t>
  </si>
  <si>
    <t>"PR4_6" 1</t>
  </si>
  <si>
    <t>"PR2_30" 1</t>
  </si>
  <si>
    <t>"PR2_35" 1</t>
  </si>
  <si>
    <t>"PR1_38" 1</t>
  </si>
  <si>
    <t>"PR1_44" 1</t>
  </si>
  <si>
    <t>"PR3_78" 1</t>
  </si>
  <si>
    <t>"PR3_85" 1</t>
  </si>
  <si>
    <t>"PR3_127" 1</t>
  </si>
  <si>
    <t>"PR3_128" 1</t>
  </si>
  <si>
    <t>"PR3_129" 1</t>
  </si>
  <si>
    <t>"PR3_130" 1</t>
  </si>
  <si>
    <t>413123922</t>
  </si>
  <si>
    <t>Montáž trámů, průvlaků, ztužidel se svařovanými spoji hmotnosti přes 1,5 do 3 t budova v do 18 m</t>
  </si>
  <si>
    <t>-1330040183</t>
  </si>
  <si>
    <t>"PR4_2" 1</t>
  </si>
  <si>
    <t>"PR4_3" 1</t>
  </si>
  <si>
    <t>"PR4_4" 1</t>
  </si>
  <si>
    <t>"PR4_7" 1</t>
  </si>
  <si>
    <t>"PR4_8" 1</t>
  </si>
  <si>
    <t>"PR4_10" 1</t>
  </si>
  <si>
    <t>"PR2_20" 1</t>
  </si>
  <si>
    <t>"PR2_26" 1</t>
  </si>
  <si>
    <t>"PR1_27" 1</t>
  </si>
  <si>
    <t>"PR2_27" 2</t>
  </si>
  <si>
    <t>"PR2_31" 2</t>
  </si>
  <si>
    <t>"PR1_34" 1</t>
  </si>
  <si>
    <t>"PR2_34" 1</t>
  </si>
  <si>
    <t>"PR1_35" 1</t>
  </si>
  <si>
    <t>"PR1_39" 1</t>
  </si>
  <si>
    <t>"PR1_43" 1</t>
  </si>
  <si>
    <t>"PR3_51" 1</t>
  </si>
  <si>
    <t>"PR3_66" 1</t>
  </si>
  <si>
    <t>"PR3_73" 1</t>
  </si>
  <si>
    <t>"PR3_74" 1</t>
  </si>
  <si>
    <t>"PR3_75" 1</t>
  </si>
  <si>
    <t>"PR3_79" 1</t>
  </si>
  <si>
    <t>"PR3_80" 1</t>
  </si>
  <si>
    <t>"PR3_82" 1</t>
  </si>
  <si>
    <t>"PR3_84" 1</t>
  </si>
  <si>
    <t>413123923</t>
  </si>
  <si>
    <t>Montáž trámů, průvlaků, ztužidel se svařovanými spoji hmotnosti přes 3 do 5 t budova v do 18 m</t>
  </si>
  <si>
    <t>-1099389337</t>
  </si>
  <si>
    <t>"PR3_16" 1</t>
  </si>
  <si>
    <t>"PR1_17" 1</t>
  </si>
  <si>
    <t>"PR2_25" 1</t>
  </si>
  <si>
    <t>"PR2_28" 1</t>
  </si>
  <si>
    <t>"PR2_29" 1</t>
  </si>
  <si>
    <t>"PR1_33" 1</t>
  </si>
  <si>
    <t>"PR2_33" 1</t>
  </si>
  <si>
    <t>"PR3_35" 1</t>
  </si>
  <si>
    <t>"PR1_37" 1</t>
  </si>
  <si>
    <t>"PR1_40" 1</t>
  </si>
  <si>
    <t>"PR1_41" 1</t>
  </si>
  <si>
    <t>"PR1_42" 1</t>
  </si>
  <si>
    <t>"PR2_45" 1</t>
  </si>
  <si>
    <t>"PR1_54" 1</t>
  </si>
  <si>
    <t>"PR3_64" 1</t>
  </si>
  <si>
    <t>"PR3_76" 1</t>
  </si>
  <si>
    <t>"PR3_81" 1</t>
  </si>
  <si>
    <t>"PR3_107" 1</t>
  </si>
  <si>
    <t>"PR3_114" 1</t>
  </si>
  <si>
    <t>"PR3_116" 1</t>
  </si>
  <si>
    <t>41312392R</t>
  </si>
  <si>
    <t>Montáž trámů, průvlaků, ztužidel se svařovanými spoji hmotnosti přes 7 t budova v do 18 m</t>
  </si>
  <si>
    <t>-815941357</t>
  </si>
  <si>
    <t>"PR1_1" 1</t>
  </si>
  <si>
    <t>"PR2_1" 1</t>
  </si>
  <si>
    <t>"PR3_1" 1</t>
  </si>
  <si>
    <t>"PR4_1" 1</t>
  </si>
  <si>
    <t>"PR1_2" 1</t>
  </si>
  <si>
    <t>"PR2_2" 1</t>
  </si>
  <si>
    <t>"PR3_2" 1</t>
  </si>
  <si>
    <t>"PR1_3" 1</t>
  </si>
  <si>
    <t>"PR2_3" 1</t>
  </si>
  <si>
    <t>"PR3_3" 1</t>
  </si>
  <si>
    <t>"PR1_4" 1</t>
  </si>
  <si>
    <t>"PR2_4" 1</t>
  </si>
  <si>
    <t>"PR3_4" 1</t>
  </si>
  <si>
    <t>"PR1_5" 1</t>
  </si>
  <si>
    <t>"PR2_5" 1</t>
  </si>
  <si>
    <t>"PR3_5" 1</t>
  </si>
  <si>
    <t>"PR4_5" 1</t>
  </si>
  <si>
    <t>"PR1_6" 1</t>
  </si>
  <si>
    <t>"PR2_6" 1</t>
  </si>
  <si>
    <t>"PR3_6" 1</t>
  </si>
  <si>
    <t>"PR1_7" 1</t>
  </si>
  <si>
    <t>"PR2_7" 1</t>
  </si>
  <si>
    <t>"PR3_7" 1</t>
  </si>
  <si>
    <t>"PR1_8" 1</t>
  </si>
  <si>
    <t>"PR2_8" 1</t>
  </si>
  <si>
    <t>"PR3_8" 1</t>
  </si>
  <si>
    <t>"PR1_9" 1</t>
  </si>
  <si>
    <t>"PR2_9" 2</t>
  </si>
  <si>
    <t>"PR3_9" 1</t>
  </si>
  <si>
    <t>"PR4_9" 1</t>
  </si>
  <si>
    <t>"PR1_10" 2</t>
  </si>
  <si>
    <t>"PR2_10" 1</t>
  </si>
  <si>
    <t>"PR3_10" 1</t>
  </si>
  <si>
    <t>"PR1_11" 2</t>
  </si>
  <si>
    <t>"PR2_11" 1</t>
  </si>
  <si>
    <t>"PR3_11" 1</t>
  </si>
  <si>
    <t>"PR1_12" 1</t>
  </si>
  <si>
    <t>"PR2_12" 1</t>
  </si>
  <si>
    <t>"PR3_12" 1</t>
  </si>
  <si>
    <t>"PR1_13" 1</t>
  </si>
  <si>
    <t>"PR2_13" 1</t>
  </si>
  <si>
    <t>"PR3_13" 1</t>
  </si>
  <si>
    <t>"PR1_14" 1</t>
  </si>
  <si>
    <t>"PR2_14" 1</t>
  </si>
  <si>
    <t>"PR3_14" 2</t>
  </si>
  <si>
    <t>"PR1_15" 1</t>
  </si>
  <si>
    <t>"PR2_15" 1</t>
  </si>
  <si>
    <t>"PR3_15" 1</t>
  </si>
  <si>
    <t>"PR1_16" 1</t>
  </si>
  <si>
    <t>"PR2_16" 1</t>
  </si>
  <si>
    <t>"PR2_17" 1</t>
  </si>
  <si>
    <t>"PR3_17" 1</t>
  </si>
  <si>
    <t>"PR1_18" 1</t>
  </si>
  <si>
    <t>"PR2_18" 1</t>
  </si>
  <si>
    <t>"PR3_18" 1</t>
  </si>
  <si>
    <t>"PR1_19" 1</t>
  </si>
  <si>
    <t>"PR2_19" 1</t>
  </si>
  <si>
    <t>"PR3_19" 2</t>
  </si>
  <si>
    <t>"PR1_20" 1</t>
  </si>
  <si>
    <t>"PR3_20" 1</t>
  </si>
  <si>
    <t>"PR1_21" 1</t>
  </si>
  <si>
    <t>"PR2_21" 1</t>
  </si>
  <si>
    <t>"PR3_21" 1</t>
  </si>
  <si>
    <t>"PR1_22" 1</t>
  </si>
  <si>
    <t>"PR2_22" 1</t>
  </si>
  <si>
    <t>"PR3_22" 2</t>
  </si>
  <si>
    <t>"PR1_23" 1</t>
  </si>
  <si>
    <t>"PR2_23" 1</t>
  </si>
  <si>
    <t>"PR3_23" 1</t>
  </si>
  <si>
    <t>"PR1_24" 1</t>
  </si>
  <si>
    <t>"PR2_24" 1</t>
  </si>
  <si>
    <t>"PR3_24" 1</t>
  </si>
  <si>
    <t>"PR1_25" 1</t>
  </si>
  <si>
    <t>"PR3_25" 1</t>
  </si>
  <si>
    <t>"PR1_26" 1</t>
  </si>
  <si>
    <t>"PR3_26" 1</t>
  </si>
  <si>
    <t>"PR3_27" 1</t>
  </si>
  <si>
    <t>"PR1_28" 1</t>
  </si>
  <si>
    <t>"PR3_28" 2</t>
  </si>
  <si>
    <t>"PR1_29" 1</t>
  </si>
  <si>
    <t>"PR3_29" 1</t>
  </si>
  <si>
    <t>"PR1_30" 1</t>
  </si>
  <si>
    <t>"PR3_30" 1</t>
  </si>
  <si>
    <t>"PR1_31" 1</t>
  </si>
  <si>
    <t>"PR3_31" 1</t>
  </si>
  <si>
    <t>"PR1_32" 1</t>
  </si>
  <si>
    <t>"PR2_32" 1</t>
  </si>
  <si>
    <t>"PR3_32" 2</t>
  </si>
  <si>
    <t>"PR3_33" 1</t>
  </si>
  <si>
    <t>"PR3_34" 1</t>
  </si>
  <si>
    <t>"PR1_36" 1</t>
  </si>
  <si>
    <t>"PR2_36" 1</t>
  </si>
  <si>
    <t>"PR3_36" 1</t>
  </si>
  <si>
    <t>"PR2_37" 1</t>
  </si>
  <si>
    <t>"PR3_37" 1</t>
  </si>
  <si>
    <t>"PR2_38" 1</t>
  </si>
  <si>
    <t>"PR3_38" 3</t>
  </si>
  <si>
    <t>"PR2_39" 1</t>
  </si>
  <si>
    <t>"PR3_39" 1</t>
  </si>
  <si>
    <t>"PR2_40" 1</t>
  </si>
  <si>
    <t>"PR3_40" 1</t>
  </si>
  <si>
    <t>"PR2_41" 1</t>
  </si>
  <si>
    <t>"PR3_41" 1</t>
  </si>
  <si>
    <t>"PR2_42" 1</t>
  </si>
  <si>
    <t>"PR3_42" 1</t>
  </si>
  <si>
    <t>"PR2_43" 1</t>
  </si>
  <si>
    <t>"PR3_43" 3</t>
  </si>
  <si>
    <t>"PR2_44" 1</t>
  </si>
  <si>
    <t>"PR3_44" 1</t>
  </si>
  <si>
    <t>"PR1_45" 1</t>
  </si>
  <si>
    <t>"PR3_45" 1</t>
  </si>
  <si>
    <t>"PR1_46" 1</t>
  </si>
  <si>
    <t>"PR2_46" 1</t>
  </si>
  <si>
    <t>"PR3_46" 1</t>
  </si>
  <si>
    <t>"PR1_47" 1</t>
  </si>
  <si>
    <t>"PR2_47" 1</t>
  </si>
  <si>
    <t>"PR3_47" 1</t>
  </si>
  <si>
    <t>"PR1_48" 1</t>
  </si>
  <si>
    <t>"PR2_48" 2</t>
  </si>
  <si>
    <t>"PR3_48" 3</t>
  </si>
  <si>
    <t>"PR1_49" 1</t>
  </si>
  <si>
    <t>"PR2_49" 1</t>
  </si>
  <si>
    <t>"PR3_49" 1</t>
  </si>
  <si>
    <t>"PR1_50" 1</t>
  </si>
  <si>
    <t>"PR2_50" 1</t>
  </si>
  <si>
    <t>"PR3_50" 1</t>
  </si>
  <si>
    <t>"PR1_51" 1</t>
  </si>
  <si>
    <t>"PR2_51" 1</t>
  </si>
  <si>
    <t>"PR1_52" 1</t>
  </si>
  <si>
    <t>"PR2_52" 1</t>
  </si>
  <si>
    <t>"PR3_52" 1</t>
  </si>
  <si>
    <t>"PR1_53" 1</t>
  </si>
  <si>
    <t>"PR2_53" 1</t>
  </si>
  <si>
    <t>"PR3_53" 1</t>
  </si>
  <si>
    <t>"PR3_54" 2</t>
  </si>
  <si>
    <t>"PR1_55" 1</t>
  </si>
  <si>
    <t>"PR3_55" 1</t>
  </si>
  <si>
    <t>"PR1_56" 1</t>
  </si>
  <si>
    <t>"PR3_56" 1</t>
  </si>
  <si>
    <t>"PR1_57" 2</t>
  </si>
  <si>
    <t>"PR3_57" 1</t>
  </si>
  <si>
    <t>"PR1_58" 1</t>
  </si>
  <si>
    <t>"PR3_58" 1</t>
  </si>
  <si>
    <t>"PR1_59" 1</t>
  </si>
  <si>
    <t>"PR3_59" 1</t>
  </si>
  <si>
    <t>"PR1_60" 1</t>
  </si>
  <si>
    <t>"PR3_60" 1</t>
  </si>
  <si>
    <t>"PR1_61" 1</t>
  </si>
  <si>
    <t>"PR3_61" 1</t>
  </si>
  <si>
    <t>"PR1_62" 1</t>
  </si>
  <si>
    <t>"PR3_62" 1</t>
  </si>
  <si>
    <t>"PR3_63" 1</t>
  </si>
  <si>
    <t>"PR3_65" 1</t>
  </si>
  <si>
    <t>"PR3_67" 1</t>
  </si>
  <si>
    <t>"PR3_68" 1</t>
  </si>
  <si>
    <t>"PR3_69" 1</t>
  </si>
  <si>
    <t>"PR3_70" 2</t>
  </si>
  <si>
    <t>"PR3_71" 1</t>
  </si>
  <si>
    <t>"PR3_72" 1</t>
  </si>
  <si>
    <t>"PR3_77" 1</t>
  </si>
  <si>
    <t>"PR3_83" 1</t>
  </si>
  <si>
    <t>"PR3_86" 1</t>
  </si>
  <si>
    <t>"PR3_87" 1</t>
  </si>
  <si>
    <t>"PR3_88" 1</t>
  </si>
  <si>
    <t>"PR3_89" 1</t>
  </si>
  <si>
    <t>"PR3_90" 1</t>
  </si>
  <si>
    <t>"PR3_91" 1</t>
  </si>
  <si>
    <t>"PR3_92" 1</t>
  </si>
  <si>
    <t>"PR3_93" 1</t>
  </si>
  <si>
    <t>"PR3_94" 1</t>
  </si>
  <si>
    <t>"PR3_95" 1</t>
  </si>
  <si>
    <t>"PR3_96" 1</t>
  </si>
  <si>
    <t>"PR3_97" 1</t>
  </si>
  <si>
    <t>"PR3_98" 1</t>
  </si>
  <si>
    <t>"PR3_99" 1</t>
  </si>
  <si>
    <t>"PR3_100" 2</t>
  </si>
  <si>
    <t>"PR3_101" 1</t>
  </si>
  <si>
    <t>"PR3_102" 2</t>
  </si>
  <si>
    <t>"PR3_103" 2</t>
  </si>
  <si>
    <t>"PR3_104" 2</t>
  </si>
  <si>
    <t>"PR3_105" 2</t>
  </si>
  <si>
    <t>"PR3_106" 1</t>
  </si>
  <si>
    <t>"PR3_108" 1</t>
  </si>
  <si>
    <t>"PR3_109" 1</t>
  </si>
  <si>
    <t>"PR3_110" 1</t>
  </si>
  <si>
    <t>"PR3_111" 2</t>
  </si>
  <si>
    <t>"PR3_112" 1</t>
  </si>
  <si>
    <t>"PR3_113" 1</t>
  </si>
  <si>
    <t>"PR3_115" 1</t>
  </si>
  <si>
    <t>"PR3_117" 1</t>
  </si>
  <si>
    <t>"PR3_118" 1</t>
  </si>
  <si>
    <t>"PR3_119" 1</t>
  </si>
  <si>
    <t>"PR3_120" 1</t>
  </si>
  <si>
    <t>"PR3_121" 1</t>
  </si>
  <si>
    <t>"PR3_122" 1</t>
  </si>
  <si>
    <t>"PR3_123" 1</t>
  </si>
  <si>
    <t>"PR3_124" 1</t>
  </si>
  <si>
    <t>"PR3_125" 1</t>
  </si>
  <si>
    <t>"PR3_126" 1</t>
  </si>
  <si>
    <t>59323000</t>
  </si>
  <si>
    <t>průvlak ŽB včetně výztuže do 200kg/m3 objem prefabrikátu do 1m3</t>
  </si>
  <si>
    <t>519839337</t>
  </si>
  <si>
    <t>"PR4_3" 0,8</t>
  </si>
  <si>
    <t>"PR4_4" 0,8</t>
  </si>
  <si>
    <t>"PR4_6" 0,4</t>
  </si>
  <si>
    <t>"PR2_26" 0,9</t>
  </si>
  <si>
    <t>"PR2_27" 1,6</t>
  </si>
  <si>
    <t>"PR2_30" 0,4</t>
  </si>
  <si>
    <t>"PR1_34" 0,9</t>
  </si>
  <si>
    <t>"PR1_35" 0,8</t>
  </si>
  <si>
    <t>"PR2_35" 0,4</t>
  </si>
  <si>
    <t>"PR1_38" 0,4</t>
  </si>
  <si>
    <t>"PR1_44" 0,4</t>
  </si>
  <si>
    <t>"PR3_66" 0,9</t>
  </si>
  <si>
    <t>"PR3_73" 0,8</t>
  </si>
  <si>
    <t>"PR3_75" 0,8</t>
  </si>
  <si>
    <t>"PR3_78" 0,4</t>
  </si>
  <si>
    <t>"PR3_85" 0,4</t>
  </si>
  <si>
    <t>"PR3_127" 0,2</t>
  </si>
  <si>
    <t>"PR3_128" 0,3</t>
  </si>
  <si>
    <t>"PR3_129" 0,4</t>
  </si>
  <si>
    <t>"PR3_130" 0,2</t>
  </si>
  <si>
    <t>59323001</t>
  </si>
  <si>
    <t>průvlak ŽB včetně výztuže do 200kg/m3 objem prefabrikátu přes 1m3</t>
  </si>
  <si>
    <t>-1182905965</t>
  </si>
  <si>
    <t>"spojovací krček" 2*1,08</t>
  </si>
  <si>
    <t>"PR1_1" 4,1</t>
  </si>
  <si>
    <t>"PR2_1" 4,1</t>
  </si>
  <si>
    <t>"PR3_1" 3,9</t>
  </si>
  <si>
    <t>"PR4_1" 2,6</t>
  </si>
  <si>
    <t>"PR1_2" 4,1</t>
  </si>
  <si>
    <t>"PR2_2" 4,1</t>
  </si>
  <si>
    <t>"PR3_2" 4,2</t>
  </si>
  <si>
    <t>"PR1_3" 2,7</t>
  </si>
  <si>
    <t>"PR2_3" 2,7</t>
  </si>
  <si>
    <t>"PR3_3" 3,6</t>
  </si>
  <si>
    <t>"PR1_4" 3,4</t>
  </si>
  <si>
    <t>"PR2_4" 3,4</t>
  </si>
  <si>
    <t>"PR3_4" 2,6</t>
  </si>
  <si>
    <t>"PR1_5" 2,6</t>
  </si>
  <si>
    <t>"PR2_5" 3,5</t>
  </si>
  <si>
    <t>"PR3_5" 3,6</t>
  </si>
  <si>
    <t>"PR4_5" 2,6</t>
  </si>
  <si>
    <t>"PR1_6" 3,4</t>
  </si>
  <si>
    <t>"PR2_6" 3,4</t>
  </si>
  <si>
    <t>"PR3_6" 3,5</t>
  </si>
  <si>
    <t>"PR1_7" 3,4</t>
  </si>
  <si>
    <t>"PR2_7" 4</t>
  </si>
  <si>
    <t>"PR3_7" 3,4</t>
  </si>
  <si>
    <t>"PR4_7" 1,2</t>
  </si>
  <si>
    <t>"PR1_8" 4</t>
  </si>
  <si>
    <t>"PR2_8" 2,5</t>
  </si>
  <si>
    <t>"PR3_8" 3,5</t>
  </si>
  <si>
    <t>"PR4_8" 1,2</t>
  </si>
  <si>
    <t>"PR1_9" 2,5</t>
  </si>
  <si>
    <t>"PR2_9" 8,6</t>
  </si>
  <si>
    <t>"PR3_9" 3,4</t>
  </si>
  <si>
    <t>"PR4_9" 2,8</t>
  </si>
  <si>
    <t>"PR1_10" 8,8</t>
  </si>
  <si>
    <t>"PR2_10" 2,7</t>
  </si>
  <si>
    <t>"PR3_10" 3,4</t>
  </si>
  <si>
    <t>"PR1_11" 8,6</t>
  </si>
  <si>
    <t>"PR2_11" 4,6</t>
  </si>
  <si>
    <t>"PR3_11" 3,5</t>
  </si>
  <si>
    <t>"PR1_12" 3,1</t>
  </si>
  <si>
    <t>"PR2_12" 4,6</t>
  </si>
  <si>
    <t>"PR3_12" 4,2</t>
  </si>
  <si>
    <t>"PR1_13" 2,6</t>
  </si>
  <si>
    <t>"PR2_13" 4,9</t>
  </si>
  <si>
    <t>"PR3_13" 3,2</t>
  </si>
  <si>
    <t>"PR1_14" 4,6</t>
  </si>
  <si>
    <t>"PR2_14" 4,9</t>
  </si>
  <si>
    <t>"PR3_14" 6,8</t>
  </si>
  <si>
    <t>"PR1_15" 3,1</t>
  </si>
  <si>
    <t>"PR2_15" 3,9</t>
  </si>
  <si>
    <t>"PR3_15" 3,5</t>
  </si>
  <si>
    <t>"PR1_16" 3</t>
  </si>
  <si>
    <t>"PR2_16" 3,9</t>
  </si>
  <si>
    <t>"PR3_16" 1,9</t>
  </si>
  <si>
    <t>"PR1_17" 1,8</t>
  </si>
  <si>
    <t>"PR2_17" 4,4</t>
  </si>
  <si>
    <t>"PR3_17" 3,9</t>
  </si>
  <si>
    <t>"PR1_18" 4,9</t>
  </si>
  <si>
    <t>"PR2_18" 4,4</t>
  </si>
  <si>
    <t>"PR3_18" 5,9</t>
  </si>
  <si>
    <t>"PR1_19" 2,9</t>
  </si>
  <si>
    <t>"PR2_19" 4,5</t>
  </si>
  <si>
    <t>"PR3_19" 5</t>
  </si>
  <si>
    <t>"PR1_20" 4,7</t>
  </si>
  <si>
    <t>"PR3_20" 3,1</t>
  </si>
  <si>
    <t>"PR1_21" 4</t>
  </si>
  <si>
    <t>"PR2_21" 3,8</t>
  </si>
  <si>
    <t>"PR3_21" 4,3</t>
  </si>
  <si>
    <t>"PR1_22" 3,9</t>
  </si>
  <si>
    <t>"PR2_22" 4,1</t>
  </si>
  <si>
    <t>"PR3_22" 5,3</t>
  </si>
  <si>
    <t>"PR1_23" 4,4</t>
  </si>
  <si>
    <t>"PR2_23" 4,4</t>
  </si>
  <si>
    <t>"PR3_23" 3,3</t>
  </si>
  <si>
    <t>"PR1_24" 4,5</t>
  </si>
  <si>
    <t>"PR2_24" 3,2</t>
  </si>
  <si>
    <t>"PR3_24" 6</t>
  </si>
  <si>
    <t>"PR1_25" 4,4</t>
  </si>
  <si>
    <t>"PR2_25" 1,6</t>
  </si>
  <si>
    <t>"PR3_25" 5,5</t>
  </si>
  <si>
    <t>"PR1_26" 4,5</t>
  </si>
  <si>
    <t>"PR3_26" 2,5</t>
  </si>
  <si>
    <t>"PR3_27" 3,8</t>
  </si>
  <si>
    <t>"PR1_28" 3,8</t>
  </si>
  <si>
    <t>"PR2_28" 1,8</t>
  </si>
  <si>
    <t>"PR3_28" 7,6</t>
  </si>
  <si>
    <t>"PR1_29" 4,3</t>
  </si>
  <si>
    <t>"PR2_29" 1,3</t>
  </si>
  <si>
    <t>"PR3_29" 2,8</t>
  </si>
  <si>
    <t>"PR1_30" 4,1</t>
  </si>
  <si>
    <t>"PR3_30" 4,6</t>
  </si>
  <si>
    <t>"PR1_31" 4,4</t>
  </si>
  <si>
    <t>"PR2_31" 2,5</t>
  </si>
  <si>
    <t>"PR3_31" 3,6</t>
  </si>
  <si>
    <t>"PR1_32" 3,2</t>
  </si>
  <si>
    <t>"PR2_32" 2,8</t>
  </si>
  <si>
    <t>"PR3_32" 6</t>
  </si>
  <si>
    <t>"PR1_33" 1,6</t>
  </si>
  <si>
    <t>"PR2_33" 1,8</t>
  </si>
  <si>
    <t>"PR3_33" 3</t>
  </si>
  <si>
    <t>"PR3_34" 2,8</t>
  </si>
  <si>
    <t>"PR3_35" 2,1</t>
  </si>
  <si>
    <t>"PR1_36" 2,1</t>
  </si>
  <si>
    <t>"PR2_36" 4,2</t>
  </si>
  <si>
    <t>"PR3_36" 3,7</t>
  </si>
  <si>
    <t>"PR1_37" 1,3</t>
  </si>
  <si>
    <t>"PR2_37" 2,4</t>
  </si>
  <si>
    <t>"PR3_37" 3,9</t>
  </si>
  <si>
    <t>"PR2_38" 3,4</t>
  </si>
  <si>
    <t>"PR3_38" 11,8</t>
  </si>
  <si>
    <t>"PR1_39" 1,2</t>
  </si>
  <si>
    <t>"PR2_39" 2,8</t>
  </si>
  <si>
    <t>"PR3_39" 4</t>
  </si>
  <si>
    <t>"PR1_40" 1,3</t>
  </si>
  <si>
    <t>"PR2_40" 3,3</t>
  </si>
  <si>
    <t>"PR3_40" 3,7</t>
  </si>
  <si>
    <t>"PR1_41" 1,8</t>
  </si>
  <si>
    <t>"PR2_41" 3,9</t>
  </si>
  <si>
    <t>"PR3_41" 4,1</t>
  </si>
  <si>
    <t>"PR1_42" 1,8</t>
  </si>
  <si>
    <t>"PR2_42" 2,3</t>
  </si>
  <si>
    <t>"PR3_42" 4,4</t>
  </si>
  <si>
    <t>"PR2_43" 3,6</t>
  </si>
  <si>
    <t>"PR3_43" 13,1</t>
  </si>
  <si>
    <t>"PR2_44" 5</t>
  </si>
  <si>
    <t>"PR3_44" 4,5</t>
  </si>
  <si>
    <t>"PR1_45" 3,8</t>
  </si>
  <si>
    <t>"PR2_45" 1,9</t>
  </si>
  <si>
    <t>"PR3_45" 4,1</t>
  </si>
  <si>
    <t>"PR1_46" 4,2</t>
  </si>
  <si>
    <t>"PR2_46" 2,9</t>
  </si>
  <si>
    <t>"PR3_46" 4,3</t>
  </si>
  <si>
    <t>"PR1_47" 2,4</t>
  </si>
  <si>
    <t>"PR2_47" 4,8</t>
  </si>
  <si>
    <t>"PR3_47" 4,2</t>
  </si>
  <si>
    <t>"PR1_48" 3,4</t>
  </si>
  <si>
    <t>"PR2_48" 8,2</t>
  </si>
  <si>
    <t>"PR3_48" 12,8</t>
  </si>
  <si>
    <t>"PR1_49" 3,3</t>
  </si>
  <si>
    <t>"PR2_49" 5,4</t>
  </si>
  <si>
    <t>"PR3_49" 4,4</t>
  </si>
  <si>
    <t>"PR1_50" 3,9</t>
  </si>
  <si>
    <t>"PR2_50" 2,5</t>
  </si>
  <si>
    <t>"PR3_50" 4</t>
  </si>
  <si>
    <t>"PR1_51" 2,3</t>
  </si>
  <si>
    <t>"PR2_51" 3</t>
  </si>
  <si>
    <t>"PR1_52" 3,6</t>
  </si>
  <si>
    <t>"PR2_52" 3,9</t>
  </si>
  <si>
    <t>"PR3_52" 4,1</t>
  </si>
  <si>
    <t>"PR1_53" 5</t>
  </si>
  <si>
    <t>"PR2_53" 2,4</t>
  </si>
  <si>
    <t>"PR3_53" 4,1</t>
  </si>
  <si>
    <t>"PR1_54" 1,9</t>
  </si>
  <si>
    <t>"PR3_54" 8,3</t>
  </si>
  <si>
    <t>"PR1_55" 2,9</t>
  </si>
  <si>
    <t>"PR3_55" 4,1</t>
  </si>
  <si>
    <t>"PR1_56" 4,8</t>
  </si>
  <si>
    <t>"PR3_56" 4,2</t>
  </si>
  <si>
    <t>"PR1_57" 8,2</t>
  </si>
  <si>
    <t>"PR3_57" 3,9</t>
  </si>
  <si>
    <t>"PR1_58" 5,4</t>
  </si>
  <si>
    <t>"PR3_58" 3,3</t>
  </si>
  <si>
    <t>"PR1_59" 2,5</t>
  </si>
  <si>
    <t>"PR3_59" 4,7</t>
  </si>
  <si>
    <t>"PR1_60" 3</t>
  </si>
  <si>
    <t>"PR3_60" 7,4</t>
  </si>
  <si>
    <t>"PR1_61" 3,9</t>
  </si>
  <si>
    <t>"PR3_61" 3,5</t>
  </si>
  <si>
    <t>"PR1_62" 2,4</t>
  </si>
  <si>
    <t>"PR3_62" 5,5</t>
  </si>
  <si>
    <t>"PR3_63" 5,7</t>
  </si>
  <si>
    <t>"PR3_64" 1,9</t>
  </si>
  <si>
    <t>"PR3_65" 2,5</t>
  </si>
  <si>
    <t>"PR3_67" 2,6</t>
  </si>
  <si>
    <t>"PR3_68" 5,6</t>
  </si>
  <si>
    <t>"PR3_69" 6</t>
  </si>
  <si>
    <t>"PR3_70" 11,3</t>
  </si>
  <si>
    <t>"PR3_71" 2,8</t>
  </si>
  <si>
    <t>"PR3_72" 5,8</t>
  </si>
  <si>
    <t>"PR3_74" 1,2</t>
  </si>
  <si>
    <t>"PR3_76" 1,7</t>
  </si>
  <si>
    <t>"PR3_77" 3,1</t>
  </si>
  <si>
    <t>"PR3_79" 1,2</t>
  </si>
  <si>
    <t>"PR3_80" 1,2</t>
  </si>
  <si>
    <t>"PR3_81" 1,8</t>
  </si>
  <si>
    <t>"PR3_82" 1,1</t>
  </si>
  <si>
    <t>"PR3_83" 2,8</t>
  </si>
  <si>
    <t>"PR3_86" 2,6</t>
  </si>
  <si>
    <t>"PR3_87" 5,6</t>
  </si>
  <si>
    <t>"PR3_88" 4,6</t>
  </si>
  <si>
    <t>"PR3_89" 5,6</t>
  </si>
  <si>
    <t>"PR3_90" 4,3</t>
  </si>
  <si>
    <t>"PR3_91" 5,6</t>
  </si>
  <si>
    <t>"PR3_92" 5,1</t>
  </si>
  <si>
    <t>"PR3_93" 4</t>
  </si>
  <si>
    <t>"PR3_94" 3,2</t>
  </si>
  <si>
    <t>"PR3_95" 3,4</t>
  </si>
  <si>
    <t>"PR3_96" 2,5</t>
  </si>
  <si>
    <t>"PR3_97" 3,5</t>
  </si>
  <si>
    <t>"PR3_98" 4,4</t>
  </si>
  <si>
    <t>"PR3_99" 5</t>
  </si>
  <si>
    <t>"PR3_100" 8,5</t>
  </si>
  <si>
    <t>"PR3_101" 5,9</t>
  </si>
  <si>
    <t>"PR3_102" 5,3</t>
  </si>
  <si>
    <t>"PR3_103" 6,2</t>
  </si>
  <si>
    <t>"PR3_104" 8,2</t>
  </si>
  <si>
    <t>"PR3_105" 5</t>
  </si>
  <si>
    <t>"PR3_106" 2,4</t>
  </si>
  <si>
    <t>"PR3_107" 1,7</t>
  </si>
  <si>
    <t>"PR3_108" 3,9</t>
  </si>
  <si>
    <t>"PR3_109" 3,9</t>
  </si>
  <si>
    <t>"PR3_110" 5,1</t>
  </si>
  <si>
    <t>"PR3_111" 8,5</t>
  </si>
  <si>
    <t>"PR3_112" 5,9</t>
  </si>
  <si>
    <t>"PR3_113" 3,7</t>
  </si>
  <si>
    <t>"PR3_114" 1,5</t>
  </si>
  <si>
    <t>"PR3_115" 4,9</t>
  </si>
  <si>
    <t>"PR3_116" 1,4</t>
  </si>
  <si>
    <t>"PR3_117" 2,9</t>
  </si>
  <si>
    <t>"PR3_118" 4,8</t>
  </si>
  <si>
    <t>"PR3_119" 4</t>
  </si>
  <si>
    <t>"PR3_120" 4</t>
  </si>
  <si>
    <t>"PR3_121" 5,6</t>
  </si>
  <si>
    <t>"PR3_122" 2,5</t>
  </si>
  <si>
    <t>"PR3_123" 2,9</t>
  </si>
  <si>
    <t>"PR3_124" 3,9</t>
  </si>
  <si>
    <t>"PR3_125" 2,4</t>
  </si>
  <si>
    <t>"PR3_126" 7,4</t>
  </si>
  <si>
    <t>435125002</t>
  </si>
  <si>
    <t>Montáž schodišťových ramen s nesvařovanými spoji hmotnosti přes 2 do 5 t</t>
  </si>
  <si>
    <t>-1796756781</t>
  </si>
  <si>
    <t>"SR1" 1</t>
  </si>
  <si>
    <t>"SR5" 3</t>
  </si>
  <si>
    <t>435125002.R</t>
  </si>
  <si>
    <t>Montáž schodišťových ramen s nesvařovanými spoji hmotnosti přes 5 t</t>
  </si>
  <si>
    <t>1221821397</t>
  </si>
  <si>
    <t>"SR2" 1</t>
  </si>
  <si>
    <t>"SR3" 1</t>
  </si>
  <si>
    <t>"SR4" 1</t>
  </si>
  <si>
    <t>5937219X</t>
  </si>
  <si>
    <t>schodiště ŽB včetně výztuže do 150kg/m3 objem prefabrikátu přes 1m3</t>
  </si>
  <si>
    <t>-105487316</t>
  </si>
  <si>
    <t>"SR1" 2,06</t>
  </si>
  <si>
    <t>"SR2" 3,1</t>
  </si>
  <si>
    <t>"SR3" 3,07</t>
  </si>
  <si>
    <t>"SR4" 2,82</t>
  </si>
  <si>
    <t>"SR5" 3,58</t>
  </si>
  <si>
    <t>451315115</t>
  </si>
  <si>
    <t>Podkladní nebo výplňová vrstva z betonu C 16/20 tl do 100 mm</t>
  </si>
  <si>
    <t>2140779932</t>
  </si>
  <si>
    <t>"D1, výtah" 5,3*3,6*0,1</t>
  </si>
  <si>
    <t>"D2, věž" (12,13*12-4,8*3,1)*0,05</t>
  </si>
  <si>
    <t>"D3, schodiště" 4,7*8,5*0,1</t>
  </si>
  <si>
    <t>631311214</t>
  </si>
  <si>
    <t>Mazanina tl přes 50 do 80 mm z betonu prostého se zvýšenými nároky na prostředí tř. C 25/30</t>
  </si>
  <si>
    <t>733097370</t>
  </si>
  <si>
    <t xml:space="preserve">přebetonávky stropu a ramp  tl. 50 mm s kari  sítěmi</t>
  </si>
  <si>
    <t>"strop"420</t>
  </si>
  <si>
    <t>631311224</t>
  </si>
  <si>
    <t>Mazanina tl přes 80 do 120 mm z betonu prostého se zvýšenými nároky na prostředí tř. C 25/30</t>
  </si>
  <si>
    <t>-226571081</t>
  </si>
  <si>
    <t xml:space="preserve">přebetonávky stropu a ramp  tl. 100 mm s kari  sítěmi</t>
  </si>
  <si>
    <t>"strop"825</t>
  </si>
  <si>
    <t>"ramp"40</t>
  </si>
  <si>
    <t>1834668387</t>
  </si>
  <si>
    <t>420</t>
  </si>
  <si>
    <t>631319012</t>
  </si>
  <si>
    <t>Příplatek k mazanině tl přes 80 do 120 mm za přehlazení povrchu</t>
  </si>
  <si>
    <t>264032429</t>
  </si>
  <si>
    <t>1730</t>
  </si>
  <si>
    <t>-259518383</t>
  </si>
  <si>
    <t>631319173</t>
  </si>
  <si>
    <t>Příplatek k mazanině tl přes 80 do 120 mm za stržení povrchu spodní vrstvy před vložením výztuže</t>
  </si>
  <si>
    <t>-1599054073</t>
  </si>
  <si>
    <t>631319205</t>
  </si>
  <si>
    <t>Příplatek k mazaninám za přidání ocelových vláken (drátkobeton) pro objemové vyztužení 35 kg/m3</t>
  </si>
  <si>
    <t>1806676791</t>
  </si>
  <si>
    <t>"strop 1.NP" 825</t>
  </si>
  <si>
    <t>"rampa 1.NP" 40</t>
  </si>
  <si>
    <t>"strop 2.NP" 825</t>
  </si>
  <si>
    <t>"rampa 2.NP" 40</t>
  </si>
  <si>
    <t>"strop 3.NP" 420</t>
  </si>
  <si>
    <t>1783600416</t>
  </si>
  <si>
    <t>"množství v přebetonávce"48</t>
  </si>
  <si>
    <t>95394611R</t>
  </si>
  <si>
    <t>Výroba a montáž ocelových kcí lávky</t>
  </si>
  <si>
    <t>-229657617</t>
  </si>
  <si>
    <t>"spojovací krček, výkres OK"</t>
  </si>
  <si>
    <t>"10X120-120 (spoj. plech)" 0,03843</t>
  </si>
  <si>
    <t>"180 x 100 x 5-(jackel)" 1,27382</t>
  </si>
  <si>
    <t>"60,3 x 4-(trubka kulata)" 0,69158</t>
  </si>
  <si>
    <t>"88,9 x 5-(trubka kulata)" 0,65365</t>
  </si>
  <si>
    <t>"HEA 260" 5,79852</t>
  </si>
  <si>
    <t>"IPE 180-" 1,67561</t>
  </si>
  <si>
    <t>"L 50 x 5-" 0,1682</t>
  </si>
  <si>
    <t>"L 80 x 40 x 6-" 0,24221</t>
  </si>
  <si>
    <t>95394611R2</t>
  </si>
  <si>
    <t>Výroba a montáž ocelových schodiště vč. navazujících zámečnických prvků</t>
  </si>
  <si>
    <t>-977366002</t>
  </si>
  <si>
    <t>"únikové schodiště vč. zábradlí ZV-04a, ZV-04b, ZV-05, viz. statická část únikové schodiště, viz. výkres č.51" 3,938+0,32</t>
  </si>
  <si>
    <t>1301072X</t>
  </si>
  <si>
    <t>dodávka ocel profilová jakost S235 J2G3, S235 JO</t>
  </si>
  <si>
    <t>523251089</t>
  </si>
  <si>
    <t>Poznámka k položce:_x000d_
Materiál S235 J2G3, S235 JO_x000d_
Přídavný materiál pro procesy svařování dle ČSN EN ISO 4063_x000d_
Přídavný drát EN 440-G3Si1_x000d_
Tavidlo EN 760 SA AB 1 67 AC H5_x000d_
Přídavný drát EN 756 S2 111_x000d_
Elektroda E-B 121</t>
  </si>
  <si>
    <t>997002511</t>
  </si>
  <si>
    <t>Vodorovné přemístění suti a vybouraných hmot bez naložení ale se složením a urovnáním do 1 km</t>
  </si>
  <si>
    <t>-925356478</t>
  </si>
  <si>
    <t>997002519</t>
  </si>
  <si>
    <t>Příplatek ZKD 1 km přemístění suti a vybouraných hmot</t>
  </si>
  <si>
    <t>749084547</t>
  </si>
  <si>
    <t>35,934*5 'Přepočtené koeficientem množství</t>
  </si>
  <si>
    <t>997002611</t>
  </si>
  <si>
    <t>Nakládání suti a vybouraných hmot</t>
  </si>
  <si>
    <t>1430330929</t>
  </si>
  <si>
    <t>997013601</t>
  </si>
  <si>
    <t>Poplatek za uložení na skládce (skládkovné) stavebního odpadu betonového kód odpadu 17 01 01</t>
  </si>
  <si>
    <t>-148787886</t>
  </si>
  <si>
    <t>1600704929</t>
  </si>
  <si>
    <t>713131341</t>
  </si>
  <si>
    <t>Montáž izolace tepelné stěn lepením bodově nízkoexpanzní (PUR) pěnou s mechanickým kotvením rohoží, pásů, dílců, desek tl do 100mm</t>
  </si>
  <si>
    <t>1556087129</t>
  </si>
  <si>
    <t>28376354</t>
  </si>
  <si>
    <t>deska perimetrická pro zateplení spodních staveb 200kPa λ=0,034 tl 100mm</t>
  </si>
  <si>
    <t>993963461</t>
  </si>
  <si>
    <t>15,3*1,1 'Přepočtené koeficientem množství</t>
  </si>
  <si>
    <t>2091598218</t>
  </si>
  <si>
    <t>767210163</t>
  </si>
  <si>
    <t>Montáž schodišťových stupňů ocelových rovných nebo vřetenových svařováním</t>
  </si>
  <si>
    <t>1982836595</t>
  </si>
  <si>
    <t>"únikové schodiště" 62*1,3</t>
  </si>
  <si>
    <t>5534713X</t>
  </si>
  <si>
    <t>stupeň schodišťový svařovaný žárově zinkovaný 1290x300mm</t>
  </si>
  <si>
    <t>776907291</t>
  </si>
  <si>
    <t>767590122</t>
  </si>
  <si>
    <t>Montáž podlahového roštu svařovaného</t>
  </si>
  <si>
    <t>-2088799289</t>
  </si>
  <si>
    <t>"únikové schodiště" 34,5</t>
  </si>
  <si>
    <t>5534703X</t>
  </si>
  <si>
    <t xml:space="preserve">rošt podlahový lisovaný žárově zinkovaný </t>
  </si>
  <si>
    <t>1566207046</t>
  </si>
  <si>
    <t>472366734</t>
  </si>
  <si>
    <t>1899022620</t>
  </si>
  <si>
    <t>"spojovací krček"</t>
  </si>
  <si>
    <t>"10X120-120 (spoj. plech)" 1,061</t>
  </si>
  <si>
    <t>"180 x 100 x 5-(jackel)" 64,908</t>
  </si>
  <si>
    <t>"60,3 x 4-(trubka kulata)" 44,218</t>
  </si>
  <si>
    <t>"88,9 x 5-(trubka kulata)" 33,945</t>
  </si>
  <si>
    <t>"HEA 260" 137,583</t>
  </si>
  <si>
    <t>"IPE 180-" 65,490</t>
  </si>
  <si>
    <t>"L 50 x 5-" 9,022</t>
  </si>
  <si>
    <t>"L 80 x 40 x 6-" 10,826</t>
  </si>
  <si>
    <t>"únikové schodiště" 120</t>
  </si>
  <si>
    <t>783314201</t>
  </si>
  <si>
    <t>Základní antikorozní jednonásobný syntetický standardní nátěr zámečnických konstrukcí</t>
  </si>
  <si>
    <t>369737673</t>
  </si>
  <si>
    <t>"mostek" 367,053</t>
  </si>
  <si>
    <t>783315101</t>
  </si>
  <si>
    <t>Mezinátěr jednonásobný syntetický standardní zámečnických konstrukcí</t>
  </si>
  <si>
    <t>-1154781842</t>
  </si>
  <si>
    <t>783317101</t>
  </si>
  <si>
    <t>Krycí jednonásobný syntetický standardní nátěr zámečnických konstrukcí</t>
  </si>
  <si>
    <t>105120174</t>
  </si>
  <si>
    <t>783801505</t>
  </si>
  <si>
    <t>Omytí omítek s odmaštěním před provedením nátěru</t>
  </si>
  <si>
    <t>-1623534440</t>
  </si>
  <si>
    <t>"plocha spodního povrchu panelů spirol 1.NP" 772</t>
  </si>
  <si>
    <t>"plocha spodního povrchu panelů spirol 2.NP" 772</t>
  </si>
  <si>
    <t>"plocha spodního povrchu panelů spirol 3.NP" 772</t>
  </si>
  <si>
    <t>783826301</t>
  </si>
  <si>
    <t>Elastický (trvale pružný) akrylátový nátěr omítek</t>
  </si>
  <si>
    <t>1798407060</t>
  </si>
  <si>
    <t>D.1.4.1 - Zdravotně-technické instalace</t>
  </si>
  <si>
    <t>721.1 - Vnější splaškové kanalizace</t>
  </si>
  <si>
    <t>721.2 - Vnitřní splašková kanalizace</t>
  </si>
  <si>
    <t>721.3 - Vnitřní dešťová kanalizace</t>
  </si>
  <si>
    <t>722.1 - Vnitřní vodovod</t>
  </si>
  <si>
    <t>725 - Zařizovací předměty (bližší informace určí investor)</t>
  </si>
  <si>
    <t>713 - Izolace tepelné</t>
  </si>
  <si>
    <t>722.2 - Požární vodovod</t>
  </si>
  <si>
    <t>733 - Požární ucpávky a uzávěry</t>
  </si>
  <si>
    <t>ON - Ostatní náklady</t>
  </si>
  <si>
    <t>VRN - Vedlejší rozpočtové náklady</t>
  </si>
  <si>
    <t>GEO - Průzkumné, geodetické a projektové práce</t>
  </si>
  <si>
    <t>721.1</t>
  </si>
  <si>
    <t>Vnější splaškové kanalizace</t>
  </si>
  <si>
    <t>721104013</t>
  </si>
  <si>
    <t>Kanalizační potrubí z tvrdého KG 2000 PP DN/OD 200</t>
  </si>
  <si>
    <t>871315211</t>
  </si>
  <si>
    <t>Kanalizační potrubí z tvrdého KG 2000 PP DN/OD 160</t>
  </si>
  <si>
    <t>871275211</t>
  </si>
  <si>
    <t>Kanalizační potrubí z tvrdého KG 2000 PP DN/OD 125</t>
  </si>
  <si>
    <t>721102013</t>
  </si>
  <si>
    <t>Kanalizační potrubí z tvrdého KG 2000 PP DN/OD 110</t>
  </si>
  <si>
    <t>28611505</t>
  </si>
  <si>
    <t>Koleno kanalizační PPKGB 110x45°</t>
  </si>
  <si>
    <t>877275210</t>
  </si>
  <si>
    <t>Montáž tvarovek z tvrdého PVC-systém KG nebo z polypropylenu-systém KG 2000 jednouosé DN 110</t>
  </si>
  <si>
    <t>28611356</t>
  </si>
  <si>
    <t>Koleno kanalizační PPKGB 125x45°</t>
  </si>
  <si>
    <t>877275211</t>
  </si>
  <si>
    <t>Montáž tvarovek z tvrdého PVC-systém KG nebo z polypropylenu-systém KG 2000 jednouosé DN 125</t>
  </si>
  <si>
    <t>28611506</t>
  </si>
  <si>
    <t>Koleno kanalizační PPKGB 160x45°</t>
  </si>
  <si>
    <t>28611506.1</t>
  </si>
  <si>
    <t>Redukce kanalizační PPKGB 160/125</t>
  </si>
  <si>
    <t>877315211</t>
  </si>
  <si>
    <t>Montáž tvarovek z tvrdého PVC-systém KG nebo z polypropylenu-systém KG 2000 jednouosé DN 160</t>
  </si>
  <si>
    <t>28611507</t>
  </si>
  <si>
    <t>Redukce kanalizační PPKGB 200/160</t>
  </si>
  <si>
    <t>877315212</t>
  </si>
  <si>
    <t>Montáž tvarovek z tvrdého PVC-systém KG nebo z polypropylenu-systém KG 2000 jednouosé DN 200</t>
  </si>
  <si>
    <t>28611913</t>
  </si>
  <si>
    <t>Odbočka kanalizační PPKGB 125/110 45°</t>
  </si>
  <si>
    <t>28611914</t>
  </si>
  <si>
    <t>Odbočka kanalizační PPKGB 125/125 45°</t>
  </si>
  <si>
    <t>877315220</t>
  </si>
  <si>
    <t>Montáž tvarovek z tvrdého PVC-systém KG nebo z polypropylenu-systém KG 2000 dvouosé DN 125</t>
  </si>
  <si>
    <t>286119915</t>
  </si>
  <si>
    <t>Odbočka kanalizační PPKGB 160/110 45°</t>
  </si>
  <si>
    <t>28611916</t>
  </si>
  <si>
    <t>Odbočka kanalizační PPKGB 160/125 45°</t>
  </si>
  <si>
    <t>877315221</t>
  </si>
  <si>
    <t>Montáž tvarovek z tvrdého PVC-systém KG nebo z polypropylenu-systém KG 2000 dvouosé DN 160</t>
  </si>
  <si>
    <t>877315221.1</t>
  </si>
  <si>
    <t>Montáž tvarovek z tvrdého PVC-systém KG nebo z polypropylenu-systém KG 2000 dvouosé DN 200</t>
  </si>
  <si>
    <t>721309112</t>
  </si>
  <si>
    <t>Zkouška těsnosti potrubí kanalizace vodou do DN 315 - vč. přípravy</t>
  </si>
  <si>
    <t>723590016</t>
  </si>
  <si>
    <t>Krytí potrubí z plastů výstražnou fólií z PVC 25 cm</t>
  </si>
  <si>
    <t>721309111</t>
  </si>
  <si>
    <t>Tlaková zkouška vzduchem potrubí DN 315 těsnícím vakem ucpávkovým</t>
  </si>
  <si>
    <t>úsek</t>
  </si>
  <si>
    <t>721174045</t>
  </si>
  <si>
    <t>Přesun hmot procentní pro vnitřní kanalizace v objektech v do 6 m</t>
  </si>
  <si>
    <t>%</t>
  </si>
  <si>
    <t>721.2</t>
  </si>
  <si>
    <t>Vnitřní splašková kanalizace</t>
  </si>
  <si>
    <t>721301110</t>
  </si>
  <si>
    <t>Podlahová vpusť se zápachovou uzávěrkou s vodorovným odtokem DN 75</t>
  </si>
  <si>
    <t>721301010</t>
  </si>
  <si>
    <t>Kalich pro úkapy DN 32</t>
  </si>
  <si>
    <t>721102008</t>
  </si>
  <si>
    <t>Potrubí kanalizační z PP připojovací DN 32 - odvod kondenzátu od VZT</t>
  </si>
  <si>
    <t>721102010</t>
  </si>
  <si>
    <t>Potrubí kanalizační z PP připojovací DN 40</t>
  </si>
  <si>
    <t>721102011</t>
  </si>
  <si>
    <t>Potrubí kanalizační z PP připojovací DN 50</t>
  </si>
  <si>
    <t>721102013.1</t>
  </si>
  <si>
    <t>Potrubí kanalizační z PP připojovací DN 110</t>
  </si>
  <si>
    <t>721102011.1</t>
  </si>
  <si>
    <t>Potrubí kanalizační svodné DN 50 odhlučněné</t>
  </si>
  <si>
    <t>721102013.2</t>
  </si>
  <si>
    <t xml:space="preserve">Potrubí kanalizační  svodné DN 110 odhlučněné</t>
  </si>
  <si>
    <t>721102012</t>
  </si>
  <si>
    <t xml:space="preserve">Potrubí kanalizační  pod stropem DN 75 odhlučněné</t>
  </si>
  <si>
    <t>721108049</t>
  </si>
  <si>
    <t>Vyvedení a upevnění odpadních výpustek DN 32</t>
  </si>
  <si>
    <t>721108050</t>
  </si>
  <si>
    <t>Vyvedení a upevnění odpadních výpustek DN 40</t>
  </si>
  <si>
    <t>721108051</t>
  </si>
  <si>
    <t>Vyvedení a upevnění odpadních výpustek DN 50</t>
  </si>
  <si>
    <t>721108053</t>
  </si>
  <si>
    <t>Vyvedení a upevnění odpadních výpustek DN 110</t>
  </si>
  <si>
    <t>28615605</t>
  </si>
  <si>
    <t>Čistící kanalizační tvarovka PP DN 110 pro vysoké teploty odhlučněná</t>
  </si>
  <si>
    <t>721274102</t>
  </si>
  <si>
    <t>Přivzdušňovací ventil PP DN 50/75/110</t>
  </si>
  <si>
    <t>721290113</t>
  </si>
  <si>
    <t>Zkouška těsnosti kanalizace v objektech - podle ČSN 73 6760 - vodou, DN 250 nebo 300</t>
  </si>
  <si>
    <t>892312123</t>
  </si>
  <si>
    <t>Tlaková zkouška vzduchem potrubí DN 250 těsnícím vakem ucpávkovým</t>
  </si>
  <si>
    <t>725107180</t>
  </si>
  <si>
    <t>Připrava pro instalaci zařízení (Klimatizační jednotka) - zápachová uzávěrka DN 32</t>
  </si>
  <si>
    <t>soubor</t>
  </si>
  <si>
    <t>998711105</t>
  </si>
  <si>
    <t>721.3</t>
  </si>
  <si>
    <t>Vnitřní dešťová kanalizace</t>
  </si>
  <si>
    <t>721102015</t>
  </si>
  <si>
    <t xml:space="preserve">Potrubí kanalizační  svodné DN 160 odhlučněné</t>
  </si>
  <si>
    <t>28615605.1</t>
  </si>
  <si>
    <t>Čistící kanalizační tvarovka PP DN 160 pro vysoké teploty odhlučněná</t>
  </si>
  <si>
    <t>722.1</t>
  </si>
  <si>
    <t>Vnitřní vodovod</t>
  </si>
  <si>
    <t>722173402</t>
  </si>
  <si>
    <t>Potrubí vodovodní plastové PP-RCT PN 22 D20x2,3 (SV)</t>
  </si>
  <si>
    <t>722173403</t>
  </si>
  <si>
    <t>Potrubí vodovodní plastové PP-RCT PN 22 D25x2,8 (SV)</t>
  </si>
  <si>
    <t>722173404</t>
  </si>
  <si>
    <t xml:space="preserve">Vícevrstvé potrubí s výstuhou AL  do D 32 mm</t>
  </si>
  <si>
    <t>722173405</t>
  </si>
  <si>
    <t xml:space="preserve">Vícevrstvé potrubí s výstuhou AL  do D 40</t>
  </si>
  <si>
    <t>722173406</t>
  </si>
  <si>
    <t xml:space="preserve">Vícevrstvé potrubí s výstuhou AL  do D 50 mm</t>
  </si>
  <si>
    <t>722173407</t>
  </si>
  <si>
    <t xml:space="preserve">Vícevrstvé potrubí s výstuhou AL  do D 63 mm</t>
  </si>
  <si>
    <t>722173408</t>
  </si>
  <si>
    <t>Potrubí vodovodní plastové PP-RCT PN 28 D20x2,8 (TV)</t>
  </si>
  <si>
    <t>722173409</t>
  </si>
  <si>
    <t>Potrubí vodovodní plastové PP-RCT PN 28 D25x3,5 (TV+Ci)</t>
  </si>
  <si>
    <t>725201010</t>
  </si>
  <si>
    <t>Proplach a dezinfekce vodovodního potrubí do D 40</t>
  </si>
  <si>
    <t>725201009</t>
  </si>
  <si>
    <t>Zkouška těsnosti vodovodního potrubí do D 40</t>
  </si>
  <si>
    <t>725330011</t>
  </si>
  <si>
    <t>Vyvedení a upevnění výpustku do D 25</t>
  </si>
  <si>
    <t>725205070</t>
  </si>
  <si>
    <t>Podpůrný žlab pro potrubí DN 20</t>
  </si>
  <si>
    <t>725205071</t>
  </si>
  <si>
    <t>Podpůrný žlab pro potrubí DN 25</t>
  </si>
  <si>
    <t>725205072</t>
  </si>
  <si>
    <t>Podpůrný žlab pro potrubí DN 32</t>
  </si>
  <si>
    <t>725205073</t>
  </si>
  <si>
    <t>Podpůrný žlab pro potrubí DN 40</t>
  </si>
  <si>
    <t>725205074</t>
  </si>
  <si>
    <t>Podpůrný žlab pro potrubí DN 50</t>
  </si>
  <si>
    <t>725505312</t>
  </si>
  <si>
    <t>Vyvažovací ventil 1"</t>
  </si>
  <si>
    <t>725505313</t>
  </si>
  <si>
    <t>Zpětná ventil ZV 1" (CI)</t>
  </si>
  <si>
    <t>725505314</t>
  </si>
  <si>
    <t>Pojistný ventil PV 5/4" (SV)</t>
  </si>
  <si>
    <t>725309013</t>
  </si>
  <si>
    <t>Kohout kulový se šroubením 6/4" (SV)</t>
  </si>
  <si>
    <t>725309014</t>
  </si>
  <si>
    <t>Kohout kulový se šroubením 5/4" (TV)</t>
  </si>
  <si>
    <t>725305409</t>
  </si>
  <si>
    <t>Kohout kulový se šroubením 1"</t>
  </si>
  <si>
    <t>725305410</t>
  </si>
  <si>
    <t>Kohout kulový se šroubením 3/4"</t>
  </si>
  <si>
    <t>725305409.1</t>
  </si>
  <si>
    <t>Kohout kulový se šroubením 1/2"</t>
  </si>
  <si>
    <t>998722203</t>
  </si>
  <si>
    <t>725</t>
  </si>
  <si>
    <t>Zařizovací předměty (bližší informace určí investor)</t>
  </si>
  <si>
    <t>725000113</t>
  </si>
  <si>
    <t>Montáž modulu WC</t>
  </si>
  <si>
    <t>725101330</t>
  </si>
  <si>
    <t xml:space="preserve">Modul WC s nosným prvkem,  čelní ovládání</t>
  </si>
  <si>
    <t>725000530</t>
  </si>
  <si>
    <t>Montáž ventilu rohového</t>
  </si>
  <si>
    <t>725333020</t>
  </si>
  <si>
    <t>Ventil rohový</t>
  </si>
  <si>
    <t>725119213</t>
  </si>
  <si>
    <t>Montáž klozetu závěsného</t>
  </si>
  <si>
    <t>725100632</t>
  </si>
  <si>
    <t>WC závěsný keramický</t>
  </si>
  <si>
    <t>725100711</t>
  </si>
  <si>
    <t>Sedátko WC</t>
  </si>
  <si>
    <t>725000115</t>
  </si>
  <si>
    <t>Montáž WC ovládací desky</t>
  </si>
  <si>
    <t>725000116</t>
  </si>
  <si>
    <t>Ovládací deska k WC</t>
  </si>
  <si>
    <t>725101015</t>
  </si>
  <si>
    <t>Přípojka WC mísy</t>
  </si>
  <si>
    <t>721303087</t>
  </si>
  <si>
    <t>Koleno pro připojení mísy bílé</t>
  </si>
  <si>
    <t>725101330.1</t>
  </si>
  <si>
    <t>Modul WC s nosným prvkem, čelní ovládání</t>
  </si>
  <si>
    <t>725100632.1</t>
  </si>
  <si>
    <t>WC závěsný keramický pro ZTP</t>
  </si>
  <si>
    <t>725000211</t>
  </si>
  <si>
    <t>Montáž madla pro invalidní WC</t>
  </si>
  <si>
    <t>725101230</t>
  </si>
  <si>
    <t>Madlo WC pevné</t>
  </si>
  <si>
    <t>725000213</t>
  </si>
  <si>
    <t>Montáž madla sklopného pro invalidní WC</t>
  </si>
  <si>
    <t>72510240</t>
  </si>
  <si>
    <t>Madlo WC sklopné</t>
  </si>
  <si>
    <t>725111411</t>
  </si>
  <si>
    <t>Montáž umyvadla</t>
  </si>
  <si>
    <t>725101835</t>
  </si>
  <si>
    <t>Umyvadlo keramické š. 60 cm s dírou na baterii</t>
  </si>
  <si>
    <t>725869218</t>
  </si>
  <si>
    <t>Montáž sifonu umyvadlového včetně zátky</t>
  </si>
  <si>
    <t>725869219</t>
  </si>
  <si>
    <t>Zápach uzávěr umyvadlová DN40 chrom</t>
  </si>
  <si>
    <t>725811301</t>
  </si>
  <si>
    <t>Zátka CLICK-CLACK chrom</t>
  </si>
  <si>
    <t>725111411.1</t>
  </si>
  <si>
    <t>Montáž umyvadla invalidního</t>
  </si>
  <si>
    <t>725101835.1</t>
  </si>
  <si>
    <t>Umyvadlo keramické pro ZTP š.65 cm</t>
  </si>
  <si>
    <t>725869219.1</t>
  </si>
  <si>
    <t>Zápach uzávěr umyvadlová DN40 pro inv. WC, chrom</t>
  </si>
  <si>
    <t>725000211.1</t>
  </si>
  <si>
    <t>Montáž madla pro invalidní umyvadlo</t>
  </si>
  <si>
    <t>725101230.1</t>
  </si>
  <si>
    <t>Madlo pevné k umyvadlu univerzální dl. 60 cm – kovové bílé</t>
  </si>
  <si>
    <t>725000515</t>
  </si>
  <si>
    <t>Montáž výlevky</t>
  </si>
  <si>
    <t>725102009</t>
  </si>
  <si>
    <t>Výlevka keramická stojící, odpad DN 110, s plastovou sklopnou mřížkou</t>
  </si>
  <si>
    <t>725000514</t>
  </si>
  <si>
    <t>Montáž nádržky pro výlevku</t>
  </si>
  <si>
    <t>725111241</t>
  </si>
  <si>
    <t>Splachovací nádržka vysokopoložená</t>
  </si>
  <si>
    <t>725000311</t>
  </si>
  <si>
    <t>Montáž pisoárového záchodku + fotobuňky</t>
  </si>
  <si>
    <t>725101710</t>
  </si>
  <si>
    <t>Pisoárový záchodek keramický automatický s radarovým senzorem (síťové napájení)</t>
  </si>
  <si>
    <t>725000530.1</t>
  </si>
  <si>
    <t>Montáž ventilu rohového (k umyvadlu)</t>
  </si>
  <si>
    <t>725333910</t>
  </si>
  <si>
    <t>Ventily rohové bez připojovací trubičky nebo flexi hadičky G 1/2"</t>
  </si>
  <si>
    <t>725000810</t>
  </si>
  <si>
    <t>Montáž baterie umyvadlové stojánkové</t>
  </si>
  <si>
    <t>725333311</t>
  </si>
  <si>
    <t>Baterie páková stojánková, délka raménka 240 mm D (SPB)</t>
  </si>
  <si>
    <t>725000810.1</t>
  </si>
  <si>
    <t>Montáž baterie umyvadlové stojánkové INV</t>
  </si>
  <si>
    <t>725333312</t>
  </si>
  <si>
    <t>Baterie páková stojánková, lékařská délka raménka 240 mm D+M (SPB-L)</t>
  </si>
  <si>
    <t>725000810.2</t>
  </si>
  <si>
    <t>Montáž baterie dřezové nástěnné</t>
  </si>
  <si>
    <t>725333314</t>
  </si>
  <si>
    <t>Baterie stěnová dřezová délka raménka 225 mm+kohout na připojení nádržky D+M (NPB-N)</t>
  </si>
  <si>
    <t>998711108</t>
  </si>
  <si>
    <t>Přesun hmot procentní pro zařizovací předměty v objektech v do 6 m</t>
  </si>
  <si>
    <t>713005010</t>
  </si>
  <si>
    <t xml:space="preserve">Izolace z pěnového polyetylenu  - 22/9</t>
  </si>
  <si>
    <t>713005011</t>
  </si>
  <si>
    <t xml:space="preserve">Izolace z pěnového polyetylenu  - 22/13</t>
  </si>
  <si>
    <t>726302060</t>
  </si>
  <si>
    <t>Momtáž návlekové izolace</t>
  </si>
  <si>
    <t>713002010</t>
  </si>
  <si>
    <t>Izolační pouzdro s vatou D 28/20</t>
  </si>
  <si>
    <t>713002011</t>
  </si>
  <si>
    <t>Izolační pouzdro s vatou D 35/20</t>
  </si>
  <si>
    <t>713002012</t>
  </si>
  <si>
    <t>Izolační pouzdro s vatou D 42/20</t>
  </si>
  <si>
    <t>713002013</t>
  </si>
  <si>
    <t>Izolační pouzdro s vatou D 54/20</t>
  </si>
  <si>
    <t>713002014</t>
  </si>
  <si>
    <t>Izolační pouzdro s vatou D 65/20</t>
  </si>
  <si>
    <t>713002015</t>
  </si>
  <si>
    <t>Izolační pouzdro s vatou D 28/30</t>
  </si>
  <si>
    <t>713002016</t>
  </si>
  <si>
    <t>Izolační pouzdro s vatou D 35/30</t>
  </si>
  <si>
    <t>713002017</t>
  </si>
  <si>
    <t>Izolační pouzdro s vatou D 42/30</t>
  </si>
  <si>
    <t>726302061</t>
  </si>
  <si>
    <t>Montáž izolačního pozdra s vatou</t>
  </si>
  <si>
    <t>998711102</t>
  </si>
  <si>
    <t>Přesun hmot procentní pro izolace tepelné v objektech v do 6 m</t>
  </si>
  <si>
    <t>722.2</t>
  </si>
  <si>
    <t>Požární vodovod</t>
  </si>
  <si>
    <t>722130215</t>
  </si>
  <si>
    <t>Potrubí vodovodní ocelové závitové pozinkované svařované běžné DN 50</t>
  </si>
  <si>
    <t>713002018</t>
  </si>
  <si>
    <t>Izolační pouzdro s vatou D 63/20</t>
  </si>
  <si>
    <t>7253300010</t>
  </si>
  <si>
    <t>Zkouška těsnosti vodovodního potrubí závitového do DN 50</t>
  </si>
  <si>
    <t>722254202</t>
  </si>
  <si>
    <t>Potrubní oddělovač G 2" PN 10 do 65°C vnější závit - BA 295</t>
  </si>
  <si>
    <t>725309014.1</t>
  </si>
  <si>
    <t>Kohout kulový přímý G 2" PN 42 do 185°C vnitřní závit</t>
  </si>
  <si>
    <t>725309015</t>
  </si>
  <si>
    <t>Kohout kulový přímý G 2" PN 42 do 185°C vnitřní závit s vypouštěním</t>
  </si>
  <si>
    <t>998711104</t>
  </si>
  <si>
    <t>Přesun hmot procentní pro vnitřní vodovod v objektech v do 24 m</t>
  </si>
  <si>
    <t>296</t>
  </si>
  <si>
    <t>733</t>
  </si>
  <si>
    <t>Požární ucpávky a uzávěry</t>
  </si>
  <si>
    <t>733191116</t>
  </si>
  <si>
    <t>Protipožární utěsnění HILTI plastového potrubí DN 100 (manžeta) - Splašková Kanalizace</t>
  </si>
  <si>
    <t>298</t>
  </si>
  <si>
    <t>ON</t>
  </si>
  <si>
    <t>Ostatní náklady</t>
  </si>
  <si>
    <t>094002001</t>
  </si>
  <si>
    <t>Nepředvídatelné náklady při přepojování stávající vody a kanalizace</t>
  </si>
  <si>
    <t>300</t>
  </si>
  <si>
    <t>094003003</t>
  </si>
  <si>
    <t>Likvidace odpadu</t>
  </si>
  <si>
    <t>302</t>
  </si>
  <si>
    <t>091100200</t>
  </si>
  <si>
    <t>Mimostaveništní doprava</t>
  </si>
  <si>
    <t>304</t>
  </si>
  <si>
    <t>091100202</t>
  </si>
  <si>
    <t>Napuštění a vypuštění systému</t>
  </si>
  <si>
    <t>306</t>
  </si>
  <si>
    <t>091100203</t>
  </si>
  <si>
    <t>Dokumentace skutečného provedení</t>
  </si>
  <si>
    <t>308</t>
  </si>
  <si>
    <t>03000100</t>
  </si>
  <si>
    <t>Zařízení staveniště</t>
  </si>
  <si>
    <t>310</t>
  </si>
  <si>
    <t>GEO</t>
  </si>
  <si>
    <t>Průzkumné, geodetické a projektové práce</t>
  </si>
  <si>
    <t>722009610</t>
  </si>
  <si>
    <t>Průzkumné, geodetické a projektové práce - Geodetické zaměření kanalizace - není předmětem této cenové kalkulace</t>
  </si>
  <si>
    <t>–</t>
  </si>
  <si>
    <t>312</t>
  </si>
  <si>
    <t>722009611</t>
  </si>
  <si>
    <t>Trasování kanalizace v součinnosti s kamerovým systémem – do 400 m</t>
  </si>
  <si>
    <t>314</t>
  </si>
  <si>
    <t>722009612</t>
  </si>
  <si>
    <t>Zpráva a záznam z revize kanalizace – videozáznam a tech. zpráva – do 400 m</t>
  </si>
  <si>
    <t>316</t>
  </si>
  <si>
    <t>D.1.4.1b - Drenáže</t>
  </si>
  <si>
    <t>OST - Ostatní</t>
  </si>
  <si>
    <t xml:space="preserve">    721B - Vnější dešťová kanalizace</t>
  </si>
  <si>
    <t xml:space="preserve">    D01 - Vsakovací drenáže</t>
  </si>
  <si>
    <t xml:space="preserve">    D02 - Filtrace Tegra 1000 NG + filtr do dešťové šachty</t>
  </si>
  <si>
    <t xml:space="preserve">    D03 - Potrubí</t>
  </si>
  <si>
    <t xml:space="preserve">    ON - Ostatní náklady</t>
  </si>
  <si>
    <t xml:space="preserve">    GEO - Průzkumné, geodetické a projektové práce</t>
  </si>
  <si>
    <t>OST</t>
  </si>
  <si>
    <t>Ostatní</t>
  </si>
  <si>
    <t>721B</t>
  </si>
  <si>
    <t>Vnější dešťová kanalizace</t>
  </si>
  <si>
    <t>D01</t>
  </si>
  <si>
    <t>Vsakovací drenáže</t>
  </si>
  <si>
    <t>721450112</t>
  </si>
  <si>
    <t>Drenážní potrubí DN 150 SN8 celoperforovaná (TP) včetně spojek a tvarovek</t>
  </si>
  <si>
    <t>-1077567487</t>
  </si>
  <si>
    <t>721450113</t>
  </si>
  <si>
    <t>Drenážní potrubí DN 200 SN8 celoperforovaná (TP) včetně spojek a tvarovek</t>
  </si>
  <si>
    <t>174796979</t>
  </si>
  <si>
    <t>721330513</t>
  </si>
  <si>
    <t>Drenážní redukce 200/150SN8</t>
  </si>
  <si>
    <t>-828044680</t>
  </si>
  <si>
    <t>721207087.1</t>
  </si>
  <si>
    <t>Geotextilie 300g/m2</t>
  </si>
  <si>
    <t>1024441153</t>
  </si>
  <si>
    <t>D02</t>
  </si>
  <si>
    <t>Filtrace Tegra 1000 NG + filtr do dešťové šachty</t>
  </si>
  <si>
    <t>721207065.2</t>
  </si>
  <si>
    <t>Systémový prvek revizní šachty z PP - DNO PP SLEPÉ *, d+m</t>
  </si>
  <si>
    <t>994121090</t>
  </si>
  <si>
    <t>Poznámka k položce:_x000d_
ref. výrobek Tegra 1000 NG</t>
  </si>
  <si>
    <t>721207066.1</t>
  </si>
  <si>
    <t>Systémový prvek revizní šachty z PP - ŠACHT. KORUG. ROURA SN4 1000/2400, d+m</t>
  </si>
  <si>
    <t>345040167</t>
  </si>
  <si>
    <t>Poznámka k položce:_x000d_
ref. výrobek Tegra 1000 NP</t>
  </si>
  <si>
    <t>721207067.1</t>
  </si>
  <si>
    <t>Systémový prvek revizní šachty z PP - TĚSNĚNÍ K ŠACHTOVÉ ROUŘE, d+m</t>
  </si>
  <si>
    <t>-6352856</t>
  </si>
  <si>
    <t>721207068.1</t>
  </si>
  <si>
    <t>Systémový prvek revizní šachty z PP - PŘECHODOVÝ KONUS 1000/600, d+m</t>
  </si>
  <si>
    <t>-1597434791</t>
  </si>
  <si>
    <t>721207069.1</t>
  </si>
  <si>
    <t>Systémový prvek revizní šachty z PP - ŽEBŘÍK L=2,83, d+m</t>
  </si>
  <si>
    <t>-82780607</t>
  </si>
  <si>
    <t>721207310.1</t>
  </si>
  <si>
    <t>POKLOP LITINOVÝ 600/D400</t>
  </si>
  <si>
    <t>-197173971</t>
  </si>
  <si>
    <t>721207083.2</t>
  </si>
  <si>
    <t>Systémový prvek revizní šachty z PP - BETONOVÝ PRSTENEC, d+m</t>
  </si>
  <si>
    <t>1347136717</t>
  </si>
  <si>
    <t>Poznámka k položce:_x000d_
ref. výrobek Tegra 600</t>
  </si>
  <si>
    <t>721100906.1</t>
  </si>
  <si>
    <t>TĚSNĚNÍ PRO TELESKOP A BET. PRSTENEC, d+m</t>
  </si>
  <si>
    <t>1014750510</t>
  </si>
  <si>
    <t>721330415.1</t>
  </si>
  <si>
    <t>SPOJKA "IN SITU" 200, d+m</t>
  </si>
  <si>
    <t>1361703069</t>
  </si>
  <si>
    <t>721330416.1</t>
  </si>
  <si>
    <t>VRTÁK PRO SPOJKU IN SITU 200, d+m</t>
  </si>
  <si>
    <t>-543356790</t>
  </si>
  <si>
    <t>721330417.1</t>
  </si>
  <si>
    <t>Filtr 200 pro dešťovou šachtu AZURA, d+m</t>
  </si>
  <si>
    <t>615775221</t>
  </si>
  <si>
    <t>721207065.3</t>
  </si>
  <si>
    <t>Revizní šachta, šachtové dno přímé (DN šachty / DN trubního vedení) DN 160/160 h=2,700 m (MRŠs1), d+m</t>
  </si>
  <si>
    <t>-2076517081</t>
  </si>
  <si>
    <t>Poznámka k položce:_x000d_
ref. výrobek Wavin Tegra DN 425</t>
  </si>
  <si>
    <t>721207066.2</t>
  </si>
  <si>
    <t>Revizní šachta, šachtové dno přímé (DN šachty / DN trubního vedení) DN 200/200 h=2,700 m (MRŠs2), d+m</t>
  </si>
  <si>
    <t>715698514</t>
  </si>
  <si>
    <t>721207088.1</t>
  </si>
  <si>
    <t>Litinový poklop pro třídu zatížení ∅ 425 D400</t>
  </si>
  <si>
    <t>-347244414</t>
  </si>
  <si>
    <t>723817025</t>
  </si>
  <si>
    <t>Osazení poklopů litinových a ocelových včetně rámů pro třídu zatížení D400</t>
  </si>
  <si>
    <t>-822144328</t>
  </si>
  <si>
    <t>D03</t>
  </si>
  <si>
    <t>Potrubí</t>
  </si>
  <si>
    <t>721104013.1</t>
  </si>
  <si>
    <t>-1194626287</t>
  </si>
  <si>
    <t>721104012</t>
  </si>
  <si>
    <t>-1630269584</t>
  </si>
  <si>
    <t>721105111.1</t>
  </si>
  <si>
    <t>Koleno kanalizační PPKGB 200x45°</t>
  </si>
  <si>
    <t>-1889894114</t>
  </si>
  <si>
    <t>721309133.1</t>
  </si>
  <si>
    <t>1318206024</t>
  </si>
  <si>
    <t>721105109</t>
  </si>
  <si>
    <t>Odbočka kanalizační PPKGB 200/200 45°</t>
  </si>
  <si>
    <t>1001868660</t>
  </si>
  <si>
    <t>721309135</t>
  </si>
  <si>
    <t>-2031112158</t>
  </si>
  <si>
    <t>721303109.1</t>
  </si>
  <si>
    <t>Lapač střešních vod "GAJGR" spodní odtok DN 160 – plast černý</t>
  </si>
  <si>
    <t>243850912</t>
  </si>
  <si>
    <t>721104111</t>
  </si>
  <si>
    <t>Čistící kanalizační tvarovka PP DN 125</t>
  </si>
  <si>
    <t>-1865888958</t>
  </si>
  <si>
    <t>721309111.1</t>
  </si>
  <si>
    <t>Zkouška těsnosti potrubí kanalizace vodou do DN 200 - vč. přípravy</t>
  </si>
  <si>
    <t>-407624190</t>
  </si>
  <si>
    <t>722009550.1</t>
  </si>
  <si>
    <t>-1741780550</t>
  </si>
  <si>
    <t>721309113</t>
  </si>
  <si>
    <t>Tlaková zkouška vzduchem potrubí DN 200 těsnícím vakem ucpávkovým</t>
  </si>
  <si>
    <t>-2004341565</t>
  </si>
  <si>
    <t>780100148.1</t>
  </si>
  <si>
    <t>-248452907</t>
  </si>
  <si>
    <t>094002001.1</t>
  </si>
  <si>
    <t>-1407811414</t>
  </si>
  <si>
    <t>094003003.1</t>
  </si>
  <si>
    <t>1845373585</t>
  </si>
  <si>
    <t>091100202.1</t>
  </si>
  <si>
    <t>933920259</t>
  </si>
  <si>
    <t>722009611.1</t>
  </si>
  <si>
    <t>dny</t>
  </si>
  <si>
    <t>475173251</t>
  </si>
  <si>
    <t>722009612.1</t>
  </si>
  <si>
    <t>862811306</t>
  </si>
  <si>
    <t>D.1.4.2 - Vytápění</t>
  </si>
  <si>
    <t>D1 - B) OSTATNÍ NÁKLADY (součet)</t>
  </si>
  <si>
    <t>D2 - STROJOVNY</t>
  </si>
  <si>
    <t>D3 - OTOPNÁ TĚLESA</t>
  </si>
  <si>
    <t xml:space="preserve">    D4 - Desková otopná tělesa - standard s bočním připojením (vzhledem k přípojkám ze shora):</t>
  </si>
  <si>
    <t xml:space="preserve">    D5 - Desková otopná tělesa - vertikal s spodním středovým připojením:</t>
  </si>
  <si>
    <t xml:space="preserve">    D6 - Desková otopná tělesa - standard s pravým spodním připojením a ventilovou vložkou:</t>
  </si>
  <si>
    <t xml:space="preserve">    D7 - Desková otopná tělesa - standard s levým spodním připojením a ventilovou vložkou:</t>
  </si>
  <si>
    <t>D8 - ARMATURY</t>
  </si>
  <si>
    <t xml:space="preserve">    D9 - PŘIPOJENÍ OTOPNÝCH TĚLES</t>
  </si>
  <si>
    <t xml:space="preserve">    D10 - STROJOVNA VYTÁPĚNÍ – místnost 2-02</t>
  </si>
  <si>
    <t xml:space="preserve">      D11 - Vypouštěcí kulový kohout  (VK××) </t>
  </si>
  <si>
    <t xml:space="preserve">      D12 - Automatický odvzdušňovací ventil (AO××)</t>
  </si>
  <si>
    <t xml:space="preserve">      D13 - Uzavírací kulový kohout (UK××)</t>
  </si>
  <si>
    <t xml:space="preserve">      D14 - Zpětný ventil typ (ZV××)</t>
  </si>
  <si>
    <t xml:space="preserve">      D15 - Filtr závitový (F××)</t>
  </si>
  <si>
    <t>D16 - ROZVOD POTRUBÍ</t>
  </si>
  <si>
    <t xml:space="preserve">    D17 - Ocelové potrubí: včetně tvarovek, přechodek, montáže a tlakových zkoušek</t>
  </si>
  <si>
    <t>D18 - IZOLACE TEPELNÉ</t>
  </si>
  <si>
    <t xml:space="preserve">    D19 - Izolace tepelná návlečnou pěnovou izolací:</t>
  </si>
  <si>
    <t xml:space="preserve">      D20 - tloušťka izolace: 13 mm</t>
  </si>
  <si>
    <t xml:space="preserve">      D21 - tloušťka izolace: 20 mm</t>
  </si>
  <si>
    <t xml:space="preserve">      D22 - izolace tepelná minerální izolací s povrchovou úpravou:</t>
  </si>
  <si>
    <t>D23 - DOPLŇKOVÉ KONSTRUKCE A NÁTĚRY</t>
  </si>
  <si>
    <t xml:space="preserve">    D24 - Nátěry kovových potrubí a armatur do DN 40 synt. na vzduchuschnoucí dvojnásobné základní</t>
  </si>
  <si>
    <t>D25 - ZPROVOZNĚNÍ A MONTÁŽ</t>
  </si>
  <si>
    <t>D26 - STAVEBNÍ ÚPRAVY</t>
  </si>
  <si>
    <t>B) OSTATNÍ NÁKLADY (součet)</t>
  </si>
  <si>
    <t>Pol317</t>
  </si>
  <si>
    <t>projektové práce, inženýring, apod.</t>
  </si>
  <si>
    <t>Pol318</t>
  </si>
  <si>
    <t>ošetření potrubních prostupů dle PBŘ</t>
  </si>
  <si>
    <t>Pol319</t>
  </si>
  <si>
    <t>zařízení staveniště</t>
  </si>
  <si>
    <t>Pol320</t>
  </si>
  <si>
    <t>doprava, přesuny hmot</t>
  </si>
  <si>
    <t>Pol321</t>
  </si>
  <si>
    <t>ostatní náklady, režie, zkoušky, revize, atd.</t>
  </si>
  <si>
    <t>D2</t>
  </si>
  <si>
    <t>STROJOVNY</t>
  </si>
  <si>
    <t>Pol322</t>
  </si>
  <si>
    <t>Zdvihový závitový ventil dvoucestný okruh otopná tělesa DN 15, Kv = 4.0 m3/h, pohon AC 230 V, 3-bodový, 120 s</t>
  </si>
  <si>
    <t>kpt</t>
  </si>
  <si>
    <t>Pol323</t>
  </si>
  <si>
    <t>Oběhové čerpadlo okruh vytápění OT 25/1-8 Q = 1,2 m3/h, Y = 42 J/kg, 230 V, max 75 W</t>
  </si>
  <si>
    <t>Pol324</t>
  </si>
  <si>
    <t>Vyvažovací armatura DN25</t>
  </si>
  <si>
    <t>Pol325</t>
  </si>
  <si>
    <t>Montáž strojovny vytápění</t>
  </si>
  <si>
    <t>Pol326</t>
  </si>
  <si>
    <t>Revize strojovny vytápění</t>
  </si>
  <si>
    <t>D3</t>
  </si>
  <si>
    <t>OTOPNÁ TĚLESA</t>
  </si>
  <si>
    <t>D4</t>
  </si>
  <si>
    <t>Desková otopná tělesa - standard s bočním připojením (vzhledem k přípojkám ze shora):</t>
  </si>
  <si>
    <t>Pol327</t>
  </si>
  <si>
    <t>10/600/500-KL</t>
  </si>
  <si>
    <t>Pol328</t>
  </si>
  <si>
    <t>21/600/600-KL</t>
  </si>
  <si>
    <t>Pol329</t>
  </si>
  <si>
    <t>22/600/700-KL</t>
  </si>
  <si>
    <t>Pol330</t>
  </si>
  <si>
    <t>22/600/1600-KL</t>
  </si>
  <si>
    <t>D5</t>
  </si>
  <si>
    <t>Desková otopná tělesa - vertikal s spodním středovým připojením:</t>
  </si>
  <si>
    <t>Pol331</t>
  </si>
  <si>
    <t>22/1800/600-PR</t>
  </si>
  <si>
    <t>D6</t>
  </si>
  <si>
    <t>Desková otopná tělesa - standard s pravým spodním připojením a ventilovou vložkou:</t>
  </si>
  <si>
    <t>Pol284</t>
  </si>
  <si>
    <t>21/600/600-VK</t>
  </si>
  <si>
    <t>Pol332</t>
  </si>
  <si>
    <t>22/600/800-VK</t>
  </si>
  <si>
    <t>Pol333</t>
  </si>
  <si>
    <t>22/600/1400-VK</t>
  </si>
  <si>
    <t>Pol334</t>
  </si>
  <si>
    <t>22/600/1800-VK</t>
  </si>
  <si>
    <t>D7</t>
  </si>
  <si>
    <t>Desková otopná tělesa - standard s levým spodním připojením a ventilovou vložkou:</t>
  </si>
  <si>
    <t>Pol286</t>
  </si>
  <si>
    <t>21/600/600-VKL</t>
  </si>
  <si>
    <t>Pol335</t>
  </si>
  <si>
    <t>22/600/800-VKL</t>
  </si>
  <si>
    <t>Pol336</t>
  </si>
  <si>
    <t>22/600/1600-VKL</t>
  </si>
  <si>
    <t>D8</t>
  </si>
  <si>
    <t>ARMATURY</t>
  </si>
  <si>
    <t>D9</t>
  </si>
  <si>
    <t>PŘIPOJENÍ OTOPNÝCH TĚLES</t>
  </si>
  <si>
    <t>Pol337</t>
  </si>
  <si>
    <t>Rohový radiátorový ventil, DN 15</t>
  </si>
  <si>
    <t>Pol338</t>
  </si>
  <si>
    <t>Rohové regulační šroubení, DN 15</t>
  </si>
  <si>
    <t>Pol291</t>
  </si>
  <si>
    <t>Rohové dvojité regulační šroubení, DN 15</t>
  </si>
  <si>
    <t>Pol292</t>
  </si>
  <si>
    <t>Připojovací rohová dvoubodová armatura, DN15</t>
  </si>
  <si>
    <t>Pol293</t>
  </si>
  <si>
    <t>Svěrné šroubení vnější závit, ventil DN 15, trubka DN15</t>
  </si>
  <si>
    <t>Pol294</t>
  </si>
  <si>
    <t xml:space="preserve">Termostatická hlavice k ventilu  pro veřejné prostory s ochranou proti odcizení</t>
  </si>
  <si>
    <t>Pol295</t>
  </si>
  <si>
    <t>Růžice bílá pro potrubí dvojitá 15×1</t>
  </si>
  <si>
    <t>D10</t>
  </si>
  <si>
    <t>STROJOVNA VYTÁPĚNÍ – místnost 2-02</t>
  </si>
  <si>
    <t>D11</t>
  </si>
  <si>
    <t xml:space="preserve">Vypouštěcí kulový kohout  (VK××) </t>
  </si>
  <si>
    <t>Pol339</t>
  </si>
  <si>
    <t>DN 15</t>
  </si>
  <si>
    <t>D12</t>
  </si>
  <si>
    <t>Automatický odvzdušňovací ventil (AO××)</t>
  </si>
  <si>
    <t>Pol340</t>
  </si>
  <si>
    <t>DN 10</t>
  </si>
  <si>
    <t>D13</t>
  </si>
  <si>
    <t>Uzavírací kulový kohout (UK××)</t>
  </si>
  <si>
    <t>Pol341</t>
  </si>
  <si>
    <t>DN 32</t>
  </si>
  <si>
    <t>D14</t>
  </si>
  <si>
    <t>Zpětný ventil typ (ZV××)</t>
  </si>
  <si>
    <t>Pol342</t>
  </si>
  <si>
    <t>D15</t>
  </si>
  <si>
    <t>Filtr závitový (F××)</t>
  </si>
  <si>
    <t>Pol343</t>
  </si>
  <si>
    <t>Pol344</t>
  </si>
  <si>
    <t>Teploměr BiTh bimetalový ručkový D 80 mm, 0 - 120 °C, délka čidla 45 mm + pouzdro do T kusu</t>
  </si>
  <si>
    <t>D16</t>
  </si>
  <si>
    <t>ROZVOD POTRUBÍ</t>
  </si>
  <si>
    <t>D17</t>
  </si>
  <si>
    <t>Ocelové potrubí: včetně tvarovek, přechodek, montáže a tlakových zkoušek</t>
  </si>
  <si>
    <t>Pol296</t>
  </si>
  <si>
    <t>Pol297</t>
  </si>
  <si>
    <t>DN 20</t>
  </si>
  <si>
    <t>Pol345</t>
  </si>
  <si>
    <t>DN 25</t>
  </si>
  <si>
    <t>Pol346</t>
  </si>
  <si>
    <t>Pol298</t>
  </si>
  <si>
    <t>Tlakové zkoušky potrubí z trubek závitových do DN 40</t>
  </si>
  <si>
    <t>D18</t>
  </si>
  <si>
    <t>IZOLACE TEPELNÉ</t>
  </si>
  <si>
    <t>D19</t>
  </si>
  <si>
    <t>Izolace tepelná návlečnou pěnovou izolací:</t>
  </si>
  <si>
    <t>D20</t>
  </si>
  <si>
    <t>tloušťka izolace: 13 mm</t>
  </si>
  <si>
    <t>Pol299</t>
  </si>
  <si>
    <t>pro potrubí ocel DN 15</t>
  </si>
  <si>
    <t>D21</t>
  </si>
  <si>
    <t>tloušťka izolace: 20 mm</t>
  </si>
  <si>
    <t>pro potrubí ocel DN 20</t>
  </si>
  <si>
    <t>Pol347</t>
  </si>
  <si>
    <t>pro potrubí ocel DN 25</t>
  </si>
  <si>
    <t>D22</t>
  </si>
  <si>
    <t>izolace tepelná minerální izolací s povrchovou úpravou:</t>
  </si>
  <si>
    <t>Pol348</t>
  </si>
  <si>
    <t>pro potrubí ocel DN 32 – tl. 30 mm</t>
  </si>
  <si>
    <t>D23</t>
  </si>
  <si>
    <t>DOPLŇKOVÉ KONSTRUKCE A NÁTĚRY</t>
  </si>
  <si>
    <t>Kotvicí zařízení pro výše uvedené ocelové potrubí</t>
  </si>
  <si>
    <t>Nátěry doplňkových konstrukcí dvojnásobné + základní</t>
  </si>
  <si>
    <t>D24</t>
  </si>
  <si>
    <t>Nátěry kovových potrubí a armatur do DN 40 synt. na vzduchuschnoucí dvojnásobné základní</t>
  </si>
  <si>
    <t>Pol349</t>
  </si>
  <si>
    <t>Pol350</t>
  </si>
  <si>
    <t>D25</t>
  </si>
  <si>
    <t>ZPROVOZNĚNÍ A MONTÁŽ</t>
  </si>
  <si>
    <t>Pol351</t>
  </si>
  <si>
    <t>Proplach potrubí</t>
  </si>
  <si>
    <t>Pol352</t>
  </si>
  <si>
    <t>Napouštění otopné soustavy objektu</t>
  </si>
  <si>
    <t>Pol353</t>
  </si>
  <si>
    <t>Zkoušky dle ČSN 06 0310 včetně předání protokolů</t>
  </si>
  <si>
    <t>Pol308</t>
  </si>
  <si>
    <t xml:space="preserve">Topná zkouška  - 72 hod</t>
  </si>
  <si>
    <t>h</t>
  </si>
  <si>
    <t>Pol354</t>
  </si>
  <si>
    <t>Hydronické vyregulování</t>
  </si>
  <si>
    <t>Pol355</t>
  </si>
  <si>
    <t>Autorský dozor</t>
  </si>
  <si>
    <t>Pol356</t>
  </si>
  <si>
    <t>Realizační / dílenská projektová dokumentace</t>
  </si>
  <si>
    <t>Pol357</t>
  </si>
  <si>
    <t>Proškolení obsluhy</t>
  </si>
  <si>
    <t>Pol358</t>
  </si>
  <si>
    <t>Dokumentace skutečného provedení stavby</t>
  </si>
  <si>
    <t>D26</t>
  </si>
  <si>
    <t>STAVEBNÍ ÚPRAVY</t>
  </si>
  <si>
    <t>Pol359</t>
  </si>
  <si>
    <t>Zhotovení prostupů zdivem (dle dispozice – viz výkresová část)</t>
  </si>
  <si>
    <t>Pol360</t>
  </si>
  <si>
    <t>Drážky do stěn pro vedení potrubí</t>
  </si>
  <si>
    <t>Pol361</t>
  </si>
  <si>
    <t>Oprava povrchů po prostupech / drážkách</t>
  </si>
  <si>
    <t>Pol362</t>
  </si>
  <si>
    <t>Příprava pro umístění zařízení v technické místnosti</t>
  </si>
  <si>
    <t>Pol363</t>
  </si>
  <si>
    <t>Zajistit přístupnost pro montáž, údržbu a servis</t>
  </si>
  <si>
    <t>D.1.4.2.1 - Teplovod</t>
  </si>
  <si>
    <t>D2 - A1) Komponenty předizolovaného systému</t>
  </si>
  <si>
    <t>D3 - A2) Klasická potrubní část</t>
  </si>
  <si>
    <t xml:space="preserve">    D4 - ultrazvukové měřidlo tepla</t>
  </si>
  <si>
    <t xml:space="preserve">    D5 - Vypouštěcí kulový kohout  (VK××) </t>
  </si>
  <si>
    <t xml:space="preserve">    D6 - závitový kulový kohout  (UK××) </t>
  </si>
  <si>
    <t xml:space="preserve">    D7 - Zpětný ventil typ (ZV××)</t>
  </si>
  <si>
    <t xml:space="preserve">    D8 - automatický odvzdušňovací ventil (AO××)</t>
  </si>
  <si>
    <t>D9 - A3) Komunikační kabel</t>
  </si>
  <si>
    <t>D10 - A4) Stavební objekty – šachty</t>
  </si>
  <si>
    <t>D11 - A5) Zemní práce</t>
  </si>
  <si>
    <t>D12 - A10) Ostatní</t>
  </si>
  <si>
    <t>Pol364</t>
  </si>
  <si>
    <t>Pol365</t>
  </si>
  <si>
    <t>poplatky (DIR, pronájem pozemků, apod.)</t>
  </si>
  <si>
    <t>Pol366</t>
  </si>
  <si>
    <t>A1) Komponenty předizolovaného systému</t>
  </si>
  <si>
    <t>Pol367</t>
  </si>
  <si>
    <t xml:space="preserve">Trubka        42,4/110 mm     6 m        sign. vodič</t>
  </si>
  <si>
    <t>Poznámka k položce:_x000d_
uvedená specifikace je provedena pro potrubní systém s předizolovanými tvarovkami. Potrubní systém bude vybaven sign. vodiči.</t>
  </si>
  <si>
    <t>Pol368</t>
  </si>
  <si>
    <t xml:space="preserve">předizolovaný ohyb     90°  42,4/110 mm sign. vodič 1×1,5 m</t>
  </si>
  <si>
    <t>Pol369</t>
  </si>
  <si>
    <t xml:space="preserve">předizolovaný ohyb     90°  42,4/110 mm sign. vodič 1×1 m</t>
  </si>
  <si>
    <t>Pol370</t>
  </si>
  <si>
    <t xml:space="preserve">Spojka 110 mm        + foam pack</t>
  </si>
  <si>
    <t>Pol371</t>
  </si>
  <si>
    <t xml:space="preserve">ukončení potrubí průchozí  42,4/110  mm</t>
  </si>
  <si>
    <t>Pol372</t>
  </si>
  <si>
    <t xml:space="preserve">příslušenství (upevňovací pásky, úchytky monit.  drátů, spojky monit. drátů) pro výše uvedené spoje</t>
  </si>
  <si>
    <t>Pol373</t>
  </si>
  <si>
    <t xml:space="preserve">polštářové desky pro uvedený rozsah distribuční  sítě</t>
  </si>
  <si>
    <t>Pol374</t>
  </si>
  <si>
    <t>doprava potrubního materiálu na stavbu</t>
  </si>
  <si>
    <t>Pol375</t>
  </si>
  <si>
    <t xml:space="preserve">montáž předizolovaného potrubního systému   42,4/110 vč. sign. vodičů</t>
  </si>
  <si>
    <t>Pol376</t>
  </si>
  <si>
    <t xml:space="preserve">předepnutí předizolovaného potrubí  DN 32 při teplotě 65 ° C</t>
  </si>
  <si>
    <t>Pol377</t>
  </si>
  <si>
    <t xml:space="preserve">tlakové zkoušky předizolovaného  potrubí  DN 32 (1,6 MPa) vč.  Protokolu</t>
  </si>
  <si>
    <t>Pol378</t>
  </si>
  <si>
    <t xml:space="preserve">předběžné pracovní proměření alarmu  předizolovaného potrubí</t>
  </si>
  <si>
    <t>Pol379</t>
  </si>
  <si>
    <t>výchozí proměření alarmu</t>
  </si>
  <si>
    <t>Pol380</t>
  </si>
  <si>
    <t xml:space="preserve">radiografická kontrola svarů  20 %</t>
  </si>
  <si>
    <t>Pol381</t>
  </si>
  <si>
    <t>proplach potrubí</t>
  </si>
  <si>
    <t>Pol382</t>
  </si>
  <si>
    <t xml:space="preserve">napouštění nového potrubního systému  upravenou vodou</t>
  </si>
  <si>
    <t>Pol383</t>
  </si>
  <si>
    <t xml:space="preserve">výstražná folie PVC  š = 330 mm zelená</t>
  </si>
  <si>
    <t>Pol384</t>
  </si>
  <si>
    <t xml:space="preserve">výstražná folie PVC  š = 330 mm oranžová</t>
  </si>
  <si>
    <t>Pol385</t>
  </si>
  <si>
    <t>geodetické zaměření trasy potrubí vč. polohy svarů</t>
  </si>
  <si>
    <t>A2) Klasická potrubní část</t>
  </si>
  <si>
    <t>Pol386</t>
  </si>
  <si>
    <t>ocelové potrubí 3/8“</t>
  </si>
  <si>
    <t>Pol387</t>
  </si>
  <si>
    <t>ocelové potrubí DN32</t>
  </si>
  <si>
    <t>Pol388</t>
  </si>
  <si>
    <t xml:space="preserve">přivařovací - kulový kohout  DN 10(15) / PN 16</t>
  </si>
  <si>
    <t>Pol389</t>
  </si>
  <si>
    <t xml:space="preserve">přivařovací - kulový kohout  DN 32 / PN 16</t>
  </si>
  <si>
    <t>Pol390</t>
  </si>
  <si>
    <t>nátěry potrubí do DN 32 základní</t>
  </si>
  <si>
    <t>Pol391</t>
  </si>
  <si>
    <t xml:space="preserve">tepelné izolace tl. 30 mm DN 32  vč povrchové úpravy</t>
  </si>
  <si>
    <t>ultrazvukové měřidlo tepla</t>
  </si>
  <si>
    <t>Pol392</t>
  </si>
  <si>
    <t xml:space="preserve">jmenovitý průtok 2,5 m3/h stavební délka 190 mm, tlak PN16, připojení závit G 1  včetně úpravy potrubní části návarků, jímek, čidel a kabelových tras</t>
  </si>
  <si>
    <t xml:space="preserve">závitový kulový kohout  (UK××) </t>
  </si>
  <si>
    <t>Pol393</t>
  </si>
  <si>
    <t>automatický odvzdušňovací ventil (AO××)</t>
  </si>
  <si>
    <t>A3) Komunikační kabel</t>
  </si>
  <si>
    <t>Pol394</t>
  </si>
  <si>
    <t>instalace dvojice sdělovacích kabelu pro zemní uložení TCEKPFLE 1x4x0,8 do ochranné trubky</t>
  </si>
  <si>
    <t>Pol395</t>
  </si>
  <si>
    <t>spotřeba kabelu TCEKPFLE 1x4x0,8</t>
  </si>
  <si>
    <t>Pol396</t>
  </si>
  <si>
    <t>ochranná trubka ohebná plastová včetně spojek</t>
  </si>
  <si>
    <t>Pol397</t>
  </si>
  <si>
    <t>zapojení a oživení systému</t>
  </si>
  <si>
    <t>A4) Stavební objekty – šachty</t>
  </si>
  <si>
    <t>Pol398</t>
  </si>
  <si>
    <t>montážní šachta 1000×800×1000 mm v objektu EGC včetně zapravení, opravy hydroizolací a doplnění podlahy</t>
  </si>
  <si>
    <t>Pol399</t>
  </si>
  <si>
    <t>montážní šachta 800×800×1000 mm v objektu heliportu – dodávka stavební část</t>
  </si>
  <si>
    <t>Pol400</t>
  </si>
  <si>
    <t>zhotovení otvorů do základů staveb pro potrubí průměru 200 mm</t>
  </si>
  <si>
    <t>A5) Zemní práce</t>
  </si>
  <si>
    <t>Pol401</t>
  </si>
  <si>
    <t xml:space="preserve">sejmutí ornice tl. 20 cm, nakládání, vykládání  a přesun na meziskládku do 5 km</t>
  </si>
  <si>
    <t>Pol402</t>
  </si>
  <si>
    <t xml:space="preserve">naložení  a dovoz sejmuté ornice z meziskládky  a zpětné rozprostření</t>
  </si>
  <si>
    <t>Pol403</t>
  </si>
  <si>
    <t xml:space="preserve">výkop rýhy pro  potrubí, hornina  tř. 2 a 3</t>
  </si>
  <si>
    <t>Pol404</t>
  </si>
  <si>
    <t>příplatek za lepivost 30%</t>
  </si>
  <si>
    <t>Pol405</t>
  </si>
  <si>
    <t>vyrovnání dna výkopu</t>
  </si>
  <si>
    <t>Pol406</t>
  </si>
  <si>
    <t>separační vrstva geotextilie</t>
  </si>
  <si>
    <t>Pol407</t>
  </si>
  <si>
    <t xml:space="preserve">podsyp a zásyp potrubí pískem zrna max. prům.  4 mm</t>
  </si>
  <si>
    <t>Pol408</t>
  </si>
  <si>
    <t>zásyp výkopkem se zhutněním po 20 cm vrstvách</t>
  </si>
  <si>
    <t>Pol409</t>
  </si>
  <si>
    <t>urovnání terénu</t>
  </si>
  <si>
    <t>A10) Ostatní</t>
  </si>
  <si>
    <t>Pol410</t>
  </si>
  <si>
    <t xml:space="preserve">Vytýčení sítí jejich správci v souladu s jejich  stanovisky a s ustanovením stavebního povolení</t>
  </si>
  <si>
    <t>Pol411</t>
  </si>
  <si>
    <t xml:space="preserve">Ošetření křížení inženýrských sítí dle pokynů  jejich správců</t>
  </si>
  <si>
    <t>Pol412</t>
  </si>
  <si>
    <t>Pol413</t>
  </si>
  <si>
    <t>Dokumentace skutečného stavu</t>
  </si>
  <si>
    <t>Pol414</t>
  </si>
  <si>
    <t xml:space="preserve">Sjednání věcných břemen dle ustanovení správců  sítí a vlastníků pozemků</t>
  </si>
  <si>
    <t>Pol415</t>
  </si>
  <si>
    <t>Geodetické zaměření trasy potrubí</t>
  </si>
  <si>
    <t>Pol416</t>
  </si>
  <si>
    <t xml:space="preserve">Provedení hutnících zkoušek,  předání protokolů o hutnících zkouškách</t>
  </si>
  <si>
    <t>D.1.4.3 - Vzduchotechnika</t>
  </si>
  <si>
    <t>D1 - zař. č. 01</t>
  </si>
  <si>
    <t>D2 - zař. č. 02</t>
  </si>
  <si>
    <t>D3 - zař. č. 03</t>
  </si>
  <si>
    <t>D4 - zař. č. 90</t>
  </si>
  <si>
    <t>D5 - zař. č. P1</t>
  </si>
  <si>
    <t>D6 - Ostatní</t>
  </si>
  <si>
    <t>zař. č. 01</t>
  </si>
  <si>
    <t>1A.001</t>
  </si>
  <si>
    <t xml:space="preserve">Radiální ventilátor d 250 EC  Radiální kovový ventilátor pro kruhové potrubí; vč časového spínače CS3-4; vč. rámu pod ventilátor; vč. dalšího nezbytného příslušenství, technické parametry zařízení viz tabulka zařízení</t>
  </si>
  <si>
    <t>1A.012</t>
  </si>
  <si>
    <t>Pružná vložka d250</t>
  </si>
  <si>
    <t>1A.152</t>
  </si>
  <si>
    <t>Tlumič hluku d 250, délka 900 kruhový</t>
  </si>
  <si>
    <t>1A.202</t>
  </si>
  <si>
    <t>Zpětná klapka RSK 250 ED pro kruhové potrubí a SPIRO, provedení „motýlová“</t>
  </si>
  <si>
    <t>1A.300.1</t>
  </si>
  <si>
    <t>Požární klapka 250x125 se servopohonem - napájecí napětí AC 230 V</t>
  </si>
  <si>
    <t>1A.301.1</t>
  </si>
  <si>
    <t>1A.302.1</t>
  </si>
  <si>
    <t>1A.303.1</t>
  </si>
  <si>
    <t>Požární klapka d 125 se servopohonem - napájecí napětí AC 230 V</t>
  </si>
  <si>
    <t>1A.304.1</t>
  </si>
  <si>
    <t>1A.305.1</t>
  </si>
  <si>
    <t>Požární klapka d 100 se servopohonem - napájecí napětí AC 230 V</t>
  </si>
  <si>
    <t>1A.306.1</t>
  </si>
  <si>
    <t>1A.401</t>
  </si>
  <si>
    <t>Talířový ventil d 125 odvodní, lakovaný; barva RAL dle požadavku architekta</t>
  </si>
  <si>
    <t>1A.411</t>
  </si>
  <si>
    <t>Talířový ventil d 100 odvodní, lakovaný; barva RAL dle požadavku architekta</t>
  </si>
  <si>
    <t>1A.412</t>
  </si>
  <si>
    <t>1A.413</t>
  </si>
  <si>
    <t>Talířový ventil d 200 odvodní, přefuk; barva RAL dle požadavku architekta</t>
  </si>
  <si>
    <t>1A.415</t>
  </si>
  <si>
    <t>1A.422</t>
  </si>
  <si>
    <t>Výfukový kus d250 pozink; 45°</t>
  </si>
  <si>
    <t>1A.703</t>
  </si>
  <si>
    <t>Potrubí d 127 ohebná hadice s akusticky tlumícím účinkem</t>
  </si>
  <si>
    <t>1A.705</t>
  </si>
  <si>
    <t>Potrubí d 203 ohebná hadice s akusticky tlumícím účinkem</t>
  </si>
  <si>
    <t>VZT.01</t>
  </si>
  <si>
    <t>Čtyřhranné potrubí skupiny I, třída těsnosti B (ČSN EN 15727) materiál pozinkovaný plech se stranami nad 250 mm</t>
  </si>
  <si>
    <t>VZT.02</t>
  </si>
  <si>
    <t>Čtyřhranné potrubí skupiny I, třída těsnosti B (ČSN EN 15727) materiál pozinkovaný plech se stranami nad 250 mm, tvarovky</t>
  </si>
  <si>
    <t>VZT.03</t>
  </si>
  <si>
    <t>Vinuté potrubí SPIRO materiál pozinkovaný plech do průměru 100 mm</t>
  </si>
  <si>
    <t>VZT.04</t>
  </si>
  <si>
    <t>Vinuté potrubí SPIRO materiál pozinkovaný plech do průměru 100 mm, tvarovky</t>
  </si>
  <si>
    <t>VZT.05</t>
  </si>
  <si>
    <t>Vinuté potrubí SPIRO materiál pozinkovaný plech do průměru 140 mm</t>
  </si>
  <si>
    <t>VZT.06</t>
  </si>
  <si>
    <t>Vinuté potrubí SPIRO materiál pozinkovaný plech do průměru 140 mm, tvarovky</t>
  </si>
  <si>
    <t>VZT.07</t>
  </si>
  <si>
    <t>Vinuté potrubí SPIRO materiál pozinkovaný plech do průměru 200 mm</t>
  </si>
  <si>
    <t>VZT.08</t>
  </si>
  <si>
    <t>Vinuté potrubí SPIRO materiál pozinkovaný plech do průměru 200 mm, tvarovky</t>
  </si>
  <si>
    <t>VZT.09</t>
  </si>
  <si>
    <t>Vinuté potrubí SPIRO materiál pozinkovaný plech do průměru 280 mm</t>
  </si>
  <si>
    <t>VZT.10</t>
  </si>
  <si>
    <t>Vinuté potrubí SPIRO materiál pozinkovaný plech do průměru 280 mm, tvarovky</t>
  </si>
  <si>
    <t>zař. č. 02</t>
  </si>
  <si>
    <t>2A.001</t>
  </si>
  <si>
    <t xml:space="preserve">Radiální ventilátor d 125 EC  Radiální kovový ventilátor pro kruhové potrubí; vč časového spínače CS3-4; vč. rámu pod ventilátor; vč. dalšího nezbytného příslušenství, technické parametry zařízení viz tabulka zařízení</t>
  </si>
  <si>
    <t>2A.010</t>
  </si>
  <si>
    <t>Pružná vložka d125</t>
  </si>
  <si>
    <t>2A.151</t>
  </si>
  <si>
    <t xml:space="preserve">Tlumič hlulku d 125, délka 900  kruhový</t>
  </si>
  <si>
    <t>2A.200</t>
  </si>
  <si>
    <t xml:space="preserve">Zpětná klapka d 125  pro kruhové potrubí a SPIRO, provedení „motýlová“</t>
  </si>
  <si>
    <t>2A.300.2</t>
  </si>
  <si>
    <t>2A.301.2</t>
  </si>
  <si>
    <t>2A.303.2</t>
  </si>
  <si>
    <t>2A.304.2</t>
  </si>
  <si>
    <t>2A.401</t>
  </si>
  <si>
    <t>2A.412</t>
  </si>
  <si>
    <t>2A.420</t>
  </si>
  <si>
    <t>Výfukový kus d125 pozink; 45°</t>
  </si>
  <si>
    <t>2A.703</t>
  </si>
  <si>
    <t>VZT.11</t>
  </si>
  <si>
    <t>VZT.12</t>
  </si>
  <si>
    <t>VZT.13</t>
  </si>
  <si>
    <t>VZT.14</t>
  </si>
  <si>
    <t>zař. č. 03</t>
  </si>
  <si>
    <t>3A.001</t>
  </si>
  <si>
    <t xml:space="preserve">Radiální ventilátor d  125 EC  Radiální kovový ventilátor pro kruhové potrubí; vč časového spínače CS3-4; vč. rámu pod ventilátor; vč. dalšího nezbytného příslušenství, technické parametry zařízení viz tabulka zařízení</t>
  </si>
  <si>
    <t>3A.010</t>
  </si>
  <si>
    <t>3A.151</t>
  </si>
  <si>
    <t xml:space="preserve">Tlumič hluku d  125, délka 900  kruhový</t>
  </si>
  <si>
    <t>3A.200</t>
  </si>
  <si>
    <t xml:space="preserve">Zoětná klapka d 125  pro kruhové potrubí a SPIRO, provedení „motýlová“</t>
  </si>
  <si>
    <t>3A.300.3</t>
  </si>
  <si>
    <t>3A.301.3</t>
  </si>
  <si>
    <t>3A.302.3</t>
  </si>
  <si>
    <t>3A.303.3</t>
  </si>
  <si>
    <t>3A.400</t>
  </si>
  <si>
    <t>Talířový ventil d 80 odvodní, barva RAL dle požadavku architekta</t>
  </si>
  <si>
    <t>3A.410</t>
  </si>
  <si>
    <t>3A.411</t>
  </si>
  <si>
    <t>Talířový ventil d 100 odvodní, přefuk; barva RAL dle požadavku architekta</t>
  </si>
  <si>
    <t>3A.412</t>
  </si>
  <si>
    <t>3A.415</t>
  </si>
  <si>
    <t>3A.420</t>
  </si>
  <si>
    <t>3A.701</t>
  </si>
  <si>
    <t>Potrubí d 82 ohebná hadice s akusticky tlumícím účinkem</t>
  </si>
  <si>
    <t>3A.702</t>
  </si>
  <si>
    <t>Potrubí d 102 ohebná hadice s akusticky tlumícím účinkem</t>
  </si>
  <si>
    <t>3A.703</t>
  </si>
  <si>
    <t>VZT.15</t>
  </si>
  <si>
    <t>VZT.16</t>
  </si>
  <si>
    <t>VZT.17</t>
  </si>
  <si>
    <t>VZT.18</t>
  </si>
  <si>
    <t>zař. č. 90</t>
  </si>
  <si>
    <t>90.430</t>
  </si>
  <si>
    <t>Výfukový kus 250x250 pozink; 45°</t>
  </si>
  <si>
    <t>VZT.19</t>
  </si>
  <si>
    <t>materiál pozinkovaný plech se stranami nad 250 mm</t>
  </si>
  <si>
    <t>VZT.20</t>
  </si>
  <si>
    <t>materiál pozinkovaný plech se stranami nad 250 mm, tvarovky</t>
  </si>
  <si>
    <t>zař. č. P1</t>
  </si>
  <si>
    <t>P1.001</t>
  </si>
  <si>
    <t>ventilátor s bočním výtlakem, AC motor, akustická a tepelná izolace,</t>
  </si>
  <si>
    <t>P1.015</t>
  </si>
  <si>
    <t>Pružná vložka 678x678</t>
  </si>
  <si>
    <t>P1.250.S</t>
  </si>
  <si>
    <t>Těsná regulační klapka 1000x800 servopohon s havarijní fcí 230V (klapka zavřená bez napětí)</t>
  </si>
  <si>
    <t>P1.450</t>
  </si>
  <si>
    <t xml:space="preserve">Koncová mřížka 1000x800  krycí, rozměr 1000x800, průtočná plocha min. 75%</t>
  </si>
  <si>
    <t>P1.460</t>
  </si>
  <si>
    <t>Sací/výfukový kus 678x678 materiál pozink</t>
  </si>
  <si>
    <t>P1.901</t>
  </si>
  <si>
    <t>Tepelná izolace do plechu 60mm - Izolace z minerální plsti, oplechování pozink TIP-60mm</t>
  </si>
  <si>
    <t>VZT.21</t>
  </si>
  <si>
    <t>VZT.22</t>
  </si>
  <si>
    <t>Pol273</t>
  </si>
  <si>
    <t>Požární ucpávky:</t>
  </si>
  <si>
    <t>Pol274</t>
  </si>
  <si>
    <t>Doprava:</t>
  </si>
  <si>
    <t>Pol275</t>
  </si>
  <si>
    <t>Komplexní zkoušky:</t>
  </si>
  <si>
    <t>Pol276</t>
  </si>
  <si>
    <t>Dokumentace, zaškolení, ostatní:</t>
  </si>
  <si>
    <t>Pol277</t>
  </si>
  <si>
    <t>Protivibrační opatření:</t>
  </si>
  <si>
    <t>Pol278</t>
  </si>
  <si>
    <t>Zaregulování zařízení VZT a kontrola zaregulování pověřenou osobou</t>
  </si>
  <si>
    <t>D.1.4.3.1 - VRF chlazení</t>
  </si>
  <si>
    <t>SZ - SPOLEČNÉ ZAŘÍZENÍ</t>
  </si>
  <si>
    <t>D2 - Systém 2 - Split systém místnost 3-05</t>
  </si>
  <si>
    <t>SZ</t>
  </si>
  <si>
    <t>SPOLEČNÉ ZAŘÍZENÍ</t>
  </si>
  <si>
    <t>SZ.1</t>
  </si>
  <si>
    <t>Ocelové konstrukce pod venkovní kond.jednotky, vč.podkladní gumy</t>
  </si>
  <si>
    <t>SZ.2</t>
  </si>
  <si>
    <t>Požární ucpávky</t>
  </si>
  <si>
    <t>SZ.3</t>
  </si>
  <si>
    <t>Montážní, těsnící a spoj.materiál + doprava</t>
  </si>
  <si>
    <t>SZ.5</t>
  </si>
  <si>
    <t>Uvedení do provozu, zaškolení obsluhy</t>
  </si>
  <si>
    <t>SZ.6</t>
  </si>
  <si>
    <t>Měření hluku</t>
  </si>
  <si>
    <t>Systém 2 - Split systém místnost 3-05</t>
  </si>
  <si>
    <t>3.1.1</t>
  </si>
  <si>
    <t>Venkovni jednotka Qchl = 2,5 kW, Qt = 3,2 kW, Pchlmax. = 0,44 kW, Ptmax. = 0,59 kW, max. pocet pripojitelnych vnitrnich jednotek 1, max. vaha 43 kg. Hladina akustického tlaku cooling 44/ heating 45</t>
  </si>
  <si>
    <t>3.2.1</t>
  </si>
  <si>
    <t>Vnitřní kazetová jednotka Qchl = 2,5 kW, Qt = 3,2 kW, 220-240V/50Hz, hladina akustického tlaku P-Hi39/Hi33/Med25/Low19 dB</t>
  </si>
  <si>
    <t>3.5.1</t>
  </si>
  <si>
    <t>Cu potrubí 6,35/9,52 mm vč.izolace</t>
  </si>
  <si>
    <t>3.6</t>
  </si>
  <si>
    <t>Nástěnný ovládač</t>
  </si>
  <si>
    <t>3.7</t>
  </si>
  <si>
    <t>Přídavná náplň chladiva</t>
  </si>
  <si>
    <t>D.1.4.4 - Silnoproud</t>
  </si>
  <si>
    <t>1 - Specifikace materiálu – kabely</t>
  </si>
  <si>
    <t>2 - Specifikace materiálu – ukončení kabelů</t>
  </si>
  <si>
    <t>3 - Specifikace materiálu – rozvaděče</t>
  </si>
  <si>
    <t>4 - Specifikace materiálu – svítidla LED 4000K + NO</t>
  </si>
  <si>
    <t>5 - Specifikace materiálu – žlaby, trubky, nosné konstrukce</t>
  </si>
  <si>
    <t>6 - Specifikace materiálu – spínače, ovladače, zásuvky</t>
  </si>
  <si>
    <t>7 - Specifikace materiálu – hromosvod, uzemnění</t>
  </si>
  <si>
    <t>8 - Specifikace materiálu – ostatní</t>
  </si>
  <si>
    <t>9 - Specifikace materiálu – vyhřívání okapových svodů</t>
  </si>
  <si>
    <t xml:space="preserve">10 - Ostatní </t>
  </si>
  <si>
    <t>Specifikace materiálu – kabely</t>
  </si>
  <si>
    <t>1.</t>
  </si>
  <si>
    <t>Kabel CXKE-R 2Jx1,5 mm2</t>
  </si>
  <si>
    <t>2.</t>
  </si>
  <si>
    <t>Kabel CXKE-R 3Ox1,5 mm2</t>
  </si>
  <si>
    <t>3.</t>
  </si>
  <si>
    <t>Kabel CXKE-R 3Jx1,5 mm2</t>
  </si>
  <si>
    <t>4.</t>
  </si>
  <si>
    <t>Kabel CXKE-R 3Jx2,5 mm2</t>
  </si>
  <si>
    <t>5.</t>
  </si>
  <si>
    <t>Kabel CXKE-R 5Jx1,5 mm2</t>
  </si>
  <si>
    <t>6.</t>
  </si>
  <si>
    <t>Kabel CXKE-R 5Jx2,5 mm2</t>
  </si>
  <si>
    <t>7.</t>
  </si>
  <si>
    <t>Kabel CXKE-R 7x1,5 mm2</t>
  </si>
  <si>
    <t>8.</t>
  </si>
  <si>
    <t>Kabel CXKE-R 5Jx10 mm2</t>
  </si>
  <si>
    <t>9.</t>
  </si>
  <si>
    <t>Kabel AYKY 3x240+120</t>
  </si>
  <si>
    <t>10.</t>
  </si>
  <si>
    <t>Kabel s funkční schopností při požáru E90min CXKH-V 3Jx1,5 mm2</t>
  </si>
  <si>
    <t>11.</t>
  </si>
  <si>
    <t>Kabel s funkční schopností při požáru E90min CXKH-V 3Jx2,5 mm2</t>
  </si>
  <si>
    <t>12.</t>
  </si>
  <si>
    <t>Kabel s funkční schopností při požáru E90min CXKH-V 5Jx1,5 mm2</t>
  </si>
  <si>
    <t>13.</t>
  </si>
  <si>
    <t>Kabel s funkční schopností při požáru E90min Prafladur+ 5Jx2,5 mm2</t>
  </si>
  <si>
    <t>14.</t>
  </si>
  <si>
    <t>Kabel s funkční schopností při požáru E90min CXKH-V 3Jx4 mm2</t>
  </si>
  <si>
    <t>14..1</t>
  </si>
  <si>
    <t>Kabel s funkční schopností při požáru E90min CXKH-V 5Jx6 mm2</t>
  </si>
  <si>
    <t>15.</t>
  </si>
  <si>
    <t>Kabel s funkční schopností při požáru E90min-Prafladur+ 5x35 mm2</t>
  </si>
  <si>
    <t>16.</t>
  </si>
  <si>
    <t>Kabel JYTY 2x1,5</t>
  </si>
  <si>
    <t>17.</t>
  </si>
  <si>
    <t>Kabely JYSTY 4x2x0,8</t>
  </si>
  <si>
    <t>18.</t>
  </si>
  <si>
    <t>Vodič 1CH-R 50 mm2 žlzel</t>
  </si>
  <si>
    <t>19.</t>
  </si>
  <si>
    <t>Vodič CY 6 mm2 žlzel</t>
  </si>
  <si>
    <t>20.</t>
  </si>
  <si>
    <t>Vodič CY 10 mm2 žlzel</t>
  </si>
  <si>
    <t>21.</t>
  </si>
  <si>
    <t>Vodič CY 16 mm2 žlzel</t>
  </si>
  <si>
    <t>22.</t>
  </si>
  <si>
    <t>Podružný materiál</t>
  </si>
  <si>
    <t>23.</t>
  </si>
  <si>
    <t>PPV</t>
  </si>
  <si>
    <t>Specifikace materiálu – ukončení kabelů</t>
  </si>
  <si>
    <t>1..1</t>
  </si>
  <si>
    <t>Ukončení vodičů v rozvaděči – do 3x2,5</t>
  </si>
  <si>
    <t>2..1</t>
  </si>
  <si>
    <t>Ukončení vodičů v rozvaděči – do 3x6</t>
  </si>
  <si>
    <t>3..1</t>
  </si>
  <si>
    <t>Ukončení vodičů v rozvaděči – do 5x4</t>
  </si>
  <si>
    <t>4..1</t>
  </si>
  <si>
    <t>Ukončení vodičů v rozvaděči – do 5x6</t>
  </si>
  <si>
    <t>5..1</t>
  </si>
  <si>
    <t>Ukončení vodičů v rozvaděči – do 5x16</t>
  </si>
  <si>
    <t>6..1</t>
  </si>
  <si>
    <t>Ukončení vodičů v rozvaděči – do 5x35</t>
  </si>
  <si>
    <t>7..1</t>
  </si>
  <si>
    <t>Ukončení vodičů v rozvaděči – do 12x4</t>
  </si>
  <si>
    <t>8..1</t>
  </si>
  <si>
    <t>Ukončení vodičů v rozvaděči – do 4x120</t>
  </si>
  <si>
    <t>9..1</t>
  </si>
  <si>
    <t>Ukončení vodičů v rozvaděči – do 4x240</t>
  </si>
  <si>
    <t>10..1</t>
  </si>
  <si>
    <t>11..1</t>
  </si>
  <si>
    <t>Specifikace materiálu – rozvaděče</t>
  </si>
  <si>
    <t>1..2</t>
  </si>
  <si>
    <t>Rozvaděč RH 1 dle schéma</t>
  </si>
  <si>
    <t>2..2</t>
  </si>
  <si>
    <t>Rozvaděč RPO dle schéma</t>
  </si>
  <si>
    <t>3..2</t>
  </si>
  <si>
    <t>Úprava stávající hlavní rozvodny - Doplnění jištěného vývodu DO 3x 200 A nast. na 3x 100 A s napěťovou spouští 230 V</t>
  </si>
  <si>
    <t xml:space="preserve">Poznámka k položce:_x000d_
AC do rozvaděče RH2 rozvodny "Prádelna". Doplnění jištěného vývodu MDO 3x 630 A nast na 3x 400A s napěťovou spouští 230 V AC do rozvaděče RH rozvodny "Prádelna" , Doplnění jištěného vývodu MDO 3x 63 A s napěťovou spouští 230 V AC do rozvaděče RH rozvodny "Prádelna" + 250 m   D+M Optický kabel gelový 50/125, 8 vláken, LSOH, OM3, ochrana proti hlodavcům 2 kpl     D+M Ukončovací optický box pro průmyslové použití, včetně kazety a vnitřní výbavy pro ukončení svařením 8vláknového optického kabelu 4 ks      D+M Optický patch-cord SC-SC 50/125 0,5m Duplex OM3 50 m    D+M Elektroinstalační trubka plastová ohebná do ø32 mm včetně příchytek, spojek a spojovacího materiálu 1 kpl     Ukončení optického kabelu, včetně proměření</t>
  </si>
  <si>
    <t>Pol145</t>
  </si>
  <si>
    <t>UPS - (pro napájení požárních zařízení), doba zálohování 45min+batery box, provedení online s dvojitou konverzí napětí, provedení modulární, skříno pro max 10kVA.</t>
  </si>
  <si>
    <t>4..2</t>
  </si>
  <si>
    <t>5..2</t>
  </si>
  <si>
    <t>Specifikace materiálu – svítidla LED 4000K + NO</t>
  </si>
  <si>
    <t>1..3</t>
  </si>
  <si>
    <t>D1 - Vestavné interiérové svítidlo, LED downlight, rotačně symetrické rozložení světla, 1900lm, 18W, max. zápustná hl. 97 mm, bíle práškovaný stropní prstenec z plech. oceli, vyměnitelný světelný zdroj</t>
  </si>
  <si>
    <t>2..3</t>
  </si>
  <si>
    <t>B1- Vestavné LED svítidlo, 4200 lm, 36W, do stropních podhledů 600x600, PMMA difuzor, těleso z bíle lakovaného extr. Al profilu, vyměnitelný digitálně stmívatelný DALI předřadník</t>
  </si>
  <si>
    <t>3..3</t>
  </si>
  <si>
    <t>B1D- Vestavné LED svítidlo, 4200 lm, 36W, do stropních podhledů 600x600, PMMA difuzor, těleso z bíle lakovaného extr. Al profilu, vyměnitelný digitálně stmívatelný DALI předřadník</t>
  </si>
  <si>
    <t>4..3</t>
  </si>
  <si>
    <t>B1DP- Vestavné LED svítidlo, 4200 lm, 36W, přisazené, vč. kastlíku 600x600, PMMA difuzor, těleso z bíle lakovaného extr. Al profilu, vyměnitelný digitálně stmívatelný DALI předřadník</t>
  </si>
  <si>
    <t>5..3</t>
  </si>
  <si>
    <t>C1D- Vestavné LED svítidlo, 4200 lm, 36W, přisazené, vč. kastlíku 600x600, PMMA difuzor, těleso z bíle lakovaného extr. Al profilu, vyměnitelný digitálně stmívatelný DALI předřadník</t>
  </si>
  <si>
    <t>6..2</t>
  </si>
  <si>
    <t>P1 - LED světlo do vlhkých prostor IP66 , 6300 lm, 43 W, montáž na strop, mikroprizmatický kryt, těleso rám bíle lakovaný Al, vyměnitelný světelný zdroj a externí předřadník</t>
  </si>
  <si>
    <t>7..2</t>
  </si>
  <si>
    <t>9 - LED světlo do vlhkých prostor IP66 , 6300 lm, 43 W, zavěšené nebo na strop, mikroprizmatický kryt, těleso rám bíle lakovaný Al, vyměnitelný světelný zdroj a externí předřadník</t>
  </si>
  <si>
    <t>8..2</t>
  </si>
  <si>
    <t>N1 - nouzové únikové svítidlo; plastové interiérové s piktogramem, IP65, možnost napojení na CBS</t>
  </si>
  <si>
    <t>9..2</t>
  </si>
  <si>
    <t xml:space="preserve">N2 - nouzové únikové svítidlo;  plastové interiérové s podvěšeným piktogramem, IP65, možnost napojení na CBS</t>
  </si>
  <si>
    <t>10..2</t>
  </si>
  <si>
    <t>NH1 - nouzové únikové svítidlo; plastové interiérové s piktogramem, IP65, CBS - PBZ</t>
  </si>
  <si>
    <t>11..2</t>
  </si>
  <si>
    <t>NH2 - nouzové únikové svítidlo; plastové interiérové s piktogramem, IP65, CBS - PBZ</t>
  </si>
  <si>
    <t>12..1</t>
  </si>
  <si>
    <t xml:space="preserve">N3 - nouzové únikové svítidlo;  plastové extériérové piktogramem, IP65, možnost napojení na CBS</t>
  </si>
  <si>
    <t>13..1</t>
  </si>
  <si>
    <t>N4 - nouzové únikové svítidlo; IP65, možnost napojení na CBS</t>
  </si>
  <si>
    <t>14..2</t>
  </si>
  <si>
    <t>N5 - nouzové únikové svítidlo; IP65, možnost napojení na CBS</t>
  </si>
  <si>
    <t>15..1</t>
  </si>
  <si>
    <t>N6 - nouzové únikové svítidlo; IP65, možnost napojení na CBS</t>
  </si>
  <si>
    <t>16..1</t>
  </si>
  <si>
    <t>N7 - nouzové únikové svítidlo; IP65, možnost napojení na CBS</t>
  </si>
  <si>
    <t>17..1</t>
  </si>
  <si>
    <t>N8 - nouzové únikové svítidlo; IP65, možnost napojení na CBS</t>
  </si>
  <si>
    <t>18..1</t>
  </si>
  <si>
    <t>Liniové LED svítidlo dle specifikace nábytku 12W, 4000 K, 2000 mm</t>
  </si>
  <si>
    <t>21..1</t>
  </si>
  <si>
    <t>CBS včetně baterií; zprovoznění systému NO dle legislativy, zaškolení obsluhy</t>
  </si>
  <si>
    <t>22..1</t>
  </si>
  <si>
    <t xml:space="preserve">Pohybové čidlo řízení spínání osvětlení na ploše  parkoviště</t>
  </si>
  <si>
    <t>23..1</t>
  </si>
  <si>
    <t>Pohybové čidlo řízení spínání osvětlení podesty, chodby</t>
  </si>
  <si>
    <t>24.</t>
  </si>
  <si>
    <t>Systém řízení osvětlení, Tvorba vizualizace pro umístění svítidel</t>
  </si>
  <si>
    <t xml:space="preserve">Poznámka k položce:_x000d_
Adresace  svítidel Programování svítidel, čidel a tlačítek Programování scén Oživení systému řízení osvětlení Nastavení dosahu sensorů (vymaskování zón) Doprava na místo a zpět (při tomto rozsahu i více výjezdů či ubytování) Regulace dle denního světla – kalibrace probíhá v nočních hodinách Kontrola zapojení a funkčnosti DALI linek po elektromontážní firmě 2x pravidelný servis systému řízení osvětlení</t>
  </si>
  <si>
    <t>25.</t>
  </si>
  <si>
    <t>Podružný materiál, recykl. poplatky</t>
  </si>
  <si>
    <t>26.</t>
  </si>
  <si>
    <t>Specifikace materiálu – žlaby, trubky, nosné konstrukce</t>
  </si>
  <si>
    <t>1..4</t>
  </si>
  <si>
    <t xml:space="preserve">Kabelový drátěný žlab 100/100  s dvojitým příčníkem, vč. příslušenství nosných prvků a tvarovek</t>
  </si>
  <si>
    <t>2..4</t>
  </si>
  <si>
    <t>Kabelový drátěný žlab 100/100 požární, s dvojitým příčníkem, vč. příslušenství nosných prvků a tvarovek</t>
  </si>
  <si>
    <t>3..4</t>
  </si>
  <si>
    <t>Kabelový rošt SONAP š=500mm vč. úchytného materiálu a příslušenství</t>
  </si>
  <si>
    <t>4..4</t>
  </si>
  <si>
    <t>Atyp. nosná konstrukce pro kabel. žlab na střechu</t>
  </si>
  <si>
    <t>5..4</t>
  </si>
  <si>
    <t>Atyp. nosná konstrukce pro kabel. žlab s požární odolností E90</t>
  </si>
  <si>
    <t>6..3</t>
  </si>
  <si>
    <t>Závitová tyč 0,5m pro kabelový žlab</t>
  </si>
  <si>
    <t>7..3</t>
  </si>
  <si>
    <t>Závitová tyč 0,5m pro kabelový žlab s požární odolností E90</t>
  </si>
  <si>
    <t>8..3</t>
  </si>
  <si>
    <t>Úchyt do betonu pro kabelový žlab</t>
  </si>
  <si>
    <t>9..3</t>
  </si>
  <si>
    <t>Úchyt do betonu pro kabelový žlab s požární odolností E90</t>
  </si>
  <si>
    <t>10..3</t>
  </si>
  <si>
    <t>Trubka pevná včetně příchytek Ø20</t>
  </si>
  <si>
    <t>11..3</t>
  </si>
  <si>
    <t>Trubka ohebná Ø20 bezhalogenová samozhášivá 750N</t>
  </si>
  <si>
    <t>12..2</t>
  </si>
  <si>
    <t>Příchytka pro 15 kabelů do podhledu</t>
  </si>
  <si>
    <t>13..2</t>
  </si>
  <si>
    <t>Příchytka pro 8 kabelů do podhledu</t>
  </si>
  <si>
    <t>14..3</t>
  </si>
  <si>
    <t>Příchytka pro 1 kabel do podhledu</t>
  </si>
  <si>
    <t>15..2</t>
  </si>
  <si>
    <t>Distanční příchytka 732/20 d=22-24 E90</t>
  </si>
  <si>
    <t>16..2</t>
  </si>
  <si>
    <t>Distanční příchytka 732/20 d=20-22 E90</t>
  </si>
  <si>
    <t>17..2</t>
  </si>
  <si>
    <t>Distanční příchytka 732/20 d=16,5-18 E90</t>
  </si>
  <si>
    <t>18..2</t>
  </si>
  <si>
    <t xml:space="preserve">Plast.rozv.krabice IP54 s průchodkou vč. svorek  85x85</t>
  </si>
  <si>
    <t>19..1</t>
  </si>
  <si>
    <t>Krabice přístrojová pod omítku</t>
  </si>
  <si>
    <t>20..1</t>
  </si>
  <si>
    <t>Svorka pro připojení kovových konstrukcí</t>
  </si>
  <si>
    <t>21..2</t>
  </si>
  <si>
    <t xml:space="preserve">Podružná ekvipotenciální přípojnice  kr. 200x150 p.om. včetně přípojnice PE a PA</t>
  </si>
  <si>
    <t>22..2</t>
  </si>
  <si>
    <t>Odlehčení tahu + požární krabice 2ks</t>
  </si>
  <si>
    <t>23..2</t>
  </si>
  <si>
    <t>Podružný materiál (svorky,…)</t>
  </si>
  <si>
    <t>24..1</t>
  </si>
  <si>
    <t>Specifikace materiálu – spínače, ovladače, zásuvky</t>
  </si>
  <si>
    <t>1..5</t>
  </si>
  <si>
    <t>Spínač jednopólový velkoplošný – 230V/10A, p. om., bílý, komplet, IP20</t>
  </si>
  <si>
    <t>2..5</t>
  </si>
  <si>
    <t xml:space="preserve">Přepínač  řazení 6 velkoplošný – 230V/10A, pod omítku, bílý, komplet, IP20</t>
  </si>
  <si>
    <t>3..5</t>
  </si>
  <si>
    <t>Spínač jednopólový velkoplošný – 230V/10A, p. om., bílý, komplet, IP44</t>
  </si>
  <si>
    <t>4..5</t>
  </si>
  <si>
    <t xml:space="preserve">Přepínač  řazení 7 velkoplošný – 230V/10A, pod omítku, bílý, komplet, IP20</t>
  </si>
  <si>
    <t>5..5</t>
  </si>
  <si>
    <t>Tlačítkový ovladač 230V/10A, pod omítku, bílý, komplet, IP20</t>
  </si>
  <si>
    <t>6..4</t>
  </si>
  <si>
    <t>Tlačítko havarijního vypínání – centrál stop, total stop pod sklíčkem</t>
  </si>
  <si>
    <t>7..4</t>
  </si>
  <si>
    <t>Zásuvka jednonásobná 230V/16A, pod omítku, IP20 komplet (MDO,DO)</t>
  </si>
  <si>
    <t>8..4</t>
  </si>
  <si>
    <t>Drobný montážní materiál</t>
  </si>
  <si>
    <t>9..4</t>
  </si>
  <si>
    <t>Specifikace materiálu – hromosvod, uzemnění</t>
  </si>
  <si>
    <t>1..6</t>
  </si>
  <si>
    <t>Vodič FeZn d=10mm (vč. příslušenství)</t>
  </si>
  <si>
    <t>2..6</t>
  </si>
  <si>
    <t xml:space="preserve">Vodič AlMgSi=8mm (vč. podpěr  a příslušenství)</t>
  </si>
  <si>
    <t>3..6</t>
  </si>
  <si>
    <t>Uzemňovací pásovina FeZn30x4</t>
  </si>
  <si>
    <t>4..6</t>
  </si>
  <si>
    <t>Uzemňovací drát FeZn d=10 mm</t>
  </si>
  <si>
    <t>5..6</t>
  </si>
  <si>
    <t>Svorka SR02</t>
  </si>
  <si>
    <t>6..5</t>
  </si>
  <si>
    <t>Svorka SP1</t>
  </si>
  <si>
    <t>7..5</t>
  </si>
  <si>
    <t>Svorka spojovací SS</t>
  </si>
  <si>
    <t>8..5</t>
  </si>
  <si>
    <t>Svorka křížová SK</t>
  </si>
  <si>
    <t>9..5</t>
  </si>
  <si>
    <t>Svorka připojovací zkušební</t>
  </si>
  <si>
    <t>Pol146</t>
  </si>
  <si>
    <t>Vodotěsné utěsnění svodů</t>
  </si>
  <si>
    <t>9..6</t>
  </si>
  <si>
    <t>Přítlačný třmen k armování</t>
  </si>
  <si>
    <t>10..4</t>
  </si>
  <si>
    <t>Jímací tyč do 1,0m včetně podstavce a svorek</t>
  </si>
  <si>
    <t>10..5</t>
  </si>
  <si>
    <t>Jímací tyč do 2,0m včetně podstavce a svorek</t>
  </si>
  <si>
    <t>11..4</t>
  </si>
  <si>
    <t>Označení svodu štítky</t>
  </si>
  <si>
    <t>12..3</t>
  </si>
  <si>
    <t>13..3</t>
  </si>
  <si>
    <t>Specifikace materiálu – ostatní</t>
  </si>
  <si>
    <t>1..7</t>
  </si>
  <si>
    <t>Protipožární ucpávky kabelových tras v místech přechodu do jiného PÚ</t>
  </si>
  <si>
    <t>2..7</t>
  </si>
  <si>
    <t>Výstražné štítky</t>
  </si>
  <si>
    <t>3..7</t>
  </si>
  <si>
    <t>Multikanál pro přeložení kabelů VN, včetně výkopu a přebetonování</t>
  </si>
  <si>
    <t>4..7</t>
  </si>
  <si>
    <t>Žlab kabelový s víkem do země, včetně ručního výkopu</t>
  </si>
  <si>
    <t>5..7</t>
  </si>
  <si>
    <t>Signální testovací panel ZIS kompatibilní s hlídačem izol.stavu vč.datového propojení a příslušenství</t>
  </si>
  <si>
    <t>6..6</t>
  </si>
  <si>
    <t>Jednofázový izol.transformátor s primárním napájením 400V 6,3kVA pro napájení zdravotnických zařízení. Osazení do rozvaděče RH1.</t>
  </si>
  <si>
    <t>7..6</t>
  </si>
  <si>
    <t>Svodič přepětí B+C ochrana LPZ(přechod LPS-LPZ) (zařízení VZT, CHLAZENÍ, VO, NN), včetně krabice povrchové</t>
  </si>
  <si>
    <t>8..6</t>
  </si>
  <si>
    <t>Hlavní ekvipotenciální přípojnice HOP (přípojnicový systém)</t>
  </si>
  <si>
    <t>9..7</t>
  </si>
  <si>
    <t>10..6</t>
  </si>
  <si>
    <t>Specifikace materiálu – vyhřívání okapových svodů</t>
  </si>
  <si>
    <t>11..5</t>
  </si>
  <si>
    <t>jižní strana - svislý žlab 4.NP (30m) 7161 TO-2R-135-2710</t>
  </si>
  <si>
    <t>12..4</t>
  </si>
  <si>
    <t>jižní strana - svislý žlab 4.NP (30m) 7161 TO-2R-135-2711</t>
  </si>
  <si>
    <t>13..4</t>
  </si>
  <si>
    <t>jižní strana - svislý žlab 4.NP (30m) 7161 TO-2R-135-2712</t>
  </si>
  <si>
    <t>21..3</t>
  </si>
  <si>
    <t>Regulace 2356 ETO2-4550</t>
  </si>
  <si>
    <t>22..3</t>
  </si>
  <si>
    <t>Regulace 2352 ETOR-55/10 m</t>
  </si>
  <si>
    <t>23..3</t>
  </si>
  <si>
    <t>Regulace 2961 Treo H 961</t>
  </si>
  <si>
    <t>24..2</t>
  </si>
  <si>
    <t>Fixace společně (uvažován hranatý žlab) 1801 Distanční lišta</t>
  </si>
  <si>
    <t xml:space="preserve">Ostatní </t>
  </si>
  <si>
    <t>1..8</t>
  </si>
  <si>
    <t>Stavební přípomoci (sekání, vrtání)</t>
  </si>
  <si>
    <t>2..8</t>
  </si>
  <si>
    <t>Zapravení drážek</t>
  </si>
  <si>
    <t>3..8</t>
  </si>
  <si>
    <t>Lešení, práce v chodbách</t>
  </si>
  <si>
    <t>4..8</t>
  </si>
  <si>
    <t>Koordinace se stávajícími rozvody</t>
  </si>
  <si>
    <t>5..8</t>
  </si>
  <si>
    <t>Likvidace el.materiálů</t>
  </si>
  <si>
    <t>6..7</t>
  </si>
  <si>
    <t>Přípojka NN - výkop 30x80 vč.geodet. zaměř.</t>
  </si>
  <si>
    <t>7..7</t>
  </si>
  <si>
    <t>Koordinace umístění přístrojů v podhledech</t>
  </si>
  <si>
    <t>8..7</t>
  </si>
  <si>
    <t>Oznámení o zahájení prací dle vyhlášky č.73/2010 sb, stanovisko TIČR</t>
  </si>
  <si>
    <t>9..8</t>
  </si>
  <si>
    <t>Doplňující pospojování (PA-PE) dle skutečně intalovaných zařízení zdravotní technologie, zařizovacích předmětů a zařízení TZB</t>
  </si>
  <si>
    <t>10..7</t>
  </si>
  <si>
    <t>Koordinace s profesí VZT, SLP, zdravotní technologie, medi.plyny</t>
  </si>
  <si>
    <t>11..6</t>
  </si>
  <si>
    <t>Napojení zařízení VZT, ÚT, MAR, ZTI, SOZ, ZOTK kabel přívod na svorku zařízení</t>
  </si>
  <si>
    <t>12..5</t>
  </si>
  <si>
    <t>Projektová dokumentace skutečného provedení</t>
  </si>
  <si>
    <t>13..5</t>
  </si>
  <si>
    <t xml:space="preserve">Vypracování RDS – Realizační dokumentace stavby,  tištěná paré a digitální verze v otevřené (dwg, doc, xls) a uzavřené (pdf) formě</t>
  </si>
  <si>
    <t>14..4</t>
  </si>
  <si>
    <t xml:space="preserve">Vypracování VDD – Výrobní a dílenská dokumentace dodavatele stavby,  tištěná paré a digitální verze v otevřené (dwg, doc, xls) a uzavřené (pdf) formě</t>
  </si>
  <si>
    <t>15..3</t>
  </si>
  <si>
    <t>Měření světelně-technických parametrů osvětlení + NO včetně protokolu</t>
  </si>
  <si>
    <t>16..3</t>
  </si>
  <si>
    <t>Výchozí revize kompletní elektroinstalace, vč. antistatických podlah</t>
  </si>
  <si>
    <t>D.1.4.5 - Slaboproud</t>
  </si>
  <si>
    <t>D1 - Elektroinstalace</t>
  </si>
  <si>
    <t xml:space="preserve">    D2 - Technologie strukturované kabeláže</t>
  </si>
  <si>
    <t xml:space="preserve">    D3 - Technologie kamerového systému</t>
  </si>
  <si>
    <t xml:space="preserve">    D4 - Technologie přístupového systému</t>
  </si>
  <si>
    <t xml:space="preserve">    D5 - Technologie parkovacího systému</t>
  </si>
  <si>
    <t xml:space="preserve">    D6 - Společné kabelové trasy</t>
  </si>
  <si>
    <t xml:space="preserve">    D7 - Hodinová zúčtovací sazba</t>
  </si>
  <si>
    <t>Elektroinstalace</t>
  </si>
  <si>
    <t>Technologie strukturované kabeláže</t>
  </si>
  <si>
    <t>Pol61</t>
  </si>
  <si>
    <t xml:space="preserve">19´´ datový rozvaděč  prosklené dveře 600x600 42U</t>
  </si>
  <si>
    <t>Pol62</t>
  </si>
  <si>
    <t>Kolečka pod datový rozvaděč</t>
  </si>
  <si>
    <t>Pol63</t>
  </si>
  <si>
    <t>19´´ datový rozvaděč nástěnný, prosklené dveře, 600x600 12U</t>
  </si>
  <si>
    <t>Pol64</t>
  </si>
  <si>
    <t>Napájecí panel 8x 230V 19´´ / 1U s přepěťovou ochranou</t>
  </si>
  <si>
    <t>Pol65</t>
  </si>
  <si>
    <t>Telefonní patchpanel 25 portů cat 3</t>
  </si>
  <si>
    <t>Pol66</t>
  </si>
  <si>
    <t>Datový patchpanel cat 6 UTP 24 portů</t>
  </si>
  <si>
    <t>Pol67</t>
  </si>
  <si>
    <t>Datový patchpanel cat 5e UTP pro kamery</t>
  </si>
  <si>
    <t>Pol68</t>
  </si>
  <si>
    <t>Optická vana pro 24 vláken, vybavená včetně kazet, pigtailů a spojek</t>
  </si>
  <si>
    <t>Pol69</t>
  </si>
  <si>
    <t>Vyvazovací panel s kovovými oky</t>
  </si>
  <si>
    <t>Pol70</t>
  </si>
  <si>
    <t>Montážní sada M6</t>
  </si>
  <si>
    <t>Pol71</t>
  </si>
  <si>
    <t xml:space="preserve">Optický box pro 8 vláken, vybavený včetně kazet, pigtailů a spojek  s vařením 4 vláken</t>
  </si>
  <si>
    <t>Pol37</t>
  </si>
  <si>
    <t>Datová zásuvka 2x RJ45 nad podhled k instalaci na povrch, včetně krabice a keystone 2x UTP cat 6 - příprava pro Wifi, kamery, E-moduly, výtahy</t>
  </si>
  <si>
    <t>Pol72</t>
  </si>
  <si>
    <t>Datová zásuvka 2x RJ45 na povrch s krytím do venkovního prostředí</t>
  </si>
  <si>
    <t>Pol73</t>
  </si>
  <si>
    <t>Zavaření optických vláken</t>
  </si>
  <si>
    <t>Pol74</t>
  </si>
  <si>
    <t>Měření optických vláken, včetně měřícího protokolu</t>
  </si>
  <si>
    <t>Pol75</t>
  </si>
  <si>
    <t>Měření metalických portů, včetně měřícího protokolu</t>
  </si>
  <si>
    <t>Pol76</t>
  </si>
  <si>
    <t>Popis datových zásuvek, rozvaděčů</t>
  </si>
  <si>
    <t>Pol77</t>
  </si>
  <si>
    <t>Patchkabel 2m cat 6</t>
  </si>
  <si>
    <t>Pol78</t>
  </si>
  <si>
    <t>Patchkabel 3m cat 6</t>
  </si>
  <si>
    <t>Pol79</t>
  </si>
  <si>
    <t>Optický patchkabel SM LC-LC duplex 2m</t>
  </si>
  <si>
    <t>Pol38</t>
  </si>
  <si>
    <t>Kabel UTP cat 6, dle požárních norem</t>
  </si>
  <si>
    <t>Pol80</t>
  </si>
  <si>
    <t>Kabel UTP cat 6, venkovní</t>
  </si>
  <si>
    <t>Pol81</t>
  </si>
  <si>
    <t>Kabel UTP cat 5e venkovní pro kamerový systém a parkovací systém</t>
  </si>
  <si>
    <t>Pol82</t>
  </si>
  <si>
    <t>Telefonní kabel 20 párů TCEPKPFLE</t>
  </si>
  <si>
    <t>Pol83</t>
  </si>
  <si>
    <t>Optický kabel SM 8 vláken LSOH do venkovního prostředí</t>
  </si>
  <si>
    <t>Pol39</t>
  </si>
  <si>
    <t>Trubka ohebná 25mm</t>
  </si>
  <si>
    <t>Pol84</t>
  </si>
  <si>
    <t>Trubka pevná 20mm , včetně uchycení</t>
  </si>
  <si>
    <t>Pol85</t>
  </si>
  <si>
    <t>Trubka kovová vnitřní průměr 44 mm, včetně uchycení na sloup, krytu hrany</t>
  </si>
  <si>
    <t>Pol86</t>
  </si>
  <si>
    <t>Prostupy stropem</t>
  </si>
  <si>
    <t>Pol87</t>
  </si>
  <si>
    <t>Box do venkovního prostředí pro umístění optického boxu, switche a napájecí povrchové zásuvky</t>
  </si>
  <si>
    <t>Pol88</t>
  </si>
  <si>
    <t>Propojovací box na povrch pro propojení kabeláží</t>
  </si>
  <si>
    <t>Pol40</t>
  </si>
  <si>
    <t>Svazkové držáky, včetně uchycení</t>
  </si>
  <si>
    <t>Pol89</t>
  </si>
  <si>
    <t>Protipožární utěsnění včetně štítku</t>
  </si>
  <si>
    <t>Pol90</t>
  </si>
  <si>
    <t>Drobný materiál (relé,RJ konektory)</t>
  </si>
  <si>
    <t>Pol91</t>
  </si>
  <si>
    <t>Technologie kamerového systému</t>
  </si>
  <si>
    <t>Pol92</t>
  </si>
  <si>
    <t>IP kamera 2MPx dome, objektiv 4mm , nebo 2,8mm dle zkoušek, na parkoviště</t>
  </si>
  <si>
    <t>Pol42</t>
  </si>
  <si>
    <t xml:space="preserve">IP kamera 2MPx dome,  objektiv 2,8 do budovy</t>
  </si>
  <si>
    <t>Pol93</t>
  </si>
  <si>
    <t>Switch 24x POE 10/100 Mbps CCTV + 2x GE/SFP 250W</t>
  </si>
  <si>
    <t>Pol94</t>
  </si>
  <si>
    <t>průmyslový PoE switch, 8x PoE, 4x Gb SFP, MNG L2, DIN, 120W - do hlavního racku</t>
  </si>
  <si>
    <t>Pol95</t>
  </si>
  <si>
    <t>switch pro připojení prvků bez POE 8 GB portů</t>
  </si>
  <si>
    <t>Pol96</t>
  </si>
  <si>
    <t>Výkonný síťový NVR záznam, 64 kamer (bez HDD),</t>
  </si>
  <si>
    <t>Pol97</t>
  </si>
  <si>
    <t>HDD 8 TB pro kamerové systémy</t>
  </si>
  <si>
    <t>Pol98</t>
  </si>
  <si>
    <t>SFP modul 1000Base-LX, singlemode, 2xLC, 20km</t>
  </si>
  <si>
    <t>Pol99</t>
  </si>
  <si>
    <t>Drobný materiál (relé,…)</t>
  </si>
  <si>
    <t>Pol100</t>
  </si>
  <si>
    <t>Technologie přístupového systému</t>
  </si>
  <si>
    <t>Pol101</t>
  </si>
  <si>
    <t>Analogový interkom 2x tlačítko kompatibilní se stávajícícm systémem</t>
  </si>
  <si>
    <t>Pol102</t>
  </si>
  <si>
    <t>Řídící jednotka přístupového systému se zběrnicí RS 485 a 1x LAN rozhraním, kompatibilní se stávajícím systémem</t>
  </si>
  <si>
    <t>Pol103</t>
  </si>
  <si>
    <t>Zálohovaný zdroj 12V/ 5A s prostorem pro akumulátor 17 Ah a pro řídící modul</t>
  </si>
  <si>
    <t>Pol104</t>
  </si>
  <si>
    <t>Baterie 12V /17 Ah</t>
  </si>
  <si>
    <t>Pol44</t>
  </si>
  <si>
    <t xml:space="preserve">Dveřní řídící jednotka, komunikace RS485, napájení 12VDC, 1x výstup pro ovládání zámku, 1x pomocný  vstup, 1x vstup z EPS, 1x vstup z PZTS, 1x výstup pro ovládání PZTS, kompatibilní se stávajícím systémem</t>
  </si>
  <si>
    <t>Pol45</t>
  </si>
  <si>
    <t xml:space="preserve">Box pro zapojení  modulů dveřních řídících jednotek</t>
  </si>
  <si>
    <t>Pol105</t>
  </si>
  <si>
    <t xml:space="preserve">Box pro zapojení  modulů dveřních řídících jednotek  do venkovního porstředí</t>
  </si>
  <si>
    <t>Pol46</t>
  </si>
  <si>
    <t>Čtečka karet vnitřní, kompatibilní se stávajícím systémem</t>
  </si>
  <si>
    <t>Pol47</t>
  </si>
  <si>
    <t>Čtečka karet venkovní, kompatibilní se stávajícím systémem</t>
  </si>
  <si>
    <t>Pol48</t>
  </si>
  <si>
    <t>Krabice AK80 pod čtečku</t>
  </si>
  <si>
    <t>Pol49</t>
  </si>
  <si>
    <t>Krabice pod čtečku do venkovního prostředí</t>
  </si>
  <si>
    <t>Pol50</t>
  </si>
  <si>
    <t>Štítek na čtečku</t>
  </si>
  <si>
    <t>Pol51</t>
  </si>
  <si>
    <t>Napájecí adaptér 12V 1A</t>
  </si>
  <si>
    <t>Pol52</t>
  </si>
  <si>
    <t>Zálohovaný napájecí zdroj 12V 1A</t>
  </si>
  <si>
    <t>Pol106</t>
  </si>
  <si>
    <t>Zálohovaný napájecí zdroj 12V 1A do venkovního prostředí</t>
  </si>
  <si>
    <t>Pol53</t>
  </si>
  <si>
    <t>Baterie 12V 7Ah</t>
  </si>
  <si>
    <t>Pol107</t>
  </si>
  <si>
    <t>Odchodové tlačítko pro posuvné dveře, komplet</t>
  </si>
  <si>
    <t>Pol108</t>
  </si>
  <si>
    <t>Modul časového ovládání posuvných dveří</t>
  </si>
  <si>
    <t>Pol54</t>
  </si>
  <si>
    <t>Připojení zámků, posuvných dveří, výtahů</t>
  </si>
  <si>
    <t>Pol109</t>
  </si>
  <si>
    <t>Připojení řídící jednotky přístupového systému do LAN</t>
  </si>
  <si>
    <t>Pol55</t>
  </si>
  <si>
    <t>Elektrootvírač 12V nízkoodběrový</t>
  </si>
  <si>
    <t>Pol56</t>
  </si>
  <si>
    <t>Elektrootvírač 12V reverzní</t>
  </si>
  <si>
    <t>Pol57</t>
  </si>
  <si>
    <t>Praflacom 2x2x0,8, nebo adekvátní náhrada pro přístupový systém</t>
  </si>
  <si>
    <t>Pol110</t>
  </si>
  <si>
    <t>Praflacom 5x2x0,5 , nebo adekvátní náhrada pro blokaci dveří</t>
  </si>
  <si>
    <t>Pol58</t>
  </si>
  <si>
    <t>Praflacom 1x2x0,5, nebo adekvátní náhrada napájení zámku</t>
  </si>
  <si>
    <t>Pol59</t>
  </si>
  <si>
    <t>Konfigurace bodu v systému</t>
  </si>
  <si>
    <t>Pol111</t>
  </si>
  <si>
    <t>Konfigurace interkomu dle požadavku provozovatele</t>
  </si>
  <si>
    <t>Pol112</t>
  </si>
  <si>
    <t>Trubka pevná 25mm, včetně uchycení dle požárních norem</t>
  </si>
  <si>
    <t>Pol113</t>
  </si>
  <si>
    <t>Stropní kabelové příchytky, včetně uchycení</t>
  </si>
  <si>
    <t>Pol114</t>
  </si>
  <si>
    <t>Pol115</t>
  </si>
  <si>
    <t>Pol116</t>
  </si>
  <si>
    <t>Technologie parkovacího systému</t>
  </si>
  <si>
    <t>Pol117</t>
  </si>
  <si>
    <t>Rozšíření základního softwarového jádra o možnost připojení dalšího 1 ks zařízení.</t>
  </si>
  <si>
    <t>Pol118</t>
  </si>
  <si>
    <t xml:space="preserve">Vjezdový nebo výjezdový  terminál pro dlouhodobé parkování. Obsahuje  řídící systémovou jednotku  LAN - komunikace TCP-IP a napájecí zdroje. Provedení je v antikorozní úpravě a barevné kombinaci RAL 6029 a RAL 9006.</t>
  </si>
  <si>
    <t>Pol119</t>
  </si>
  <si>
    <t>Polychromatický LCD displej o úhlopříčce 5,7" -7" . Displej je vybaven podsvitem. Včetně video nápovědy. Pro instalaci do terminálů a sloupků .</t>
  </si>
  <si>
    <t>Pol120</t>
  </si>
  <si>
    <t xml:space="preserve">Modul čtečky bezkontaktních parkovacích karet  pro dlouhodobé parkování. Pro instalaci do terminálů a sloupkŮ.</t>
  </si>
  <si>
    <t>Pol121</t>
  </si>
  <si>
    <t>Obousměrný audiokomunikační systém s hlasovým dorozumíváním a hlasitým odposlechem. Digitalizovaný zvuk je přenášen prostřednictvím protokolu IP. Interkom je dodáván včetně komunikačního tlačítka, mikrofonu a reproduktoru. Možnost rozšíření na videointerk</t>
  </si>
  <si>
    <t>Pol122</t>
  </si>
  <si>
    <t>Indukční zemní smyčka z vinutých vodivých kabelů pro detekci přítomnosti nebo průjezdu vozidel.</t>
  </si>
  <si>
    <t>Pol123</t>
  </si>
  <si>
    <t>Umístění indukční smyčky pod povrch nebo zabudování do podkladu stávající či nové vozovky.</t>
  </si>
  <si>
    <t>Pol124</t>
  </si>
  <si>
    <t xml:space="preserve">Aut. závora pro intenz. provoz až do 5m délky ramene bez příslušenství, rychlost 3s, frekvenční měnič, dvoukanálový externí detektor. Elektronika s frekvenčním měničem zajišťuje vyšší životnost mechanizmu závory. Povrchová úprava galvanickým zinkováním a </t>
  </si>
  <si>
    <t>Pol125</t>
  </si>
  <si>
    <t>Hliníkové rameno obdélníkového profilu o standardní délce 3 m, včetně nálepek s reflexním potiskem.</t>
  </si>
  <si>
    <t>Pol126</t>
  </si>
  <si>
    <t>Kloubová mechanika pro závory do 5m délky, úhel ohybu 90°.</t>
  </si>
  <si>
    <t>Pol127</t>
  </si>
  <si>
    <t>Světelné signalizační zařízení v hliníkovém provedení pro regulaci dopravního provozu v definovaném prostoru. Semafor je vybaven dvěma diodovými panely s jednobarevným svitem (červené a zelené světlo). Průměr čoček 120 mm. Bez uchycení.</t>
  </si>
  <si>
    <t>Pol128</t>
  </si>
  <si>
    <t>Nízký kovový sloupek pro upevnění semaforu, s instalací na vrchní plochu automatické silniční závory.</t>
  </si>
  <si>
    <t>Pol129</t>
  </si>
  <si>
    <t>Dvouřádkový displej vybavený symbolem parkoviště a 3 RGB zobrazovacími panely pro zobrazení třímístného počtu volných parkovacích míst.</t>
  </si>
  <si>
    <t>Pol130</t>
  </si>
  <si>
    <t>Zónová jednotka vybavená 1 dvoukanálovým detektorem vozidel. Obsahuje napájecí zdroj, řídící jednotku, plastový rozvaděč, montážní desku a detektor.</t>
  </si>
  <si>
    <t>Pol131</t>
  </si>
  <si>
    <t>Přemístění původního parkovacího systému do nové pozice, včetně zapojení a nakonfigurování</t>
  </si>
  <si>
    <t>Pol132</t>
  </si>
  <si>
    <t>Instakace, zapojení a konfigurace parkovacího systému</t>
  </si>
  <si>
    <t>Pol133</t>
  </si>
  <si>
    <t>Pol134</t>
  </si>
  <si>
    <t>Společné kabelové trasy</t>
  </si>
  <si>
    <t>Pol135</t>
  </si>
  <si>
    <t>Drátěný žlab 100x60, včetně spojek, uchycení</t>
  </si>
  <si>
    <t>Pol136</t>
  </si>
  <si>
    <t>Kabelový žebřík do stoupacího vedení včetně kotvení, příchytek kabelů a dalšího příslušenství šíře 300</t>
  </si>
  <si>
    <t>Pol137</t>
  </si>
  <si>
    <t>Drobný materiál (sádra, …)</t>
  </si>
  <si>
    <t>Pol138</t>
  </si>
  <si>
    <t>Pol139</t>
  </si>
  <si>
    <t>Hodinová zúčtovací sazba</t>
  </si>
  <si>
    <t>Pol140</t>
  </si>
  <si>
    <t>Finální odzkoušení všech systémů</t>
  </si>
  <si>
    <t>Pol141</t>
  </si>
  <si>
    <t>Kompletní dokladová část pro provoz systému</t>
  </si>
  <si>
    <t>Pol142</t>
  </si>
  <si>
    <t>Zaškolení obsluhy, předání návodů na obsluhu zařízení</t>
  </si>
  <si>
    <t>Pol143</t>
  </si>
  <si>
    <t>Koordinace kabelových tras (60 hod)</t>
  </si>
  <si>
    <t>Pol144</t>
  </si>
  <si>
    <t>Celkové režijní náklady ( služby, doprava... )</t>
  </si>
  <si>
    <t>D.1.4.5.1 - Elektrická požární signalizace</t>
  </si>
  <si>
    <t xml:space="preserve">D1 - TZB_01.01: EPS </t>
  </si>
  <si>
    <t xml:space="preserve">    D2 - TZB_01.01-02: Elektrická požární signalizace</t>
  </si>
  <si>
    <t xml:space="preserve">    D3 - TZB_01.01-12: Další náklady</t>
  </si>
  <si>
    <t xml:space="preserve">TZB_01.01: EPS </t>
  </si>
  <si>
    <t>TZB_01.01-02: Elektrická požární signalizace</t>
  </si>
  <si>
    <t>Pol178</t>
  </si>
  <si>
    <t>Akumulátor 12V DC/44Ah</t>
  </si>
  <si>
    <t>Pol179</t>
  </si>
  <si>
    <t>Požární ústředna základní verze včetně čelního ovládacího panelu, 2 kruhové linky, bluetooth servisní rozhraní, LAN port.</t>
  </si>
  <si>
    <t>Pol180</t>
  </si>
  <si>
    <t>Karta dvou kruhových adresných linek, až 250 adres/kruh, až 3500m/kruh, pro modulární ústředny</t>
  </si>
  <si>
    <t>Pol181</t>
  </si>
  <si>
    <t>Výměnné popisné pole na ovládací panel - česky</t>
  </si>
  <si>
    <t>Pol182</t>
  </si>
  <si>
    <t>Externí plnohodnotný ovládací panel v plastovém krytu, redundantní sběrnice, bez výměnného popisného pole</t>
  </si>
  <si>
    <t>Pol147</t>
  </si>
  <si>
    <t>multisenzorový hlásič, integrovaný zkratový izolátor, autodetekce znečistění, IP44</t>
  </si>
  <si>
    <t>Pol148</t>
  </si>
  <si>
    <t>hlásičová patice základní provedení</t>
  </si>
  <si>
    <t>Pol149</t>
  </si>
  <si>
    <t>tlačítkový hlásič typu A, červený, IP24 (vnitřní), integrovaný zkratový izolátor, se základnou pro povrchovou montáž</t>
  </si>
  <si>
    <t>Pol150</t>
  </si>
  <si>
    <t>tlačítkový hlásič typu A, červený, IP24 (vnitřní), integrovaný zkratový izolátor, se základnou pro povrchovou montáž s vyšším krytím IP67</t>
  </si>
  <si>
    <t>Pol183</t>
  </si>
  <si>
    <t>EN54-3 siréna červená s paticí do IP65</t>
  </si>
  <si>
    <t>Pol152</t>
  </si>
  <si>
    <t>vstupně/výstupní modul, 2 reléové bistabilní výstupy 230V/2A/60W s programovatelnou funkcí fail-safe, 4 monitorované vstupy pro připojení bezpotenciálových kontaktů, integrovaný zkratový izolátor</t>
  </si>
  <si>
    <t>Pol153</t>
  </si>
  <si>
    <t>výstupní reléový modul, 4 reléové bistabilní výstupy 230V/2A/60W s programovatelnou funkcí fail-safe, integrovaný zkratový izolátor</t>
  </si>
  <si>
    <t>Pol184</t>
  </si>
  <si>
    <t>Vstupně - výstupní modul pro ovládání monitorovaných zařízení, která jsou napájena z externího zdroje (sirény, apod.)</t>
  </si>
  <si>
    <t>Pol154</t>
  </si>
  <si>
    <t>paralelní optický indikátor, červený</t>
  </si>
  <si>
    <t>Pol155</t>
  </si>
  <si>
    <t>krabice pro paralelní optický indikátor</t>
  </si>
  <si>
    <t>Pol156</t>
  </si>
  <si>
    <t>odblokovávací tlačítko</t>
  </si>
  <si>
    <t>Pol185</t>
  </si>
  <si>
    <t>SD katra 4GB pro ústřednu EPS</t>
  </si>
  <si>
    <t>Pol157</t>
  </si>
  <si>
    <t>krabice pro ovládací moduly IP66</t>
  </si>
  <si>
    <t>Pol158</t>
  </si>
  <si>
    <t>záslepka PG 16</t>
  </si>
  <si>
    <t>Pol186</t>
  </si>
  <si>
    <t>Pomocný zdroj 24V 5A</t>
  </si>
  <si>
    <t>Pol187</t>
  </si>
  <si>
    <t>Akumulátor 12V DC/17Ah</t>
  </si>
  <si>
    <t>Pol159</t>
  </si>
  <si>
    <t>SHKFH–R B2ca s1d1 1x2x0,8</t>
  </si>
  <si>
    <t>Pol160</t>
  </si>
  <si>
    <t>SSKFH–V180 P90-R, PS90, E90, P75090-R B2ca s1d1 2x2x0,8</t>
  </si>
  <si>
    <t>Pol161</t>
  </si>
  <si>
    <t>SSKFH–V180 P90-R, PS90, E90, P75090-R B2ca s1d1 1x2x0,8</t>
  </si>
  <si>
    <t>Pol188</t>
  </si>
  <si>
    <t>SSKFH–V180 P90-R, PS90, E90, P75090-R B2ca s1d1 4x2x0,8</t>
  </si>
  <si>
    <t>Pol189</t>
  </si>
  <si>
    <t>Lineární teplotní hlásič 2 okruhový s diagnostikou</t>
  </si>
  <si>
    <t>Pol190</t>
  </si>
  <si>
    <t>Teplotní detekční kabel pro 74°C</t>
  </si>
  <si>
    <t>Pol191</t>
  </si>
  <si>
    <t>Ocelové lanko pro vyvěšení teplotního kabelu včetně příslušenství</t>
  </si>
  <si>
    <t>Pol192</t>
  </si>
  <si>
    <t>box pro instalaci napojení kabelů teplotního na hlásičový</t>
  </si>
  <si>
    <t>Pol193</t>
  </si>
  <si>
    <t>Pol194</t>
  </si>
  <si>
    <t>Trubka pevná 25 mm včetně instalačního materiálu</t>
  </si>
  <si>
    <t>Pol195</t>
  </si>
  <si>
    <t>Trubka kovová vnitřní průměr 21 mm, včetně uchycení na sloup, krytu hrany</t>
  </si>
  <si>
    <t>Pol196</t>
  </si>
  <si>
    <t>Kabelové požární příchtky s požární odolností včetně šroubu a hmoždinky</t>
  </si>
  <si>
    <t>Pol197</t>
  </si>
  <si>
    <t>Zkušební plyn pro hlásiče</t>
  </si>
  <si>
    <t>Pol164</t>
  </si>
  <si>
    <t>Popisné štítky pro hlásiče</t>
  </si>
  <si>
    <t>Pol198</t>
  </si>
  <si>
    <t>Pol199</t>
  </si>
  <si>
    <t>Provozní kniha EPS</t>
  </si>
  <si>
    <t>Pol200</t>
  </si>
  <si>
    <t>TZB_01.01-12: Další náklady</t>
  </si>
  <si>
    <t>Pol167</t>
  </si>
  <si>
    <t>Koordinace kabelových tras a ostatních profesí</t>
  </si>
  <si>
    <t>Pol168</t>
  </si>
  <si>
    <t>Koordinace s VZT, ÚT, MR, ZI, Chlazení</t>
  </si>
  <si>
    <t>Pol201</t>
  </si>
  <si>
    <t>Napojení zařízení VZT, ÚT, MAR, ZTI, SOZ, ZOTK, apod (připojení kabelových přívodů na svorky zařízení – dodavatelé zaríření musí dodat instalační manuály</t>
  </si>
  <si>
    <t>Pol170</t>
  </si>
  <si>
    <t>Vrtání prostupů do průměru 25</t>
  </si>
  <si>
    <t>Pol171</t>
  </si>
  <si>
    <t>Vysekání drážek pro kabeláž včetně zapravení</t>
  </si>
  <si>
    <t>Pol202</t>
  </si>
  <si>
    <t>Naprogramování ústředny a prvků EPS</t>
  </si>
  <si>
    <t>Pol203</t>
  </si>
  <si>
    <t>Výchozí funkční zkouška EPS</t>
  </si>
  <si>
    <t>Pol204</t>
  </si>
  <si>
    <t>Pol205</t>
  </si>
  <si>
    <t>Koordinační zkouška požárněbezpečnostních zařízení</t>
  </si>
  <si>
    <t>Pol206</t>
  </si>
  <si>
    <t>Celkové režijní náklady ( montážní plošiny, lešení, služby, ... )</t>
  </si>
  <si>
    <t>Pol207</t>
  </si>
  <si>
    <t>Kompletní dokladová část pro zahájení užívání stavby (zkušební provoz, kolaudace)</t>
  </si>
  <si>
    <t>D.2 - Zpevněné plochy a komunikace</t>
  </si>
  <si>
    <t xml:space="preserve">    11 - Zemní práce - přípravné a přidružené práce</t>
  </si>
  <si>
    <t xml:space="preserve">    12 - Zemní práce - odkopávky a prokopávky</t>
  </si>
  <si>
    <t xml:space="preserve">    13 - Zemní práce - hloubené vykopávky</t>
  </si>
  <si>
    <t xml:space="preserve">    15 - Zemní práce - zajištění výkopu, násypu a svahu</t>
  </si>
  <si>
    <t xml:space="preserve">    16 - Zemní práce - přemístění výkopku</t>
  </si>
  <si>
    <t xml:space="preserve">    17 - Zemní práce - konstrukce ze zemin</t>
  </si>
  <si>
    <t xml:space="preserve">    18 - Zemní práce - povrchové úpravy terénu</t>
  </si>
  <si>
    <t xml:space="preserve">    21 - Zakládání - úprava podloží a základové spáry, zlepšování vlastností hornin</t>
  </si>
  <si>
    <t xml:space="preserve">    27 - Zakládání - základy</t>
  </si>
  <si>
    <t xml:space="preserve">    33 - Sloupy, pilíře a rámové konstrukce</t>
  </si>
  <si>
    <t xml:space="preserve">    35 - Stoky</t>
  </si>
  <si>
    <t xml:space="preserve">    45 - Podkladní a vedlejší konstrukce kromě vozovek a železničního svršku</t>
  </si>
  <si>
    <t xml:space="preserve">    5 - Komunikace pozemní</t>
  </si>
  <si>
    <t xml:space="preserve">      56 - Podkladní vrstvy komunikací, letišť a ploch</t>
  </si>
  <si>
    <t xml:space="preserve">    57 - Kryty pozemních komunikací letišť a ploch z kameniva nebo živičné</t>
  </si>
  <si>
    <t xml:space="preserve">    59 - Kryty pozemních komunikací, letišť a ploch dlážděné</t>
  </si>
  <si>
    <t xml:space="preserve">    8 - Vedení trubní dálková a přípojná</t>
  </si>
  <si>
    <t xml:space="preserve">    87 - Potrubí z trub plastických a skleněných</t>
  </si>
  <si>
    <t xml:space="preserve">    89 - Trubní vedení - ostatní konstrukce</t>
  </si>
  <si>
    <t xml:space="preserve">    91 - Doplňující konstrukce práce pozemních komunikací</t>
  </si>
  <si>
    <t xml:space="preserve">    93 - Díl: Různé dokončovací konstrukce a práce inženýrských staveb</t>
  </si>
  <si>
    <t xml:space="preserve">    96 - Bourání konstrukcí</t>
  </si>
  <si>
    <t xml:space="preserve">    97 - Prorážení otvorů a ostatní bourací práce</t>
  </si>
  <si>
    <t xml:space="preserve">    VRN7 - Provozní vlivy</t>
  </si>
  <si>
    <t>Zemní práce - přípravné a přidružené práce</t>
  </si>
  <si>
    <t>113106142</t>
  </si>
  <si>
    <t>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</t>
  </si>
  <si>
    <t>1644136546</t>
  </si>
  <si>
    <t>"odstranění stávající bet, dlažby tl cca 80 mm" 124,0*1,05</t>
  </si>
  <si>
    <t>"odstranění stávající bet, dlažby tl. cca 60 mm" 30*1,05</t>
  </si>
  <si>
    <t>113106190</t>
  </si>
  <si>
    <t>Rozebrání dílců vozovek a ploch s přemístěním hmot na skládku na vzdálenost do 3 m nebo s naložením na dopravní prostředek, ze silničních dílců jakýchkoliv rozměrů, s ložem z kameniva nebo živice strojně plochy jednotlivě do 50 m2 se spárami vyplněnými ka</t>
  </si>
  <si>
    <t>-1066522545</t>
  </si>
  <si>
    <t>"odstranění přídlažby š. 0,25 m" (9,4+11,5+5,3+72,1)*1,05*0,25</t>
  </si>
  <si>
    <t>113106571</t>
  </si>
  <si>
    <t>Rozebrání dlažeb vozovek a ploch s přemístěním hmot na skládku na vzdálenost do 3 m nebo s naložením na dopravní prostředek, s jakoukoliv výplní spár strojně plochy jednotlivě přes 200 m2 ze zámkové dlažby s ložem z kameniva</t>
  </si>
  <si>
    <t>1071078778</t>
  </si>
  <si>
    <t>"vybouraná zd tl. 100 mm bude očištěna a znovu použita" 1180,0*1,05</t>
  </si>
  <si>
    <t>113107163</t>
  </si>
  <si>
    <t>Odstranění podkladů nebo krytů strojně plochy jednotlivě přes 50 m2 do 200 m2 s přemístěním hmot na skládku na vzdálenost do 20 m nebo s naložením na dopravní prostředek z kameniva hrubého drceného, o tl. vrstvy přes 200 do 300 mm</t>
  </si>
  <si>
    <t>-475257787</t>
  </si>
  <si>
    <t>"odstranění podkladůtl. 300 mm stávající bet. dlažby tl cca 8 cm" 124,0*1,05</t>
  </si>
  <si>
    <t>113107164</t>
  </si>
  <si>
    <t>Odstranění podkladů nebo krytů strojně plochy jednotlivě přes 50 m2 do 200 m2 s přemístěním hmot na skládku na vzdálenost do 20 m nebo s naložením na dopravní prostředek z kameniva hrubého drceného, o tl. vrstvy přes 300 do 400 mm</t>
  </si>
  <si>
    <t>-991829409</t>
  </si>
  <si>
    <t>"odstranění plochy zasypané kačírkem v tl. 400 mm" 66,0*1,05</t>
  </si>
  <si>
    <t>113107322</t>
  </si>
  <si>
    <t>Odstranění podkladů nebo krytů strojně plochy jednotlivě do 50 m2 s přemístěním hmot na skládku na vzdálenost do 3 m nebo s naložením na dopravní prostředek z kameniva hrubého drceného, o tl. vrstvy přes 100 do 200 mm</t>
  </si>
  <si>
    <t>-1069278543</t>
  </si>
  <si>
    <t>"odstranění podkladů v tl. 200 mmstávající bet. dlažby tl. cca 60 mm" 30*1,05</t>
  </si>
  <si>
    <t>113107225</t>
  </si>
  <si>
    <t>Odstranění podkladů nebo krytů strojně plochy jednotlivě přes 200 m2 s přemístěním hmot na skládku na vzdálenost do 20 m nebo s naložením na dopravní prostředek z kameniva hrubého drceného, o tl. vrstvy přes 400 do 500 mm</t>
  </si>
  <si>
    <t>174827500</t>
  </si>
  <si>
    <t>"odstranění stávající asf plochy v tl. 150 mm - podkladů v tl. 500 mm" (81,8+66+26+128,4+5,5)*1,05</t>
  </si>
  <si>
    <t>113107243</t>
  </si>
  <si>
    <t>Odstranění podkladů nebo krytů strojně plochy jednotlivě přes 200 m2 s přemístěním hmot na skládku na vzdálenost do 20 m nebo s naložením na dopravní prostředek živičných, o tl. vrstvy přes 100 do 150 mm</t>
  </si>
  <si>
    <t>-969972584</t>
  </si>
  <si>
    <t>"odstranění stávající asf plochy v tl. 150 mm" (81,8+66+26+128,4+5,5)*1,05</t>
  </si>
  <si>
    <t>113154532</t>
  </si>
  <si>
    <t>Frézování živičného podkladu nebo krytu s naložením hmot na dopravní prostředek plochy přes 500 do 2 000 m2 pruhu šířky do 1 m, tloušťky vrstvy 40 mm</t>
  </si>
  <si>
    <t>-614507438</t>
  </si>
  <si>
    <t>"frézování stávajécí asf komunikace v tl 40 mm" (1140+28,5+120+44+49,8)*1,1</t>
  </si>
  <si>
    <t>113202111</t>
  </si>
  <si>
    <t>Vytrhání obrub s vybouráním lože, s přemístěním hmot na skládku na vzdálenost do 3 m nebo s naložením na dopravní prostředek z krajníků nebo obrubníků stojatých</t>
  </si>
  <si>
    <t>444216064</t>
  </si>
  <si>
    <t>"vytrhání obrub" (116,0+20,15+6,20+17,50+9,50+9,60+10,90+4,70+4,40+20,70+40,6+30,0+165,0)*1,05</t>
  </si>
  <si>
    <t>Zemní práce - odkopávky a prokopávky</t>
  </si>
  <si>
    <t>121151113</t>
  </si>
  <si>
    <t>Sejmutí ornice strojně při souvislé ploše přes 100 do 500 m2, tl. vrstvy do 200 mm</t>
  </si>
  <si>
    <t>1022142443</t>
  </si>
  <si>
    <t>"sejmutí ornice v tl. 150 mm" (61,3+6,3+5,0+28,9+17,0+21,8+20,1)*1,05</t>
  </si>
  <si>
    <t>122252204.1</t>
  </si>
  <si>
    <t>Odkopávky a prokopávky nezapažené pro silnice a dálnice strojně v hornině třídy těžitelnosti I přes 100 do 500 m3, sanace</t>
  </si>
  <si>
    <t>-567333213</t>
  </si>
  <si>
    <t>"výkop pro sanaci podloží v tl. 500 mm v hor. tř. I.,sk. 3" (29+44+43+17+39+51+430)*0,5*1,05*0,5</t>
  </si>
  <si>
    <t>"výkop pro sanaci podloží v tl. 350 mm v hor. tř. I.,sk. 3"(30+254+12+37+45)*0,35*1,05*0,5</t>
  </si>
  <si>
    <t>"Položka bude čerpána v případě, že nebude dosaženo požadované Edef na pláni"</t>
  </si>
  <si>
    <t>122252205</t>
  </si>
  <si>
    <t>Odkopávky a prokopávky nezapažené pro silnice a dálnice strojně v hornině třídy těžitelnosti I přes 500 do 1 000 m3</t>
  </si>
  <si>
    <t>-84475314</t>
  </si>
  <si>
    <t xml:space="preserve">"odkopávky pro  komunikace v hor. tř. I., sk.3" (28,0+44,0+17,0+11+230,0+50)*0,5</t>
  </si>
  <si>
    <t>122452204.1</t>
  </si>
  <si>
    <t>Odkopávky a prokopávky nezapažené pro silnice a dálnice strojně v hornině třídy těžitelnosti II přes 100 do 500 m3, sanace</t>
  </si>
  <si>
    <t>168278914</t>
  </si>
  <si>
    <t>"výkop pro sanaci podloží v tl. 500 mm v hor. tř. II.,sk. 4" (29+44+43+17+39+51+430)*0,5*1,05*0,5</t>
  </si>
  <si>
    <t>122452204</t>
  </si>
  <si>
    <t>Odkopávky a prokopávky nezapažené pro silnice a dálnice strojně v hornině třídy těžitelnosti II přes 100 do 500 m3</t>
  </si>
  <si>
    <t>1697415566</t>
  </si>
  <si>
    <t>Zemní práce - hloubené vykopávky</t>
  </si>
  <si>
    <t>132251103</t>
  </si>
  <si>
    <t>Hloubení nezapažených rýh šířky do 800 mm strojně s urovnáním dna do předepsaného profilu a spádu v hornině třídy těžitelnosti I skupiny 3 přes 50 do 100 m3</t>
  </si>
  <si>
    <t>-105675266</t>
  </si>
  <si>
    <t>"výkop rýhy pro drenáž v hor.tř. I.,sk.3" (25,27+9,7+110,3+77,6+27+14)*0,5*0,5*1,05*0,5</t>
  </si>
  <si>
    <t xml:space="preserve">"výkop pro patky nové SDZ(IP11b) nebo přesunuté(B28+E8b;  IS4d+B28+E8a)v hor. tř.I., sk.3" 0,4*0,4*0,6*(1+1+1)*0,5</t>
  </si>
  <si>
    <t>"výkop pro nové UV v hor. tř I.,sk.3 odhad" 1,2*1,2*1,0*0,5*13</t>
  </si>
  <si>
    <t>132254202</t>
  </si>
  <si>
    <t>Hloubení zapažených rýh šířky přes 800 do 2 000 mm strojně s urovnáním dna do předepsaného profilu a spádu v hornině třídy těžitelnosti I skupiny 3 přes 20 do 50 m3</t>
  </si>
  <si>
    <t>335223119</t>
  </si>
  <si>
    <t>"přípojky kanalizační DN 150 odhad" 80,85*0,8*1,2*0,5</t>
  </si>
  <si>
    <t>132351103</t>
  </si>
  <si>
    <t>Hloubení nezapažených rýh šířky do 800 mm strojně s urovnáním dna do předepsaného profilu a spádu v hornině třídy těžitelnosti II skupiny 4 přes 50 do 100 m3</t>
  </si>
  <si>
    <t>1347325786</t>
  </si>
  <si>
    <t>"výkop rýhy pro drenáž v hor.tř. II.,sk.4" (25,27+9,7+110,3+77,6+27+14)*0,5*0,5*1,05*0,5</t>
  </si>
  <si>
    <t xml:space="preserve">"výkop pro patky nové SDZ(IP11b) nebo přesunuté(B28+E8b;  IS4d+B28+E8a) v hor.tř. II.,sk.4" 0,4*0,4*0,6*(1+1+1)*0,5</t>
  </si>
  <si>
    <t>"výkop pro nové UV v hor. tř II.,sk.4 odhad" 1,2*1,2*1,0*0,5*13</t>
  </si>
  <si>
    <t>132354202</t>
  </si>
  <si>
    <t>Hloubení zapažených rýh šířky přes 800 do 2 000 mm strojně s urovnáním dna do předepsaného profilu a spádu v hornině třídy těžitelnosti II skupiny 4 přes 20 do 50 m3</t>
  </si>
  <si>
    <t>-1381448791</t>
  </si>
  <si>
    <t>Zemní práce - zajištění výkopu, násypu a svahu</t>
  </si>
  <si>
    <t>151101101</t>
  </si>
  <si>
    <t>Zřízení pažení a rozepření stěn rýh pro podzemní vedení příložné pro jakoukoliv mezerovitost, hloubky do 2 m</t>
  </si>
  <si>
    <t>-1778172830</t>
  </si>
  <si>
    <t>"přípojky kanalizační DN 150 odhad" 80,85*2*1,2</t>
  </si>
  <si>
    <t>151101111</t>
  </si>
  <si>
    <t>Odstranění pažení a rozepření stěn rýh pro podzemní vedení s uložením materiálu na vzdálenost do 3 m od kraje výkopu příložné, hloubky do 2 m</t>
  </si>
  <si>
    <t>-271737412</t>
  </si>
  <si>
    <t>"viz pol zřízení" 194,040</t>
  </si>
  <si>
    <t>Zemní práce - přemístění výkopku</t>
  </si>
  <si>
    <t>162251102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</si>
  <si>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</si>
  <si>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473984210</t>
  </si>
  <si>
    <t>"sejmutá ornice na meziskládku" 168,420*0,15</t>
  </si>
  <si>
    <t>"sejmutá ornice z meziskládky zpět k ohumusování" 39,90*0,15</t>
  </si>
  <si>
    <t>"Přebytek ornice (19,728 m3) bude ponechána na meziskládce pro potřeby investora.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</si>
  <si>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</si>
  <si>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</si>
  <si>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1644981985</t>
  </si>
  <si>
    <t>"přesun vykopané zeminy z odkopávek do násypů - potřeba 65,0 m3" 65,0*0,5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</si>
  <si>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</si>
  <si>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 přes 50 do 500 m</t>
  </si>
  <si>
    <t>-1445741086</t>
  </si>
  <si>
    <t>"přesun vykopané zeminy z odkopávek no násypů" 65,0*0,5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</si>
  <si>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</si>
  <si>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</si>
  <si>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513616537</t>
  </si>
  <si>
    <t>"hloubení rýh nezap v hor.tř. I.,sk. 3" 44,137</t>
  </si>
  <si>
    <t>"hloubení rýh zap v hor.tř. I.,sk. 3" 38,808</t>
  </si>
  <si>
    <t xml:space="preserve">"odkopávky pro  komunikace v hor. tř. I., sk.3 přesunuté do násypů" -65*0,5</t>
  </si>
  <si>
    <t>"zásypy rýh kanal. přípojek" -41,892*0,5</t>
  </si>
  <si>
    <t>"zásypy ostatní" -6,124*0,5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</si>
  <si>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</si>
  <si>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</t>
  </si>
  <si>
    <t>-1005618822</t>
  </si>
  <si>
    <t xml:space="preserve">"skládka předpoklad 14 km" </t>
  </si>
  <si>
    <t xml:space="preserve">"odvoz  hor. tř. I., sk.3"216,437*4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</si>
  <si>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</si>
  <si>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</si>
  <si>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1181752948</t>
  </si>
  <si>
    <t xml:space="preserve">"odkopávky pro  komunikace v hor. tř. II., sk.4" (28,0+44,0+17,0+11+230,0+50)*0,5</t>
  </si>
  <si>
    <t>"hloubení rýh nezap v hor.tř. II.,sk. 4" 44,137</t>
  </si>
  <si>
    <t>"hloubení rýh zap v hor.tř. II.,sk. 4" 38,808</t>
  </si>
  <si>
    <t xml:space="preserve">"odkopávky pro  komunikace v hor. tř. II., sk.4 přesunuté do násypů" -65*0,5</t>
  </si>
  <si>
    <t>162751139</t>
  </si>
  <si>
    <t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</t>
  </si>
  <si>
    <t>1720927630</t>
  </si>
  <si>
    <t xml:space="preserve">"odvoz  hor. tř. II., sk.4"216,437*4</t>
  </si>
  <si>
    <t>162751117.1</t>
  </si>
  <si>
    <t>Vodorovné přemístění výkopku nebo sypaniny po suchu na obvyklém dopravním prostředku, bez naložení výkopku, avšak se složením bez rozhrnutí z horniny třídy těžitelnosti I skupiny 1 až 3 na vzdálenost přes 9 000 do 10 000 m - sanace</t>
  </si>
  <si>
    <t>1782588719</t>
  </si>
  <si>
    <t>"výkop pro sanaci podloží v tl. 350 mm v hor. tř. I.,sk. 3" (30+254+12+37+45)*0,35*1,05*0,5</t>
  </si>
  <si>
    <t>162751119.1</t>
  </si>
  <si>
    <t>-714678485</t>
  </si>
  <si>
    <t>"skládka předpoklad 14 km"</t>
  </si>
  <si>
    <t>"odvoz hor tř. I., sk. 3 sanace" 240,871*4</t>
  </si>
  <si>
    <t>162751137.1</t>
  </si>
  <si>
    <t>Vodorovné přemístění výkopku nebo sypaniny po suchu na obvyklém dopravním prostředku, bez naložení výkopku, avšak se složením bez rozhrnutí z horniny třídy těžitelnosti II skupiny 4 a 5 na vzdálenost přes 9 000 do 10 000 m - sanace</t>
  </si>
  <si>
    <t>-1247697570</t>
  </si>
  <si>
    <t>"výkop pro sanaci podloží v tl. 350 mm v hor. tř. II.,sk. 4" (30+254+12+37+45)*0,35*1,05*0,5</t>
  </si>
  <si>
    <t>162751139.1</t>
  </si>
  <si>
    <t>-560965921</t>
  </si>
  <si>
    <t>"odvoz hor tř. II., sk. 4 sanace" 240,871*4</t>
  </si>
  <si>
    <t>167151101</t>
  </si>
  <si>
    <t>Nakládání, skládání a překládání neulehlého výkopku nebo sypaniny strojně nakládání, množství do 100 m3, z horniny třídy těžitelnosti I, skupiny 1 až 3</t>
  </si>
  <si>
    <t>240333295</t>
  </si>
  <si>
    <t>Zemní práce - konstrukce ze zemin</t>
  </si>
  <si>
    <t>171151103</t>
  </si>
  <si>
    <t>Uložení sypanin do násypů strojně s rozprostřením sypaniny ve vrstvách a s hrubým urovnáním zhutněných z hornin soudržných jakékoliv třídy těžitelnosti</t>
  </si>
  <si>
    <t>1323033938</t>
  </si>
  <si>
    <t>"násypy a dosypávky" 2,0+10,0+3,0+50</t>
  </si>
  <si>
    <t>171201231</t>
  </si>
  <si>
    <t>Poplatek za uložení stavebního odpadu na recyklační skládce (skládkovné) zeminy a kamení zatříděného do Katalogu odpadů pod kódem 17 05 04</t>
  </si>
  <si>
    <t>2108786775</t>
  </si>
  <si>
    <t xml:space="preserve">"odvoz odkopávky pro  komunikace hor. tř. I., sk.3" 216,437*1,60</t>
  </si>
  <si>
    <t xml:space="preserve">"odvoz odkopávky pro   komunikace v hor. tř. II., sk.4" 216,437*1,75</t>
  </si>
  <si>
    <t>171201221.1</t>
  </si>
  <si>
    <t>Poplatek za uložení stavebního odpadu na skládce (skládkovné) zeminy a kamení zatříděného do Katalogu odpadů pod kódem 17 05 04 _ sanace</t>
  </si>
  <si>
    <t>2079571605</t>
  </si>
  <si>
    <t xml:space="preserve">"odvoz  hor. tř. I., sk.3 sanace" 240,871*1,60</t>
  </si>
  <si>
    <t xml:space="preserve">"odvoz  hor. tř. II., sk.4 sanace" 240,871*1,75</t>
  </si>
  <si>
    <t>Uložení sypaniny na skládky nebo meziskládky bez hutnění s upravením uložené sypaniny do předepsaného tvaru</t>
  </si>
  <si>
    <t>-1340047061</t>
  </si>
  <si>
    <t xml:space="preserve">"odkopávky pro  komunikace hor. tř. I., sk.3" 216,437</t>
  </si>
  <si>
    <t xml:space="preserve">"odkopávky pro   komunikace v hor. tř. II., sk.4" 216,437</t>
  </si>
  <si>
    <t>171251201.1</t>
  </si>
  <si>
    <t>Uložení sypaniny na skládky nebo meziskládky bez hutnění s upravením uložené sypaniny do předepsaného tvaru - sanace</t>
  </si>
  <si>
    <t>1005504963</t>
  </si>
  <si>
    <t>"odvoz odkopávky pro sanaci komunikace hor. tř. I., sk.3" 240,871</t>
  </si>
  <si>
    <t xml:space="preserve">"odvoz odkopávky pro  sanaci komunikace v hor. tř. II., sk.4" 240,871</t>
  </si>
  <si>
    <t>Zásyp sypaninou z jakékoliv horniny strojně s uložením výkopku ve vrstvách se zhutněním jam, šachet, rýh nebo kolem objektů v těchto vykopávkách</t>
  </si>
  <si>
    <t>657340318</t>
  </si>
  <si>
    <t>"zásyp jam po přemístěných SDZ" 0,4*0,4*0,5*2</t>
  </si>
  <si>
    <t>"zásyp jam kolem nových UV" 1,2*1,2*1,0*6-3,14*0,31*0,31*1,5*6</t>
  </si>
  <si>
    <t>"zásyp jam kolem nových patek SDZ" 0,4*0,4*0,25*1</t>
  </si>
  <si>
    <t>"Zásyp kanalizačních přípojek"</t>
  </si>
  <si>
    <t>"výkop přípojek" 2*38,808</t>
  </si>
  <si>
    <t>"šp lože" -6,468</t>
  </si>
  <si>
    <t>"obsyp" -28,128</t>
  </si>
  <si>
    <t>"potrubí" -1,128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</si>
  <si>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</si>
  <si>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</si>
  <si>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-1924763936</t>
  </si>
  <si>
    <t>"přípojky kanalizační DN 150 odhad" 80,85*0,46*0,8</t>
  </si>
  <si>
    <t>"potrubí" -3,14*0,08*0,08*80,85</t>
  </si>
  <si>
    <t>58331200</t>
  </si>
  <si>
    <t>štěrkopísek netříděný</t>
  </si>
  <si>
    <t>-727890679</t>
  </si>
  <si>
    <t>"obsyp potrubí kanal. přípojek" 28,125*2,15</t>
  </si>
  <si>
    <t>Zemní práce - povrchové úpravy terénu</t>
  </si>
  <si>
    <t>181152302</t>
  </si>
  <si>
    <t>Úprava pláně na stavbách silnic a dálnic strojně v zářezech mimo skalních se zhutněním</t>
  </si>
  <si>
    <t>-423703862</t>
  </si>
  <si>
    <t>"1. komunikace asfaltová - podkladní ŠDb 0/63 tl. 150 mm" (20+30+35+285)*1,1</t>
  </si>
  <si>
    <t>"2. Zámková dlažba pojezdová - zd8 přírodní - podkladní ŠDb 0/32 tl. 250mm "(255+3000+150+11,3+35+360)*1,1</t>
  </si>
  <si>
    <t>"3. Dlážděná pochozí plochy - zd6 - podkladní ŠDb 0/63 tl. 150 mm" (17,0+9,0+225,0+75)*1,1</t>
  </si>
  <si>
    <t>"rozšíření pod obrubami"</t>
  </si>
  <si>
    <t>"silniční obrubník 250x150x1000" (37,1+54,6+24,9+24,0+24,8+6,3+30,5+48,0+103,5+14,15+18,4+30,4+23,3+8,8+30,7+4+355)*1,05*0,4</t>
  </si>
  <si>
    <t>"nájezdový obrubník150x150x1000"(9,5+16,3+9,8+5,4+11,5+2,1+23,15+3,8+7,6+10)*1,05*0,4</t>
  </si>
  <si>
    <t>"chodníkový obrubník 250x80x1000" (9,6+6,3+2,15+11,2+22)*1,05*0,3</t>
  </si>
  <si>
    <t>"záhonový obrubník"120*1,05*0,3</t>
  </si>
  <si>
    <t>181152302.1</t>
  </si>
  <si>
    <t>Úprava pláně na stavbách silnic a dálnic strojně v zářezech mimo skalních se zhutněním, sanace</t>
  </si>
  <si>
    <t>2056954422</t>
  </si>
  <si>
    <t xml:space="preserve">"úprava pláně pro sanaci podloží v tl 500 mm"  (29+44+43+17+39+51+430)*1,05</t>
  </si>
  <si>
    <t xml:space="preserve">"úprava pláně pro sanaci podloží v tl 350 mm"   (30+254+12+37+45)*1,05</t>
  </si>
  <si>
    <t>181351003</t>
  </si>
  <si>
    <t>Rozprostření a urovnání ornice v rovině nebo ve svahu sklonu do 1:5 strojně při souvislé ploše do 100 m2, tl. vrstvy do 200 mm</t>
  </si>
  <si>
    <t>-2137583251</t>
  </si>
  <si>
    <t>"rozprostření ornice v tl. 150 mm"(27+11)*1,05</t>
  </si>
  <si>
    <t>181411131</t>
  </si>
  <si>
    <t>Založení trávníku na půdě předem připravené plochy do 1000 m2 výsevem včetně utažení parkového v rovině nebo na svahu do 1:5</t>
  </si>
  <si>
    <t>-99175143</t>
  </si>
  <si>
    <t>"rozprostření ornice v tl. 150 mm" (27+11)*1,05</t>
  </si>
  <si>
    <t>00572410</t>
  </si>
  <si>
    <t>osivo směs travní parková</t>
  </si>
  <si>
    <t>1199968063</t>
  </si>
  <si>
    <t>"osivo" 39,9*0,030*1,05</t>
  </si>
  <si>
    <t>R181951102</t>
  </si>
  <si>
    <t>Úprava pláně vyrovnáním výškových rozdílů v hornině tř. 1 až 4 se zhutněním ručně</t>
  </si>
  <si>
    <t>-2004326500</t>
  </si>
  <si>
    <t>"přípojky kanalizační DN 150 odhad" 80,85*0,8</t>
  </si>
  <si>
    <t>271532212</t>
  </si>
  <si>
    <t>Podsyp pod základové konstrukce se zhutněním z hrubého kameniva frakce 16 až 32 mm</t>
  </si>
  <si>
    <t>1069336039</t>
  </si>
  <si>
    <t>"součástí vsakovacího tělesa" 1644/2</t>
  </si>
  <si>
    <t>271532213</t>
  </si>
  <si>
    <t>Podsyp pod základové konstrukce se zhutněním z hrubého kameniva frakce 8 až 16 mm</t>
  </si>
  <si>
    <t>-406997369</t>
  </si>
  <si>
    <t>Zakládání - úprava podloží a základové spáry, zlepšování vlastností hornin</t>
  </si>
  <si>
    <t>211531111</t>
  </si>
  <si>
    <t>Výplň kamenivem do rýh odvodňovacích žeber nebo trativodů bez zhutnění, s úpravou povrchu výplně kamenivem hrubým drceným frakce 16 až 63 mm</t>
  </si>
  <si>
    <t>1761492755</t>
  </si>
  <si>
    <t>"výplň rýhy HK 16/32" (25,27+9,7+110,3+77,6+27+14)*0,5*0,5*1,05+1644*1,05-13,853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</si>
  <si>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</si>
  <si>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</si>
  <si>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605977033</t>
  </si>
  <si>
    <t>"opláštění trativodu" (25,27+9,7+110,3+77,6+27,0+14)*2,0*1,05</t>
  </si>
  <si>
    <t>-1715117493</t>
  </si>
  <si>
    <t>"opláštění trativodu" (25,27+9,7+110,3+77,6+27,0+14)*2,0*1,1</t>
  </si>
  <si>
    <t>212532111</t>
  </si>
  <si>
    <t>Lože pro trativody z kameniva hrubého drceného</t>
  </si>
  <si>
    <t>-1978749365</t>
  </si>
  <si>
    <t>"lože trativodu" (25,27+9,7+110,3+77,6+27,0+14)*0,5*0,1*1,05</t>
  </si>
  <si>
    <t>212755216</t>
  </si>
  <si>
    <t>Trativody bez lože z drenážních trubek plastových flexibilních D 160 mm</t>
  </si>
  <si>
    <t>433171033</t>
  </si>
  <si>
    <t>"trativod DN 150" (25,27+9,7+110,3+77,6+27,0+14)*1,05</t>
  </si>
  <si>
    <t>Zakládání - základy</t>
  </si>
  <si>
    <t>274313611</t>
  </si>
  <si>
    <t>Základy z betonu prostého pasy betonu kamenem neprokládaného tř. C 16/20</t>
  </si>
  <si>
    <t>1398982808</t>
  </si>
  <si>
    <t xml:space="preserve">"patky nové SDZ(IP11b) nebo přesunuté(B28+E8b;  IS4d+B28+E8a)v hor. tř.I., sk.3" 0,4*0,4*0,6*(1+1+1)</t>
  </si>
  <si>
    <t>"základ pro palisádu" 11*0,5*0,6</t>
  </si>
  <si>
    <t>Bednění základů patek zřízení</t>
  </si>
  <si>
    <t>1543647854</t>
  </si>
  <si>
    <t>"nové patky zhlaví" 0,4*4*0,25*3</t>
  </si>
  <si>
    <t>"základ pro palisádu" (11*2+0,5*2)*0,25</t>
  </si>
  <si>
    <t>Bednění základů patek odstranění</t>
  </si>
  <si>
    <t>-1967723219</t>
  </si>
  <si>
    <t>Sloupy, pilíře a rámové konstrukce</t>
  </si>
  <si>
    <t>339921132</t>
  </si>
  <si>
    <t>Osazování palisád betonových v řadě se zabetonováním výšky palisády přes 500 do 1000 mm</t>
  </si>
  <si>
    <t>611852851</t>
  </si>
  <si>
    <t>"palidáda bet v 80 cm"</t>
  </si>
  <si>
    <t>BET.P12M01</t>
  </si>
  <si>
    <t>BEST-PALISÁDA MASIV/120CM PŘÍRODNÍ</t>
  </si>
  <si>
    <t>1973131281</t>
  </si>
  <si>
    <t>"palidáda bet v 80 cm - 8,4 bm"</t>
  </si>
  <si>
    <t>11/0,175*1,01</t>
  </si>
  <si>
    <t>637121112</t>
  </si>
  <si>
    <t>Zásyp z kačírku tl 150 mm s udusáním</t>
  </si>
  <si>
    <t>304787504</t>
  </si>
  <si>
    <t>"zásyp kačírkem v tl.150mm" 130*0,6*0,15*1,1</t>
  </si>
  <si>
    <t>Stoky</t>
  </si>
  <si>
    <t>359901211</t>
  </si>
  <si>
    <t>Monitoring stok (kamerový systém) jakékoli výšky nová kanalizace</t>
  </si>
  <si>
    <t>-807562459</t>
  </si>
  <si>
    <t>"přípojky kanalizační DN 150 odhad" 80,85</t>
  </si>
  <si>
    <t>351311113</t>
  </si>
  <si>
    <t>Zdivo části stok z prostého betonu se zvýšenými nároky na prostředí spodní v otevřeném výkopu tl. do 150 mm tř. C 30/37</t>
  </si>
  <si>
    <t>1659557122</t>
  </si>
  <si>
    <t xml:space="preserve">"beton pro uložení liniového odvodnění  C 30/37 XCX, XD3" 4,2</t>
  </si>
  <si>
    <t>Podkladní a vedlejší konstrukce kromě vozovek a železničního svršku</t>
  </si>
  <si>
    <t>451572111</t>
  </si>
  <si>
    <t>Lože pod potrubí, stoky a drobné objekty v otevřeném výkopu z kameniva drobného těženého 0 až 4 mm</t>
  </si>
  <si>
    <t>431167029</t>
  </si>
  <si>
    <t>"přípojky kanalizační DN 150 odhad" 80,85*0,8*0,1</t>
  </si>
  <si>
    <t>452112112</t>
  </si>
  <si>
    <t>Osazení betonových dílců prstenců nebo rámů pod poklopy a mříže, výšky do 100 mm</t>
  </si>
  <si>
    <t>1531605887</t>
  </si>
  <si>
    <t>"nové UV" 6+7</t>
  </si>
  <si>
    <t>59223864</t>
  </si>
  <si>
    <t>prstenec pro uliční vpusť vyrovnávací betonový 390x60x130mm</t>
  </si>
  <si>
    <t>-1647259026</t>
  </si>
  <si>
    <t>"nové UV" (6+7)*1,01</t>
  </si>
  <si>
    <t>Komunikace pozemní</t>
  </si>
  <si>
    <t>Podkladní vrstvy komunikací, letišť a ploch</t>
  </si>
  <si>
    <t>564801112</t>
  </si>
  <si>
    <t>Podklad ze štěrkodrti ŠD s rozprostřením a zhutněním plochy přes 100 m2, po zhutnění tl. 40 mm</t>
  </si>
  <si>
    <t>-1778767415</t>
  </si>
  <si>
    <t>"2. Zámková dlažba pojezdová - zd8 přírodní - ložná ŠDb 4/8 tl. 40 mm" (255+3000+300+11,3+35+360)*1,05</t>
  </si>
  <si>
    <t>"3. Vozovka z bet. zámkové dlažby uvnitř garáží - ložná ŠD 4/ tl 40 mm" (2400+1150)*1,05</t>
  </si>
  <si>
    <t>564801111</t>
  </si>
  <si>
    <t>Podklad ze štěrkodrti ŠD s rozprostřením a zhutněním plochy přes 100 m2, po zhutnění tl. 30 mm</t>
  </si>
  <si>
    <t>-169461891</t>
  </si>
  <si>
    <t>"3. Dlážděná pochozí plochy - zd6 - ložná ŠD 4/8 tl. 30 mm"(17+9+255+75)*1,05</t>
  </si>
  <si>
    <t>564851111</t>
  </si>
  <si>
    <t>Podklad ze štěrkodrti ŠD s rozprostřením a zhutněním plochy přes 100 m2, po zhutnění tl. 150 mm</t>
  </si>
  <si>
    <t>-915098489</t>
  </si>
  <si>
    <t>"3. Dlážděná pochozí plochy - zd6 - podkladní ŠDb 0/63 tl. 150 mm" (17+9+255+75)*1,1</t>
  </si>
  <si>
    <t>564851111.1</t>
  </si>
  <si>
    <t>Podklad ze štěrkodrti ŠD s rozprostřením a zhutněním plochy přes 100 m2, po zhutnění tl. 150 mm, sanace</t>
  </si>
  <si>
    <t>-867173951</t>
  </si>
  <si>
    <t>"sanace podloží ŠD 0/125 v tl. 350 mm = 200+150 mm" (30+254+12+37+45)*1,05</t>
  </si>
  <si>
    <t>564861111</t>
  </si>
  <si>
    <t>Podklad ze štěrkodrti ŠD s rozprostřením a zhutněním plochy přes 100 m2, po zhutnění tl. 200 mm</t>
  </si>
  <si>
    <t>-101454050</t>
  </si>
  <si>
    <t>"1. komunikace asfaltová - podkladní ŠDa 0/32 tl. 200 mm" (20+30+35+285)*1,1</t>
  </si>
  <si>
    <t>"3. Vozovka z bet. zámkové dlažby uvnitř garáží šd fr.0/63 200mm" 2400*1,1</t>
  </si>
  <si>
    <t>564861111.1</t>
  </si>
  <si>
    <t>Podklad ze štěrkodrti ŠD s rozprostřením a zhutněním plochy přes 100 m2, po zhutnění tl. 200 mm, sanace</t>
  </si>
  <si>
    <t>1894001452</t>
  </si>
  <si>
    <t xml:space="preserve">"sanace podloží ŠD 0/125 v tl 500 mm = 200+300 mm"  (29+44+43+17+39+51+430)*1,05</t>
  </si>
  <si>
    <t>564871111</t>
  </si>
  <si>
    <t>Podklad ze štěrkodrti ŠD s rozprostřením a zhutněním plochy přes 100 m2, po zhutnění tl. 250 mm</t>
  </si>
  <si>
    <t>812685671</t>
  </si>
  <si>
    <t>"2. Zámková dlažba pojezdová - zd8 přírodní - podkladní ŠDb 0/32 tl. 250mm" (255+3000+150+11,3+35+360)*1,1</t>
  </si>
  <si>
    <t>564871116.1</t>
  </si>
  <si>
    <t>Podklad ze štěrkodrti ŠD s rozprostřením a zhutněním plochy přes 100 m2, po zhutnění tl. 300 mm, sanace</t>
  </si>
  <si>
    <t>200851734</t>
  </si>
  <si>
    <t>"sanace podloží ŠD 0/125 v tl 500 mm" (29+44+43+17+39+51+430)*1,05</t>
  </si>
  <si>
    <t>565165112</t>
  </si>
  <si>
    <t>Asfaltový beton vrstva podkladní ACP 16 (obalované kamenivo střednězrnné - OKS) s rozprostřením a zhutněním v pruhu šířky přes 1,5 do 3 m, po zhutnění tl. 90 mm</t>
  </si>
  <si>
    <t>1927391836</t>
  </si>
  <si>
    <t>"1. asfaltová komunikace - ACP16+ tl 90 mm"(815+615+285)*1,05</t>
  </si>
  <si>
    <t>567122113</t>
  </si>
  <si>
    <t>Podklad ze směsi stmelené cementem SC bez dilatačních spár, s rozprostřením a zhutněním SC C 8/10 (KSC I), po zhutnění tl. 140 mm</t>
  </si>
  <si>
    <t>-1900062337</t>
  </si>
  <si>
    <t>"3. Vozovka z bet. zámkové dlažby uvnitř garáží" (2400+1150)*1,05</t>
  </si>
  <si>
    <t>Kryty pozemních komunikací letišť a ploch z kameniva nebo živičné</t>
  </si>
  <si>
    <t>573111111</t>
  </si>
  <si>
    <t>Postřik infiltrační PI z asfaltu silničního s posypem kamenivem, v množství 0,60 kg/m2</t>
  </si>
  <si>
    <t>1463560947</t>
  </si>
  <si>
    <t xml:space="preserve">"1. asfaltová komunikace - postřik infiltrační  0,4 kg/m2"  (815+615+285)*1,05</t>
  </si>
  <si>
    <t>573231107</t>
  </si>
  <si>
    <t>Postřik spojovací PS bez posypu kamenivem ze silniční emulze, v množství 0,40 kg/m2</t>
  </si>
  <si>
    <t>249281366</t>
  </si>
  <si>
    <t xml:space="preserve">"1. asfaltová komunikace - postřik ispojovací  0,4 kg/m2" (815+615+285)*1,05</t>
  </si>
  <si>
    <t>577134111</t>
  </si>
  <si>
    <t>Asfaltový beton vrstva obrusná ACO 11 (ABS) s rozprostřením a se zhutněním z nemodifikovaného asfaltu v pruhu šířky do 3 m tř. I (ACO 11+), po zhutnění tl. 40 mm</t>
  </si>
  <si>
    <t>-1771207058</t>
  </si>
  <si>
    <t>"1. asfaltová komunikace - ACO 11+ tl 40 mm"(1170+29+44+315)*1,05</t>
  </si>
  <si>
    <t>Kryty pozemních komunikací, letišť a ploch dlážděné</t>
  </si>
  <si>
    <t>596211112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</si>
  <si>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</t>
  </si>
  <si>
    <t>-302131224</t>
  </si>
  <si>
    <t>"3. Dlážděná pochozí plochy - zd6 přírodní" (17+9+255+75)*1,05</t>
  </si>
  <si>
    <t>"3. Dlážděná pochozí plochy - zd6 červená slepecká" 4,3*1,05</t>
  </si>
  <si>
    <t>59245018</t>
  </si>
  <si>
    <t>dlažba skladebná betonová 200x100mm tl 60mm přírodní</t>
  </si>
  <si>
    <t>132003170</t>
  </si>
  <si>
    <t>"3. Dlážděná pochozí plochy - zd6 přírodní"(17+9+255+75)*1,05*1,03</t>
  </si>
  <si>
    <t>59245006</t>
  </si>
  <si>
    <t>dlažba pro nevidomé betonová 200x100mm tl 60mm barevná</t>
  </si>
  <si>
    <t>1926191969</t>
  </si>
  <si>
    <t>"3. Dlážděná pochozí plochy - zd6 červená slepecká" 4,3*1,05*1,03</t>
  </si>
  <si>
    <t>596211210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</si>
  <si>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80 mm skupiny A, pro ploc</t>
  </si>
  <si>
    <t>1050808738</t>
  </si>
  <si>
    <t>"2. Zámková dlažba pojezdová - zd8 přírodní" (255+3000+300+11,3+35+360)*1,05</t>
  </si>
  <si>
    <t>59245020</t>
  </si>
  <si>
    <t>dlažba skladebná betonová 200x100mm tl 80mm přírodní</t>
  </si>
  <si>
    <t>-1188950225</t>
  </si>
  <si>
    <t>"2. Zámková dlažba pojezdová - zd8 přírodní" (255+3000+300+11,3+35+360)*1,05*1,03</t>
  </si>
  <si>
    <t>"3. Vozovka z bet. zámkové dlažby uvnitř garáží" (2400+1150)*1,05*1,03</t>
  </si>
  <si>
    <t>596212313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</si>
  <si>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100 mm skupiny A, pro pl</t>
  </si>
  <si>
    <t>-757534418</t>
  </si>
  <si>
    <t>"vybouraná zd tl. 100 mm po očištění zpět" 1180,0*1,05</t>
  </si>
  <si>
    <t>631311234_9</t>
  </si>
  <si>
    <t>Beton C25/30 XF2 pro betonové přechodové kliny garáže</t>
  </si>
  <si>
    <t>-596161685</t>
  </si>
  <si>
    <t>"Beton C25/30 XF2 pro betonové přechodové klíny garáže" 8,15*1,05</t>
  </si>
  <si>
    <t>631319013_9</t>
  </si>
  <si>
    <t>Příplatek za přehlazení povrchu</t>
  </si>
  <si>
    <t>-205053228</t>
  </si>
  <si>
    <t>Vedení trubní dálková a přípojná</t>
  </si>
  <si>
    <t>Potrubí z trub plastických a skleněných</t>
  </si>
  <si>
    <t>871313121</t>
  </si>
  <si>
    <t>Montáž kanalizačního potrubí z tvrdého PVC-U hladkého plnostěnného tuhost SN 8 DN 160</t>
  </si>
  <si>
    <t>72930176</t>
  </si>
  <si>
    <t>"kanalizační přípojky DN 150" (46+31)*1,05</t>
  </si>
  <si>
    <t>28611165</t>
  </si>
  <si>
    <t>trubka kanalizační PVC-U plnostěnná jednovrstvá DN 160x3000mm SN8</t>
  </si>
  <si>
    <t>1895356721</t>
  </si>
  <si>
    <t>"kanalizační přípojky DN 150" (46+31)*1,05*1,015</t>
  </si>
  <si>
    <t>877310310</t>
  </si>
  <si>
    <t>Montáž tvarovek na kanalizačním plastovém potrubí z PP nebo PVC-U hladkého plnostěnného kolen, víček nebo hrdlových uzávěrů DN 150</t>
  </si>
  <si>
    <t>-654503198</t>
  </si>
  <si>
    <t>"kanalizační přípojky DN 150 - 8 úseků - směrově a výškově koleno DN 150 - 45°" 2*8</t>
  </si>
  <si>
    <t>"kanalizační přípojky DN 150 - 8 úseků - napojení svislého odtoku ze žlabu koleno DN 150 - 90°" 1*8</t>
  </si>
  <si>
    <t>28651202</t>
  </si>
  <si>
    <t>koleno kanalizační PVC-U plnostěnné 160x45°</t>
  </si>
  <si>
    <t>-1464471742</t>
  </si>
  <si>
    <t>28612203</t>
  </si>
  <si>
    <t>koleno kanalizační plastové PVC KG DN 160/90° SN12/16</t>
  </si>
  <si>
    <t>947621279</t>
  </si>
  <si>
    <t>877310330</t>
  </si>
  <si>
    <t>Montáž tvarovek na kanalizačním plastovém potrubí z PP nebo PVC-U hladkého plnostěnného spojek nebo redukcí DN 150</t>
  </si>
  <si>
    <t>513985631</t>
  </si>
  <si>
    <t xml:space="preserve">"kanalizační přípojky DN 150 - 8 úseků - napojení vodorovného potrubí  odhad přesuvka DN 150 °" 1*8</t>
  </si>
  <si>
    <t>28651248</t>
  </si>
  <si>
    <t>spojka dvouhrdlá kanalizační PVC-U plnostěnná DN 150</t>
  </si>
  <si>
    <t>471710280</t>
  </si>
  <si>
    <t>Trubní vedení - ostatní konstrukce</t>
  </si>
  <si>
    <t>890411811</t>
  </si>
  <si>
    <t>Bourání šachet a jímek ručně velikosti obestavěného prostoru do 1,5 m3 z prefabrikovaných skruží</t>
  </si>
  <si>
    <t>-159188104</t>
  </si>
  <si>
    <t>"zrušení stávajících UV"3,14*0,31*0,31*1,5*6</t>
  </si>
  <si>
    <t>895941343</t>
  </si>
  <si>
    <t>Osazení vpusti uliční z betonových dílců DN 500 dno vysoké s kalištěm</t>
  </si>
  <si>
    <t>2029996008</t>
  </si>
  <si>
    <t>59224470</t>
  </si>
  <si>
    <t>vpusť uliční DN 500 kaliště vysoké 500/525x65mm</t>
  </si>
  <si>
    <t>1654242722</t>
  </si>
  <si>
    <t>895941351</t>
  </si>
  <si>
    <t>Osazení vpusti uliční z betonových dílců DN 500 skruž horní pro čtvercovou vtokovou mříž</t>
  </si>
  <si>
    <t>2029382673</t>
  </si>
  <si>
    <t>"nové UV"(6+7)</t>
  </si>
  <si>
    <t>59224460</t>
  </si>
  <si>
    <t>vpusť uliční DN 500 betonová 500x190x65mm čtvercový poklop</t>
  </si>
  <si>
    <t>255906110</t>
  </si>
  <si>
    <t>895941362</t>
  </si>
  <si>
    <t>Osazení vpusti uliční z betonových dílců DN 500 skruž středová 590 mm</t>
  </si>
  <si>
    <t>533328667</t>
  </si>
  <si>
    <t>"nové UV" (6+7)</t>
  </si>
  <si>
    <t>59224462</t>
  </si>
  <si>
    <t>vpusť uliční DN 500 skruž průběžná vysoká betonová 500/590x65mm</t>
  </si>
  <si>
    <t>1723774522</t>
  </si>
  <si>
    <t>895941367</t>
  </si>
  <si>
    <t>Osazení vpusti uliční z betonových dílců DN 500 skruž průběžná se zápachovou uzávěrkou</t>
  </si>
  <si>
    <t>1184049810</t>
  </si>
  <si>
    <t>59224467</t>
  </si>
  <si>
    <t>vpusť uliční DN 500 skruž průběžná 500/590x65mm betonová se zápachovou uzávěrkou 150mm PVC</t>
  </si>
  <si>
    <t>2124518878</t>
  </si>
  <si>
    <t>899133111</t>
  </si>
  <si>
    <t>Výměna (výšková úprava) poklopu s použitím plastových vyrovnávacích prvků kanalizačního s rámem osazeného na betonové šachtě pevného</t>
  </si>
  <si>
    <t>156111629</t>
  </si>
  <si>
    <t>"výměna poklopu kan. DN 600" 2</t>
  </si>
  <si>
    <t>55241021</t>
  </si>
  <si>
    <t>poklop šachtový třída D400, čtvercový rám 850, vstup 600mm, s ventilací</t>
  </si>
  <si>
    <t>-1516205219</t>
  </si>
  <si>
    <t>899204112</t>
  </si>
  <si>
    <t>Osazení mříží litinových včetně rámů a košů na bahno pro třídu zatížení D400, E600</t>
  </si>
  <si>
    <t>-225570445</t>
  </si>
  <si>
    <t>"nové UV" 7+6</t>
  </si>
  <si>
    <t>59224481</t>
  </si>
  <si>
    <t>mříž vtoková s rámem pro uliční vpusť 500x500, zatížení 40 tun</t>
  </si>
  <si>
    <t>-457894387</t>
  </si>
  <si>
    <t>KSI.UA4</t>
  </si>
  <si>
    <t>Betonová uliční vpusť, koš kalový, A4 vysoký v.600 pro 500x500</t>
  </si>
  <si>
    <t>-1811031728</t>
  </si>
  <si>
    <t>Doplňující konstrukce práce pozemních komunikací</t>
  </si>
  <si>
    <t>914111111</t>
  </si>
  <si>
    <t>Montáž svislé dopravní značky základní velikosti do 1 m2 objímkami na sloupky nebo konzoly</t>
  </si>
  <si>
    <t>-101588895</t>
  </si>
  <si>
    <t>"SDZ venku"</t>
  </si>
  <si>
    <t>"IP 11b na konzoli " 1</t>
  </si>
  <si>
    <t>"SDZ uvnitř garáže"</t>
  </si>
  <si>
    <t>"IP12" 7</t>
  </si>
  <si>
    <t>"B2" 8</t>
  </si>
  <si>
    <t>"B30" 10</t>
  </si>
  <si>
    <t>"B33" 2</t>
  </si>
  <si>
    <t>"B32 (LPG/CNG)" 2</t>
  </si>
  <si>
    <t>"B20 (20 km/h)" 2</t>
  </si>
  <si>
    <t>"B16 (2,2m" 2</t>
  </si>
  <si>
    <t>"info tabule (60x80, šipka nahoru, nápis NAHORU" 4</t>
  </si>
  <si>
    <t>"info tabule (60x100, šipka dolů, nápis DOLŮ A exit POD SEBE" 4</t>
  </si>
  <si>
    <t>40445625</t>
  </si>
  <si>
    <t>informativní značky provozní IP8, IP9, IP11-IP13 500x700mm</t>
  </si>
  <si>
    <t>1157054440</t>
  </si>
  <si>
    <t>"IP 11b" 1</t>
  </si>
  <si>
    <t>"IP12"7</t>
  </si>
  <si>
    <t>40445620</t>
  </si>
  <si>
    <t>zákazové, příkazové dopravní značky B1-B34, C1-15 700mm</t>
  </si>
  <si>
    <t>404568224</t>
  </si>
  <si>
    <t>40445642.11</t>
  </si>
  <si>
    <t>informativní značky směrové info tabule 600x 800mm, šipka nahoru, nápis NAHORU</t>
  </si>
  <si>
    <t>-851806305</t>
  </si>
  <si>
    <t>"Infotabule 600x800 mm"4</t>
  </si>
  <si>
    <t>40445642.21</t>
  </si>
  <si>
    <t>informativní značky směrové info tabule 600x1000mm, šipka dolů, nápis DOLŮ a EXIT pod sebe</t>
  </si>
  <si>
    <t>-403217328</t>
  </si>
  <si>
    <t>"Infotabule 600x1000 mm"4</t>
  </si>
  <si>
    <t>914431112</t>
  </si>
  <si>
    <t>Montáž dopravního zrcadla na sloupky nebo konzoly velikosti do 1 m2</t>
  </si>
  <si>
    <t>763627307</t>
  </si>
  <si>
    <t>"dopravní zrcadlo na konzoli" 1</t>
  </si>
  <si>
    <t>40445201</t>
  </si>
  <si>
    <t>zrcadlo dopravní kruhové D 800mm</t>
  </si>
  <si>
    <t>1739634594</t>
  </si>
  <si>
    <t>914511112</t>
  </si>
  <si>
    <t>Montáž sloupku dopravních značek délky do 3,5 m do hliníkové patky pro sloupek D 60 mm</t>
  </si>
  <si>
    <t>2048114281</t>
  </si>
  <si>
    <t>"IP11b" 1</t>
  </si>
  <si>
    <t>40445225</t>
  </si>
  <si>
    <t>sloupek pro dopravní značku Zn D 60mm v 3,5m</t>
  </si>
  <si>
    <t>990898832</t>
  </si>
  <si>
    <t>40445240</t>
  </si>
  <si>
    <t>patka pro sloupek Al D 60mm</t>
  </si>
  <si>
    <t>1780638795</t>
  </si>
  <si>
    <t>40445256</t>
  </si>
  <si>
    <t>svorka upínací na sloupek dopravní značky D 60mm</t>
  </si>
  <si>
    <t>2079087319</t>
  </si>
  <si>
    <t>"SDZ uvnitř garáže - vi pol mtž" 34</t>
  </si>
  <si>
    <t>40445253</t>
  </si>
  <si>
    <t>víčko plastové na sloupek D 60mm</t>
  </si>
  <si>
    <t>-112774879</t>
  </si>
  <si>
    <t>914531112</t>
  </si>
  <si>
    <t>Montáž konzol nebo nástavců pro osazení dopravních značek velikosti do 1 m2 na zeď</t>
  </si>
  <si>
    <t>1027028955</t>
  </si>
  <si>
    <t>"SDZ uvnitř garážeL</t>
  </si>
  <si>
    <t>40445220</t>
  </si>
  <si>
    <t>držák dopravní značky na stěnu D 60mm</t>
  </si>
  <si>
    <t>-1313503396</t>
  </si>
  <si>
    <t>915111112</t>
  </si>
  <si>
    <t>Vodorovné dopravní značení stříkané barvou dělící čára šířky 125 mm souvislá bílá retroreflexní</t>
  </si>
  <si>
    <t>-1412142355</t>
  </si>
  <si>
    <t>"VDZ venku"</t>
  </si>
  <si>
    <t>"V10b" 5*4,85+8*5,36</t>
  </si>
  <si>
    <t>"V1a" 63,0</t>
  </si>
  <si>
    <t>"V2b" 385,0</t>
  </si>
  <si>
    <t>"VDZ uvnitř garáže"</t>
  </si>
  <si>
    <t>"V10b" 2446+2565+2540</t>
  </si>
  <si>
    <t>"V12a" 35</t>
  </si>
  <si>
    <t>915231116_9</t>
  </si>
  <si>
    <t xml:space="preserve">Dopravní značení žltuočerné pruhy do výšky 1,1m,  retroreflexní žlutý/černý plast</t>
  </si>
  <si>
    <t>1489916546</t>
  </si>
  <si>
    <t>"Z9 (V=1,1m)"(181+168,4+162,5)*1,1</t>
  </si>
  <si>
    <t>915131112</t>
  </si>
  <si>
    <t>Vodorovné dopravní značení stříkané barvou přechody pro chodce, šipky, symboly bílé retroreflexní</t>
  </si>
  <si>
    <t>-1523694666</t>
  </si>
  <si>
    <t>"V14" 8,0*1,0</t>
  </si>
  <si>
    <t>"V13" 17,00</t>
  </si>
  <si>
    <t>"V9a" 2*1,0</t>
  </si>
  <si>
    <t>915611111</t>
  </si>
  <si>
    <t>Předznačení pro vodorovné značení stříkané barvou nebo prováděné z nátěrových hmot liniové dělicí čáry, vodicí proužky</t>
  </si>
  <si>
    <t>2028800226</t>
  </si>
  <si>
    <t>915621111</t>
  </si>
  <si>
    <t>Předznačení pro vodorovné značení stříkané barvou nebo prováděné z nátěrových hmot plošné šipky, symboly, nápisy</t>
  </si>
  <si>
    <t>220797813</t>
  </si>
  <si>
    <t>915621111_9</t>
  </si>
  <si>
    <t>Předznačení pro značení stříkané barvou nebo prováděné z nátěrových hmot plošné žlutočerné pruhy</t>
  </si>
  <si>
    <t>-764512541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</si>
  <si>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</si>
  <si>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</si>
  <si>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-192165319</t>
  </si>
  <si>
    <t>"silniční obrubník 250x150x1000" (37,1+54,6+24,9+24+24,8+6,3+30,5+48+103,5+14,15+18,4+30,4+23,3+8,8+30,7+4+355)*1,05</t>
  </si>
  <si>
    <t>"nájezdový obrubník150x150x1000" (9,5+16,3+9,8+5,4+11,5+2,1+23,15+3,8+7,6+10)*1,05</t>
  </si>
  <si>
    <t>59217031</t>
  </si>
  <si>
    <t>obrubník silniční betonový 1000x150x250mm</t>
  </si>
  <si>
    <t>-1841474797</t>
  </si>
  <si>
    <t>"silniční obrubník 250x150x1000" (37,1+54,6+24,9+24+24,8+6,3+30,5+48+103,5+14,15+18,4+30,4+23,3+8,8+30,7+4+355)*1,05*1,01</t>
  </si>
  <si>
    <t>59217029</t>
  </si>
  <si>
    <t>obrubník silniční betonový nájezdový 1000x150x150mm</t>
  </si>
  <si>
    <t>614886498</t>
  </si>
  <si>
    <t>"nájezdový obrubník150x150x1000"(9,5+16,3+9,8+5,4+11,5+2,1+23,15+3,8+7,6+10)*1,05*1,01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</si>
  <si>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</si>
  <si>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</si>
  <si>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1203490702</t>
  </si>
  <si>
    <t>"chodníkový obrubník 250x80x1000" (9,6+6,3+2,15+11,2+22)*1,05</t>
  </si>
  <si>
    <t>"záhonový obrubník 200x50x1000" (120)*1,05</t>
  </si>
  <si>
    <t>59217016</t>
  </si>
  <si>
    <t>obrubník betonový chodníkový 1000x80x250mm</t>
  </si>
  <si>
    <t>-2019823314</t>
  </si>
  <si>
    <t>"chodníkový obrubník 250x80x1000" (9,6+6,3+2,15+11,2+22)*1,05*1,01</t>
  </si>
  <si>
    <t>59217060</t>
  </si>
  <si>
    <t>obrubník parkový betonový 1000x50x200mm přírodní</t>
  </si>
  <si>
    <t>-1160590671</t>
  </si>
  <si>
    <t>"záhonový obrubník 200x50x1000" 120*1,05*1,01</t>
  </si>
  <si>
    <t>916991121</t>
  </si>
  <si>
    <t>Lože pod obrubníky, krajníky nebo obruby z dlažebních kostek z betonu prostého</t>
  </si>
  <si>
    <t>1294721847</t>
  </si>
  <si>
    <t>"silniční obrubník 250x150x1000" (37,1+54,6+24,9+24+24,8+6,3+30,5+48+103,5+14,15+18,4+30,4+23,3+8,8+30,7+4+355)*1,05*0,4*0,1</t>
  </si>
  <si>
    <t>"nájezdový obrubník150x150x1000" (9,5+16,3+9,8+5,4+11,5+2,1+23,15+3,8)*1,05*0,4*0,1</t>
  </si>
  <si>
    <t>"chodníkový obrubník 250x80x1000" (9,6+6,3+2,15)*1,05*0,3*0,1</t>
  </si>
  <si>
    <t>919112222</t>
  </si>
  <si>
    <t>Řezání dilatačních spár v živičném krytu vytvoření komůrky pro těsnící zálivku šířky 15 mm, hloubky 25 mm</t>
  </si>
  <si>
    <t>622475185</t>
  </si>
  <si>
    <t>"zalití spáry" (5,8+14,0+6,1+9,6+145,0)*1,05</t>
  </si>
  <si>
    <t>919732221</t>
  </si>
  <si>
    <t>Styčná pracovní spára při napojení nového živičného povrchu na stávající se zalitím za tepla modifikovanou asfaltovou hmotou s posypem vápeným hydrátem šířky do 15mm, hloubky do 25mm bez prořezání spáry</t>
  </si>
  <si>
    <t>-385740592</t>
  </si>
  <si>
    <t>919732221_9</t>
  </si>
  <si>
    <t>Zalití spáry pružným tmelem (přechod komunikace-rampa) šířky cca 2cm</t>
  </si>
  <si>
    <t>-332809214</t>
  </si>
  <si>
    <t>"zalití spáry pružným tmelem (přechod komunikace-rampa) šířky cca 2cm" 6,90*2*1,05</t>
  </si>
  <si>
    <t>919735113</t>
  </si>
  <si>
    <t>Řezání stávajícího živičného krytu nebo podkladu hloubky přes 100 do 150 mm</t>
  </si>
  <si>
    <t>1113080399</t>
  </si>
  <si>
    <t>"řezání stávajících asfalt. vrstev" (14+6,1+34,0+48,4+22,9+19,5+5,8)*1,05</t>
  </si>
  <si>
    <t>R10191401</t>
  </si>
  <si>
    <t>Přesun SDZ na nové místo do 30 m t.j. sloupku, značky a betonové patky kopml vč. nového výkopu a zásypu jámy</t>
  </si>
  <si>
    <t>-1976075649</t>
  </si>
  <si>
    <t>"B28+E8b - přesun SDZ" 1</t>
  </si>
  <si>
    <t>"IS4d+B28+E8a - přesun SDZ" 1</t>
  </si>
  <si>
    <t>Díl: Různé dokončovací konstrukce a práce inženýrských staveb</t>
  </si>
  <si>
    <t>935113111</t>
  </si>
  <si>
    <t>Osazení odvodňovacího žlabu s krycím roštem polymerbetonového šířky do 200 mm</t>
  </si>
  <si>
    <t>-2122323993</t>
  </si>
  <si>
    <t>"odvodňovací žlab š. 150 mm (např.: ACO Multiline) "</t>
  </si>
  <si>
    <t>"AD1 3,4m" 3,4</t>
  </si>
  <si>
    <t>"AD2 4,0m" 4,0</t>
  </si>
  <si>
    <t>"AD3 3,5m" 3,5</t>
  </si>
  <si>
    <t>"AD4 4,2m" 4,2</t>
  </si>
  <si>
    <t>"AD5 23m" 23</t>
  </si>
  <si>
    <t>"AD6 10m" 10</t>
  </si>
  <si>
    <t>"AD7 13,30m" 13,30</t>
  </si>
  <si>
    <t>"AD8 7,0m" 0</t>
  </si>
  <si>
    <t>59227102.1</t>
  </si>
  <si>
    <t>liniový žlab DN150 z polymerbetonu</t>
  </si>
  <si>
    <t>-519244006</t>
  </si>
  <si>
    <t>"odvodňovací žlab š. 150 mm (např.: ACO Multiline)"</t>
  </si>
  <si>
    <t>"AD7 13,30m" 13,3</t>
  </si>
  <si>
    <t>56241025</t>
  </si>
  <si>
    <t>rošt můstkový D400 litina pro žlab š 150mm</t>
  </si>
  <si>
    <t>-404344025</t>
  </si>
  <si>
    <t xml:space="preserve">"odvodňovací žlab š. 150 mm (např.: ACO Multiline  beze spádu)"</t>
  </si>
  <si>
    <t>59227123</t>
  </si>
  <si>
    <t>čelo plné na začátek a konec odvodňovacího žlabu monolitického z polymerbetonu š 150mm</t>
  </si>
  <si>
    <t>1409280117</t>
  </si>
  <si>
    <t>"AD1 3,4m" 2</t>
  </si>
  <si>
    <t>"AD2 4,0m" 2</t>
  </si>
  <si>
    <t>"AD3 3,5m" 2</t>
  </si>
  <si>
    <t>"AD4 4,2m" 2</t>
  </si>
  <si>
    <t>"AD5 23m" 2</t>
  </si>
  <si>
    <t>"AD6 10m" 2</t>
  </si>
  <si>
    <t>"AD7 5,7m" 2</t>
  </si>
  <si>
    <t>59223180.1</t>
  </si>
  <si>
    <t>vpusť odtoková polymerbetonová včetně kalového koše a můstkového roštu litinového š 150mm u po 0,5m s odtokem</t>
  </si>
  <si>
    <t>152069445</t>
  </si>
  <si>
    <t xml:space="preserve">"odvodňovací žlab š. 150 mm polymerbetonový - vpust  1ks žlabu po 0,5m s odtokem"</t>
  </si>
  <si>
    <t>"AD1 3,4m"0,5</t>
  </si>
  <si>
    <t>"AD3 3,5m"0,5</t>
  </si>
  <si>
    <t>"AD4 4,2m" 0,5</t>
  </si>
  <si>
    <t>59223180.2</t>
  </si>
  <si>
    <t xml:space="preserve">vpusť odtoková polymerbetonová včetně kalového koše a můstkového roštu litinového š 150mm  po 1,0m s odtokem</t>
  </si>
  <si>
    <t>-331438565</t>
  </si>
  <si>
    <t>"odvodňovací žlab š. 150 mm polymerbetonový - vpust "</t>
  </si>
  <si>
    <t>"AD2 4,0m - 1ks žlabu po 1,0m s odtokem" 1</t>
  </si>
  <si>
    <t>"AD5 23m - 1ks žlabu po 1,0m s odtokem" 1</t>
  </si>
  <si>
    <t>"AD6 10m - 1ks žlabu po 1,0m s odtokem" 1</t>
  </si>
  <si>
    <t>"AD7 13,3m - 1ks žlabu po 1,0m s odtokem" 1</t>
  </si>
  <si>
    <t>"AD8 7,0m - 1ks žlabu po 1,0m s odtokem" 0</t>
  </si>
  <si>
    <t>Bourání konstrukcí</t>
  </si>
  <si>
    <t>966008221</t>
  </si>
  <si>
    <t>Bourání odvodňovacího žlabu s odklizením a uložením vybouraného materiálu na skládku na vzdálenost do 10 m nebo s naložením na dopravní prostředek betonového nebo polymerbetonového s krycím roštem šířky do 200 mm</t>
  </si>
  <si>
    <t>1073555617</t>
  </si>
  <si>
    <t>"odstranění stávajícího ACO drainu" 72,1*1,050</t>
  </si>
  <si>
    <t>Prorážení otvorů a ostatní bourací práce</t>
  </si>
  <si>
    <t>979054451</t>
  </si>
  <si>
    <t>Očištění vybouraných prvků komunikací od spojovacího materiálu s odklizením a uložením očištěných hmot a spojovacího materiálu na skládku na vzdálenost do 10 m zámkových dlaždic s vyplněním spár kamenivem</t>
  </si>
  <si>
    <t>415656402</t>
  </si>
  <si>
    <t>"vybouraná zd tl. 100 mm" 1180,0*1,05</t>
  </si>
  <si>
    <t>997013645.01</t>
  </si>
  <si>
    <t>Kompletní výluhová zkouška podkladních vrstev dle Vyhlášky 283/2023 Sb o stanovení podmínek, při jejichž splnění jsou znovuzískaná asfaltová směs a znovuzískaný penetrační makadam vedlejším produktem nebo přestávají být odpadním materiálem.</t>
  </si>
  <si>
    <t>-320954144</t>
  </si>
  <si>
    <t>997013847</t>
  </si>
  <si>
    <t>Poplatek za uložení stavebního odpadu na skládce (skládkovné) asfaltového s obsahem dehtu zatříděného do Katalogu odpadů pod kódem 17 03 01</t>
  </si>
  <si>
    <t>1088181386</t>
  </si>
  <si>
    <t>"suť asfalty vozovkové předpoklad výskytu nadlimitního množství PAU - 5%"</t>
  </si>
  <si>
    <t>"sutˇasfalty do tl. 150mm - 232,085m2" 323,085*0,316*0,05</t>
  </si>
  <si>
    <t>"suť asfalty - fréza tl. 40mm - 1520,53m2" 0,092*1520,53*0,05</t>
  </si>
  <si>
    <t>997013861</t>
  </si>
  <si>
    <t>Poplatek za uložení stavebního odpadu na recyklační skládce (skládkovné) z prostého betonu zatříděného do Katalogu odpadů pod kódem 17 01 01</t>
  </si>
  <si>
    <t>-1900624774</t>
  </si>
  <si>
    <t>"suť beton - obruby" 97,993</t>
  </si>
  <si>
    <t xml:space="preserve">"suť beton - dlažby " 41,234 </t>
  </si>
  <si>
    <t>"suť beton - přídlažba" 10,322</t>
  </si>
  <si>
    <t>"suť beton - UV" 5,215</t>
  </si>
  <si>
    <t>"suť výměna poklopů - beton" 0,500</t>
  </si>
  <si>
    <t>"suť beton - žlaby" 68,135</t>
  </si>
  <si>
    <t>997013873</t>
  </si>
  <si>
    <t>511930727</t>
  </si>
  <si>
    <t>"suť - podklady kom" 57,288+9,135+237,983</t>
  </si>
  <si>
    <t>"odstranění plochy zasypané kačírkem" 40,194</t>
  </si>
  <si>
    <t>997013875</t>
  </si>
  <si>
    <t>Poplatek za uložení stavebního odpadu na recyklační skládce (skládkovné) asfaltového bez obsahu dehtu zatříděného do Katalogu odpadů pod kódem 17 03 02</t>
  </si>
  <si>
    <t>1635949298</t>
  </si>
  <si>
    <t>"suť asfalty vozovkové předpoklad výskytu podlimitního množství PAU -95%"</t>
  </si>
  <si>
    <t>"sutˇasfalty do tl. 150mm - 232,085m2" 323,085*0,316*0,95</t>
  </si>
  <si>
    <t>"suť asfalty - fréza tl. 40mm - 1520,53m2" 0,092*1520,53*0,95</t>
  </si>
  <si>
    <t>997013877.01</t>
  </si>
  <si>
    <t>Poplatek za uložení stavebního odpadu na recyklační skládce (skládkovné) železných , ocelových a směsných kovů kód 17 04 05 a 17 04 07</t>
  </si>
  <si>
    <t>-1645607711</t>
  </si>
  <si>
    <t>"suť výměna poklopů - litina" 0,5</t>
  </si>
  <si>
    <t>997221551</t>
  </si>
  <si>
    <t>Vodorovná doprava suti bez naložení, ale se složením a s hrubým urovnáním ze sypkých materiálů, na vzdálenost do 1 km</t>
  </si>
  <si>
    <t>-556411998</t>
  </si>
  <si>
    <t>997221559</t>
  </si>
  <si>
    <t>Vodorovná doprava suti bez naložení, ale se složením a s hrubým urovnáním Příplatek k ceně za každý další započatý 1 km přes 1 km</t>
  </si>
  <si>
    <t>1485589838</t>
  </si>
  <si>
    <t>"suť - podklady kom" (57,288+9,135+237,983)*13</t>
  </si>
  <si>
    <t>"odstranění plochy zasypané kačírkem" 40,194*13</t>
  </si>
  <si>
    <t>"suť beton - obruby" 97,993*13</t>
  </si>
  <si>
    <t>"suť beton - dlažby " 41,234 *13</t>
  </si>
  <si>
    <t>"suť beton - přídlažba" 10,322*13</t>
  </si>
  <si>
    <t>"suť beton - UV" 5,215*13</t>
  </si>
  <si>
    <t>"suť výměna poklopů - beton" 0,500*13</t>
  </si>
  <si>
    <t>"suť beton - žlaby" 68,135*13</t>
  </si>
  <si>
    <t>"sutˇasfalty do tl. 150mm - 232,085m2" 323,085*0,316*0,05*33</t>
  </si>
  <si>
    <t>"suť asfalty - fréza tl. 40mm - 1520,53m2" 0,092*1520,53*0,05*33</t>
  </si>
  <si>
    <t>"sutˇasfalty do tl. 150mm - 232,085m2" 323,085*0,316*0,95*13</t>
  </si>
  <si>
    <t>"suť asfalty - fréza tl. 40mm - 1520,53m2" 0,092*1520,53*0,95*13</t>
  </si>
  <si>
    <t>997221561</t>
  </si>
  <si>
    <t>Vodorovná doprava suti bez naložení, ale se složením a s hrubým urovnáním z kusových materiálů, na vzdálenost do 1 km</t>
  </si>
  <si>
    <t>765572008</t>
  </si>
  <si>
    <t>"suť výměna poklopů - litina" 0,500</t>
  </si>
  <si>
    <t>997221569</t>
  </si>
  <si>
    <t>1222220095</t>
  </si>
  <si>
    <t>"suť výměna poklopů - litina" 0,500*13</t>
  </si>
  <si>
    <t>Vodorovná doprava vybouraných hmot bez naložení, ale se složením a s hrubým urovnáním na vzdálenost do 1 km</t>
  </si>
  <si>
    <t>-109236792</t>
  </si>
  <si>
    <t>"vybouraná zd tl 100 mm k očištění a zpět" 365,505*2</t>
  </si>
  <si>
    <t>997221612</t>
  </si>
  <si>
    <t>Nakládání na dopravní prostředky pro vodorovnou dopravu vybouraných hmot</t>
  </si>
  <si>
    <t>288824741</t>
  </si>
  <si>
    <t>"vybouraná zd tl 100 mm k očištění a zpět" 365,505</t>
  </si>
  <si>
    <t>998225111</t>
  </si>
  <si>
    <t>Přesun hmot pro komunikace s krytem z kameniva, monolitickým betonovým nebo živičným dopravní vzdálenost do 200 m jakékoliv délky objektu</t>
  </si>
  <si>
    <t>1314105318</t>
  </si>
  <si>
    <t>783009401</t>
  </si>
  <si>
    <t>Bezpečnostní šrafování stěn nebo svislých ploch rovných</t>
  </si>
  <si>
    <t>-2092697524</t>
  </si>
  <si>
    <t>"Z9 (V=1,1m)" (169,55+163,77+161,57)*1,1</t>
  </si>
  <si>
    <t>VRN7</t>
  </si>
  <si>
    <t>Provozní vlivy</t>
  </si>
  <si>
    <t>072103011.96</t>
  </si>
  <si>
    <t>Zajištění DIO 55 ks SDZ bez řízení SS/pracovníky, trvá 92 dnů</t>
  </si>
  <si>
    <t>-1385588547</t>
  </si>
  <si>
    <t>"DIO" 1</t>
  </si>
  <si>
    <t>915211116</t>
  </si>
  <si>
    <t>Vodorovné dopravní značení stříkaným plastem dělící čára šířky 125 mm souvislá žlutá retroreflexní</t>
  </si>
  <si>
    <t>521240944</t>
  </si>
  <si>
    <t>"VDZ DIO žlutá" 30,0</t>
  </si>
  <si>
    <t>966007111</t>
  </si>
  <si>
    <t>Odstranění vodorovného dopravního značení frézováním značeného barvou čáry šířky do 125 mm</t>
  </si>
  <si>
    <t>667525737</t>
  </si>
  <si>
    <t>D.3 - Vnější kanalizace</t>
  </si>
  <si>
    <t>721B - Vnější dešťová kanalizace</t>
  </si>
  <si>
    <t xml:space="preserve">    D1 - Vsakovací tělesa</t>
  </si>
  <si>
    <t xml:space="preserve">    D2 - Filtrační šachty 425+1000 + filtr do dešťové šachty</t>
  </si>
  <si>
    <t xml:space="preserve">    D3 - Potrubí</t>
  </si>
  <si>
    <t xml:space="preserve">    721C - Vnější splašková kanalizace (přípojka)</t>
  </si>
  <si>
    <t xml:space="preserve">    721D - Vnější splašková kanalizace (přeložky - most přes silnici)</t>
  </si>
  <si>
    <t xml:space="preserve">    722A - Vododní přípojka</t>
  </si>
  <si>
    <t xml:space="preserve">    722B - Požární vodovod</t>
  </si>
  <si>
    <t xml:space="preserve">    VRN - Vedlejší rozpočtové náklady</t>
  </si>
  <si>
    <t>Vsakovací tělesa</t>
  </si>
  <si>
    <t>721309133</t>
  </si>
  <si>
    <t>Propojení drenáží 200/200</t>
  </si>
  <si>
    <t>721207087</t>
  </si>
  <si>
    <t>Filtrační šachty 425+1000 + filtr do dešťové šachty</t>
  </si>
  <si>
    <t>721207065</t>
  </si>
  <si>
    <t xml:space="preserve">Plastová šachta DN1000  - DNO PP SLEPÉ *</t>
  </si>
  <si>
    <t>721207066</t>
  </si>
  <si>
    <t>Plastová šachta DN1000  - ŠACHT. KORUG. ROURA SN4 1000/1200</t>
  </si>
  <si>
    <t>721207067</t>
  </si>
  <si>
    <t>Plastová šachta DN1000 - TĚSNĚNÍ K ŠACHTOVÉ ROUŘE</t>
  </si>
  <si>
    <t>721207068</t>
  </si>
  <si>
    <t>Plastová šachta DN1000 - PŘECHODOVÝ KONUS 1000/600</t>
  </si>
  <si>
    <t>721207069</t>
  </si>
  <si>
    <t>Plastová šachta DN1000 - ŽEBŘÍK L=1,63</t>
  </si>
  <si>
    <t>721207310</t>
  </si>
  <si>
    <t>721207083</t>
  </si>
  <si>
    <t>BETONOVÝ PRSTENEC</t>
  </si>
  <si>
    <t>721100906</t>
  </si>
  <si>
    <t>TĚSNĚNÍ PRO TELESKOP A BET. PRSTENEC</t>
  </si>
  <si>
    <t>721330415</t>
  </si>
  <si>
    <t>SPOJKA "IN SITU" 200</t>
  </si>
  <si>
    <t>721330416</t>
  </si>
  <si>
    <t>VRTÁK PRO SPOJKU IN SITU 200</t>
  </si>
  <si>
    <t>721330417</t>
  </si>
  <si>
    <t>Filtr 200 pro dešťovou šachtu</t>
  </si>
  <si>
    <t>721207065.1</t>
  </si>
  <si>
    <t>Revizní šachta plastová RŠ DN 600, šachtové dno přímé (DN šachty / DN trubního vedení) DN 160/160 h=2,700 m (MRŠs1)</t>
  </si>
  <si>
    <t>Revizní šachta plastová RŠ DN 600, šachtové dno přímé (DN šachty / DN trubního vedení) DN 200/200 h=2,700 m (MRŠs2)</t>
  </si>
  <si>
    <t>721207088</t>
  </si>
  <si>
    <t>Litinový poklop pro třídu zatížení ∅ 600 D400</t>
  </si>
  <si>
    <t>725305412</t>
  </si>
  <si>
    <t>Zpětná klapka univerzální pro plastové šachty ,do hl. konce trubky DN200,s tyčí,bez aretace</t>
  </si>
  <si>
    <t>725305413</t>
  </si>
  <si>
    <t>Prodlužovací hliníková tyč bez úchytu 70 cm , pro šachtu se zpětnou klapkou</t>
  </si>
  <si>
    <t>Kanalizační potrubí z tvrdého KG 2000 PP-MD SN10 DN/OD 200</t>
  </si>
  <si>
    <t>Kanalizační potrubí z tvrdého KG 2000 PP-MD SN10 DN/OD 160</t>
  </si>
  <si>
    <t>721105111</t>
  </si>
  <si>
    <t>721303109</t>
  </si>
  <si>
    <t>722009550</t>
  </si>
  <si>
    <t>780100148</t>
  </si>
  <si>
    <t>721C</t>
  </si>
  <si>
    <t>Vnější splašková kanalizace (přípojka)</t>
  </si>
  <si>
    <t xml:space="preserve">Plastová revizní šachta  DN1000 / dno přímé 200/200 / h=2,5m / poklop D400</t>
  </si>
  <si>
    <t>871355211</t>
  </si>
  <si>
    <t>Kanalizační potrubí z tvrdého KG 2000 PP DN/OD 200 SN12</t>
  </si>
  <si>
    <t>721309152</t>
  </si>
  <si>
    <t>Napojení na stávající splaškovou kanalizaci navrtávkou na (předpoklad) PVC KG DN300</t>
  </si>
  <si>
    <t>721309140</t>
  </si>
  <si>
    <t>Přečerpávání splaškových vod z důvodu napojení na stávající kanalizaci</t>
  </si>
  <si>
    <t>877265211</t>
  </si>
  <si>
    <t>899722112</t>
  </si>
  <si>
    <t>892362121</t>
  </si>
  <si>
    <t>998721201</t>
  </si>
  <si>
    <t>721D</t>
  </si>
  <si>
    <t>Vnější splašková kanalizace (přeložky - most přes silnici)</t>
  </si>
  <si>
    <t>721140707</t>
  </si>
  <si>
    <t>Kanalizační potrubí 300 - demontáž (neznáme materiál potrubí)</t>
  </si>
  <si>
    <t>721304150</t>
  </si>
  <si>
    <t>Zrušení a ucpávka kanalizace betonem, potrubí DN300</t>
  </si>
  <si>
    <t>721104030</t>
  </si>
  <si>
    <t>Kanalizační potrubí z tvrdého KG 2000 PP DN/OD 300 SN12</t>
  </si>
  <si>
    <t>721330548</t>
  </si>
  <si>
    <t>Koleno kanalizační PPKGB 300x45°</t>
  </si>
  <si>
    <t>722A</t>
  </si>
  <si>
    <t>Vododní přípojka</t>
  </si>
  <si>
    <t>722009110</t>
  </si>
  <si>
    <t>Napojení nové vodovodní přípojky navrtávacím pasem</t>
  </si>
  <si>
    <t>722161724</t>
  </si>
  <si>
    <t>Potrubí vodovodní PE100 PN 20 SDR11/PN16 D 63*5,8mm</t>
  </si>
  <si>
    <t>725380118</t>
  </si>
  <si>
    <t>Šoupě přírubové vodovodní krátká stavební dl DN50 PN/10-16</t>
  </si>
  <si>
    <t>722161643</t>
  </si>
  <si>
    <t>Trubka kanalizační PVC DN 110x1000 mm SN4 - chránička (montáž stavba)</t>
  </si>
  <si>
    <t>Proplach a dezinfekce vodovodního potrubí do D 80</t>
  </si>
  <si>
    <t>725330012</t>
  </si>
  <si>
    <t>Laboratorní rozbor vody</t>
  </si>
  <si>
    <t>725330010</t>
  </si>
  <si>
    <t>Zkouška těsnosti vodovodního potrubí do D 80</t>
  </si>
  <si>
    <t>Přesun hmot procentní pro venkovní vodovod</t>
  </si>
  <si>
    <t>722B</t>
  </si>
  <si>
    <t>998711104.1</t>
  </si>
  <si>
    <t>VON - Vedlejší a ostatní rozpočtové náklady</t>
  </si>
  <si>
    <t>VON</t>
  </si>
  <si>
    <t>Vedlejší a ostatní rozpočtové náklady</t>
  </si>
  <si>
    <t>012103000</t>
  </si>
  <si>
    <t>Geodetické práce před výstavbou</t>
  </si>
  <si>
    <t>1024</t>
  </si>
  <si>
    <t>-43828924</t>
  </si>
  <si>
    <t>012203000</t>
  </si>
  <si>
    <t>Geodetické práce při provádění stavby</t>
  </si>
  <si>
    <t>-326015134</t>
  </si>
  <si>
    <t>012303000</t>
  </si>
  <si>
    <t>Geodetické práce po výstavbě</t>
  </si>
  <si>
    <t>1691778823</t>
  </si>
  <si>
    <t>030001000</t>
  </si>
  <si>
    <t>Zařízení staveniště (komunikace, skladby, buňky, sociální zázemí,...) vč. provozu, údržby, zrušení a jeho odvozu, zřízení staveništních přípojek a napojení, oplocení, ohrazení, vstupy, zimní opatření vč. energií, DIO, průběžný úklid, čištění komunikací</t>
  </si>
  <si>
    <t>297623854</t>
  </si>
  <si>
    <t>090001000</t>
  </si>
  <si>
    <t>DSPS (tisk 6 paré + digitálně v otevřeném formátu), fotodokumentace, dokladová část (atesty, certifikáty, prohlášení, zkoušky, měření)</t>
  </si>
  <si>
    <t>1725112030</t>
  </si>
  <si>
    <t>090002000</t>
  </si>
  <si>
    <t xml:space="preserve">Skutečné provedení stavby pro kolaudaci + dokumentace koncových prvků podle standardů investora </t>
  </si>
  <si>
    <t>-72965565</t>
  </si>
  <si>
    <t>032603000</t>
  </si>
  <si>
    <t>Založení jeřábů vč. napojení na el. a uzemnění</t>
  </si>
  <si>
    <t>90505368</t>
  </si>
  <si>
    <t>034503000</t>
  </si>
  <si>
    <t>Informační tabule na staveništi</t>
  </si>
  <si>
    <t>38821279</t>
  </si>
  <si>
    <t>040001000</t>
  </si>
  <si>
    <t>Inženýrská činnost a kompletace dodavatele (vzorkování, změnová řízení, spolupráce s projektantem a investorem, doplnění podkladů)</t>
  </si>
  <si>
    <t>290320994</t>
  </si>
  <si>
    <t>091404000</t>
  </si>
  <si>
    <t>Výrobní a dílenská dokumentace vč. projednání s AD, tisk + digi, dokumentace koncových prvků</t>
  </si>
  <si>
    <t>-532889082</t>
  </si>
  <si>
    <t>094106000</t>
  </si>
  <si>
    <t>Náklady na opatření BOZP a PO (zajištění dopravních koridorů, bezp. značení, požární hlídky,..)</t>
  </si>
  <si>
    <t>-1031125163</t>
  </si>
  <si>
    <t>nátěrZAM</t>
  </si>
  <si>
    <t>1418,65</t>
  </si>
  <si>
    <t>5/2024-B - Heliport</t>
  </si>
  <si>
    <t>N00 - Nepojmenované práce</t>
  </si>
  <si>
    <t xml:space="preserve">    N01 - Montáže a dodávky ostatní</t>
  </si>
  <si>
    <t>278231111</t>
  </si>
  <si>
    <t>Podezdívka do 2 m2 ze zdiva cihelného pod ventilátory, čerpadla nebo jiná zařízení</t>
  </si>
  <si>
    <t>-1521362131</t>
  </si>
  <si>
    <t>"podstavce" 0,85*0,85*0,6*2</t>
  </si>
  <si>
    <t>278381154</t>
  </si>
  <si>
    <t>Základy pod technologická zařízení půdorysné plochy přes 0,5 do 1 m2 z betonu prostého tř. C 16/20</t>
  </si>
  <si>
    <t>315981769</t>
  </si>
  <si>
    <t>"podstavce - krycí deska, ztužení" 0,85*0,85*0,1*2</t>
  </si>
  <si>
    <t>311235161</t>
  </si>
  <si>
    <t>Zdivo jednovrstvé z cihel broušených přes P10 do P15 na tenkovrstvou maltu tl 300 mm</t>
  </si>
  <si>
    <t>-177937096</t>
  </si>
  <si>
    <t>"atika" 51*1</t>
  </si>
  <si>
    <t>311235191</t>
  </si>
  <si>
    <t>Zdivo jednovrstvé z cihel broušených přes P10 do P15 na tenkovrstvou maltu tl 380 mm</t>
  </si>
  <si>
    <t>1313326286</t>
  </si>
  <si>
    <t>"4.NP" 3,35*(8,75*2+4,6*2+4,3*2+6,5*2)-3*1,5-1,5*1,5*4-1,4*2,1*2-1,2*2,45</t>
  </si>
  <si>
    <t>311238937</t>
  </si>
  <si>
    <t>Založení zdiva z cihel děrovaných broušených na zakládací maltu tloušťky přes 250 do 300 mm</t>
  </si>
  <si>
    <t>240594564</t>
  </si>
  <si>
    <t>"atika" 51</t>
  </si>
  <si>
    <t>311238939</t>
  </si>
  <si>
    <t>Založení zdiva z cihel děrovaných broušených na zakládací maltu tloušťky přes 300 do 380mm</t>
  </si>
  <si>
    <t>469977280</t>
  </si>
  <si>
    <t>"4.NP" (8,75*2+4,6*2+4,3*2+6,5*2)</t>
  </si>
  <si>
    <t>-915135376</t>
  </si>
  <si>
    <t>"4.NP" 6</t>
  </si>
  <si>
    <t>-1880827048</t>
  </si>
  <si>
    <t>"4.NP" 3</t>
  </si>
  <si>
    <t>317168014</t>
  </si>
  <si>
    <t>Překlad keramický plochý š 115 mm dl 1750 mm</t>
  </si>
  <si>
    <t>-1680004193</t>
  </si>
  <si>
    <t>564851269</t>
  </si>
  <si>
    <t>"4.NP" 3*4</t>
  </si>
  <si>
    <t>317168053</t>
  </si>
  <si>
    <t>Překlad keramický vysoký v 238 mm dl 1500 mm</t>
  </si>
  <si>
    <t>-379815902</t>
  </si>
  <si>
    <t>"4.NP" 1*4</t>
  </si>
  <si>
    <t>-237823425</t>
  </si>
  <si>
    <t>"4.NP" 4*4</t>
  </si>
  <si>
    <t>317168055</t>
  </si>
  <si>
    <t>Překlad keramický vysoký v 238 mm dl 2000 mm</t>
  </si>
  <si>
    <t>-389893703</t>
  </si>
  <si>
    <t>317168061</t>
  </si>
  <si>
    <t>Překlad keramický vysoký v 238 mm dl 3500 mm</t>
  </si>
  <si>
    <t>1614023071</t>
  </si>
  <si>
    <t>317998112</t>
  </si>
  <si>
    <t>Tepelná izolace mezi překlady v 24 cm z EPS tl přes 50 do 70 mm</t>
  </si>
  <si>
    <t>1074761264</t>
  </si>
  <si>
    <t>1*3+3,5+1,75*4+1,5+2</t>
  </si>
  <si>
    <t>2075821110</t>
  </si>
  <si>
    <t>"4.NP" 3,6*(0,9+0,9+1,8)-1,4*3</t>
  </si>
  <si>
    <t>-2098183918</t>
  </si>
  <si>
    <t>"4.NP" 3,6*(1+3,5+7,5+0,9+4,6*2+1,6+6,6+7,65+2,4+3,2*2)-1,4*2-1,6-3-1,8-1,6-1,4</t>
  </si>
  <si>
    <t>342244400</t>
  </si>
  <si>
    <t>Příčka zvukově izolační z cihel děrovaných broušených na tenkovrstvou maltu tloušťky 100 mm</t>
  </si>
  <si>
    <t>1559943664</t>
  </si>
  <si>
    <t>Poznámka k položce:_x000d_
tl. 115 mm</t>
  </si>
  <si>
    <t>"4.NP" 3,6*6-1,3*2,1</t>
  </si>
  <si>
    <t>-311202538</t>
  </si>
  <si>
    <t>"4.NP" (0,9+0,9+1,8)</t>
  </si>
  <si>
    <t>1768027274</t>
  </si>
  <si>
    <t>"4.NP" (1+3,5+7,5+0,9+4,6*2+1,6+6,6+7,65+2,4+3,2*2)</t>
  </si>
  <si>
    <t>417321313</t>
  </si>
  <si>
    <t>Ztužující pásy a věnce ze ŽB tř. C 16/20</t>
  </si>
  <si>
    <t>-2021148772</t>
  </si>
  <si>
    <t>4NP</t>
  </si>
  <si>
    <t>"atika" 51*0,2*0,2</t>
  </si>
  <si>
    <t>417352311</t>
  </si>
  <si>
    <t>Ztracené bednění věnců z pórobetonových U-profilů do 500 kg/m3 pro zdivo tl 300 mm</t>
  </si>
  <si>
    <t>523718107</t>
  </si>
  <si>
    <t>-498468738</t>
  </si>
  <si>
    <t>"4.NP" 3,35*(8,75*2+4,6*2+4,3*2+6,5*2)-3*1,5-1,5*1,5*4-1,4*2,1*2-1,2*2,45+139*0,1</t>
  </si>
  <si>
    <t>"4.NP" (3,6*(0,9+0,9+1,8)-1,4*3)*2</t>
  </si>
  <si>
    <t>"4.NP" (3,6*(1+3,5+7,5+0,9+4,6*2+1,6+6,6+7,65+2,4+3,2*2)-1,4*2-1,6-3-1,8-1,6-1,4)*2</t>
  </si>
  <si>
    <t>"4.NP" (3,6*6-1,3*2,1)*2</t>
  </si>
  <si>
    <t>1700857183</t>
  </si>
  <si>
    <t>"4.NP" 2*(8,75*2+4,6*2+4,3*2+6,5*2)-3*1,5-1,5*1,5*4-1,4*2,1*2-1,2*2,45+139*0,1</t>
  </si>
  <si>
    <t>"4.NP" (2*(0,9+0,9+1,8)-1,4*3)*2</t>
  </si>
  <si>
    <t>"4.NP" (2*(1+3,5+7,5+0,9+4,6*2+1,6+6,6+7,65+2,4+3,2*2)-1,4*2-1,6-3-1,8-1,6-1,4)*2</t>
  </si>
  <si>
    <t>"4.NP" (2*6-1,3*2,1)*2</t>
  </si>
  <si>
    <t>-1053358224</t>
  </si>
  <si>
    <t>520,845</t>
  </si>
  <si>
    <t>275,32*-1</t>
  </si>
  <si>
    <t>-372958924</t>
  </si>
  <si>
    <t>"4.NP" 5*53-1,4*2,1*2-1,5*1,5*4-1,2*2,4</t>
  </si>
  <si>
    <t>622221121</t>
  </si>
  <si>
    <t>Montáž kontaktního zateplení vnějších stěn lepením a mechanickým kotvením desek z minerální vlny s kolmou orientací do zdiva a betonu tl přes 80 do 120 mm</t>
  </si>
  <si>
    <t>-1662957888</t>
  </si>
  <si>
    <t>"4.NP" 0,4*(1,4+2,1*2)</t>
  </si>
  <si>
    <t>63151513</t>
  </si>
  <si>
    <t>deska tepelně izolační minerální kontaktních fasád kolmé vlákno λ=0,040-0,041 tl 100mm</t>
  </si>
  <si>
    <t>-1147007203</t>
  </si>
  <si>
    <t>2,24*1,05 'Přepočtené koeficientem množství</t>
  </si>
  <si>
    <t>650880824</t>
  </si>
  <si>
    <t>-91765671</t>
  </si>
  <si>
    <t>247,24*1,05 'Přepočtené koeficientem množství</t>
  </si>
  <si>
    <t>-524258917</t>
  </si>
  <si>
    <t>-1364793540</t>
  </si>
  <si>
    <t>"nad 4.NP" 158*0,05</t>
  </si>
  <si>
    <t>1743149356</t>
  </si>
  <si>
    <t>podlaha</t>
  </si>
  <si>
    <t>"4.NP" 106,31*0,063</t>
  </si>
  <si>
    <t>1853273562</t>
  </si>
  <si>
    <t>1380376156</t>
  </si>
  <si>
    <t>"podlaha 4.NP" 106,31*0,063</t>
  </si>
  <si>
    <t>"střecha nad 4.NP" 158*0,05</t>
  </si>
  <si>
    <t>-392817599</t>
  </si>
  <si>
    <t>"podlaha 4.NP" 106,31*1,2*4,5/1000</t>
  </si>
  <si>
    <t>"střecha nad 4.NP" 158*1,2*3,1/1000</t>
  </si>
  <si>
    <t>-678998122</t>
  </si>
  <si>
    <t>"4.NP" 106,31</t>
  </si>
  <si>
    <t>634112123</t>
  </si>
  <si>
    <t>Obvodová dilatace podlahovým páskem z pěnového PE s fólií mezi stěnou a mazaninou nebo potěrem v 80 mm</t>
  </si>
  <si>
    <t>-543932228</t>
  </si>
  <si>
    <t>"4.NP" 131,04</t>
  </si>
  <si>
    <t>636311111</t>
  </si>
  <si>
    <t>Kladení dlažby z betonových dlaždic 400x400 mm na sucho na terče do výšky do 25 mm</t>
  </si>
  <si>
    <t>-1400765325</t>
  </si>
  <si>
    <t>"střecha" 3,14*3*3</t>
  </si>
  <si>
    <t>5924611X</t>
  </si>
  <si>
    <t>dlažba betonová 300x300mm tl 30 mm přírodní</t>
  </si>
  <si>
    <t>701398635</t>
  </si>
  <si>
    <t>28,26*1,1 'Přepočtené koeficientem množství</t>
  </si>
  <si>
    <t>636311151</t>
  </si>
  <si>
    <t>Příplatek k cenám betonové dlažby 400x400 mm na rektifikačních terčích za vyrovnání spádu podkladu sklonovými korektory</t>
  </si>
  <si>
    <t>-1368942450</t>
  </si>
  <si>
    <t>785242446</t>
  </si>
  <si>
    <t>D409</t>
  </si>
  <si>
    <t>D411</t>
  </si>
  <si>
    <t>1850284360</t>
  </si>
  <si>
    <t>457210591</t>
  </si>
  <si>
    <t>-755015287</t>
  </si>
  <si>
    <t>1153428333</t>
  </si>
  <si>
    <t>POŽ404</t>
  </si>
  <si>
    <t>POŽ405</t>
  </si>
  <si>
    <t>-690692256</t>
  </si>
  <si>
    <t>55331562</t>
  </si>
  <si>
    <t>zárubeň jednokřídlá ocelová pro zdění s protipožární úpravou tl stěny 110-150mm rozměru 800/1970, 2100mm</t>
  </si>
  <si>
    <t>699051987</t>
  </si>
  <si>
    <t>-1030058149</t>
  </si>
  <si>
    <t>"4.NP" 53*5</t>
  </si>
  <si>
    <t>-153126837</t>
  </si>
  <si>
    <t>265*60 'Přepočtené koeficientem množství</t>
  </si>
  <si>
    <t>-706649033</t>
  </si>
  <si>
    <t>944611111</t>
  </si>
  <si>
    <t>Montáž ochranné plachty z textilie z umělých vláken</t>
  </si>
  <si>
    <t>322386178</t>
  </si>
  <si>
    <t>944611211</t>
  </si>
  <si>
    <t>Příplatek k ochranné plachtě za každý den použití</t>
  </si>
  <si>
    <t>1577293473</t>
  </si>
  <si>
    <t>944611811</t>
  </si>
  <si>
    <t>Demontáž ochranné plachty z textilie z umělých vláken</t>
  </si>
  <si>
    <t>-1884026222</t>
  </si>
  <si>
    <t>-1847319236</t>
  </si>
  <si>
    <t>"4.NP" 129</t>
  </si>
  <si>
    <t>"tubus" 267</t>
  </si>
  <si>
    <t>-1122699669</t>
  </si>
  <si>
    <t>616809017</t>
  </si>
  <si>
    <t>"4.NP" 4</t>
  </si>
  <si>
    <t>44932114</t>
  </si>
  <si>
    <t>přístroj hasicí ruční práškový PG 6 LE</t>
  </si>
  <si>
    <t>-1356696188</t>
  </si>
  <si>
    <t>953943212</t>
  </si>
  <si>
    <t>Osazování skříně pro hasicí přístroj</t>
  </si>
  <si>
    <t>-1122400669</t>
  </si>
  <si>
    <t>44983131</t>
  </si>
  <si>
    <t>skříňka na RHP</t>
  </si>
  <si>
    <t>504214018</t>
  </si>
  <si>
    <t>953961112</t>
  </si>
  <si>
    <t>Kotva chemickým tmelem M 10 hl 90 mm do betonu, ŽB nebo kamene s vyvrtáním otvoru</t>
  </si>
  <si>
    <t>943787159</t>
  </si>
  <si>
    <t>"ZV10" 8</t>
  </si>
  <si>
    <t>953961113</t>
  </si>
  <si>
    <t>Kotva chemickým tmelem M 12 hl 110 mm do betonu, ŽB nebo kamene s vyvrtáním otvoru</t>
  </si>
  <si>
    <t>1561708350</t>
  </si>
  <si>
    <t>"ZV9" 60</t>
  </si>
  <si>
    <t>"ZV11" 8+8</t>
  </si>
  <si>
    <t>-2099631888</t>
  </si>
  <si>
    <t>"ZV9" 238</t>
  </si>
  <si>
    <t>953965116</t>
  </si>
  <si>
    <t>Kotevní šroub pro chemické kotvy M 10 dl 170 mm</t>
  </si>
  <si>
    <t>1632060663</t>
  </si>
  <si>
    <t>953965121</t>
  </si>
  <si>
    <t>Kotevní šroub pro chemické kotvy M 12 dl 160 mm</t>
  </si>
  <si>
    <t>372886060</t>
  </si>
  <si>
    <t>953965131</t>
  </si>
  <si>
    <t>Kotevní šroub pro chemické kotvy M 16 dl 190 mm</t>
  </si>
  <si>
    <t>996688163</t>
  </si>
  <si>
    <t>998014121</t>
  </si>
  <si>
    <t>Přesun hmot pro budovy vícepodlažní v do 18 m z betonových dílců se zděným pláštěm</t>
  </si>
  <si>
    <t>398309340</t>
  </si>
  <si>
    <t>-1336003701</t>
  </si>
  <si>
    <t>"nad 4.NP" 158</t>
  </si>
  <si>
    <t>-665819407</t>
  </si>
  <si>
    <t>158*0,00032 'Přepočtené koeficientem množství</t>
  </si>
  <si>
    <t>1214731006</t>
  </si>
  <si>
    <t>-1421295292</t>
  </si>
  <si>
    <t>158*1,1655 'Přepočtené koeficientem množství</t>
  </si>
  <si>
    <t>-652079604</t>
  </si>
  <si>
    <t>-453696680</t>
  </si>
  <si>
    <t>158*1,155 'Přepočtené koeficientem množství</t>
  </si>
  <si>
    <t>999739452</t>
  </si>
  <si>
    <t>-799458738</t>
  </si>
  <si>
    <t>71236171R</t>
  </si>
  <si>
    <t xml:space="preserve">D+M střešního hydroizolačního systému z mPVC s PES výztužnou vložkou, Broof (t3)  tl. 2,0 mm vč. mech. kotvení, příslušenství (koutové a rohové lišty, prostupy a jejich utěsnění, ukončovací profily atd), úžlabí a detailů dle výrobce a TP dodavatel</t>
  </si>
  <si>
    <t>-730046367</t>
  </si>
  <si>
    <t>712811101</t>
  </si>
  <si>
    <t>Provedení povlakové krytiny vytažením na konstrukce za studena nátěrem penetračním</t>
  </si>
  <si>
    <t>-186386830</t>
  </si>
  <si>
    <t>"nad 4.NP" 1,5*51+1,1*16</t>
  </si>
  <si>
    <t>471484007</t>
  </si>
  <si>
    <t>94,1*0,00035 'Přepočtené koeficientem množství</t>
  </si>
  <si>
    <t>712831101</t>
  </si>
  <si>
    <t>Provedení povlakové krytiny vytažením na konstrukce pásy na sucho AIP, NAIP nebo tkaninou</t>
  </si>
  <si>
    <t>1814906627</t>
  </si>
  <si>
    <t>-1174423466</t>
  </si>
  <si>
    <t>94,1*1,2 'Přepočtené koeficientem množství</t>
  </si>
  <si>
    <t>-1841247179</t>
  </si>
  <si>
    <t>-1727180609</t>
  </si>
  <si>
    <t>712841559</t>
  </si>
  <si>
    <t>Provedení povlakové krytiny vytažením na konstrukce pásy přitavením NAIP</t>
  </si>
  <si>
    <t>-747289485</t>
  </si>
  <si>
    <t>1341921551</t>
  </si>
  <si>
    <t>71286171R</t>
  </si>
  <si>
    <t xml:space="preserve">D+M střešního hydroizolačního systému samostatným vytažením z mPVC s PES výztužnou vložkou, Broof (t3)  tl. 2,0 mm vč. mech. kotvení, příslušenství (koutové a rohové lišty, prostupy a jejich utěsnění, ukončovací profily) a detailůdodavatel</t>
  </si>
  <si>
    <t>2102215059</t>
  </si>
  <si>
    <t>"nad 4.NP" 1,1*51+0,9*16</t>
  </si>
  <si>
    <t>712997001</t>
  </si>
  <si>
    <t>Provedení povlakové krytiny přilepením klínů do asfaltu</t>
  </si>
  <si>
    <t>551739900</t>
  </si>
  <si>
    <t>"4.NP" 51+16</t>
  </si>
  <si>
    <t>28376141</t>
  </si>
  <si>
    <t>klín izolační spád do 5% EPS 100</t>
  </si>
  <si>
    <t>-631439636</t>
  </si>
  <si>
    <t>67*0,01 'Přepočtené koeficientem množství</t>
  </si>
  <si>
    <t>712998005</t>
  </si>
  <si>
    <t>Montáž atikového chrliče z PVC DN 125</t>
  </si>
  <si>
    <t>1556396602</t>
  </si>
  <si>
    <t>"4.NP" 2</t>
  </si>
  <si>
    <t>56231123</t>
  </si>
  <si>
    <t>chrlič vyhřívaný s manžetou pro PVC-P hydroizolaci plochých střech 300x200 mm</t>
  </si>
  <si>
    <t>202992061</t>
  </si>
  <si>
    <t>712998106</t>
  </si>
  <si>
    <t>Montáž ochranného koše chrliče pro střechy s kačírkem nebo s jiným přitěžujícím souvrstvím</t>
  </si>
  <si>
    <t>-201826621</t>
  </si>
  <si>
    <t>28349103</t>
  </si>
  <si>
    <t>koš perforovaný ochranný pro odvodnění ploché střechy s kačírkem 200mm</t>
  </si>
  <si>
    <t>1355068037</t>
  </si>
  <si>
    <t>1347567516</t>
  </si>
  <si>
    <t>71311113R</t>
  </si>
  <si>
    <t>Montáž izolace tepelné do roštu jednosměrného stropu výšky do 6 m</t>
  </si>
  <si>
    <t>-219361894</t>
  </si>
  <si>
    <t>CHODBA</t>
  </si>
  <si>
    <t>83*3,5</t>
  </si>
  <si>
    <t>63148109</t>
  </si>
  <si>
    <t>deska tepelně izolační minerální univerzální λ=0,038-0,039 tl 150mm</t>
  </si>
  <si>
    <t>1917218441</t>
  </si>
  <si>
    <t>290,5*1,05 'Přepočtené koeficientem množství</t>
  </si>
  <si>
    <t>-2093893539</t>
  </si>
  <si>
    <t>"dlažba" 84,95</t>
  </si>
  <si>
    <t>"PVC" 21,36</t>
  </si>
  <si>
    <t>28376552</t>
  </si>
  <si>
    <t>deska polystyrénová pro snížení kročejového hluku (max. zatížení 4 kN/m2) tl 25mm</t>
  </si>
  <si>
    <t>840326522</t>
  </si>
  <si>
    <t>84,95*1,05 'Přepočtené koeficientem množství</t>
  </si>
  <si>
    <t>2837655X</t>
  </si>
  <si>
    <t>deska polystyrénová pro snížení kročejového hluku (max. zatížení 4 kN/m2) tl 35mm</t>
  </si>
  <si>
    <t>-352403436</t>
  </si>
  <si>
    <t>21,36*1,05 'Přepočtené koeficientem množství</t>
  </si>
  <si>
    <t>713121112</t>
  </si>
  <si>
    <t>Montáž izolace tepelné podlah volně kladenými mezi trámy nebo rošt rohožemi, pásy, dílci, deskami 1 vrstva</t>
  </si>
  <si>
    <t>-1602913266</t>
  </si>
  <si>
    <t>"dle výkazu"</t>
  </si>
  <si>
    <t>28375914</t>
  </si>
  <si>
    <t>deska EPS 150 pro konstrukce s vysokým zatížením λ=0,035 tl 100mm</t>
  </si>
  <si>
    <t>430797614</t>
  </si>
  <si>
    <t>267*1,05 'Přepočtené koeficientem množství</t>
  </si>
  <si>
    <t>713131121</t>
  </si>
  <si>
    <t>Montáž izolace tepelné stěn přichycením dráty rohoží, pásů, dílců, desek</t>
  </si>
  <si>
    <t>1706010286</t>
  </si>
  <si>
    <t>28375935</t>
  </si>
  <si>
    <t>deska EPS 70 fasádní λ=0,039 tl 150mm</t>
  </si>
  <si>
    <t>-475897671</t>
  </si>
  <si>
    <t>"izolace v parapetu" 0,39/0,15+7,02/0,15</t>
  </si>
  <si>
    <t>"izolace nad oknem" 0,23/0,15+4,14/0,15</t>
  </si>
  <si>
    <t>78,533*1,05 'Přepočtené koeficientem množství</t>
  </si>
  <si>
    <t>713131145</t>
  </si>
  <si>
    <t>Montáž izolace tepelné stěn lepením bodově rohoží, pásů, dílců, desek</t>
  </si>
  <si>
    <t>-1056162865</t>
  </si>
  <si>
    <t>"atiky a sokly" 0,6*51+0,4*16</t>
  </si>
  <si>
    <t>28375933</t>
  </si>
  <si>
    <t>deska EPS 70 fasádní λ=0,039 tl 50mm</t>
  </si>
  <si>
    <t>864846685</t>
  </si>
  <si>
    <t>37*1,05 'Přepočtené koeficientem množství</t>
  </si>
  <si>
    <t>713132311</t>
  </si>
  <si>
    <t>Montáž izolace tepelné do roštu jednosměrného svislého výšky do 6 m</t>
  </si>
  <si>
    <t>1023188297</t>
  </si>
  <si>
    <t>"pod plechování ostění" 40,31</t>
  </si>
  <si>
    <t>"pod plechování nadpraží" 0,35*1,5*18</t>
  </si>
  <si>
    <t>"pod plechování parapetu" 0,28*1,5*18</t>
  </si>
  <si>
    <t>"bednění tubusu - v místech okna" 7,9*(1,4+1,5+1,5+1,5+1,5+1,5+1,5+1,5+1,5+1,5)</t>
  </si>
  <si>
    <t>"čelo" PI*2,43*2,43-2,8*2,44</t>
  </si>
  <si>
    <t xml:space="preserve">"stěny" 3,1*83*2-1,5*2,3*18 </t>
  </si>
  <si>
    <t>1032759179</t>
  </si>
  <si>
    <t>639,249*1,05 'Přepočtené koeficientem množství</t>
  </si>
  <si>
    <t>550953302</t>
  </si>
  <si>
    <t>-1149189808</t>
  </si>
  <si>
    <t>158*1,05 'Přepočtené koeficientem množství</t>
  </si>
  <si>
    <t>-1621150909</t>
  </si>
  <si>
    <t>"nad 4.NP + bok atiky" 158</t>
  </si>
  <si>
    <t>713141152</t>
  </si>
  <si>
    <t>Montáž izolace tepelné střech plochých kladené volně 2 vrstvy rohoží, pásů, dílců, desek</t>
  </si>
  <si>
    <t>-2007756125</t>
  </si>
  <si>
    <t>"4.NP" 158</t>
  </si>
  <si>
    <t>28372302</t>
  </si>
  <si>
    <t>deska EPS 100 pro konstrukce s běžným zatížením λ=0,037 tl 30mm</t>
  </si>
  <si>
    <t>-575733801</t>
  </si>
  <si>
    <t>28372305</t>
  </si>
  <si>
    <t>deska EPS 100 pro konstrukce s běžným zatížením λ=0,037 tl 50mm</t>
  </si>
  <si>
    <t>659398550</t>
  </si>
  <si>
    <t>-502617268</t>
  </si>
  <si>
    <t>Střešní vtok polypropylen PP s vyhříváním a asfaltovou manžetou nebo PVC přírubou pro ploché střechy svislý odtok DN 125</t>
  </si>
  <si>
    <t>2016152412</t>
  </si>
  <si>
    <t>-888055623</t>
  </si>
  <si>
    <t>762083121</t>
  </si>
  <si>
    <t>Impregnace řeziva proti dřevokaznému hmyzu, houbám a plísním máčením třída ohrožení 1 a 2</t>
  </si>
  <si>
    <t>1559069647</t>
  </si>
  <si>
    <t>"tubus"</t>
  </si>
  <si>
    <t>"hranol 60x100 mm" 4</t>
  </si>
  <si>
    <t>"prkno 25x100 mm" 0,5</t>
  </si>
  <si>
    <t>76234130R</t>
  </si>
  <si>
    <t>Bednění obloukového tubusu z překližky ohýbané tl. 12 mm vč. kotvení a spoj. materiálu</t>
  </si>
  <si>
    <t>-1121999469</t>
  </si>
  <si>
    <t>Poznámka k položce:_x000d_
specifikace dle PD</t>
  </si>
  <si>
    <t>"tubus" 1118,26+130,46</t>
  </si>
  <si>
    <t>"ostění" 32,4</t>
  </si>
  <si>
    <t>"čelo" PI*2,5*2,5-2,8*2,44</t>
  </si>
  <si>
    <t>-539488758</t>
  </si>
  <si>
    <t>"atika" 51*0,46+16*0,3</t>
  </si>
  <si>
    <t>-871534969</t>
  </si>
  <si>
    <t>"atika" (51*0,46+16*0,3)*0,025</t>
  </si>
  <si>
    <t>762421011</t>
  </si>
  <si>
    <t>Obložení stropu z desek OSB tl 10 mm na sraz šroubovaných</t>
  </si>
  <si>
    <t>-924619212</t>
  </si>
  <si>
    <t>762431220</t>
  </si>
  <si>
    <t>Montáž obložení stěn deskami dřevotřískovými na sraz</t>
  </si>
  <si>
    <t>1976164808</t>
  </si>
  <si>
    <t>60726236</t>
  </si>
  <si>
    <t>deska dřevoštěpková OSB 3 ostrá hrana nebroušená tl 10mm</t>
  </si>
  <si>
    <t>1137159784</t>
  </si>
  <si>
    <t>639,249*1,1 'Přepočtené koeficientem množství</t>
  </si>
  <si>
    <t>45243609</t>
  </si>
  <si>
    <t>290,5</t>
  </si>
  <si>
    <t>639,249</t>
  </si>
  <si>
    <t>762511177</t>
  </si>
  <si>
    <t>Podlahové kce podkladové dvouvrstvé z cementotřískových desek tl 2x16 mm na sraz šroubovaných</t>
  </si>
  <si>
    <t>-2063246436</t>
  </si>
  <si>
    <t>762526110</t>
  </si>
  <si>
    <t>Položení polštáře pod podlahy při osové vzdálenosti do 65 cm</t>
  </si>
  <si>
    <t>1134984555</t>
  </si>
  <si>
    <t>-826600230</t>
  </si>
  <si>
    <t>762595001</t>
  </si>
  <si>
    <t>Spojovací prostředky pro položení dřevěných podlah a zakrytí kanálů</t>
  </si>
  <si>
    <t>-609857547</t>
  </si>
  <si>
    <t>-5471783</t>
  </si>
  <si>
    <t>763121590</t>
  </si>
  <si>
    <t>SDK stěna předsazená pro osazení závěsného WC tl 150 - 250 mm profil CW+UW 50 desky 2xH2 12,5 bez TI</t>
  </si>
  <si>
    <t>-1182777711</t>
  </si>
  <si>
    <t>"4.NP" 0,9*1,2*2+1*1,2</t>
  </si>
  <si>
    <t>763221673</t>
  </si>
  <si>
    <t>Montáž desek tl 1 x 15 mm sádrovláknitá stěna předsazená jednoduše opláštěná</t>
  </si>
  <si>
    <t>-380899968</t>
  </si>
  <si>
    <t xml:space="preserve">"stěny" 2,9*83*2-1,5*2,3*18 </t>
  </si>
  <si>
    <t>59030922</t>
  </si>
  <si>
    <t>deska sádrovláknitá univerzální tl 15mm</t>
  </si>
  <si>
    <t>-558802923</t>
  </si>
  <si>
    <t>606,049*1,05 'Přepočtené koeficientem množství</t>
  </si>
  <si>
    <t>763231414</t>
  </si>
  <si>
    <t>Montáž desek tl 1x 15 mm sádrovláknitý podhled</t>
  </si>
  <si>
    <t>2078173288</t>
  </si>
  <si>
    <t>83*3,2</t>
  </si>
  <si>
    <t>-641821628</t>
  </si>
  <si>
    <t>265,6*1,05 'Přepočtené koeficientem množství</t>
  </si>
  <si>
    <t>1016583064</t>
  </si>
  <si>
    <t xml:space="preserve">kazetový podhled 600x600 mm minerální zavěšený na dřevěné konstrukci z profilů Steico </t>
  </si>
  <si>
    <t>"tubus" 289,22</t>
  </si>
  <si>
    <t>"4.NP" 32,16+27,94+10,12+22,1</t>
  </si>
  <si>
    <t>192455740</t>
  </si>
  <si>
    <t>381,54*1,15 'Přepočtené koeficientem množství</t>
  </si>
  <si>
    <t>1000839424</t>
  </si>
  <si>
    <t>"4.NP" 5,62+3,77+5,34</t>
  </si>
  <si>
    <t>6312636X</t>
  </si>
  <si>
    <t>panel akustický hygienický povrch porézní skelná tkanina hrana zatřená polozapuštěná vodoodpudivý polozapuštěný rastr š 24mm bílý tl 15mm</t>
  </si>
  <si>
    <t>1234575603</t>
  </si>
  <si>
    <t>Poznámka k položce:_x000d_
A2-s1,d0</t>
  </si>
  <si>
    <t>14,73*1,15 'Přepočtené koeficientem množství</t>
  </si>
  <si>
    <t>763431041</t>
  </si>
  <si>
    <t>Příplatek k montáži minerálního podhledu na zavěšený rošt za výšku zavěšení přes 0,5 do 1,0 m</t>
  </si>
  <si>
    <t>1272601652</t>
  </si>
  <si>
    <t>763782212</t>
  </si>
  <si>
    <t>Montáž dřevostaveb stropní konstrukce z nosníků plnostěnných průřezové pl přes 50 do 150 cm2</t>
  </si>
  <si>
    <t>1004086016</t>
  </si>
  <si>
    <t>766001X</t>
  </si>
  <si>
    <t>dřevěné konstrukce z profilů Steico-wall SW45, 20x400 mm</t>
  </si>
  <si>
    <t>799701918</t>
  </si>
  <si>
    <t xml:space="preserve">Poznámka k položce:_x000d_
stojky_x000d_
- délka chodby 84,65 m _x000d_
- standardní vzdálenost stojek 625 mm _x000d_
- délka chodby 84,65 m : 0,625 = 136 ks + 20% = 163 ks pro jednu stranu_x000d_
- 163 x 2 = 326 stojek_x000d_
- délka stojky 2,935 m x 326 = 957 m profilu_x000d_
_x000d_
vodorovné profily_x000d_
- délka chodby 84,65 m _x000d_
- standardní vzdálenost vodorovných profilů 625 mm _x000d_
- délka chodby 84,65 m : 0,625 = 136 ks + 20% = 163 ks _x000d_
- délka 3,530 m x 163 = 576 m profilu_x000d_
_x000d_
odlišná konstrukce v oblasti oken_x000d_
- konstrukce parapetu _x000d_
- konstrukce stropu _x000d_
Výměra je zahrnutá v procentuálním navýšení množství profilů pro stěny a strop chodby._x000d_
_x000d_
zavětrování dřevěné konstrukce_x000d_
- základní zavětrování pro montáž z profilů Steico LVL 20x400 mm osazené svisle na horním konci stojek _x000d_
- délka 84,65 x 2 = 169,3 + 10% = 186,23 m_x000d_
_x000d_
Celkové zavětrování konstrukce doplní vnější a vnitřní opláštění konstrukce chodby. </t>
  </si>
  <si>
    <t>"stojky" 957</t>
  </si>
  <si>
    <t>"vodorovné profily" 576</t>
  </si>
  <si>
    <t>"závětrování dřevěné konstrukce" 186,23</t>
  </si>
  <si>
    <t>-1142965537</t>
  </si>
  <si>
    <t>764002414</t>
  </si>
  <si>
    <t>Montáž strukturované oddělovací rohože jakékoliv rš</t>
  </si>
  <si>
    <t>1269918584</t>
  </si>
  <si>
    <t>28329043</t>
  </si>
  <si>
    <t>fólie PUR/PP difuzně propustná s nakašírovanou PP strukturovanou rohoží v 8 mm pod hladkou plechovou krytinu, integrovaná samolepící páska, 380 g/m2</t>
  </si>
  <si>
    <t>-1072981968</t>
  </si>
  <si>
    <t>1293,923*1,1235 'Přepočtené koeficientem množství</t>
  </si>
  <si>
    <t>76412148R</t>
  </si>
  <si>
    <t>Krytina střechy oblé - fasádní Al plech se stojatou drážkou na bednění včetně povrchové úpravy</t>
  </si>
  <si>
    <t>-512952064</t>
  </si>
  <si>
    <t>"plocha" 1118,26+130,46</t>
  </si>
  <si>
    <t>76401160R</t>
  </si>
  <si>
    <t>Stěnová lišta z Pz s povrchovou úpravou, poplast., včetně tmelení rš 70 mm</t>
  </si>
  <si>
    <t>174213544</t>
  </si>
  <si>
    <t>K11</t>
  </si>
  <si>
    <t>20,7</t>
  </si>
  <si>
    <t>76401170R</t>
  </si>
  <si>
    <t>Stěnová lišta do oblouku z Pz s povrchovou úpravou, poplast., včetně tmelení rš 70 mm</t>
  </si>
  <si>
    <t>-2035546469</t>
  </si>
  <si>
    <t>K14</t>
  </si>
  <si>
    <t>89,24</t>
  </si>
  <si>
    <t>76401161X</t>
  </si>
  <si>
    <t>Koutová lišta vnější z Pz s povrchovou úpravou, poplast., včetně tmelení rš 100 mm</t>
  </si>
  <si>
    <t>1099880428</t>
  </si>
  <si>
    <t>K8</t>
  </si>
  <si>
    <t>79,4</t>
  </si>
  <si>
    <t>76401162R</t>
  </si>
  <si>
    <t>Koutová lišta vnitřní z Pz s povrchovou úpravou, poplast., včetně tmelení rš 110 mm</t>
  </si>
  <si>
    <t>203634010</t>
  </si>
  <si>
    <t>K7</t>
  </si>
  <si>
    <t>K10</t>
  </si>
  <si>
    <t>76401172R</t>
  </si>
  <si>
    <t>Koutová lišta vnitřní do oblouku z Pz s povrchovou úpravou, poplast., včetně tmelení rš 110 mm</t>
  </si>
  <si>
    <t>1119905834</t>
  </si>
  <si>
    <t>K13</t>
  </si>
  <si>
    <t>-685390536</t>
  </si>
  <si>
    <t>K9</t>
  </si>
  <si>
    <t>62,6</t>
  </si>
  <si>
    <t>76421660R</t>
  </si>
  <si>
    <t>Krycí lišta mechanicky kotvené z Pz s povrchovou úpravou, poplast., rš 100 mm</t>
  </si>
  <si>
    <t>-1372411238</t>
  </si>
  <si>
    <t>K12</t>
  </si>
  <si>
    <t>76421670R</t>
  </si>
  <si>
    <t>Krycí lišta do oblouku mechanicky kotvené z Pz s povrchovou úpravou, poplast., rš 100 mm</t>
  </si>
  <si>
    <t>980489845</t>
  </si>
  <si>
    <t>K15</t>
  </si>
  <si>
    <t>76421663R</t>
  </si>
  <si>
    <t>Oplechování rovných parapetů mechanicky kotvené z Pz s povrchovou úpravou, poplast, rš 260 mm</t>
  </si>
  <si>
    <t>1290519209</t>
  </si>
  <si>
    <t>K1, K3, K4</t>
  </si>
  <si>
    <t>1,5*4</t>
  </si>
  <si>
    <t>0,6*3</t>
  </si>
  <si>
    <t>76421664R</t>
  </si>
  <si>
    <t>Oplechování rovných parapetů mechanicky kotvené z Al s povrchovou úpravou, poplast., rš 280 mm</t>
  </si>
  <si>
    <t>-1169875307</t>
  </si>
  <si>
    <t>K5</t>
  </si>
  <si>
    <t>"O5" 1,5*18</t>
  </si>
  <si>
    <t>76421665R</t>
  </si>
  <si>
    <t>Oplechování rovných nadpraží mechanicky kotvené z Al s povrchovou úpravou, poplast., rš 350 mm</t>
  </si>
  <si>
    <t>584866486</t>
  </si>
  <si>
    <t>K6</t>
  </si>
  <si>
    <t>218534612</t>
  </si>
  <si>
    <t>1636827178</t>
  </si>
  <si>
    <t>3*1,5</t>
  </si>
  <si>
    <t>1,5*1,5*4</t>
  </si>
  <si>
    <t>6114002X</t>
  </si>
  <si>
    <t>1548813801</t>
  </si>
  <si>
    <t>Poznámka k položce:_x000d_
včetně kování a povrchové úpravy</t>
  </si>
  <si>
    <t>766622136</t>
  </si>
  <si>
    <t>Montáž plastových oken plochy přes 1 m2 otevíravých v do 2,5 m s rámem do celostěnových panelů</t>
  </si>
  <si>
    <t>1326865417</t>
  </si>
  <si>
    <t>"O5" 1,5*2,3*18</t>
  </si>
  <si>
    <t>6114003X</t>
  </si>
  <si>
    <t>okno plastové otevíravé/sklopné dvojsklo přes plochu 1m2 v 1,5-2,5m</t>
  </si>
  <si>
    <t>1454987715</t>
  </si>
  <si>
    <t xml:space="preserve">Poznámka k položce:_x000d_
trojdílné okno, spodní část bezp.sklo,  RAL 9007, včetně kování</t>
  </si>
  <si>
    <t>2101221682</t>
  </si>
  <si>
    <t>0,6*0,9*3</t>
  </si>
  <si>
    <t>6114001X</t>
  </si>
  <si>
    <t>-722151776</t>
  </si>
  <si>
    <t>766629641</t>
  </si>
  <si>
    <t>Předsazená montáž oken kotvením upevňovacími body a rámem z termoplastické pěny vyložení 95 mm</t>
  </si>
  <si>
    <t>350611375</t>
  </si>
  <si>
    <t>"tubus" 2,3*18</t>
  </si>
  <si>
    <t>28341038</t>
  </si>
  <si>
    <t>díl rozšiřující PVC profil š. 100 mm</t>
  </si>
  <si>
    <t>1165047576</t>
  </si>
  <si>
    <t>-1941329482</t>
  </si>
  <si>
    <t>1981296560</t>
  </si>
  <si>
    <t>10,8*1,1 'Přepočtené koeficientem množství</t>
  </si>
  <si>
    <t>613041909</t>
  </si>
  <si>
    <t>59071054</t>
  </si>
  <si>
    <t>fólie okenní exteriér vodotěsná paropropustná PP s butylem 70mm</t>
  </si>
  <si>
    <t>1114984490</t>
  </si>
  <si>
    <t>27*1,1 'Přepočtené koeficientem množství</t>
  </si>
  <si>
    <t>770456058</t>
  </si>
  <si>
    <t>5,4</t>
  </si>
  <si>
    <t>4,5*4</t>
  </si>
  <si>
    <t>2,4*3</t>
  </si>
  <si>
    <t>-765121796</t>
  </si>
  <si>
    <t>30,6*1,1 'Přepočtené koeficientem množství</t>
  </si>
  <si>
    <t>2125730010</t>
  </si>
  <si>
    <t>"O5" (1,5+2,3*2)*18</t>
  </si>
  <si>
    <t>-493151765</t>
  </si>
  <si>
    <t>109,8*1,1 'Přepočtené koeficientem množství</t>
  </si>
  <si>
    <t>-1134869831</t>
  </si>
  <si>
    <t>-1548792687</t>
  </si>
  <si>
    <t>55960713</t>
  </si>
  <si>
    <t>1706408610</t>
  </si>
  <si>
    <t>-1950021915</t>
  </si>
  <si>
    <t>1315027730</t>
  </si>
  <si>
    <t>-1541891146</t>
  </si>
  <si>
    <t>-1921920672</t>
  </si>
  <si>
    <t>-41837919</t>
  </si>
  <si>
    <t>-456210167</t>
  </si>
  <si>
    <t>-757287832</t>
  </si>
  <si>
    <t>-134368321</t>
  </si>
  <si>
    <t>-372379663</t>
  </si>
  <si>
    <t>222983289</t>
  </si>
  <si>
    <t>-1886210125</t>
  </si>
  <si>
    <t>-6812625</t>
  </si>
  <si>
    <t>763448273</t>
  </si>
  <si>
    <t>735392869</t>
  </si>
  <si>
    <t>-1736729855</t>
  </si>
  <si>
    <t>"O3" 1</t>
  </si>
  <si>
    <t>"O4" 4</t>
  </si>
  <si>
    <t>"O1" 3</t>
  </si>
  <si>
    <t>-1976348463</t>
  </si>
  <si>
    <t>6114440X</t>
  </si>
  <si>
    <t>parapet plastový vnitřní š 535mm</t>
  </si>
  <si>
    <t>1651584972</t>
  </si>
  <si>
    <t>1856651981</t>
  </si>
  <si>
    <t>-660098193</t>
  </si>
  <si>
    <t>767584152</t>
  </si>
  <si>
    <t>Montáž podhledů kazetových 600x600 mm plochy přes 10 do 20 m2</t>
  </si>
  <si>
    <t>616260266</t>
  </si>
  <si>
    <t>"4.NP" 21,36</t>
  </si>
  <si>
    <t>1381403X</t>
  </si>
  <si>
    <t>kazeta kovová interierová z Pz plechu 0,5 mm s klipem</t>
  </si>
  <si>
    <t>552660434</t>
  </si>
  <si>
    <t>21,36*1,08 'Přepočtené koeficientem množství</t>
  </si>
  <si>
    <t>767646412</t>
  </si>
  <si>
    <t>Montáž revizních dveří a dvířek jednokřídlových s rámem plochy přes 0,5 do 1 m2</t>
  </si>
  <si>
    <t>-1209822149</t>
  </si>
  <si>
    <t>"423" 0,9*0,9</t>
  </si>
  <si>
    <t>"424" 0,8*0,65</t>
  </si>
  <si>
    <t>revizní dvířka fasádní 900x900</t>
  </si>
  <si>
    <t>-1460892081</t>
  </si>
  <si>
    <t>revizní dvířka fasádní 800x650</t>
  </si>
  <si>
    <t>-459000519</t>
  </si>
  <si>
    <t>ZV-09a</t>
  </si>
  <si>
    <t>Konstrukce ochranného koše Heliportu z nerez oceli vč. spojovacího a kotevního materiálu, d+m</t>
  </si>
  <si>
    <t>1805424031</t>
  </si>
  <si>
    <t xml:space="preserve">Poznámka k položce:_x000d_
Specifikace dle -  Výkres č. 48 - Vodorovne zabradlí heliportu + schudky na heliport</t>
  </si>
  <si>
    <t>"ZV09" 356,6+342,84+1513,2+389,2</t>
  </si>
  <si>
    <t>ZV-09b</t>
  </si>
  <si>
    <t>Nerezová síť s oky velikosti 50x50 mm, drát 2 mm, doložit zaručenou pevnost při pádu osoby do sítě , vč. Spojovacího a kotevního materiálu, d+m</t>
  </si>
  <si>
    <t>1018907248</t>
  </si>
  <si>
    <t>ZV-10</t>
  </si>
  <si>
    <t>Konstrukce schůdků ze střechy - 8 stupňu-včetně madlo: ocel.trubka Ø 48,3 x 3 mm- pozinkovaná konstrukce, vč. Kotvení schodnic,spojovacího a kotevního materiálu, d+m</t>
  </si>
  <si>
    <t>-1366034586</t>
  </si>
  <si>
    <t>"schůdky" 132</t>
  </si>
  <si>
    <t>"zábradlí" 14,9</t>
  </si>
  <si>
    <t>ZV-10b</t>
  </si>
  <si>
    <t>Konstrukce schůdků ze střechy - schodišťové stupně 1500x250x50 mm, schodišťový stupeň z lisovaného pororoštu, kotvit do schodnic, d+m</t>
  </si>
  <si>
    <t>-1145553868</t>
  </si>
  <si>
    <t>"schůdky" 8</t>
  </si>
  <si>
    <t>ZV-11a</t>
  </si>
  <si>
    <t>Zábradlí schůdků - výška zábradlí 900 mm, pozinkovaná konstrukce, vč. Spojovacího a kotevního materiálu, d+m</t>
  </si>
  <si>
    <t>1626889583</t>
  </si>
  <si>
    <t xml:space="preserve">Poznámka k položce:_x000d_
Specifikace dle -  Výkres č. 43 - Schůdky z chodniku na střechu + zábradlí</t>
  </si>
  <si>
    <t>"ZV11" 26,2+30,98+26,17+14,96</t>
  </si>
  <si>
    <t>ZV-11b</t>
  </si>
  <si>
    <t>Zábradlí chodníku - výška zábradlí 950 (900) mm, pozinkovaná konstrukce , vč. Spojovacího a kotevního materiálu, d+m</t>
  </si>
  <si>
    <t>1025655362</t>
  </si>
  <si>
    <t>"ZV11" 26,96+35,46+28,15+22,41</t>
  </si>
  <si>
    <t>ZV-11c</t>
  </si>
  <si>
    <t>Konstrukce schůdků - výška zábradlí 900 mm, pozinkovaná konstrukce, vč. Spojovacího a kotevního materiálu, d+m</t>
  </si>
  <si>
    <t>-861261396</t>
  </si>
  <si>
    <t>"ZV11" 179,52</t>
  </si>
  <si>
    <t>ZV-11d</t>
  </si>
  <si>
    <t>Konstrukce schůdků - schodišťový stupeň z lisovaného pororoštu 1000x260x50 mm, d+m</t>
  </si>
  <si>
    <t>509247078</t>
  </si>
  <si>
    <t>"ZV11" 10</t>
  </si>
  <si>
    <t>ZV-14</t>
  </si>
  <si>
    <t xml:space="preserve">Servisní lávka Tubusu - nosná konstrukce -  podélný profil U140 ,včetně sloupků - jäkl 40x30x3 mm a madla trubka 30x3 mm , vč. Spojovacího a kotevního materiálu, d+m</t>
  </si>
  <si>
    <t>259688084</t>
  </si>
  <si>
    <t xml:space="preserve">Poznámka k položce:_x000d_
Specifikace dle -  Výkres č. 25 - Tubus - konstrukce, servisní lávka, skladby, výkazy</t>
  </si>
  <si>
    <t>"ZV14" 3171,84+918,72+67,11+429,01+406,5</t>
  </si>
  <si>
    <t>ZV-14a</t>
  </si>
  <si>
    <t>Servisní lávka Tubusu - podlaha lávky svařovaný pororošt protiskluzový , výška 50 mm, pororošt s oky 30x30 mm vč. spojovacího a kotevního materiálu, d+m</t>
  </si>
  <si>
    <t>-1749667783</t>
  </si>
  <si>
    <t>ZV-20a</t>
  </si>
  <si>
    <t>Schůdky na střechu včetně zábradlí, pozinkovaná konstrukce, vč. spojovacího a kotevního materiálu, d+m</t>
  </si>
  <si>
    <t>924463685</t>
  </si>
  <si>
    <t>147,84+39,75+15,85+61,66</t>
  </si>
  <si>
    <t>ZV-20b</t>
  </si>
  <si>
    <t>Schodišťové stupně: 1000x260x50 mm, schodišťový stupeň z lisovaného pororoštu, pozinkovaná konstrukce, vč. spojovacího a kotevního materiálu, d+m</t>
  </si>
  <si>
    <t>1036238980</t>
  </si>
  <si>
    <t>ZV-21</t>
  </si>
  <si>
    <t>Žebřík ocelový žárově pozinkovaný, s ochranným košem, délka 7000 mm, šířka 600mm, průměr ochranného koše 800mm, vč. spojovacího a kotevního materiálu, d+m</t>
  </si>
  <si>
    <t>-1802438326</t>
  </si>
  <si>
    <t>-2067453326</t>
  </si>
  <si>
    <t>-403143140</t>
  </si>
  <si>
    <t>"4.NP" 37,78+47,17</t>
  </si>
  <si>
    <t>1010697721</t>
  </si>
  <si>
    <t>771121022</t>
  </si>
  <si>
    <t>Broušení betonového podkladu před pokládkou dlažby</t>
  </si>
  <si>
    <t>1835676125</t>
  </si>
  <si>
    <t>513352749</t>
  </si>
  <si>
    <t>-1451896712</t>
  </si>
  <si>
    <t>59761121</t>
  </si>
  <si>
    <t>dlažba keramická slinutá mrazuvzdorná R9 povrch hladký/matný tl do 10mm přes 9 do 12ks/m2</t>
  </si>
  <si>
    <t>1579395360</t>
  </si>
  <si>
    <t>20*0,9 'Přepočtené koeficientem množství</t>
  </si>
  <si>
    <t>-296603641</t>
  </si>
  <si>
    <t>"4.NP" 47</t>
  </si>
  <si>
    <t>1490372056</t>
  </si>
  <si>
    <t>47*0,1 'Přepočtené koeficientem množství</t>
  </si>
  <si>
    <t>-491677707</t>
  </si>
  <si>
    <t>"4.NP" 56,69</t>
  </si>
  <si>
    <t>-848816322</t>
  </si>
  <si>
    <t>56,69*1,15 'Přepočtené koeficientem množství</t>
  </si>
  <si>
    <t>771574416</t>
  </si>
  <si>
    <t>Montáž podlah keramických hladkých lepených cementovým flexibilním lepidlem přes 9 do 12 ks/m2</t>
  </si>
  <si>
    <t>-537751085</t>
  </si>
  <si>
    <t>"4.NP" 13,63</t>
  </si>
  <si>
    <t>-170449859</t>
  </si>
  <si>
    <t>13,63*1,1 'Přepočtené koeficientem množství</t>
  </si>
  <si>
    <t>771574419</t>
  </si>
  <si>
    <t>Montáž podlah keramických hladkých lepených cementovým flexibilním lepidlem přes 22 do 25 ks/m2</t>
  </si>
  <si>
    <t>921788863</t>
  </si>
  <si>
    <t>"4.NP" 14,73</t>
  </si>
  <si>
    <t>59761159</t>
  </si>
  <si>
    <t>dlažba keramická slinutá mrazuvzdorná povrch hladký/matný tl do 10mm přes 22 do 25ks/m2</t>
  </si>
  <si>
    <t>1147406699</t>
  </si>
  <si>
    <t>14,73*1,1 'Přepočtené koeficientem množství</t>
  </si>
  <si>
    <t>-880439244</t>
  </si>
  <si>
    <t>195003952</t>
  </si>
  <si>
    <t>2142095956</t>
  </si>
  <si>
    <t>890034493</t>
  </si>
  <si>
    <t>776121411</t>
  </si>
  <si>
    <t>Dvousložková penetrace dřevěného podkladu povlakových podlah</t>
  </si>
  <si>
    <t>1435006859</t>
  </si>
  <si>
    <t>776121511</t>
  </si>
  <si>
    <t>Dvousložková penetrace podkladu povlakových podlah proti vlhkosti</t>
  </si>
  <si>
    <t>1325288</t>
  </si>
  <si>
    <t>776141111</t>
  </si>
  <si>
    <t>Stěrka podlahová nivelační pro vyrovnání podkladu povlakových podlah pevnosti 20 MPa tl do 3 mm</t>
  </si>
  <si>
    <t>992379518</t>
  </si>
  <si>
    <t>-2065131182</t>
  </si>
  <si>
    <t>28411142</t>
  </si>
  <si>
    <t>podlahovina vinylová homogenní protiskluzná se vsypem a výztuž. vrstvou, elektrostaticky vodivá, třída zátěže 34/43, hořlavost Bfl-s1 tl 2,00mm</t>
  </si>
  <si>
    <t>1271324327</t>
  </si>
  <si>
    <t>21,36*1,1 'Přepočtené koeficientem množství</t>
  </si>
  <si>
    <t>776222111</t>
  </si>
  <si>
    <t>Lepení pásů z PVC 2-složkovým lepidlem</t>
  </si>
  <si>
    <t>-374840285</t>
  </si>
  <si>
    <t>28411051.R</t>
  </si>
  <si>
    <t>2,5 mm vinylová zátěžová podlaha specifikace dle PD</t>
  </si>
  <si>
    <t>363565913</t>
  </si>
  <si>
    <t>267*1,1 'Přepočtené koeficientem množství</t>
  </si>
  <si>
    <t>-1950357731</t>
  </si>
  <si>
    <t>"tubus" 179,67-3,1-2,8</t>
  </si>
  <si>
    <t>lišta soklová atypická, šikmá specifikace dle PD</t>
  </si>
  <si>
    <t>-578631538</t>
  </si>
  <si>
    <t>173,77*1,02 'Přepočtené koeficientem množství</t>
  </si>
  <si>
    <t>776411212</t>
  </si>
  <si>
    <t>Montáž tahaných obvodových soklíků z PVC výšky do 100 mm</t>
  </si>
  <si>
    <t>-1206646993</t>
  </si>
  <si>
    <t>-766450462</t>
  </si>
  <si>
    <t>19*0,115 'Přepočtené koeficientem množství</t>
  </si>
  <si>
    <t>776411213</t>
  </si>
  <si>
    <t>Montáž tahaných soklíků z PVC vnitřních rohů</t>
  </si>
  <si>
    <t>-1362247611</t>
  </si>
  <si>
    <t>2031392324</t>
  </si>
  <si>
    <t>4*0,02875 'Přepočtené koeficientem množství</t>
  </si>
  <si>
    <t>-1155057924</t>
  </si>
  <si>
    <t>77752132R</t>
  </si>
  <si>
    <t>Podlahový polyuretanový systém pro heliport</t>
  </si>
  <si>
    <t>-1729577308</t>
  </si>
  <si>
    <t>Poznámka k položce:_x000d_
včetně vytažení na sokl, barevné úpravy, značení</t>
  </si>
  <si>
    <t>"heliport" 395</t>
  </si>
  <si>
    <t>486992066</t>
  </si>
  <si>
    <t>781111011</t>
  </si>
  <si>
    <t>Ometení (oprášení) stěny při přípravě podkladu</t>
  </si>
  <si>
    <t>-634324439</t>
  </si>
  <si>
    <t>"4.NP" 2*(20,73+8,2+12,89)-1,4*7</t>
  </si>
  <si>
    <t>"4.NP" 3*20-1,3*2,1</t>
  </si>
  <si>
    <t>-591872044</t>
  </si>
  <si>
    <t>781131112</t>
  </si>
  <si>
    <t>Izolace pod obklad nátěrem nebo stěrkou ve dvou vrstvách</t>
  </si>
  <si>
    <t>853203606</t>
  </si>
  <si>
    <t>"4.NP" 2*7,8</t>
  </si>
  <si>
    <t>-502359959</t>
  </si>
  <si>
    <t>1063650120</t>
  </si>
  <si>
    <t>57,27*1,15 'Přepočtené koeficientem množství</t>
  </si>
  <si>
    <t>851196437</t>
  </si>
  <si>
    <t>131,11</t>
  </si>
  <si>
    <t>2130190488</t>
  </si>
  <si>
    <t>131,11*1,1 'Přepočtené koeficientem množství</t>
  </si>
  <si>
    <t>78149521R</t>
  </si>
  <si>
    <t>Provedení dokončujících prací obkladů - lišt, proniků ad.</t>
  </si>
  <si>
    <t>-13424936</t>
  </si>
  <si>
    <t>1507982149</t>
  </si>
  <si>
    <t>783301303</t>
  </si>
  <si>
    <t>Bezoplachové odrezivění zámečnických konstrukcí</t>
  </si>
  <si>
    <t>-2088244227</t>
  </si>
  <si>
    <t>1853969121</t>
  </si>
  <si>
    <t>-1598190412</t>
  </si>
  <si>
    <t>984247899</t>
  </si>
  <si>
    <t>-1227368070</t>
  </si>
  <si>
    <t>"R1" 4,09*66*(0,1*4+0,2*2)</t>
  </si>
  <si>
    <t>"R2" 4,025*33*(0,1*4+0,2*2)</t>
  </si>
  <si>
    <t>"P" 4,0*1*(0,2*4+0,1*4)</t>
  </si>
  <si>
    <t>"S" 1,06*1*(0,055*4+0,1*2)</t>
  </si>
  <si>
    <t>"C" 1833*(0,142*2+0,035*2+0,06*4)</t>
  </si>
  <si>
    <t>"Z" 3,4*28*(2*3,14*0,004)</t>
  </si>
  <si>
    <t>-255121300</t>
  </si>
  <si>
    <t>"olejový nátěr" 2*(26+49+8+12)-1,4*2,1*2-3*1,5</t>
  </si>
  <si>
    <t>"sprchy" 2*7,8</t>
  </si>
  <si>
    <t>"štuk"245,525</t>
  </si>
  <si>
    <t>"prefa" 3,5*16-1,3*2,2*2</t>
  </si>
  <si>
    <t>"tubus" 606,049</t>
  </si>
  <si>
    <t>1381567501</t>
  </si>
  <si>
    <t>"sprchy" (3,5-2)*7,8</t>
  </si>
  <si>
    <t>784211101</t>
  </si>
  <si>
    <t>Dvojnásobné bílé malby ze směsí za mokra výborně oděruvzdorných v místnostech v do 3,80 m</t>
  </si>
  <si>
    <t>18936407</t>
  </si>
  <si>
    <t>784221101</t>
  </si>
  <si>
    <t>Dvojnásobné bílé malby ze směsí za sucha dobře otěruvzdorných v místnostech do 3,80 m</t>
  </si>
  <si>
    <t>467554314</t>
  </si>
  <si>
    <t>-1080168585</t>
  </si>
  <si>
    <t>"4.NP" 2*(26+49+8+12)-1,4*2,1*2-3*1,5</t>
  </si>
  <si>
    <t>N00</t>
  </si>
  <si>
    <t>Nepojmenované práce</t>
  </si>
  <si>
    <t>N01</t>
  </si>
  <si>
    <t>Montáže a dodávky ostatní</t>
  </si>
  <si>
    <t>M1</t>
  </si>
  <si>
    <t>D+M Návěstidlo, čidlo</t>
  </si>
  <si>
    <t>-223351987</t>
  </si>
  <si>
    <t>N1</t>
  </si>
  <si>
    <t>D+M Kuchyňská linka dl. 1450 mm včetně dřezu a lednice</t>
  </si>
  <si>
    <t>862307840</t>
  </si>
  <si>
    <t>Poznámka k položce:_x000d_
Denní místnost - kuchyňská deska 1450x600 _x000d_
opatřena rohovou lištou. 1x dřezová skříňka, 4x _x000d_
zásuvky, 1x vestavěná lednice ._x000d_
2x horní a spodní skříňky s plnými dvířky. Povrch _x000d_
hladký._x000d_
Tl.materiálu kuchyňské linky 1x18mm (korpus), _x000d_
1x18 mm dvířka, pracovní plocha tl. 38mm._x000d_
Výsuvy šuplíků opatřeny tlumičem._x000d_
Úchytky - nerez._x000d_
Obkladová deska za kuchy ňskou linkou, stejný _x000d_
design jako deska pracovní.</t>
  </si>
  <si>
    <t>N2</t>
  </si>
  <si>
    <t>321764660</t>
  </si>
  <si>
    <t>POS-401</t>
  </si>
  <si>
    <t>D+M Dveře jednokřídlé posuvné plné s průhledem 1300x2100 mm, včetně zárubně, kování a pohonu</t>
  </si>
  <si>
    <t>1316727038</t>
  </si>
  <si>
    <t>POS-POZ-403</t>
  </si>
  <si>
    <t>D+M Dveře dvoukřídlé posuvné prosklené protipožární 1400x2100 mm, včetně zárubně, kování a pohonu</t>
  </si>
  <si>
    <t>2095973940</t>
  </si>
  <si>
    <t>D-421</t>
  </si>
  <si>
    <t>D+M Dveře dvoukřídlé posuvné prosklené vnějšíí 1400x2100 mm, včetně zárubně, kování a pohonu</t>
  </si>
  <si>
    <t>-1506228069</t>
  </si>
  <si>
    <t>D-412</t>
  </si>
  <si>
    <t>D+M Dveře dvoukřídlé posuvné prosklené vnitřní 1400x2100 mm, včetně zárubně, kování a pohonu</t>
  </si>
  <si>
    <t>1909499692</t>
  </si>
  <si>
    <t>D-422</t>
  </si>
  <si>
    <t>D+M Dveře jednokřídlé prosklené vnějšíí 900x1970 s nadsvětlíkem a bočními profily (1200x2450 mm), včetně zárubně, kování</t>
  </si>
  <si>
    <t>279901336</t>
  </si>
  <si>
    <t>STR</t>
  </si>
  <si>
    <t>D+M Stříška prosklená nad vstupem do tubusu z AL profilů, vč. kotvení</t>
  </si>
  <si>
    <t>-2118592978</t>
  </si>
  <si>
    <t xml:space="preserve">Poznámka k položce:_x000d_
plocha skla 6,6 m2_x000d_
bezpečnostní sklo tl. 10 mm_x000d_
hliníkové profily 60x100 mm _x000d_
_x000d_
kotvení do ocel.profilů nad dveřmi _x000d_
IPE 200 délka 3,8 m _x000d_
IPE 200 délka 4,15 m _x000d_
</t>
  </si>
  <si>
    <t>330321713</t>
  </si>
  <si>
    <t>Sloupy nebo pilíře z betonu pohledového odolného agresivnímu prostředí tř. C 35/45 bez výztuže</t>
  </si>
  <si>
    <t>1393405719</t>
  </si>
  <si>
    <t xml:space="preserve">Kruhové </t>
  </si>
  <si>
    <t>"D600 - 11 ks"</t>
  </si>
  <si>
    <t>3,14*0,3*0,3*(0,55+0,69+0,775+0,87+0,93*7)</t>
  </si>
  <si>
    <t>"D900 - 4 ks"</t>
  </si>
  <si>
    <t>3,14*0,45*0,45*(0,35+0,85+0,59+0,5)</t>
  </si>
  <si>
    <t>Čtvercové</t>
  </si>
  <si>
    <t>"500x300 - 2 ks "0,5*0,3*0,9+0,5*0,3*0,85</t>
  </si>
  <si>
    <t>331123913</t>
  </si>
  <si>
    <t>Montáž ŽB sloupů přivařením k základu hmotnosti přes 3 do 5 t budova v do 18 m</t>
  </si>
  <si>
    <t>560252961</t>
  </si>
  <si>
    <t>5.NP</t>
  </si>
  <si>
    <t>"400x400" 2</t>
  </si>
  <si>
    <t>706861455</t>
  </si>
  <si>
    <t>"400x400 - 2 ks"(2,995*0,4*0,4)*2</t>
  </si>
  <si>
    <t>331351121</t>
  </si>
  <si>
    <t>Zřízení bednění čtyřúhelníkových sloupů v do 4 m průřezu přes 0,08 do 0,16 m2</t>
  </si>
  <si>
    <t>1655849435</t>
  </si>
  <si>
    <t>"500x300 - 2 ks "2*(0,5+0,3)*0,9+2*(0,5+0,3)*0,85</t>
  </si>
  <si>
    <t>331351122</t>
  </si>
  <si>
    <t>Odstranění bednění čtyřúhelníkových sloupů v do 4 m průřezu přes 0,08 do 0,16 m2</t>
  </si>
  <si>
    <t>-638001861</t>
  </si>
  <si>
    <t>331361821</t>
  </si>
  <si>
    <t>Výztuž sloupů hranatých betonářskou ocelí 10 505</t>
  </si>
  <si>
    <t>-1695574494</t>
  </si>
  <si>
    <t>"500x300 - 2 ks "0,263*0,14</t>
  </si>
  <si>
    <t>332351125</t>
  </si>
  <si>
    <t>Zřízení bednění kruhových sloupů v do 4 m D přes 0,55 m</t>
  </si>
  <si>
    <t>-13964758</t>
  </si>
  <si>
    <t>2*3,14*0,3*(0,55+0,69+0,775+0,87+0,93*7)</t>
  </si>
  <si>
    <t>2*3,14*0,45*(0,35+0,85+0,59+0,5)</t>
  </si>
  <si>
    <t>332351126</t>
  </si>
  <si>
    <t>Odstranění bednění kruhových sloupů v do 4 m D přes 0,55 m</t>
  </si>
  <si>
    <t>-478480142</t>
  </si>
  <si>
    <t>332361821</t>
  </si>
  <si>
    <t>Výztuž sloupů oblých betonářskou ocelí 10 505</t>
  </si>
  <si>
    <t>-1779420886</t>
  </si>
  <si>
    <t>"D600 - 11 ks"2,655*0,16</t>
  </si>
  <si>
    <t>"D900 - 4 ks"1,456*0,08</t>
  </si>
  <si>
    <t>1788227711</t>
  </si>
  <si>
    <t>"INST JÁDRO K1-CC " 4</t>
  </si>
  <si>
    <t>-267906961</t>
  </si>
  <si>
    <t>"INST JÁDRO K1-CC - 4 ks "5,3</t>
  </si>
  <si>
    <t>2084696864</t>
  </si>
  <si>
    <t>"kleštinová výztuž a dobetonávky"0,03</t>
  </si>
  <si>
    <t>865267164</t>
  </si>
  <si>
    <t xml:space="preserve">"dobetonávka spár,výplň deltabeam nosníků a zbytkových ploch - beton C 25/30 -  hrubý odhad " 1</t>
  </si>
  <si>
    <t>3300001.R</t>
  </si>
  <si>
    <t>Dodávka, výroba a montáž atypické ocelové nosné konstrukce tubusu z IPE profilů, C profilů vč. kotvení, povrchové úpravy (pozink) a spoj. materiálů, detailů dle PD</t>
  </si>
  <si>
    <t>1929381096</t>
  </si>
  <si>
    <t>VÝPIS VÁLCOVÉ OCELI</t>
  </si>
  <si>
    <t>"R1 - Rám - S235" 6046,66/1000*1,05</t>
  </si>
  <si>
    <t>"R2 - Rám - S235" 2975,28/1000*1,05</t>
  </si>
  <si>
    <t>"P - Překlad" 69,84/1000*1,05</t>
  </si>
  <si>
    <t>"S - Stojka" 8,59/1000*1,05</t>
  </si>
  <si>
    <t>"C - Paždíky - S450" 7386,99/1000*1,05</t>
  </si>
  <si>
    <t>"Z - Zavětrování" 38,08/1000*1,05</t>
  </si>
  <si>
    <t>PŮVODNÍ</t>
  </si>
  <si>
    <t>"rámy IPE200" 335,44*33/1000</t>
  </si>
  <si>
    <t>"příruby" 1094,3/1000</t>
  </si>
  <si>
    <t>"spojovací mat." 317*0,5/1000</t>
  </si>
  <si>
    <t>"profily C140" 21385,7/1000</t>
  </si>
  <si>
    <t>"spojovací a kotevní mat." 2073,6*2/1000</t>
  </si>
  <si>
    <t>411121125</t>
  </si>
  <si>
    <t>-2042567109</t>
  </si>
  <si>
    <t>"SPIROLL 250"</t>
  </si>
  <si>
    <t>-322286813</t>
  </si>
  <si>
    <t>30,2</t>
  </si>
  <si>
    <t>411125002</t>
  </si>
  <si>
    <t>Montáž ŽB stropních panelů hmotnosti přes 1,5 do 3 t</t>
  </si>
  <si>
    <t>1286758604</t>
  </si>
  <si>
    <t>"šachta"1</t>
  </si>
  <si>
    <t>59343001</t>
  </si>
  <si>
    <t>stropní panel ŽB včetně výztuže do 150kg/m3 objem prefabrikátu přes 1m3</t>
  </si>
  <si>
    <t>-331990885</t>
  </si>
  <si>
    <t>"šachta"1,0</t>
  </si>
  <si>
    <t>411321616</t>
  </si>
  <si>
    <t>Stropy deskové ze ŽB tř. C 30/37</t>
  </si>
  <si>
    <t>730542376</t>
  </si>
  <si>
    <t xml:space="preserve">Heliport </t>
  </si>
  <si>
    <t>330,788*0,35</t>
  </si>
  <si>
    <t>30,43*0,25</t>
  </si>
  <si>
    <t>Lávka</t>
  </si>
  <si>
    <t>286,9*0,22</t>
  </si>
  <si>
    <t>411351011</t>
  </si>
  <si>
    <t>Zřízení bednění stropů deskových tl přes 5 do 25 cm bez podpěrné kce</t>
  </si>
  <si>
    <t>-868701420</t>
  </si>
  <si>
    <t>286,9+30,43</t>
  </si>
  <si>
    <t>411351012</t>
  </si>
  <si>
    <t>Odstranění bednění stropů deskových tl přes 5 do 25 cm bez podpěrné kce</t>
  </si>
  <si>
    <t>1777529266</t>
  </si>
  <si>
    <t>411351021</t>
  </si>
  <si>
    <t>Zřízení bednění stropů deskových tl přes 25 do 50 cm bez podpěrné kce</t>
  </si>
  <si>
    <t>1635945982</t>
  </si>
  <si>
    <t>330,788</t>
  </si>
  <si>
    <t>411351022</t>
  </si>
  <si>
    <t>Odstranění bednění stropů deskových tl přes 25 do 50 cm bez podpěrné kce</t>
  </si>
  <si>
    <t>-1083234647</t>
  </si>
  <si>
    <t>411354313</t>
  </si>
  <si>
    <t>Zřízení podpěrné konstrukce stropů výšky do 4 m tl přes 15 do 25 cm</t>
  </si>
  <si>
    <t>-1402991231</t>
  </si>
  <si>
    <t>411354314</t>
  </si>
  <si>
    <t>Odstranění podpěrné konstrukce stropů výšky do 4 m tl přes 15 do 25 cm</t>
  </si>
  <si>
    <t>1941441953</t>
  </si>
  <si>
    <t>411354315</t>
  </si>
  <si>
    <t>Zřízení podpěrné konstrukce stropů výšky do 4 m tl přes 25 do 35 cm</t>
  </si>
  <si>
    <t>-193925633</t>
  </si>
  <si>
    <t>411354316</t>
  </si>
  <si>
    <t>Odstranění podpěrné konstrukce stropů výšky do 4 m tl přes 25 do 35 cm</t>
  </si>
  <si>
    <t>1273166432</t>
  </si>
  <si>
    <t>-152959062</t>
  </si>
  <si>
    <t>"osa V - 400x400 mm" 5</t>
  </si>
  <si>
    <t>-1778752531</t>
  </si>
  <si>
    <t>"osa V - 400x400 mm" 3,7</t>
  </si>
  <si>
    <t>413321717</t>
  </si>
  <si>
    <t>Nosníky ze ŽB tř. C 35/45</t>
  </si>
  <si>
    <t>161186273</t>
  </si>
  <si>
    <t>Heliport - průvlaky</t>
  </si>
  <si>
    <t>0,6*0,9*(16,5*2+12,2*2+1,6*4-0,9*4)</t>
  </si>
  <si>
    <t>0,4*0,6*(7,8+3,2+1,6)</t>
  </si>
  <si>
    <t>Tubus -průvlak</t>
  </si>
  <si>
    <t>0,3*0,6*101,2</t>
  </si>
  <si>
    <t>413351121</t>
  </si>
  <si>
    <t>Zřízení bednění nosníků a průvlaků bez podpěrné kce výšky přes 100 cm</t>
  </si>
  <si>
    <t>1798136350</t>
  </si>
  <si>
    <t>0,6*(16,5*2+12,2*2+1,6*4-0,9*4)*2</t>
  </si>
  <si>
    <t>0,4*(7,8+3,2+1,6)*2</t>
  </si>
  <si>
    <t>Lávka -průvlak</t>
  </si>
  <si>
    <t>0,3*101,2*2</t>
  </si>
  <si>
    <t>413351122</t>
  </si>
  <si>
    <t>Odstranění bednění nosníků a průvlaků bez podpěrné kce výšky přes 100 cm</t>
  </si>
  <si>
    <t>1816054695</t>
  </si>
  <si>
    <t>413352115</t>
  </si>
  <si>
    <t>Zřízení podpěrné konstrukce nosníků výšky podepření do 4 m pro nosník výšky přes 100 cm</t>
  </si>
  <si>
    <t>780059147</t>
  </si>
  <si>
    <t>0,9*(16,5*2+12,2*2+1,6*4-0,9*4)</t>
  </si>
  <si>
    <t>0,6*(7,8+3,2+1,6)</t>
  </si>
  <si>
    <t>0,6*101,2</t>
  </si>
  <si>
    <t>413352116</t>
  </si>
  <si>
    <t>Odstranění podpěrné konstrukce nosníků výšky podepření do 4 m pro nosník výšky přes 100 cm</t>
  </si>
  <si>
    <t>824030435</t>
  </si>
  <si>
    <t>411361821.R</t>
  </si>
  <si>
    <t>Výztuž stropů betonářskou ocelí 10 505</t>
  </si>
  <si>
    <t>-148641867</t>
  </si>
  <si>
    <t>hodnota z VV</t>
  </si>
  <si>
    <t>hodnota včetně průvlaků</t>
  </si>
  <si>
    <t>953241517</t>
  </si>
  <si>
    <t>Osazení smykových dilatačních trnů pro vysoká zatížení únosnost přes 181 do 251 kN nerezových</t>
  </si>
  <si>
    <t>-1086930967</t>
  </si>
  <si>
    <t>4*2</t>
  </si>
  <si>
    <t>54879316</t>
  </si>
  <si>
    <t>trn pro přenos smykové síly u dilatačních spár pro zatížení 250,6 kN</t>
  </si>
  <si>
    <t>-36162027</t>
  </si>
  <si>
    <t>-470174003</t>
  </si>
  <si>
    <t>"kotvení rámů" 317</t>
  </si>
  <si>
    <t>953965122</t>
  </si>
  <si>
    <t>Kotevní šroub pro chemické kotvy M 12 dl 220 mm</t>
  </si>
  <si>
    <t>-1101291472</t>
  </si>
  <si>
    <t>-1956351657</t>
  </si>
  <si>
    <t xml:space="preserve">Potrubí kanalizační  pod stropem DN 50 odhlučněné</t>
  </si>
  <si>
    <t xml:space="preserve">Potrubí kanalizační  pod stropem DN 110 odhlučněné</t>
  </si>
  <si>
    <t>28612264</t>
  </si>
  <si>
    <t>HT přivzdušňovací hlavice - VH 110</t>
  </si>
  <si>
    <t xml:space="preserve">Vícevrstvé potrubí s výstuhou AL  do D 40 mm</t>
  </si>
  <si>
    <t>725505311</t>
  </si>
  <si>
    <t>Vyvažovací ventil 1/2"</t>
  </si>
  <si>
    <t>725000516</t>
  </si>
  <si>
    <t>Montáž přísl. dřezu v kuch. sestavě 1 díl</t>
  </si>
  <si>
    <t>Montáž sifonu dřezového</t>
  </si>
  <si>
    <t>Zápach uzávěr dřez DN50</t>
  </si>
  <si>
    <t>725869218.1</t>
  </si>
  <si>
    <t>Montáž sifonu podomítkového (myčka)</t>
  </si>
  <si>
    <t>725107180.1</t>
  </si>
  <si>
    <t>Sifon myčkový podomítkový</t>
  </si>
  <si>
    <t>Modul WC čelní ovládání</t>
  </si>
  <si>
    <t>725869218.2</t>
  </si>
  <si>
    <t>Umyvadlo keramické š. 60 cm bez díry na baterii</t>
  </si>
  <si>
    <t>7250000614</t>
  </si>
  <si>
    <t>Montáž sprchových van z litého mramoru</t>
  </si>
  <si>
    <t>725103442</t>
  </si>
  <si>
    <t>Sprchová vanička 90x90cm se zaobleným vstupem z litého mramoru pro instalaci do obkladu,(s atypickým situováním odpadu)</t>
  </si>
  <si>
    <t>725107050</t>
  </si>
  <si>
    <t>Montážní sada ke sprchové vaničce</t>
  </si>
  <si>
    <t>725869218.3</t>
  </si>
  <si>
    <t>Montáž sifonu sprchového včetně zátky</t>
  </si>
  <si>
    <t>725107010</t>
  </si>
  <si>
    <t>Sifon vaničkový</t>
  </si>
  <si>
    <t>725000615</t>
  </si>
  <si>
    <t>Montáž sprchových zástěn</t>
  </si>
  <si>
    <t>725106512</t>
  </si>
  <si>
    <t>Zástěna otevíravá z bezpečnostního skla, konstrukce ze silnostěnného hliníku bílé barvy, případně chrom</t>
  </si>
  <si>
    <t>725333020.1</t>
  </si>
  <si>
    <t>Ventil rohový (k umyvadlu, výlevce)</t>
  </si>
  <si>
    <t>725333310</t>
  </si>
  <si>
    <t xml:space="preserve">Baterie nástěnná dřezová délka raménka 225 mm  (NPB)</t>
  </si>
  <si>
    <t>Baterie páková stojánková, délka raménka 240 mm (SPB)</t>
  </si>
  <si>
    <t>725000819</t>
  </si>
  <si>
    <t>Montáž baterie senzorové</t>
  </si>
  <si>
    <t>725333313</t>
  </si>
  <si>
    <t xml:space="preserve">Baterie páková nastěnná senzorová na 100-240 V (dodávka včetně transformátorů 230V AC /24V DC)  (NB-S)</t>
  </si>
  <si>
    <t>725000813</t>
  </si>
  <si>
    <t>Montáž baterie nad výlevku</t>
  </si>
  <si>
    <t>Baterie stěnová dřezová délka raménka 225 mm+kohout na připojení nádržky (NPB-N)</t>
  </si>
  <si>
    <t>725000821</t>
  </si>
  <si>
    <t>Montáž baterie sprchové včetně držáku</t>
  </si>
  <si>
    <t>725333315</t>
  </si>
  <si>
    <t>Baterie sprchová stěnová včetně stěnového držáku sprchy D+M (NPSB)</t>
  </si>
  <si>
    <t>Izolace z pěnového polyetylenu - 22/9</t>
  </si>
  <si>
    <t>Izolace z pěnového polyetylenu - 22/13</t>
  </si>
  <si>
    <t>Izolační pouzdro s vatou s Al polepem D 28/20</t>
  </si>
  <si>
    <t>Izolační pouzdro s vatou s Al polepem D 35/20</t>
  </si>
  <si>
    <t>Izolační pouzdro s vatou s Al polepem D 42/20</t>
  </si>
  <si>
    <t>Izolační pouzdro s vatou s Al polepem D 54/20</t>
  </si>
  <si>
    <t>Izolační pouzdro s vatou s Al polepem D 28/30</t>
  </si>
  <si>
    <t xml:space="preserve">Izolační pouzdro s vatou s Al polepem  D 35/30</t>
  </si>
  <si>
    <t xml:space="preserve">Izolační pouzdro s vatou s Al polepem  D 42/30</t>
  </si>
  <si>
    <t>740000109</t>
  </si>
  <si>
    <t>Kotvicí prvky včetně objímek</t>
  </si>
  <si>
    <t>Protipožární utěsnění HILTI plastového potrubí DN 100 (manžeta) - Splašková Kanalizace (D+M)</t>
  </si>
  <si>
    <t>D2 - OTOPNÁ TĚLESA</t>
  </si>
  <si>
    <t xml:space="preserve">    D3 - Desková otopná tělesa - standard s pravým spodním připojením a ventilovou vložkou:</t>
  </si>
  <si>
    <t xml:space="preserve">    D4 - Desková otopná tělesa - standard s levým spodním připojením a ventilovou vložkou:</t>
  </si>
  <si>
    <t xml:space="preserve">    D5 - Desková otopná tělesa s pravým spodním připojením a ventilovou vložkou pro prostory s vysokými požad</t>
  </si>
  <si>
    <t xml:space="preserve">    D6 - Desková otopná tělesa s levým spodním připojením a ventilovou vložkou pro prostory s vysokými požada</t>
  </si>
  <si>
    <t xml:space="preserve">    D7 - Trubková otopná tělesa – žebřík se spodním středovým připojením</t>
  </si>
  <si>
    <t>D10 - ROZVOD POTRUBÍ</t>
  </si>
  <si>
    <t xml:space="preserve">    D11 - Ocelové potrubí: včetně tvarovek, přechodek, montáže a tlakových zkoušek</t>
  </si>
  <si>
    <t>D12 - IZOLACE TEPELNÉ</t>
  </si>
  <si>
    <t xml:space="preserve">    D13 - Izolace tepelná návlečnou pěnovou izolací:</t>
  </si>
  <si>
    <t xml:space="preserve">      D14 - tloušťka izolace: 13 mm</t>
  </si>
  <si>
    <t xml:space="preserve">      D15 - tloušťka izolace: 20 mm</t>
  </si>
  <si>
    <t>D16 - DOPLŇKOVÉ KONSTRUKCE A NÁTĚRY</t>
  </si>
  <si>
    <t xml:space="preserve">    D17 - Nátěry kovových potrubí a armatur do DN 40 synt. na vzduchuschnoucí dvojnásobné základní</t>
  </si>
  <si>
    <t>D18 - ZPROVOZNĚNÍ A MONTÁŽ</t>
  </si>
  <si>
    <t>D19 - STAVEBNÍ ÚPRAVY</t>
  </si>
  <si>
    <t>Pol279</t>
  </si>
  <si>
    <t>Pol280</t>
  </si>
  <si>
    <t>Pol281</t>
  </si>
  <si>
    <t>Pol282</t>
  </si>
  <si>
    <t>Pol283</t>
  </si>
  <si>
    <t>Pol285</t>
  </si>
  <si>
    <t>22/600/700-VK</t>
  </si>
  <si>
    <t>Pol287</t>
  </si>
  <si>
    <t>22/600/1000-VKL</t>
  </si>
  <si>
    <t>Desková otopná tělesa s pravým spodním připojením a ventilovou vložkou pro prostory s vysokými požad</t>
  </si>
  <si>
    <t>Pol288</t>
  </si>
  <si>
    <t>20S/600/1000-H-VK</t>
  </si>
  <si>
    <t>Desková otopná tělesa s levým spodním připojením a ventilovou vložkou pro prostory s vysokými požada</t>
  </si>
  <si>
    <t>Pol289</t>
  </si>
  <si>
    <t>20S/600/1000-H-VKL</t>
  </si>
  <si>
    <t>Trubková otopná tělesa – žebřík se spodním středovým připojením</t>
  </si>
  <si>
    <t>Pol290</t>
  </si>
  <si>
    <t>KLTM 1500x600</t>
  </si>
  <si>
    <t>Pol309</t>
  </si>
  <si>
    <t>Pol310</t>
  </si>
  <si>
    <t>Pol311</t>
  </si>
  <si>
    <t>Pol312</t>
  </si>
  <si>
    <t>Pol313</t>
  </si>
  <si>
    <t>Pol314</t>
  </si>
  <si>
    <t>Pol315</t>
  </si>
  <si>
    <t>Pol316</t>
  </si>
  <si>
    <t>D1 - zař. č. 04</t>
  </si>
  <si>
    <t>D2 - Ostatní</t>
  </si>
  <si>
    <t>zař. č. 04</t>
  </si>
  <si>
    <t>4A.001</t>
  </si>
  <si>
    <t xml:space="preserve">Radiální ventilátor D 200 EC  Radiální kovový ventilátor pro kruhové potrubí; vč časového spínače CS3-4; vč. rámu pod ventilátor; vč. dalšího nezbytného příslušenství, výkon zařízení viz tabulka zařízení</t>
  </si>
  <si>
    <t>4A.011</t>
  </si>
  <si>
    <t>Pružná vložka d200</t>
  </si>
  <si>
    <t>4A.150</t>
  </si>
  <si>
    <t>Tlumič hluku d 200, délka 900 kruhový</t>
  </si>
  <si>
    <t>4A.201</t>
  </si>
  <si>
    <t xml:space="preserve">Zpětná klapka d 200  pro kruhové potrubí a SPIRO, provedení „motýlová“</t>
  </si>
  <si>
    <t>4A.400</t>
  </si>
  <si>
    <t>4A.401</t>
  </si>
  <si>
    <t>Talířový ventil d 125 odvodní, barva RAL dle požadavku architekta</t>
  </si>
  <si>
    <t>4A.411</t>
  </si>
  <si>
    <t>Talířový ventil d 100 odvodní, barva RAL dle požadavku architekta</t>
  </si>
  <si>
    <t>4A.412</t>
  </si>
  <si>
    <t>4A.413</t>
  </si>
  <si>
    <t>Talířový ventil d 200 odvodní, barva RAL dle požadavku architekta</t>
  </si>
  <si>
    <t>4A.414</t>
  </si>
  <si>
    <t>4A.421</t>
  </si>
  <si>
    <t>Výfukový kus d200 pozink; 45°</t>
  </si>
  <si>
    <t>4A.701</t>
  </si>
  <si>
    <t>4A.702</t>
  </si>
  <si>
    <t>4A.703</t>
  </si>
  <si>
    <t>4A.705</t>
  </si>
  <si>
    <t>Pol268</t>
  </si>
  <si>
    <t>Pol269</t>
  </si>
  <si>
    <t>Pol270</t>
  </si>
  <si>
    <t>Pol271</t>
  </si>
  <si>
    <t>Pol272</t>
  </si>
  <si>
    <t xml:space="preserve">D1 - Systém 1 - Multisplit systém  místnost 3-06/3-07</t>
  </si>
  <si>
    <t>D3 - Systém 3 - Split systém místnost 4-10</t>
  </si>
  <si>
    <t xml:space="preserve">Systém 1 - Multisplit systém  místnost 3-06/3-07</t>
  </si>
  <si>
    <t>3.1</t>
  </si>
  <si>
    <t>Venkovni jednotka Qchl = 5,0 kW, Qt = 6,0 kW, Pchlmax. = 1,02 kW, Ptmax. = 1,16 kW, max. pocet pripojitelnych vnitrnich jednotek 3, max. vaha 48,5 kg. Hladina akustického tlaku cooling 49/ heating 52</t>
  </si>
  <si>
    <t>3.2</t>
  </si>
  <si>
    <t>Vnitřní kazetová jednotka Qchl = 2,5 kW, Qt = 3,2 kW, 220-240V/50Hz, hladina akustického tlaku P-Hi36/Hi28/Med23/Low19 dB</t>
  </si>
  <si>
    <t>Systém 3 - Split systém místnost 4-10</t>
  </si>
  <si>
    <t>3.1.2</t>
  </si>
  <si>
    <t>Venkovni jednotka Qchl = 4, kW, Qt = 4,5 kW, Pchlmax. = 0,98 kW, Ptmax. = 1,13 kW, max. pocet pripojitelnych vnitrnich jednotek 1, max. vaha 45 kg. Hladina akustického tlaku cooling 52/ heating 50</t>
  </si>
  <si>
    <t>3.2.2</t>
  </si>
  <si>
    <t xml:space="preserve">Vnitřní kazetová jednotka Qchl =4,0  kW, Qt = 4,5 kW, 220-240V/50Hz, hladina akustického tlaku P-Hi44/Hi40/Med35/Low27 dB</t>
  </si>
  <si>
    <t>3.5.1.1</t>
  </si>
  <si>
    <t>Cu potrubí 6,35/12,52 mm vč.izolace</t>
  </si>
  <si>
    <t>9 - Specifikace materiálu – vyhřívání plochy heliportu</t>
  </si>
  <si>
    <t>D1 - Plocha heliportu cca 330m2</t>
  </si>
  <si>
    <t>D2 - Plocha chodníku k tunelu cca 51m2</t>
  </si>
  <si>
    <t>Kabel CXKE-R 5Jx50 mm2</t>
  </si>
  <si>
    <t>Kabel s funkční schopností při požáru E90min-CXKH-J 5x10 mm2</t>
  </si>
  <si>
    <t>Rozvaděč RTH</t>
  </si>
  <si>
    <t xml:space="preserve">Poznámka k položce:_x000d_
Adresace  svítidel Programování svítidel, čidel a tlačítek Programování scén Oživení systému řízení osvětlení Doprava na místo a zpět (při tomto rozsahu i více výjezdů či ubytování) Regulace dle denního světla – kalibrace probíhá v nočních hodinách Kontrola zapojení a funkčnosti DALI linek po elektromontážní firmě 2x pravidelný servis systému řízení osvětlení</t>
  </si>
  <si>
    <t>Atyp. nosná konstrukce pro kabel. žlab s požární odolností E180</t>
  </si>
  <si>
    <t>Závitová tyč 0,5m pro kabelový žlab s požární odolností E180</t>
  </si>
  <si>
    <t>Úchyt do betonu pro kabelový žlab s požární odolností E180</t>
  </si>
  <si>
    <t>Distanční příchytka 732/20 d=22-24 E180</t>
  </si>
  <si>
    <t>Svorka pro vyrovnání potenciálů dvojnásobná, zapuštěná, bílá, komplet</t>
  </si>
  <si>
    <t>Zásuvka jednonásobná na povrch 230V/16A/IP44</t>
  </si>
  <si>
    <t>Jímací hřib do betonu</t>
  </si>
  <si>
    <t>Příprava leteckého osvětlení na pavilonu C (Prafladur 3x2,5 80 metrů, prostup střechou), napojen z RPO v 5.NP 1ks JZ roh budovy, 2ks na střešních nadstavbách</t>
  </si>
  <si>
    <t xml:space="preserve">Příprava leteckého osvětlení na pavilonu L (Prafladur 3x2,5 80 metrů, prostup střechou).  3ks na hřebenu střechy 14/15</t>
  </si>
  <si>
    <t>Příprava leteckého osvětlení na pavilonu patologie(Prafladur 3x2,5 80 metrů, prostup střechou). 2ks JV a SV roh budovy</t>
  </si>
  <si>
    <t>Příprava leteckého osvětlení na pavilonu spalovna (Prafladur 3x2,5 80 metrů, prostup střechou). 2ks JV a SV roh budovy</t>
  </si>
  <si>
    <t>Příprava leteckého osvětlení na pavilonu pavilon O (Prafladur 3x2,5 80 metrů, prostup střechou). 2ks na hřebenu střechy</t>
  </si>
  <si>
    <t>Příprava leteckého osvětlení na pavilonu pavilon T (Prafladur 3x2,5 80 metrů, prostup střechou). 2ks na hřebenu střechy</t>
  </si>
  <si>
    <t>Příprava leteckého osvětlení na pavilonu pavilon H (Prafladur 3x2,5 80 metrů, prostup střechou). 1ks na hřebenu střechy</t>
  </si>
  <si>
    <t>Hlavní ekvipotenciální přípojnice HOP-(přípojnicový systém)</t>
  </si>
  <si>
    <t>Specifikace materiálu – vyhřívání plochy heliportu</t>
  </si>
  <si>
    <t>Plocha heliportu cca 330m2</t>
  </si>
  <si>
    <t xml:space="preserve">71030  TO-2AS-110-3320 dvoužilový okruh pro VP</t>
  </si>
  <si>
    <t>SK7301 spojka TO-2x, PPC; nad 10m; připojení kabelu na přívod</t>
  </si>
  <si>
    <t>76020 studený přívod (do 5.700 W); přívodní kabel 3x2,5mm2, PVC</t>
  </si>
  <si>
    <t xml:space="preserve">2356  ETO2-4550 regulátor pro zimní aplikace</t>
  </si>
  <si>
    <t>2361 sada čidel pro venkovní plochy, 2 x vlhkostně-teplotní senzor</t>
  </si>
  <si>
    <t xml:space="preserve">SK2900  prodloužení senzoru</t>
  </si>
  <si>
    <t xml:space="preserve">KA2359-00  kabel pro ETOG, metráž</t>
  </si>
  <si>
    <t>Plocha chodníku k tunelu cca 51m2</t>
  </si>
  <si>
    <t>71027 TO-2AS-83-2520 dvoužilový okruh pro VP</t>
  </si>
  <si>
    <t>1..9</t>
  </si>
  <si>
    <t>2..9</t>
  </si>
  <si>
    <t>3..9</t>
  </si>
  <si>
    <t>Přípojka NN - výkop 30x80 vč. opravy asfalt. povrchu, geodet. zaměř.</t>
  </si>
  <si>
    <t>6..8</t>
  </si>
  <si>
    <t>7..8</t>
  </si>
  <si>
    <t>8..8</t>
  </si>
  <si>
    <t>Napojení antistatických podlah</t>
  </si>
  <si>
    <t>11..7</t>
  </si>
  <si>
    <t>12..6</t>
  </si>
  <si>
    <t>17..3</t>
  </si>
  <si>
    <t xml:space="preserve">Elektrické nástěnné topné  těleso 800W - ref. ADAX NEO 08</t>
  </si>
  <si>
    <t xml:space="preserve">Elektrické stropní topné  těleso 700W - ref. ECOSUN 700 U+</t>
  </si>
  <si>
    <t>Pol36</t>
  </si>
  <si>
    <t>Datová zásuvka 2x RJ45 k zapuštění, komplet, design dle silnoproudu</t>
  </si>
  <si>
    <t>Pol41</t>
  </si>
  <si>
    <t>Pol43</t>
  </si>
  <si>
    <t>Pol60</t>
  </si>
  <si>
    <t>Pol151</t>
  </si>
  <si>
    <t>Pol162</t>
  </si>
  <si>
    <t>Pol163</t>
  </si>
  <si>
    <t>Pol165</t>
  </si>
  <si>
    <t>Pol166</t>
  </si>
  <si>
    <t>Pol169</t>
  </si>
  <si>
    <t>Pol172</t>
  </si>
  <si>
    <t>Pol173</t>
  </si>
  <si>
    <t>Pol174</t>
  </si>
  <si>
    <t>Pol175</t>
  </si>
  <si>
    <t>Pol176</t>
  </si>
  <si>
    <t>Pol177</t>
  </si>
  <si>
    <t>D.1.4.6 - Měření a regulace</t>
  </si>
  <si>
    <t>D1 - ZAŘÍZENÍ PRO VYTÁPĚNÍ</t>
  </si>
  <si>
    <t>D2 - ZAŘÍZENÍ V PROSTORU PRO DISTRIBUCI VZDUCHU</t>
  </si>
  <si>
    <t>D3 - ZAŘÍZENÍ PRO MONITORING PROVOZNÍCH A PORUCHOVÝCH STAVŮ VYBRANÝCH TECHNOLOGIÍ</t>
  </si>
  <si>
    <t>D4 - Nadřazená řídící centrála</t>
  </si>
  <si>
    <t>D5 - Rozvaděče</t>
  </si>
  <si>
    <t xml:space="preserve">    D6 - Rozvaděč DT/H/2.1</t>
  </si>
  <si>
    <t>D7 - Montážní materiál, montážní práce (Bezhalogenové sdělovací kabely a nosná část bez funkční schopnost</t>
  </si>
  <si>
    <t>D8 - Ostatní</t>
  </si>
  <si>
    <t>ZAŘÍZENÍ PRO VYTÁPĚNÍ</t>
  </si>
  <si>
    <t>Pol208</t>
  </si>
  <si>
    <t>ODPOROVÝ SNĺMAČ TEPLOTY VENKOVNÍ; NI 1000/6180; KRYTĺ IP 54; TEPLOTA OKOLÍ 5-55°C</t>
  </si>
  <si>
    <t>Pol209</t>
  </si>
  <si>
    <t>Čidlo teploty tyčové, L= 120mm, Ni 1000/DIN 43760; krytí IP42</t>
  </si>
  <si>
    <t>Pol210</t>
  </si>
  <si>
    <t>Ochranná jímka LW 7, nerez, G 1/2A, 120 mm</t>
  </si>
  <si>
    <t>Pol211</t>
  </si>
  <si>
    <t>SNÍMAČ TLAKU; ROZSAH: 0-6 bar; VÝSTUP : 0-10V; PŘIPOJOVACÍ KONEKTOR PG9, KRYTÍ IP65; PŘÍPOJKA ZÁVIT G1/2A</t>
  </si>
  <si>
    <t>Pol212</t>
  </si>
  <si>
    <t>Ventil tlakoměrový zkušební; vstup M20x1,5; výstup manometrické šroubení M20x1,5 LH / G1/2</t>
  </si>
  <si>
    <t>Pol213</t>
  </si>
  <si>
    <t>Kondenzační smyčka; přivařovací; M 20x1.5; PN 250</t>
  </si>
  <si>
    <t>Pol214</t>
  </si>
  <si>
    <t>Ventil dvoucestný, PN16, DN15, kvs=4m3/h</t>
  </si>
  <si>
    <t>Pol215</t>
  </si>
  <si>
    <t>Pohon ventilu, 24Vac, 0-10V</t>
  </si>
  <si>
    <t>Pol216</t>
  </si>
  <si>
    <t>El. připojení čerpadla 230 VAC, do 1 kW; jednofázový silový vývod z rozvaděče</t>
  </si>
  <si>
    <t>Pol217</t>
  </si>
  <si>
    <t>Snímač hladiny – zaplavení prostoru, 24V, 50Hz, přepínací kontakt (2A, 230V), včetně montážního příslušenství, ponorných elektrod</t>
  </si>
  <si>
    <t>ZAŘÍZENÍ V PROSTORU PRO DISTRIBUCI VZDUCHU</t>
  </si>
  <si>
    <t>Pol218</t>
  </si>
  <si>
    <t>El. připojení koncového spínače požární klapky (požárního uzávěru)</t>
  </si>
  <si>
    <t>Pol219</t>
  </si>
  <si>
    <t>Svorkovací krabice se svorkami a průchodkami; samozhášlivá, bezhalogenů, krytí IP65 pro připojení signálů z požárních klapek</t>
  </si>
  <si>
    <t>Pol220</t>
  </si>
  <si>
    <t>Připojení signálů pro ovládání odtahového ventilátoru - do sil.rozvaděče (napájení zajišťuje elektro)</t>
  </si>
  <si>
    <t>ZAŘÍZENÍ PRO MONITORING PROVOZNÍCH A PORUCHOVÝCH STAVŮ VYBRANÝCH TECHNOLOGIÍ</t>
  </si>
  <si>
    <t>Pol221</t>
  </si>
  <si>
    <t>Připojení signálů z řídícího modulu chladících jednotek VRV, Dodávka modulu zajištěna profesí chlazení., Silové napájení venkovní jednotky zajištěno profesí EI.</t>
  </si>
  <si>
    <t>Nadřazená řídící centrála</t>
  </si>
  <si>
    <t>Pol222</t>
  </si>
  <si>
    <t>topné větve (dle reg.schema)</t>
  </si>
  <si>
    <t>Poznámka k položce:_x000d_
Uživatelský SW pro nadřazenou řídící centrálu CVS. Rozšíření stávající vizualizace na centrálním velínu Nemocnice a.s., ČB. Nadřazená řídící centrála musí zajistit zasílání poruchových stavů a hlášení pracovníkům odpovědným za provoz systému (GSM modemem SMS zprávami, příp. e-mailem)</t>
  </si>
  <si>
    <t>Pol223</t>
  </si>
  <si>
    <t>VZT - odtahové ventilátory (dle reg.schema)</t>
  </si>
  <si>
    <t>Rozvaděče</t>
  </si>
  <si>
    <t>Rozvaděč DT/H/2.1</t>
  </si>
  <si>
    <t>Pol224</t>
  </si>
  <si>
    <t>Nástěnný ocelový rozvaděč</t>
  </si>
  <si>
    <t>Poznámka k položce:_x000d_
(š800, v.1200, hl.300/mm/, odnímatelný horní díl, dveře: 2mm lakovaný plech, úprava dle zvyklostí investora, montážní deska: 3 mm pozinkovaný plech,, nastavitelná hloubka po 25 mm, bočnice 1,5 mm lakovaný plech, výbava:dle svorkového zapojení dokumentace rozvaděče (MaR+sil.vývody:relé, svorky, stykače, jističe, přepěťová ochrana III.st, vypínač, zásuvka, atd.)</t>
  </si>
  <si>
    <t>Pol225</t>
  </si>
  <si>
    <t>datový switch včetně napájecího adptéru</t>
  </si>
  <si>
    <t>Pol226</t>
  </si>
  <si>
    <t>Automatizační stanice modulárního systému, max. 24 I/O modulů, 24Vdc, BACnet/IP, Web server</t>
  </si>
  <si>
    <t>Pol227</t>
  </si>
  <si>
    <t>Modul vstupů, 8 UI / 8 DI (univerzální/digitální)</t>
  </si>
  <si>
    <t>Pol228</t>
  </si>
  <si>
    <t xml:space="preserve">Modul vstupů/výstupů, 8 DI/ 8 DO  (digitální)</t>
  </si>
  <si>
    <t>Pol229</t>
  </si>
  <si>
    <t xml:space="preserve">Modul vstupů/výstupů, 8 DI/ 8 AO  (digitální/analogové)</t>
  </si>
  <si>
    <t>Pol230</t>
  </si>
  <si>
    <t>SW pro podstanici</t>
  </si>
  <si>
    <t>Pol231</t>
  </si>
  <si>
    <t>Projektová dokumentace - svorkové zapojení skříňového rozváděče.</t>
  </si>
  <si>
    <t>Pol232</t>
  </si>
  <si>
    <t>napájecí zdroj, 230/24Vdc, 4A (napájení AS a modulů)</t>
  </si>
  <si>
    <t>Pol233</t>
  </si>
  <si>
    <t>napájecí zdroj, 230/24Vdc, 4A (napájení relé, snímačů)</t>
  </si>
  <si>
    <t>Pol234</t>
  </si>
  <si>
    <t>Bezpečnostní trafo 230/24Vac, 80VA (napájení pohonů)</t>
  </si>
  <si>
    <t>Montážní materiál, montážní práce (Bezhalogenové sdělovací kabely a nosná část bez funkční schopnost</t>
  </si>
  <si>
    <t>Pol235</t>
  </si>
  <si>
    <t>Kabel CXKH-R B2 -O 2x1,5 (B2ca,s1d0, a1)</t>
  </si>
  <si>
    <t>Pol236</t>
  </si>
  <si>
    <t>Kabel CXKH-R B2 -J 3x1,5 (B2ca,s1d0, a1)</t>
  </si>
  <si>
    <t>Pol237</t>
  </si>
  <si>
    <t>Kabel stíněný SHKFH-R B2 1x2x0,8 (B2ca,s1d0, a1)</t>
  </si>
  <si>
    <t>Pol238</t>
  </si>
  <si>
    <t>Kabel stíněný SHKFH-R B2 2x2x0,8 (B2ca,s1d0, a1)</t>
  </si>
  <si>
    <t>Pol239</t>
  </si>
  <si>
    <t xml:space="preserve">Bezhalogenový ochranný vodič CH-R 6 mm2; B2ca,s1d0  BARVA ZELENOŽLUTÁ</t>
  </si>
  <si>
    <t>Pol240</t>
  </si>
  <si>
    <t xml:space="preserve">Bezhalogenový ochranný vodič CH-R 10 mm2; B2ca,s1d0  BARVA ZELENOŽLUTÁ</t>
  </si>
  <si>
    <t>Pol241</t>
  </si>
  <si>
    <t>DOPLŇUJÍCÍ POSPOJOVÁNÍ V SOULADU S ČSN 33 2000-4-41 ed.2; VODIČEM CY - BARVA ZELENOŽLUTÁ</t>
  </si>
  <si>
    <t>Pol242</t>
  </si>
  <si>
    <t>Rošt pro svislou montáž kabelů včetně jejich upevnění</t>
  </si>
  <si>
    <t>Pol243</t>
  </si>
  <si>
    <t xml:space="preserve">KABELOVY ŽLAB POZINKOVANÝ 50/50 mm;  VČETNĚ SPOJOVACÍHO A NOSNÉHO MATERIÁLU</t>
  </si>
  <si>
    <t>Pol244</t>
  </si>
  <si>
    <t xml:space="preserve">KABELOVY ŽLAB POZINKOVANÝ 100/50 mm;  VČETNĚ SPOJOVACÍHO A NOSNÉHO MATERIÁLU</t>
  </si>
  <si>
    <t>Pol245</t>
  </si>
  <si>
    <t>Ohebná elektroinstalační trubka pr. 20 mm, Bezhalogenová; vč. úchytného materiálu</t>
  </si>
  <si>
    <t>Pol246</t>
  </si>
  <si>
    <t>Ohebná elektroinstalační trubka pr. 25 mm, Bezhalogenová; vč. úchytného materiálu</t>
  </si>
  <si>
    <t>Pol247</t>
  </si>
  <si>
    <t>Elektroinstalační trubka průměr 20 mm, Bezhalogenová;včetně kolen vývodek a úchytného materiálu</t>
  </si>
  <si>
    <t>Pol248</t>
  </si>
  <si>
    <t>Elektroinstalační trubka průměr 25 mm, Bezhalogenová;včetně kolen vývodek a úchytného materiálu</t>
  </si>
  <si>
    <t>Pol249</t>
  </si>
  <si>
    <t>Protipožární ucpávka kabelové trasy do průměru 100 mm; dodává stavba</t>
  </si>
  <si>
    <t>Pol250</t>
  </si>
  <si>
    <t>Požárně ochranná stěrková hmota typ P, 12,5kg / bal; dodává stavba</t>
  </si>
  <si>
    <t>bal.</t>
  </si>
  <si>
    <t>Pol251</t>
  </si>
  <si>
    <t>Dodávka a montáž kovových nosných a doplňkových konstrukcí; nosnost cca 10 kg.</t>
  </si>
  <si>
    <t>Pol252</t>
  </si>
  <si>
    <t>Pomocný montážní materiál pro celkovou montáž (kotvy, šrouby, hmožděnky, apod…)</t>
  </si>
  <si>
    <t>Pol253</t>
  </si>
  <si>
    <t>Drobné stavební práce pro celkovou montáž spojené s instalací kabelových tras a prostupů</t>
  </si>
  <si>
    <t>Pol254</t>
  </si>
  <si>
    <t>Zajištění lešení pro celkovou montáž části MaR (zdvihací plošiny).</t>
  </si>
  <si>
    <t>Pol255</t>
  </si>
  <si>
    <t>Koordinace profesí MaR, EI, SPL, EPS, VZT, ÚT, Chlazení VRV</t>
  </si>
  <si>
    <t>Pol256</t>
  </si>
  <si>
    <t>Oživení vstupů/výstupů řídícího systému technologického celku, včetně odladění software na stavbě.</t>
  </si>
  <si>
    <t>Pol257</t>
  </si>
  <si>
    <t>Nastavení a funkční zkoušky technologického celku, uvedení zařízení do provozu.</t>
  </si>
  <si>
    <t>Pol258</t>
  </si>
  <si>
    <t>Komplexní zkoušky, zkušební provoz včetně protokolárního předání díla všech funkčních celků díla</t>
  </si>
  <si>
    <t>Pol259</t>
  </si>
  <si>
    <t>Vypracování dokumentace řídících algoritmů a návodů pro obsluhu a údržbu zařízení MaR</t>
  </si>
  <si>
    <t>Pol260</t>
  </si>
  <si>
    <t>Vypracování dokumentace řídících algoritmů a návodů pro obsluhu řídící centrály</t>
  </si>
  <si>
    <t>Pol261</t>
  </si>
  <si>
    <t>Dokumentace pro provedení stavby profese MaR</t>
  </si>
  <si>
    <t>Pol262</t>
  </si>
  <si>
    <t>Výrobní dokumentace pro provedení stavby profese MaR</t>
  </si>
  <si>
    <t>Pol263</t>
  </si>
  <si>
    <t>Projektová dokumentace skutečného provedení stavby profese MaR</t>
  </si>
  <si>
    <t>Pol264</t>
  </si>
  <si>
    <t>Likvidace odpadů části MaR po dobu stavby dle příslušného zákona včetně úklidu staveniště.</t>
  </si>
  <si>
    <t>Pol265</t>
  </si>
  <si>
    <t>Zaškolení personálu obsluhy a údržby</t>
  </si>
  <si>
    <t>Pol266</t>
  </si>
  <si>
    <t>Výchozí revize el.zařízení</t>
  </si>
  <si>
    <t>Pol267</t>
  </si>
  <si>
    <t>Zajištění vyjádření TIČR k profesi MaR a EI</t>
  </si>
  <si>
    <t>D.5 - Technologie heliportu</t>
  </si>
  <si>
    <t>SZZ - Osvětlení SZZ</t>
  </si>
  <si>
    <t xml:space="preserve">    D1 - Technologie heliportu</t>
  </si>
  <si>
    <t xml:space="preserve">    D2 - Ostatní</t>
  </si>
  <si>
    <t>SZZ</t>
  </si>
  <si>
    <t>Osvětlení SZZ</t>
  </si>
  <si>
    <t>Pol35</t>
  </si>
  <si>
    <t>Napájecí rozvaděč paralelního rozvodu 3,0kVA</t>
  </si>
  <si>
    <t>Poznámka k položce:_x000d_
Napájecí rozvaděč paralelního rozvodu 3,0kVA</t>
  </si>
  <si>
    <t>Rádiové dálkové ovládání</t>
  </si>
  <si>
    <t>Poznámka k položce:_x000d_
Rádiové dálkové ovládání světelných zařízení heliportu pomocí standardního palubního vysílače, vč. příslušenství (VHF anténa, koaxiální kabel 50 ohm - délka 25 m, konektory, zemnící přípravek, koaxiální přepěťová ochrana s držákem, uzemnění). Připojení do LAN</t>
  </si>
  <si>
    <t>Vzdálené manuální ovládání</t>
  </si>
  <si>
    <t>Poznámka k položce:_x000d_
Podružné místní ovládání na vzdáleném ovládacím panelu, instalace u ústí tunelu na heliport, za dveřmi, ve vnitřním prostředí.</t>
  </si>
  <si>
    <t>Zábleskový maják heliportu</t>
  </si>
  <si>
    <t>Poznámka k položce:_x000d_
Zábleskový maják heliportu (optická jednotka, napájecí skříň, senzorová skříňka s fotobuňkou, sada speciálních propojovacích kabelů), včetně výložníku pro optickou jednotku. Připojení do LAN</t>
  </si>
  <si>
    <t>Vizuální osvětlený ukazatel směru a rychlosti větru</t>
  </si>
  <si>
    <t>Poznámka k položce:_x000d_
Vizuální ukazatel směru a rychlosti větru, včetně osvětlení větrného kužele, překážkového návěstidla a svorkovnicové skříňky</t>
  </si>
  <si>
    <t>Zapuštěné návěstidlo TLOF</t>
  </si>
  <si>
    <t>Poznámka k položce:_x000d_
Zapuštěné návěstidlo TLOF 8" všesměrové, barva zelená, 230V/14W, LED</t>
  </si>
  <si>
    <t>Zapuštěné návěstidlo FPAG</t>
  </si>
  <si>
    <t>Poznámka k položce:_x000d_
Zapuštěné návěstidlo FPAG 8" všesměrové, barva bílá, 230V/14W, LED</t>
  </si>
  <si>
    <t>Základna 8" pro zapuštěné návěstidlo, spodní nebo boční vývod</t>
  </si>
  <si>
    <t xml:space="preserve">Poznámka k položce:_x000d_
Základna 8" pro zapuštěné návěstidlo, spodní  nebo boční vývod, včetně těsnění, 1ks včetně přípravku pro zalévání</t>
  </si>
  <si>
    <t>Zalévací hmota pro lepení základny zapuštěných návěstidel</t>
  </si>
  <si>
    <t>Poznámka k položce:_x000d_
Zalévací hmota pro lepení základny zapuštěných návěstidel</t>
  </si>
  <si>
    <t>Jádrový vrt</t>
  </si>
  <si>
    <t>Poznámka k položce:_x000d_
Jádrový vrt Ø 250 mm, délka 200 mm</t>
  </si>
  <si>
    <t>Optická jednotka APAPI</t>
  </si>
  <si>
    <t xml:space="preserve">Poznámka k položce:_x000d_
Optická jednotka APAPI  2x100W, včetně žárovek, nosné konstrukce a instalačního příslušenství, včetně nastavení (přístrojů pro nastavení)</t>
  </si>
  <si>
    <t>Izolační transformátor pro APAPI</t>
  </si>
  <si>
    <t>Poznámka k položce:_x000d_
Izolační transformátor 100 W, 230V / 15,2V</t>
  </si>
  <si>
    <t>Venkovní instalační krabice</t>
  </si>
  <si>
    <t>Poznámka k položce:_x000d_
Venkovní instalační krabice pro transformátor, včetně příslušenství pro upevnění</t>
  </si>
  <si>
    <t>Noční překážkové návěstidlo LED</t>
  </si>
  <si>
    <t>Poznámka k položce:_x000d_
Noční překážkové návěstidlo LED nízké svítivosti, typ B, barva červěná/IR (provedení pro připojení napájení přes svorkovnici v návěstidle). 230V/12VA</t>
  </si>
  <si>
    <t>Soumrakový spínač</t>
  </si>
  <si>
    <t>Poznámka k položce:_x000d_
Sooumrakový spínač pro překážková návěstidla</t>
  </si>
  <si>
    <t>Úchyt nočního překážkového návěstidla (instalace na plochou střechu)</t>
  </si>
  <si>
    <t>Poznámka k položce:_x000d_
Úchyt nočního překážkového návěstidla (instalace na plochou střechu): - Al stožárek průměr 60 mm, délka 750 mm - Víko na beton - Spojka - Betonová dlaždice 600x600x60 mm - 2 ks - Podložka pod betonové dlaždice (lepenka, guma nebo plast) - Spojovací materiál - Vytvoření boční kabelové průchodky stožárkem pro napájecí kabel NN</t>
  </si>
  <si>
    <t>Konektor (zásuvka)</t>
  </si>
  <si>
    <t>Poznámka k položce:_x000d_
Konektor (zásuvka)</t>
  </si>
  <si>
    <t>Konektor (vidlice)</t>
  </si>
  <si>
    <t>Poznámka k položce:_x000d_
Konektor (vidlice)</t>
  </si>
  <si>
    <t>Konektor rozdvojka - odbočka</t>
  </si>
  <si>
    <t>Poznámka k položce:_x000d_
Konektor rozdvojka - odbočka</t>
  </si>
  <si>
    <t>Kabel H07RN-F 2x4</t>
  </si>
  <si>
    <t>Poznámka k položce:_x000d_
Kabel H07RN-F 2x4</t>
  </si>
  <si>
    <t>Kabel H07RN-F 2x2,5</t>
  </si>
  <si>
    <t>Poznámka k položce:_x000d_
Kabel H07RN-F 2x2,5</t>
  </si>
  <si>
    <t>Kabel CYKY 3Cx2,5</t>
  </si>
  <si>
    <t>Poznámka k položce:_x000d_
Kabel CYKY 3Cx2,5</t>
  </si>
  <si>
    <t>Kabel CYKY 5Cx2,5</t>
  </si>
  <si>
    <t>Poznámka k položce:_x000d_
Kabel CYKY 5Cx2,5</t>
  </si>
  <si>
    <t>Kabel CYKY 5Cx4</t>
  </si>
  <si>
    <t>Poznámka k položce:_x000d_
Kabel CYKY 5Cx4</t>
  </si>
  <si>
    <t>Kabel CY 25</t>
  </si>
  <si>
    <t>Poznámka k položce:_x000d_
Kabel CY 25</t>
  </si>
  <si>
    <t>Kabel CY 6</t>
  </si>
  <si>
    <t>Poznámka k položce:_x000d_
Kabel CY 6</t>
  </si>
  <si>
    <t>Propojovací kabeláž ovládání</t>
  </si>
  <si>
    <t>Poznámka k položce:_x000d_
Propojovací kabeláž ovládání (kabely 2x2x0,25, H05VV-F 3CX1,5, NHX HX 5x2,5, CYKY 3Dx1,5), včetně konektorů</t>
  </si>
  <si>
    <t>Přepěťová ochrana NN typ1, 3-fázový</t>
  </si>
  <si>
    <t>Poznámka k položce:_x000d_
Přepěťová ochrana NN typ1, 3-fázový, včetně rozvodné skříňky a uzemnění (pro kabel WDI)</t>
  </si>
  <si>
    <t>Přepěťová ochrana NN typ1, 1-fázový</t>
  </si>
  <si>
    <t>Poznámka k položce:_x000d_
Přepěťová ochrana NN typ1, 1-fázový, včetně rozvodné skříňky a uzemnění (pro kabel NPZ)</t>
  </si>
  <si>
    <t>Trasa kabelů uvnitř objektů</t>
  </si>
  <si>
    <t>Poznámka k položce:_x000d_
Trasa kabelů uvnitř objektů - plastová instalační lišta</t>
  </si>
  <si>
    <t>Venkovní plechový kabelový žlab 200 mm s víkem, požárně odolný, min. P30-R</t>
  </si>
  <si>
    <t>Poznámka k položce:_x000d_
Venkovní plechový kabelový žlab 200 mm s víkem (podvěšení pod konstrukci heliportu a lávky), včetně spojovacího materiálu a úchytů a kotvení</t>
  </si>
  <si>
    <t>Venkovní plechový kabelový žlab 100 mm s víkem</t>
  </si>
  <si>
    <t>Poznámka k položce:_x000d_
Venkovní plechový kabelový žlab 100 mm s víkem (podvěšení pod konstrukci heliportu a lávky), včetně spojovacího materiálu a úchytů a kotvení</t>
  </si>
  <si>
    <t>Ochranná trubka ∅ 60 mm</t>
  </si>
  <si>
    <t>Poznámka k položce:_x000d_
Ochranná trubka ∅ 60 mm, kotveno á 1,0 m objímkou do zdiva, trubka i kotva z nerezavějící oceli, včetně hmoždinek do zdiva</t>
  </si>
  <si>
    <t>Uzemnění</t>
  </si>
  <si>
    <t>Poznámka k položce:_x000d_
Uzemnění, systémová spojka z nerezavějící oceli, propojení těla návěstidla, kabeláž viz kabel CY 25 a CY 6</t>
  </si>
  <si>
    <t>Kabelový prostup (stěnou, stropem, podlahou)</t>
  </si>
  <si>
    <t>Poznámka k položce:_x000d_
Kabelový prostup (stěnou, stropem, podlahou)</t>
  </si>
  <si>
    <t>Utěsnění kabelového prostupu</t>
  </si>
  <si>
    <t>Poznámka k položce:_x000d_
Utěsnění kabelového prostupu</t>
  </si>
  <si>
    <t>Požární ucpávka</t>
  </si>
  <si>
    <t>Poznámka k položce:_x000d_
Požární ucpávka</t>
  </si>
  <si>
    <t>Poznámka k položce:_x000d_
Podružný materiál</t>
  </si>
  <si>
    <t>Montáž</t>
  </si>
  <si>
    <t>Poznámka k položce:_x000d_
Montážní práce komplet</t>
  </si>
  <si>
    <t>Doprava</t>
  </si>
  <si>
    <t>Poznámka k položce:_x000d_
Doprava</t>
  </si>
  <si>
    <t>Poznámka k položce:_x000d_
Přesun hmot</t>
  </si>
  <si>
    <t>Popis a označení</t>
  </si>
  <si>
    <t>Poznámka k položce:_x000d_
Popis a označení</t>
  </si>
  <si>
    <t>Dokumentace pro zkoušky provozní způsobilosti</t>
  </si>
  <si>
    <t>Poznámka k položce:_x000d_
Dokumentace pro zkoušky provozní způsobilosti</t>
  </si>
  <si>
    <t>Výchozí revize, revizní zprávy</t>
  </si>
  <si>
    <t>Poznámka k položce:_x000d_
Výchozí revize, revizní zprávy</t>
  </si>
  <si>
    <t>Vizuální prohlídky a elektrické zkoušky</t>
  </si>
  <si>
    <t>Poznámka k položce:_x000d_
Vizuální prohlídky a elektrické zkoušky</t>
  </si>
  <si>
    <t>Provozní zkouška</t>
  </si>
  <si>
    <t>Poznámka k položce:_x000d_
Provozní zkouška</t>
  </si>
  <si>
    <t>Zkoušky provozní způsobilosti</t>
  </si>
  <si>
    <t>Poznámka k položce:_x000d_
Zkoušky provozní způsobilosti</t>
  </si>
  <si>
    <t>Komplexní zkoušky</t>
  </si>
  <si>
    <t>Poznámka k položce:_x000d_
Komplexní zkoušky</t>
  </si>
  <si>
    <t>Letové ověření</t>
  </si>
  <si>
    <t>Poznámka k položce:_x000d_
Letové ověření</t>
  </si>
  <si>
    <t>Zaškolení obsluhy</t>
  </si>
  <si>
    <t>Poznámka k položce:_x000d_
Zaškolení obsluhy</t>
  </si>
  <si>
    <t>Návrh provozního řádu</t>
  </si>
  <si>
    <t>Poznámka k položce:_x000d_
Návrh provozního řádu</t>
  </si>
  <si>
    <t>D.6 - Hašení</t>
  </si>
  <si>
    <t>D1 - Práce a dodávky PS</t>
  </si>
  <si>
    <t xml:space="preserve">    D2 - Kabeláž detekčního a monitorovacího systému vč. uložení a komponentů</t>
  </si>
  <si>
    <t xml:space="preserve">    D3 - Kabeláž silnoproudu vč. uložení</t>
  </si>
  <si>
    <t xml:space="preserve">    D4 - Kontrolní moduly a ostatní díly</t>
  </si>
  <si>
    <t>Práce a dodávky PS</t>
  </si>
  <si>
    <t>Pol1</t>
  </si>
  <si>
    <t>Izolovaný kontejner s úplným vybavením a požární odolností dle PBŘ, DxŠxV 7,5x2,5x2,5 m včetně kce pro uložení kontejneru na střechu</t>
  </si>
  <si>
    <t>Poznámka k položce:_x000d_
Viz výkres "PPA202408-03-Technologické schéma"</t>
  </si>
  <si>
    <t>Pol2</t>
  </si>
  <si>
    <t>Nádrž na vodu, V = 6,4 m3, pMax = 16 barrů, ocelová, nadzemní</t>
  </si>
  <si>
    <t>Pol3</t>
  </si>
  <si>
    <t>Kompresor, Q = 150 l/min, p = 10 bar</t>
  </si>
  <si>
    <t>Pol4</t>
  </si>
  <si>
    <t>Řídící ventilová stanice DN 80, PN16, Certifikace PAVUS</t>
  </si>
  <si>
    <t>Pol5</t>
  </si>
  <si>
    <t>Hlavní armatura DN 80, PN16, Certifikace PAVUS</t>
  </si>
  <si>
    <t>Pol6</t>
  </si>
  <si>
    <t>Nádrž na pěnidlo V = 0,1 m3</t>
  </si>
  <si>
    <t>Pol7</t>
  </si>
  <si>
    <t>Systém přiměšování vč. pěnidla</t>
  </si>
  <si>
    <t>Poznámka k položce:_x000d_
Viz výkres "PPA202408-03-Technologické schéma" _x000d_
Přiměšovač, Sací i plnící potrubí (nerezové), Uzavírací armatury, Testovací odbočka_x000d_
Pěnidlo 3% EN + ICAO B, bezfluorové, 400l</t>
  </si>
  <si>
    <t>Pol8</t>
  </si>
  <si>
    <t xml:space="preserve">Potrubí DN 80, ocelové,  pozinkované, vč. tvarovek a kotvení</t>
  </si>
  <si>
    <t>Poznámka k položce:_x000d_
Kotvící systém, Oblouky, T-Kusy, Spojky apod.</t>
  </si>
  <si>
    <t>Pol9</t>
  </si>
  <si>
    <t>Potrubí DN 50, ocelové, pozinkované, vč. tvarovek a kotvení</t>
  </si>
  <si>
    <t>Pol10</t>
  </si>
  <si>
    <t>Potrubí DN 40, ocelové, pozinkované, vč. tvarovek a kotvení</t>
  </si>
  <si>
    <t>Pol11</t>
  </si>
  <si>
    <t>Potrubí DN 25, ocelové, pozinkované, vč. tvarovek a kotvení</t>
  </si>
  <si>
    <t>Pol12</t>
  </si>
  <si>
    <t>Tvarově stálá hadice DN 50, PN 16, délka max. 5m</t>
  </si>
  <si>
    <t>Pol13</t>
  </si>
  <si>
    <t>Pěnová proudnice, Qmin = 200 l/min, pmin = 0,3 Mpa, délka 742 mm, Označená CE</t>
  </si>
  <si>
    <t>Pol14</t>
  </si>
  <si>
    <t>Ostatní kotvící, spojovací a těsnící materiál</t>
  </si>
  <si>
    <t>Poznámka k položce:_x000d_
Šrouby, Matice, Podložky, Těsnění, Drobné fitinky apod.</t>
  </si>
  <si>
    <t>Pol15</t>
  </si>
  <si>
    <t>Hlásič plamene + ochranný kryt a stojan</t>
  </si>
  <si>
    <t>Pol16</t>
  </si>
  <si>
    <t>Ústředna SHZ a signální skříňka</t>
  </si>
  <si>
    <t>Kabeláž detekčního a monitorovacího systému vč. uložení a komponentů</t>
  </si>
  <si>
    <t>Pol17</t>
  </si>
  <si>
    <t>Kabel SOLARIX UOT CAT5E včetně elektroinstalační trasy</t>
  </si>
  <si>
    <t>Pol18</t>
  </si>
  <si>
    <t>Kabel CAT5E FTP včetně elektroinstalační trasy</t>
  </si>
  <si>
    <t>Pol19</t>
  </si>
  <si>
    <t>Kabel 1 x 2 x 0,8 mm včetně elektroinstalační trasy</t>
  </si>
  <si>
    <t>Pol20</t>
  </si>
  <si>
    <t>Kabel 2 x 2 x 0,8 mm včetně elektroinstalační trasy</t>
  </si>
  <si>
    <t>Pol21</t>
  </si>
  <si>
    <t>Kabel 4 x 2 x 0,8 mm včetně elektroinstalační trasy</t>
  </si>
  <si>
    <t>Pol22</t>
  </si>
  <si>
    <t>Kabel 5x6 včetně elektroinstalační trasy</t>
  </si>
  <si>
    <t>Pol23</t>
  </si>
  <si>
    <t>Požární tlačítko</t>
  </si>
  <si>
    <t>Pol24</t>
  </si>
  <si>
    <t>Tlačítkový hlásič</t>
  </si>
  <si>
    <t>Kabeláž silnoproudu vč. uložení</t>
  </si>
  <si>
    <t>Pol25</t>
  </si>
  <si>
    <t>Rozvaděč vybavení kontejneru 3NPE, 230/400V</t>
  </si>
  <si>
    <t>Pol26</t>
  </si>
  <si>
    <t>Kabel 5 x 2.5 mm včetně elektroinstalační trasy</t>
  </si>
  <si>
    <t>Pol27</t>
  </si>
  <si>
    <t>Kabel 3 x 1.5 mm včetně elektroinstalační trasy</t>
  </si>
  <si>
    <t>Pol28</t>
  </si>
  <si>
    <t>Kabel 3 x 2.5 mm včetně elektroinstalační trasy</t>
  </si>
  <si>
    <t>Kontrolní moduly a ostatní díly</t>
  </si>
  <si>
    <t>Pol29</t>
  </si>
  <si>
    <t>Akumulátory 12 V/24 Ah</t>
  </si>
  <si>
    <t>Pol30</t>
  </si>
  <si>
    <t>Zdroje 12 a 24 Vss</t>
  </si>
  <si>
    <t>Pol31</t>
  </si>
  <si>
    <t>Olejový radiátor, 230V/50Hz</t>
  </si>
  <si>
    <t>Pol32</t>
  </si>
  <si>
    <t>Snímače (teplota, vlhkost, zaplavení)</t>
  </si>
  <si>
    <t>Pol33</t>
  </si>
  <si>
    <t>Adresovatelný modul EM344</t>
  </si>
  <si>
    <t>Pol34</t>
  </si>
  <si>
    <t>Adresovatelný modul EM340</t>
  </si>
  <si>
    <t>Adresovatelný modul EU311</t>
  </si>
  <si>
    <t>-1913311393</t>
  </si>
  <si>
    <t>SEZNAM FIGUR</t>
  </si>
  <si>
    <t>Výměra</t>
  </si>
  <si>
    <t>5/2024-A/ D.1.1</t>
  </si>
  <si>
    <t>Použití figury:</t>
  </si>
  <si>
    <t>5/2024-B/ D.1.1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</si>
</sst>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33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9" fillId="0" borderId="14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0" xfId="0" applyFont="1" applyFill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5" fillId="0" borderId="12" xfId="0" applyNumberFormat="1" applyFont="1" applyBorder="1" applyAlignment="1" applyProtection="1"/>
    <xf numFmtId="166" fontId="35" fillId="0" borderId="13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8" fillId="0" borderId="22" xfId="0" applyFont="1" applyBorder="1" applyAlignment="1" applyProtection="1">
      <alignment horizontal="center" vertical="center"/>
    </xf>
    <xf numFmtId="49" fontId="38" fillId="0" borderId="22" xfId="0" applyNumberFormat="1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center" vertical="center" wrapText="1"/>
    </xf>
    <xf numFmtId="167" fontId="38" fillId="0" borderId="22" xfId="0" applyNumberFormat="1" applyFont="1" applyBorder="1" applyAlignment="1" applyProtection="1">
      <alignment vertical="center"/>
    </xf>
    <xf numFmtId="4" fontId="38" fillId="2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</xf>
    <xf numFmtId="0" fontId="39" fillId="0" borderId="22" xfId="0" applyFont="1" applyBorder="1" applyAlignment="1" applyProtection="1">
      <alignment vertical="center"/>
    </xf>
    <xf numFmtId="0" fontId="39" fillId="0" borderId="3" xfId="0" applyFont="1" applyBorder="1" applyAlignment="1">
      <alignment vertical="center"/>
    </xf>
    <xf numFmtId="0" fontId="38" fillId="2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40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19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4" fillId="0" borderId="20" xfId="0" applyNumberFormat="1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167" fontId="23" fillId="2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3" xfId="0" applyFont="1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styles" Target="styles.xml" /><Relationship Id="rId34" Type="http://schemas.openxmlformats.org/officeDocument/2006/relationships/theme" Target="theme/theme1.xml" /><Relationship Id="rId35" Type="http://schemas.openxmlformats.org/officeDocument/2006/relationships/calcChain" Target="calcChain.xml" /><Relationship Id="rId3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19</v>
      </c>
      <c r="AL7" s="23"/>
      <c r="AM7" s="23"/>
      <c r="AN7" s="28" t="s">
        <v>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20</v>
      </c>
      <c r="E8" s="23"/>
      <c r="F8" s="23"/>
      <c r="G8" s="23"/>
      <c r="H8" s="23"/>
      <c r="I8" s="23"/>
      <c r="J8" s="23"/>
      <c r="K8" s="28" t="s">
        <v>21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22</v>
      </c>
      <c r="AL8" s="23"/>
      <c r="AM8" s="23"/>
      <c r="AN8" s="34" t="s">
        <v>23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24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25</v>
      </c>
      <c r="AL10" s="23"/>
      <c r="AM10" s="23"/>
      <c r="AN10" s="28" t="s">
        <v>1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26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27</v>
      </c>
      <c r="AL11" s="23"/>
      <c r="AM11" s="23"/>
      <c r="AN11" s="28" t="s">
        <v>1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28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25</v>
      </c>
      <c r="AL13" s="23"/>
      <c r="AM13" s="23"/>
      <c r="AN13" s="35" t="s">
        <v>29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29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27</v>
      </c>
      <c r="AL14" s="23"/>
      <c r="AM14" s="23"/>
      <c r="AN14" s="35" t="s">
        <v>29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30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25</v>
      </c>
      <c r="AL16" s="23"/>
      <c r="AM16" s="23"/>
      <c r="AN16" s="28" t="s">
        <v>1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31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27</v>
      </c>
      <c r="AL17" s="23"/>
      <c r="AM17" s="23"/>
      <c r="AN17" s="28" t="s">
        <v>1</v>
      </c>
      <c r="AO17" s="23"/>
      <c r="AP17" s="23"/>
      <c r="AQ17" s="23"/>
      <c r="AR17" s="21"/>
      <c r="BE17" s="32"/>
      <c r="BS17" s="18" t="s">
        <v>32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25</v>
      </c>
      <c r="AL19" s="23"/>
      <c r="AM19" s="23"/>
      <c r="AN19" s="28" t="s">
        <v>1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34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27</v>
      </c>
      <c r="AL20" s="23"/>
      <c r="AM20" s="23"/>
      <c r="AN20" s="28" t="s">
        <v>1</v>
      </c>
      <c r="AO20" s="23"/>
      <c r="AP20" s="23"/>
      <c r="AQ20" s="23"/>
      <c r="AR20" s="21"/>
      <c r="BE20" s="32"/>
      <c r="BS20" s="18" t="s">
        <v>32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35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83.25" customHeight="1">
      <c r="B23" s="22"/>
      <c r="C23" s="23"/>
      <c r="D23" s="23"/>
      <c r="E23" s="37" t="s">
        <v>36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37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38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39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40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41</v>
      </c>
      <c r="E29" s="48"/>
      <c r="F29" s="33" t="s">
        <v>42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43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44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45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46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47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48</v>
      </c>
      <c r="U35" s="55"/>
      <c r="V35" s="55"/>
      <c r="W35" s="55"/>
      <c r="X35" s="57" t="s">
        <v>49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50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51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52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53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52</v>
      </c>
      <c r="AI60" s="43"/>
      <c r="AJ60" s="43"/>
      <c r="AK60" s="43"/>
      <c r="AL60" s="43"/>
      <c r="AM60" s="65" t="s">
        <v>53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54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55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52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53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52</v>
      </c>
      <c r="AI75" s="43"/>
      <c r="AJ75" s="43"/>
      <c r="AK75" s="43"/>
      <c r="AL75" s="43"/>
      <c r="AM75" s="65" t="s">
        <v>53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56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5/2024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Parkoviště pro zaměstnance a heliport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20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>České Budějovice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22</v>
      </c>
      <c r="AJ87" s="41"/>
      <c r="AK87" s="41"/>
      <c r="AL87" s="41"/>
      <c r="AM87" s="80" t="str">
        <f>IF(AN8= "","",AN8)</f>
        <v>13. 6. 2025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15.15" customHeight="1">
      <c r="A89" s="39"/>
      <c r="B89" s="40"/>
      <c r="C89" s="33" t="s">
        <v>24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>Nemocnice České Budějovice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30</v>
      </c>
      <c r="AJ89" s="41"/>
      <c r="AK89" s="41"/>
      <c r="AL89" s="41"/>
      <c r="AM89" s="81" t="str">
        <f>IF(E17="","",E17)</f>
        <v>AGP nova</v>
      </c>
      <c r="AN89" s="72"/>
      <c r="AO89" s="72"/>
      <c r="AP89" s="72"/>
      <c r="AQ89" s="41"/>
      <c r="AR89" s="45"/>
      <c r="AS89" s="82" t="s">
        <v>57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15.15" customHeight="1">
      <c r="A90" s="39"/>
      <c r="B90" s="40"/>
      <c r="C90" s="33" t="s">
        <v>28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33</v>
      </c>
      <c r="AJ90" s="41"/>
      <c r="AK90" s="41"/>
      <c r="AL90" s="41"/>
      <c r="AM90" s="81" t="str">
        <f>IF(E20="","",E20)</f>
        <v>QSB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58</v>
      </c>
      <c r="D92" s="95"/>
      <c r="E92" s="95"/>
      <c r="F92" s="95"/>
      <c r="G92" s="95"/>
      <c r="H92" s="96"/>
      <c r="I92" s="97" t="s">
        <v>59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60</v>
      </c>
      <c r="AH92" s="95"/>
      <c r="AI92" s="95"/>
      <c r="AJ92" s="95"/>
      <c r="AK92" s="95"/>
      <c r="AL92" s="95"/>
      <c r="AM92" s="95"/>
      <c r="AN92" s="97" t="s">
        <v>61</v>
      </c>
      <c r="AO92" s="95"/>
      <c r="AP92" s="99"/>
      <c r="AQ92" s="100" t="s">
        <v>62</v>
      </c>
      <c r="AR92" s="45"/>
      <c r="AS92" s="101" t="s">
        <v>63</v>
      </c>
      <c r="AT92" s="102" t="s">
        <v>64</v>
      </c>
      <c r="AU92" s="102" t="s">
        <v>65</v>
      </c>
      <c r="AV92" s="102" t="s">
        <v>66</v>
      </c>
      <c r="AW92" s="102" t="s">
        <v>67</v>
      </c>
      <c r="AX92" s="102" t="s">
        <v>68</v>
      </c>
      <c r="AY92" s="102" t="s">
        <v>69</v>
      </c>
      <c r="AZ92" s="102" t="s">
        <v>70</v>
      </c>
      <c r="BA92" s="102" t="s">
        <v>71</v>
      </c>
      <c r="BB92" s="102" t="s">
        <v>72</v>
      </c>
      <c r="BC92" s="102" t="s">
        <v>73</v>
      </c>
      <c r="BD92" s="103" t="s">
        <v>74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75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ROUND(AG95+AG113,2)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ROUND(AS95+AS113,2)</f>
        <v>0</v>
      </c>
      <c r="AT94" s="115">
        <f>ROUND(SUM(AV94:AW94),2)</f>
        <v>0</v>
      </c>
      <c r="AU94" s="116">
        <f>ROUND(AU95+AU113,5)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ROUND(AZ95+AZ113,2)</f>
        <v>0</v>
      </c>
      <c r="BA94" s="115">
        <f>ROUND(BA95+BA113,2)</f>
        <v>0</v>
      </c>
      <c r="BB94" s="115">
        <f>ROUND(BB95+BB113,2)</f>
        <v>0</v>
      </c>
      <c r="BC94" s="115">
        <f>ROUND(BC95+BC113,2)</f>
        <v>0</v>
      </c>
      <c r="BD94" s="117">
        <f>ROUND(BD95+BD113,2)</f>
        <v>0</v>
      </c>
      <c r="BE94" s="6"/>
      <c r="BS94" s="118" t="s">
        <v>76</v>
      </c>
      <c r="BT94" s="118" t="s">
        <v>77</v>
      </c>
      <c r="BU94" s="119" t="s">
        <v>78</v>
      </c>
      <c r="BV94" s="118" t="s">
        <v>79</v>
      </c>
      <c r="BW94" s="118" t="s">
        <v>5</v>
      </c>
      <c r="BX94" s="118" t="s">
        <v>80</v>
      </c>
      <c r="CL94" s="118" t="s">
        <v>1</v>
      </c>
    </row>
    <row r="95" s="7" customFormat="1" ht="24.75" customHeight="1">
      <c r="A95" s="7"/>
      <c r="B95" s="120"/>
      <c r="C95" s="121"/>
      <c r="D95" s="122" t="s">
        <v>81</v>
      </c>
      <c r="E95" s="122"/>
      <c r="F95" s="122"/>
      <c r="G95" s="122"/>
      <c r="H95" s="122"/>
      <c r="I95" s="123"/>
      <c r="J95" s="122" t="s">
        <v>82</v>
      </c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4">
        <f>ROUND(SUM(AG96:AG112),2)</f>
        <v>0</v>
      </c>
      <c r="AH95" s="123"/>
      <c r="AI95" s="123"/>
      <c r="AJ95" s="123"/>
      <c r="AK95" s="123"/>
      <c r="AL95" s="123"/>
      <c r="AM95" s="123"/>
      <c r="AN95" s="125">
        <f>SUM(AG95,AT95)</f>
        <v>0</v>
      </c>
      <c r="AO95" s="123"/>
      <c r="AP95" s="123"/>
      <c r="AQ95" s="126" t="s">
        <v>83</v>
      </c>
      <c r="AR95" s="127"/>
      <c r="AS95" s="128">
        <f>ROUND(SUM(AS96:AS112),2)</f>
        <v>0</v>
      </c>
      <c r="AT95" s="129">
        <f>ROUND(SUM(AV95:AW95),2)</f>
        <v>0</v>
      </c>
      <c r="AU95" s="130">
        <f>ROUND(SUM(AU96:AU112),5)</f>
        <v>0</v>
      </c>
      <c r="AV95" s="129">
        <f>ROUND(AZ95*L29,2)</f>
        <v>0</v>
      </c>
      <c r="AW95" s="129">
        <f>ROUND(BA95*L30,2)</f>
        <v>0</v>
      </c>
      <c r="AX95" s="129">
        <f>ROUND(BB95*L29,2)</f>
        <v>0</v>
      </c>
      <c r="AY95" s="129">
        <f>ROUND(BC95*L30,2)</f>
        <v>0</v>
      </c>
      <c r="AZ95" s="129">
        <f>ROUND(SUM(AZ96:AZ112),2)</f>
        <v>0</v>
      </c>
      <c r="BA95" s="129">
        <f>ROUND(SUM(BA96:BA112),2)</f>
        <v>0</v>
      </c>
      <c r="BB95" s="129">
        <f>ROUND(SUM(BB96:BB112),2)</f>
        <v>0</v>
      </c>
      <c r="BC95" s="129">
        <f>ROUND(SUM(BC96:BC112),2)</f>
        <v>0</v>
      </c>
      <c r="BD95" s="131">
        <f>ROUND(SUM(BD96:BD112),2)</f>
        <v>0</v>
      </c>
      <c r="BE95" s="7"/>
      <c r="BS95" s="132" t="s">
        <v>76</v>
      </c>
      <c r="BT95" s="132" t="s">
        <v>84</v>
      </c>
      <c r="BU95" s="132" t="s">
        <v>78</v>
      </c>
      <c r="BV95" s="132" t="s">
        <v>79</v>
      </c>
      <c r="BW95" s="132" t="s">
        <v>85</v>
      </c>
      <c r="BX95" s="132" t="s">
        <v>5</v>
      </c>
      <c r="CL95" s="132" t="s">
        <v>1</v>
      </c>
      <c r="CM95" s="132" t="s">
        <v>86</v>
      </c>
    </row>
    <row r="96" s="4" customFormat="1" ht="16.5" customHeight="1">
      <c r="A96" s="133" t="s">
        <v>87</v>
      </c>
      <c r="B96" s="71"/>
      <c r="C96" s="134"/>
      <c r="D96" s="134"/>
      <c r="E96" s="135" t="s">
        <v>88</v>
      </c>
      <c r="F96" s="135"/>
      <c r="G96" s="135"/>
      <c r="H96" s="135"/>
      <c r="I96" s="135"/>
      <c r="J96" s="134"/>
      <c r="K96" s="135" t="s">
        <v>89</v>
      </c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6">
        <f>'D.1.1 - Architektonicko-s...'!J32</f>
        <v>0</v>
      </c>
      <c r="AH96" s="134"/>
      <c r="AI96" s="134"/>
      <c r="AJ96" s="134"/>
      <c r="AK96" s="134"/>
      <c r="AL96" s="134"/>
      <c r="AM96" s="134"/>
      <c r="AN96" s="136">
        <f>SUM(AG96,AT96)</f>
        <v>0</v>
      </c>
      <c r="AO96" s="134"/>
      <c r="AP96" s="134"/>
      <c r="AQ96" s="137" t="s">
        <v>90</v>
      </c>
      <c r="AR96" s="73"/>
      <c r="AS96" s="138">
        <v>0</v>
      </c>
      <c r="AT96" s="139">
        <f>ROUND(SUM(AV96:AW96),2)</f>
        <v>0</v>
      </c>
      <c r="AU96" s="140">
        <f>'D.1.1 - Architektonicko-s...'!P145</f>
        <v>0</v>
      </c>
      <c r="AV96" s="139">
        <f>'D.1.1 - Architektonicko-s...'!J35</f>
        <v>0</v>
      </c>
      <c r="AW96" s="139">
        <f>'D.1.1 - Architektonicko-s...'!J36</f>
        <v>0</v>
      </c>
      <c r="AX96" s="139">
        <f>'D.1.1 - Architektonicko-s...'!J37</f>
        <v>0</v>
      </c>
      <c r="AY96" s="139">
        <f>'D.1.1 - Architektonicko-s...'!J38</f>
        <v>0</v>
      </c>
      <c r="AZ96" s="139">
        <f>'D.1.1 - Architektonicko-s...'!F35</f>
        <v>0</v>
      </c>
      <c r="BA96" s="139">
        <f>'D.1.1 - Architektonicko-s...'!F36</f>
        <v>0</v>
      </c>
      <c r="BB96" s="139">
        <f>'D.1.1 - Architektonicko-s...'!F37</f>
        <v>0</v>
      </c>
      <c r="BC96" s="139">
        <f>'D.1.1 - Architektonicko-s...'!F38</f>
        <v>0</v>
      </c>
      <c r="BD96" s="141">
        <f>'D.1.1 - Architektonicko-s...'!F39</f>
        <v>0</v>
      </c>
      <c r="BE96" s="4"/>
      <c r="BT96" s="142" t="s">
        <v>86</v>
      </c>
      <c r="BV96" s="142" t="s">
        <v>79</v>
      </c>
      <c r="BW96" s="142" t="s">
        <v>91</v>
      </c>
      <c r="BX96" s="142" t="s">
        <v>85</v>
      </c>
      <c r="CL96" s="142" t="s">
        <v>1</v>
      </c>
    </row>
    <row r="97" s="4" customFormat="1" ht="16.5" customHeight="1">
      <c r="A97" s="133" t="s">
        <v>87</v>
      </c>
      <c r="B97" s="71"/>
      <c r="C97" s="134"/>
      <c r="D97" s="134"/>
      <c r="E97" s="135" t="s">
        <v>92</v>
      </c>
      <c r="F97" s="135"/>
      <c r="G97" s="135"/>
      <c r="H97" s="135"/>
      <c r="I97" s="135"/>
      <c r="J97" s="134"/>
      <c r="K97" s="135" t="s">
        <v>93</v>
      </c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6">
        <f>'D.1.1.1 - ARS-MOST'!J32</f>
        <v>0</v>
      </c>
      <c r="AH97" s="134"/>
      <c r="AI97" s="134"/>
      <c r="AJ97" s="134"/>
      <c r="AK97" s="134"/>
      <c r="AL97" s="134"/>
      <c r="AM97" s="134"/>
      <c r="AN97" s="136">
        <f>SUM(AG97,AT97)</f>
        <v>0</v>
      </c>
      <c r="AO97" s="134"/>
      <c r="AP97" s="134"/>
      <c r="AQ97" s="137" t="s">
        <v>90</v>
      </c>
      <c r="AR97" s="73"/>
      <c r="AS97" s="138">
        <v>0</v>
      </c>
      <c r="AT97" s="139">
        <f>ROUND(SUM(AV97:AW97),2)</f>
        <v>0</v>
      </c>
      <c r="AU97" s="140">
        <f>'D.1.1.1 - ARS-MOST'!P134</f>
        <v>0</v>
      </c>
      <c r="AV97" s="139">
        <f>'D.1.1.1 - ARS-MOST'!J35</f>
        <v>0</v>
      </c>
      <c r="AW97" s="139">
        <f>'D.1.1.1 - ARS-MOST'!J36</f>
        <v>0</v>
      </c>
      <c r="AX97" s="139">
        <f>'D.1.1.1 - ARS-MOST'!J37</f>
        <v>0</v>
      </c>
      <c r="AY97" s="139">
        <f>'D.1.1.1 - ARS-MOST'!J38</f>
        <v>0</v>
      </c>
      <c r="AZ97" s="139">
        <f>'D.1.1.1 - ARS-MOST'!F35</f>
        <v>0</v>
      </c>
      <c r="BA97" s="139">
        <f>'D.1.1.1 - ARS-MOST'!F36</f>
        <v>0</v>
      </c>
      <c r="BB97" s="139">
        <f>'D.1.1.1 - ARS-MOST'!F37</f>
        <v>0</v>
      </c>
      <c r="BC97" s="139">
        <f>'D.1.1.1 - ARS-MOST'!F38</f>
        <v>0</v>
      </c>
      <c r="BD97" s="141">
        <f>'D.1.1.1 - ARS-MOST'!F39</f>
        <v>0</v>
      </c>
      <c r="BE97" s="4"/>
      <c r="BT97" s="142" t="s">
        <v>86</v>
      </c>
      <c r="BV97" s="142" t="s">
        <v>79</v>
      </c>
      <c r="BW97" s="142" t="s">
        <v>94</v>
      </c>
      <c r="BX97" s="142" t="s">
        <v>85</v>
      </c>
      <c r="CL97" s="142" t="s">
        <v>1</v>
      </c>
    </row>
    <row r="98" s="4" customFormat="1" ht="16.5" customHeight="1">
      <c r="A98" s="133" t="s">
        <v>87</v>
      </c>
      <c r="B98" s="71"/>
      <c r="C98" s="134"/>
      <c r="D98" s="134"/>
      <c r="E98" s="135" t="s">
        <v>95</v>
      </c>
      <c r="F98" s="135"/>
      <c r="G98" s="135"/>
      <c r="H98" s="135"/>
      <c r="I98" s="135"/>
      <c r="J98" s="134"/>
      <c r="K98" s="135" t="s">
        <v>96</v>
      </c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6">
        <f>'D.1.1.3 - Záchytný systém'!J32</f>
        <v>0</v>
      </c>
      <c r="AH98" s="134"/>
      <c r="AI98" s="134"/>
      <c r="AJ98" s="134"/>
      <c r="AK98" s="134"/>
      <c r="AL98" s="134"/>
      <c r="AM98" s="134"/>
      <c r="AN98" s="136">
        <f>SUM(AG98,AT98)</f>
        <v>0</v>
      </c>
      <c r="AO98" s="134"/>
      <c r="AP98" s="134"/>
      <c r="AQ98" s="137" t="s">
        <v>90</v>
      </c>
      <c r="AR98" s="73"/>
      <c r="AS98" s="138">
        <v>0</v>
      </c>
      <c r="AT98" s="139">
        <f>ROUND(SUM(AV98:AW98),2)</f>
        <v>0</v>
      </c>
      <c r="AU98" s="140">
        <f>'D.1.1.3 - Záchytný systém'!P121</f>
        <v>0</v>
      </c>
      <c r="AV98" s="139">
        <f>'D.1.1.3 - Záchytný systém'!J35</f>
        <v>0</v>
      </c>
      <c r="AW98" s="139">
        <f>'D.1.1.3 - Záchytný systém'!J36</f>
        <v>0</v>
      </c>
      <c r="AX98" s="139">
        <f>'D.1.1.3 - Záchytný systém'!J37</f>
        <v>0</v>
      </c>
      <c r="AY98" s="139">
        <f>'D.1.1.3 - Záchytný systém'!J38</f>
        <v>0</v>
      </c>
      <c r="AZ98" s="139">
        <f>'D.1.1.3 - Záchytný systém'!F35</f>
        <v>0</v>
      </c>
      <c r="BA98" s="139">
        <f>'D.1.1.3 - Záchytný systém'!F36</f>
        <v>0</v>
      </c>
      <c r="BB98" s="139">
        <f>'D.1.1.3 - Záchytný systém'!F37</f>
        <v>0</v>
      </c>
      <c r="BC98" s="139">
        <f>'D.1.1.3 - Záchytný systém'!F38</f>
        <v>0</v>
      </c>
      <c r="BD98" s="141">
        <f>'D.1.1.3 - Záchytný systém'!F39</f>
        <v>0</v>
      </c>
      <c r="BE98" s="4"/>
      <c r="BT98" s="142" t="s">
        <v>86</v>
      </c>
      <c r="BV98" s="142" t="s">
        <v>79</v>
      </c>
      <c r="BW98" s="142" t="s">
        <v>97</v>
      </c>
      <c r="BX98" s="142" t="s">
        <v>85</v>
      </c>
      <c r="CL98" s="142" t="s">
        <v>1</v>
      </c>
    </row>
    <row r="99" s="4" customFormat="1" ht="16.5" customHeight="1">
      <c r="A99" s="133" t="s">
        <v>87</v>
      </c>
      <c r="B99" s="71"/>
      <c r="C99" s="134"/>
      <c r="D99" s="134"/>
      <c r="E99" s="135" t="s">
        <v>98</v>
      </c>
      <c r="F99" s="135"/>
      <c r="G99" s="135"/>
      <c r="H99" s="135"/>
      <c r="I99" s="135"/>
      <c r="J99" s="134"/>
      <c r="K99" s="135" t="s">
        <v>99</v>
      </c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6">
        <f>'D.1.1.4 - Výtahy'!J32</f>
        <v>0</v>
      </c>
      <c r="AH99" s="134"/>
      <c r="AI99" s="134"/>
      <c r="AJ99" s="134"/>
      <c r="AK99" s="134"/>
      <c r="AL99" s="134"/>
      <c r="AM99" s="134"/>
      <c r="AN99" s="136">
        <f>SUM(AG99,AT99)</f>
        <v>0</v>
      </c>
      <c r="AO99" s="134"/>
      <c r="AP99" s="134"/>
      <c r="AQ99" s="137" t="s">
        <v>90</v>
      </c>
      <c r="AR99" s="73"/>
      <c r="AS99" s="138">
        <v>0</v>
      </c>
      <c r="AT99" s="139">
        <f>ROUND(SUM(AV99:AW99),2)</f>
        <v>0</v>
      </c>
      <c r="AU99" s="140">
        <f>'D.1.1.4 - Výtahy'!P121</f>
        <v>0</v>
      </c>
      <c r="AV99" s="139">
        <f>'D.1.1.4 - Výtahy'!J35</f>
        <v>0</v>
      </c>
      <c r="AW99" s="139">
        <f>'D.1.1.4 - Výtahy'!J36</f>
        <v>0</v>
      </c>
      <c r="AX99" s="139">
        <f>'D.1.1.4 - Výtahy'!J37</f>
        <v>0</v>
      </c>
      <c r="AY99" s="139">
        <f>'D.1.1.4 - Výtahy'!J38</f>
        <v>0</v>
      </c>
      <c r="AZ99" s="139">
        <f>'D.1.1.4 - Výtahy'!F35</f>
        <v>0</v>
      </c>
      <c r="BA99" s="139">
        <f>'D.1.1.4 - Výtahy'!F36</f>
        <v>0</v>
      </c>
      <c r="BB99" s="139">
        <f>'D.1.1.4 - Výtahy'!F37</f>
        <v>0</v>
      </c>
      <c r="BC99" s="139">
        <f>'D.1.1.4 - Výtahy'!F38</f>
        <v>0</v>
      </c>
      <c r="BD99" s="141">
        <f>'D.1.1.4 - Výtahy'!F39</f>
        <v>0</v>
      </c>
      <c r="BE99" s="4"/>
      <c r="BT99" s="142" t="s">
        <v>86</v>
      </c>
      <c r="BV99" s="142" t="s">
        <v>79</v>
      </c>
      <c r="BW99" s="142" t="s">
        <v>100</v>
      </c>
      <c r="BX99" s="142" t="s">
        <v>85</v>
      </c>
      <c r="CL99" s="142" t="s">
        <v>1</v>
      </c>
    </row>
    <row r="100" s="4" customFormat="1" ht="16.5" customHeight="1">
      <c r="A100" s="133" t="s">
        <v>87</v>
      </c>
      <c r="B100" s="71"/>
      <c r="C100" s="134"/>
      <c r="D100" s="134"/>
      <c r="E100" s="135" t="s">
        <v>101</v>
      </c>
      <c r="F100" s="135"/>
      <c r="G100" s="135"/>
      <c r="H100" s="135"/>
      <c r="I100" s="135"/>
      <c r="J100" s="134"/>
      <c r="K100" s="135" t="s">
        <v>102</v>
      </c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6">
        <f>'D.1.2 - Stavebně-konstruk...'!J32</f>
        <v>0</v>
      </c>
      <c r="AH100" s="134"/>
      <c r="AI100" s="134"/>
      <c r="AJ100" s="134"/>
      <c r="AK100" s="134"/>
      <c r="AL100" s="134"/>
      <c r="AM100" s="134"/>
      <c r="AN100" s="136">
        <f>SUM(AG100,AT100)</f>
        <v>0</v>
      </c>
      <c r="AO100" s="134"/>
      <c r="AP100" s="134"/>
      <c r="AQ100" s="137" t="s">
        <v>90</v>
      </c>
      <c r="AR100" s="73"/>
      <c r="AS100" s="138">
        <v>0</v>
      </c>
      <c r="AT100" s="139">
        <f>ROUND(SUM(AV100:AW100),2)</f>
        <v>0</v>
      </c>
      <c r="AU100" s="140">
        <f>'D.1.2 - Stavebně-konstruk...'!P133</f>
        <v>0</v>
      </c>
      <c r="AV100" s="139">
        <f>'D.1.2 - Stavebně-konstruk...'!J35</f>
        <v>0</v>
      </c>
      <c r="AW100" s="139">
        <f>'D.1.2 - Stavebně-konstruk...'!J36</f>
        <v>0</v>
      </c>
      <c r="AX100" s="139">
        <f>'D.1.2 - Stavebně-konstruk...'!J37</f>
        <v>0</v>
      </c>
      <c r="AY100" s="139">
        <f>'D.1.2 - Stavebně-konstruk...'!J38</f>
        <v>0</v>
      </c>
      <c r="AZ100" s="139">
        <f>'D.1.2 - Stavebně-konstruk...'!F35</f>
        <v>0</v>
      </c>
      <c r="BA100" s="139">
        <f>'D.1.2 - Stavebně-konstruk...'!F36</f>
        <v>0</v>
      </c>
      <c r="BB100" s="139">
        <f>'D.1.2 - Stavebně-konstruk...'!F37</f>
        <v>0</v>
      </c>
      <c r="BC100" s="139">
        <f>'D.1.2 - Stavebně-konstruk...'!F38</f>
        <v>0</v>
      </c>
      <c r="BD100" s="141">
        <f>'D.1.2 - Stavebně-konstruk...'!F39</f>
        <v>0</v>
      </c>
      <c r="BE100" s="4"/>
      <c r="BT100" s="142" t="s">
        <v>86</v>
      </c>
      <c r="BV100" s="142" t="s">
        <v>79</v>
      </c>
      <c r="BW100" s="142" t="s">
        <v>103</v>
      </c>
      <c r="BX100" s="142" t="s">
        <v>85</v>
      </c>
      <c r="CL100" s="142" t="s">
        <v>1</v>
      </c>
    </row>
    <row r="101" s="4" customFormat="1" ht="16.5" customHeight="1">
      <c r="A101" s="133" t="s">
        <v>87</v>
      </c>
      <c r="B101" s="71"/>
      <c r="C101" s="134"/>
      <c r="D101" s="134"/>
      <c r="E101" s="135" t="s">
        <v>104</v>
      </c>
      <c r="F101" s="135"/>
      <c r="G101" s="135"/>
      <c r="H101" s="135"/>
      <c r="I101" s="135"/>
      <c r="J101" s="134"/>
      <c r="K101" s="135" t="s">
        <v>105</v>
      </c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6">
        <f>'D.1.4.1 - Zdravotně-techn...'!J32</f>
        <v>0</v>
      </c>
      <c r="AH101" s="134"/>
      <c r="AI101" s="134"/>
      <c r="AJ101" s="134"/>
      <c r="AK101" s="134"/>
      <c r="AL101" s="134"/>
      <c r="AM101" s="134"/>
      <c r="AN101" s="136">
        <f>SUM(AG101,AT101)</f>
        <v>0</v>
      </c>
      <c r="AO101" s="134"/>
      <c r="AP101" s="134"/>
      <c r="AQ101" s="137" t="s">
        <v>90</v>
      </c>
      <c r="AR101" s="73"/>
      <c r="AS101" s="138">
        <v>0</v>
      </c>
      <c r="AT101" s="139">
        <f>ROUND(SUM(AV101:AW101),2)</f>
        <v>0</v>
      </c>
      <c r="AU101" s="140">
        <f>'D.1.4.1 - Zdravotně-techn...'!P131</f>
        <v>0</v>
      </c>
      <c r="AV101" s="139">
        <f>'D.1.4.1 - Zdravotně-techn...'!J35</f>
        <v>0</v>
      </c>
      <c r="AW101" s="139">
        <f>'D.1.4.1 - Zdravotně-techn...'!J36</f>
        <v>0</v>
      </c>
      <c r="AX101" s="139">
        <f>'D.1.4.1 - Zdravotně-techn...'!J37</f>
        <v>0</v>
      </c>
      <c r="AY101" s="139">
        <f>'D.1.4.1 - Zdravotně-techn...'!J38</f>
        <v>0</v>
      </c>
      <c r="AZ101" s="139">
        <f>'D.1.4.1 - Zdravotně-techn...'!F35</f>
        <v>0</v>
      </c>
      <c r="BA101" s="139">
        <f>'D.1.4.1 - Zdravotně-techn...'!F36</f>
        <v>0</v>
      </c>
      <c r="BB101" s="139">
        <f>'D.1.4.1 - Zdravotně-techn...'!F37</f>
        <v>0</v>
      </c>
      <c r="BC101" s="139">
        <f>'D.1.4.1 - Zdravotně-techn...'!F38</f>
        <v>0</v>
      </c>
      <c r="BD101" s="141">
        <f>'D.1.4.1 - Zdravotně-techn...'!F39</f>
        <v>0</v>
      </c>
      <c r="BE101" s="4"/>
      <c r="BT101" s="142" t="s">
        <v>86</v>
      </c>
      <c r="BV101" s="142" t="s">
        <v>79</v>
      </c>
      <c r="BW101" s="142" t="s">
        <v>106</v>
      </c>
      <c r="BX101" s="142" t="s">
        <v>85</v>
      </c>
      <c r="CL101" s="142" t="s">
        <v>1</v>
      </c>
    </row>
    <row r="102" s="4" customFormat="1" ht="16.5" customHeight="1">
      <c r="A102" s="133" t="s">
        <v>87</v>
      </c>
      <c r="B102" s="71"/>
      <c r="C102" s="134"/>
      <c r="D102" s="134"/>
      <c r="E102" s="135" t="s">
        <v>107</v>
      </c>
      <c r="F102" s="135"/>
      <c r="G102" s="135"/>
      <c r="H102" s="135"/>
      <c r="I102" s="135"/>
      <c r="J102" s="134"/>
      <c r="K102" s="135" t="s">
        <v>108</v>
      </c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6">
        <f>'D.1.4.1b - Drenáže'!J32</f>
        <v>0</v>
      </c>
      <c r="AH102" s="134"/>
      <c r="AI102" s="134"/>
      <c r="AJ102" s="134"/>
      <c r="AK102" s="134"/>
      <c r="AL102" s="134"/>
      <c r="AM102" s="134"/>
      <c r="AN102" s="136">
        <f>SUM(AG102,AT102)</f>
        <v>0</v>
      </c>
      <c r="AO102" s="134"/>
      <c r="AP102" s="134"/>
      <c r="AQ102" s="137" t="s">
        <v>90</v>
      </c>
      <c r="AR102" s="73"/>
      <c r="AS102" s="138">
        <v>0</v>
      </c>
      <c r="AT102" s="139">
        <f>ROUND(SUM(AV102:AW102),2)</f>
        <v>0</v>
      </c>
      <c r="AU102" s="140">
        <f>'D.1.4.1b - Drenáže'!P127</f>
        <v>0</v>
      </c>
      <c r="AV102" s="139">
        <f>'D.1.4.1b - Drenáže'!J35</f>
        <v>0</v>
      </c>
      <c r="AW102" s="139">
        <f>'D.1.4.1b - Drenáže'!J36</f>
        <v>0</v>
      </c>
      <c r="AX102" s="139">
        <f>'D.1.4.1b - Drenáže'!J37</f>
        <v>0</v>
      </c>
      <c r="AY102" s="139">
        <f>'D.1.4.1b - Drenáže'!J38</f>
        <v>0</v>
      </c>
      <c r="AZ102" s="139">
        <f>'D.1.4.1b - Drenáže'!F35</f>
        <v>0</v>
      </c>
      <c r="BA102" s="139">
        <f>'D.1.4.1b - Drenáže'!F36</f>
        <v>0</v>
      </c>
      <c r="BB102" s="139">
        <f>'D.1.4.1b - Drenáže'!F37</f>
        <v>0</v>
      </c>
      <c r="BC102" s="139">
        <f>'D.1.4.1b - Drenáže'!F38</f>
        <v>0</v>
      </c>
      <c r="BD102" s="141">
        <f>'D.1.4.1b - Drenáže'!F39</f>
        <v>0</v>
      </c>
      <c r="BE102" s="4"/>
      <c r="BT102" s="142" t="s">
        <v>86</v>
      </c>
      <c r="BV102" s="142" t="s">
        <v>79</v>
      </c>
      <c r="BW102" s="142" t="s">
        <v>109</v>
      </c>
      <c r="BX102" s="142" t="s">
        <v>85</v>
      </c>
      <c r="CL102" s="142" t="s">
        <v>1</v>
      </c>
    </row>
    <row r="103" s="4" customFormat="1" ht="16.5" customHeight="1">
      <c r="A103" s="133" t="s">
        <v>87</v>
      </c>
      <c r="B103" s="71"/>
      <c r="C103" s="134"/>
      <c r="D103" s="134"/>
      <c r="E103" s="135" t="s">
        <v>110</v>
      </c>
      <c r="F103" s="135"/>
      <c r="G103" s="135"/>
      <c r="H103" s="135"/>
      <c r="I103" s="135"/>
      <c r="J103" s="134"/>
      <c r="K103" s="135" t="s">
        <v>111</v>
      </c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6">
        <f>'D.1.4.2 - Vytápění'!J32</f>
        <v>0</v>
      </c>
      <c r="AH103" s="134"/>
      <c r="AI103" s="134"/>
      <c r="AJ103" s="134"/>
      <c r="AK103" s="134"/>
      <c r="AL103" s="134"/>
      <c r="AM103" s="134"/>
      <c r="AN103" s="136">
        <f>SUM(AG103,AT103)</f>
        <v>0</v>
      </c>
      <c r="AO103" s="134"/>
      <c r="AP103" s="134"/>
      <c r="AQ103" s="137" t="s">
        <v>90</v>
      </c>
      <c r="AR103" s="73"/>
      <c r="AS103" s="138">
        <v>0</v>
      </c>
      <c r="AT103" s="139">
        <f>ROUND(SUM(AV103:AW103),2)</f>
        <v>0</v>
      </c>
      <c r="AU103" s="140">
        <f>'D.1.4.2 - Vytápění'!P146</f>
        <v>0</v>
      </c>
      <c r="AV103" s="139">
        <f>'D.1.4.2 - Vytápění'!J35</f>
        <v>0</v>
      </c>
      <c r="AW103" s="139">
        <f>'D.1.4.2 - Vytápění'!J36</f>
        <v>0</v>
      </c>
      <c r="AX103" s="139">
        <f>'D.1.4.2 - Vytápění'!J37</f>
        <v>0</v>
      </c>
      <c r="AY103" s="139">
        <f>'D.1.4.2 - Vytápění'!J38</f>
        <v>0</v>
      </c>
      <c r="AZ103" s="139">
        <f>'D.1.4.2 - Vytápění'!F35</f>
        <v>0</v>
      </c>
      <c r="BA103" s="139">
        <f>'D.1.4.2 - Vytápění'!F36</f>
        <v>0</v>
      </c>
      <c r="BB103" s="139">
        <f>'D.1.4.2 - Vytápění'!F37</f>
        <v>0</v>
      </c>
      <c r="BC103" s="139">
        <f>'D.1.4.2 - Vytápění'!F38</f>
        <v>0</v>
      </c>
      <c r="BD103" s="141">
        <f>'D.1.4.2 - Vytápění'!F39</f>
        <v>0</v>
      </c>
      <c r="BE103" s="4"/>
      <c r="BT103" s="142" t="s">
        <v>86</v>
      </c>
      <c r="BV103" s="142" t="s">
        <v>79</v>
      </c>
      <c r="BW103" s="142" t="s">
        <v>112</v>
      </c>
      <c r="BX103" s="142" t="s">
        <v>85</v>
      </c>
      <c r="CL103" s="142" t="s">
        <v>1</v>
      </c>
    </row>
    <row r="104" s="4" customFormat="1" ht="16.5" customHeight="1">
      <c r="A104" s="133" t="s">
        <v>87</v>
      </c>
      <c r="B104" s="71"/>
      <c r="C104" s="134"/>
      <c r="D104" s="134"/>
      <c r="E104" s="135" t="s">
        <v>113</v>
      </c>
      <c r="F104" s="135"/>
      <c r="G104" s="135"/>
      <c r="H104" s="135"/>
      <c r="I104" s="135"/>
      <c r="J104" s="134"/>
      <c r="K104" s="135" t="s">
        <v>114</v>
      </c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6">
        <f>'D.1.4.2.1 - Teplovod'!J32</f>
        <v>0</v>
      </c>
      <c r="AH104" s="134"/>
      <c r="AI104" s="134"/>
      <c r="AJ104" s="134"/>
      <c r="AK104" s="134"/>
      <c r="AL104" s="134"/>
      <c r="AM104" s="134"/>
      <c r="AN104" s="136">
        <f>SUM(AG104,AT104)</f>
        <v>0</v>
      </c>
      <c r="AO104" s="134"/>
      <c r="AP104" s="134"/>
      <c r="AQ104" s="137" t="s">
        <v>90</v>
      </c>
      <c r="AR104" s="73"/>
      <c r="AS104" s="138">
        <v>0</v>
      </c>
      <c r="AT104" s="139">
        <f>ROUND(SUM(AV104:AW104),2)</f>
        <v>0</v>
      </c>
      <c r="AU104" s="140">
        <f>'D.1.4.2.1 - Teplovod'!P132</f>
        <v>0</v>
      </c>
      <c r="AV104" s="139">
        <f>'D.1.4.2.1 - Teplovod'!J35</f>
        <v>0</v>
      </c>
      <c r="AW104" s="139">
        <f>'D.1.4.2.1 - Teplovod'!J36</f>
        <v>0</v>
      </c>
      <c r="AX104" s="139">
        <f>'D.1.4.2.1 - Teplovod'!J37</f>
        <v>0</v>
      </c>
      <c r="AY104" s="139">
        <f>'D.1.4.2.1 - Teplovod'!J38</f>
        <v>0</v>
      </c>
      <c r="AZ104" s="139">
        <f>'D.1.4.2.1 - Teplovod'!F35</f>
        <v>0</v>
      </c>
      <c r="BA104" s="139">
        <f>'D.1.4.2.1 - Teplovod'!F36</f>
        <v>0</v>
      </c>
      <c r="BB104" s="139">
        <f>'D.1.4.2.1 - Teplovod'!F37</f>
        <v>0</v>
      </c>
      <c r="BC104" s="139">
        <f>'D.1.4.2.1 - Teplovod'!F38</f>
        <v>0</v>
      </c>
      <c r="BD104" s="141">
        <f>'D.1.4.2.1 - Teplovod'!F39</f>
        <v>0</v>
      </c>
      <c r="BE104" s="4"/>
      <c r="BT104" s="142" t="s">
        <v>86</v>
      </c>
      <c r="BV104" s="142" t="s">
        <v>79</v>
      </c>
      <c r="BW104" s="142" t="s">
        <v>115</v>
      </c>
      <c r="BX104" s="142" t="s">
        <v>85</v>
      </c>
      <c r="CL104" s="142" t="s">
        <v>1</v>
      </c>
    </row>
    <row r="105" s="4" customFormat="1" ht="16.5" customHeight="1">
      <c r="A105" s="133" t="s">
        <v>87</v>
      </c>
      <c r="B105" s="71"/>
      <c r="C105" s="134"/>
      <c r="D105" s="134"/>
      <c r="E105" s="135" t="s">
        <v>116</v>
      </c>
      <c r="F105" s="135"/>
      <c r="G105" s="135"/>
      <c r="H105" s="135"/>
      <c r="I105" s="135"/>
      <c r="J105" s="134"/>
      <c r="K105" s="135" t="s">
        <v>117</v>
      </c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6">
        <f>'D.1.4.3 - Vzduchotechnika'!J32</f>
        <v>0</v>
      </c>
      <c r="AH105" s="134"/>
      <c r="AI105" s="134"/>
      <c r="AJ105" s="134"/>
      <c r="AK105" s="134"/>
      <c r="AL105" s="134"/>
      <c r="AM105" s="134"/>
      <c r="AN105" s="136">
        <f>SUM(AG105,AT105)</f>
        <v>0</v>
      </c>
      <c r="AO105" s="134"/>
      <c r="AP105" s="134"/>
      <c r="AQ105" s="137" t="s">
        <v>90</v>
      </c>
      <c r="AR105" s="73"/>
      <c r="AS105" s="138">
        <v>0</v>
      </c>
      <c r="AT105" s="139">
        <f>ROUND(SUM(AV105:AW105),2)</f>
        <v>0</v>
      </c>
      <c r="AU105" s="140">
        <f>'D.1.4.3 - Vzduchotechnika'!P126</f>
        <v>0</v>
      </c>
      <c r="AV105" s="139">
        <f>'D.1.4.3 - Vzduchotechnika'!J35</f>
        <v>0</v>
      </c>
      <c r="AW105" s="139">
        <f>'D.1.4.3 - Vzduchotechnika'!J36</f>
        <v>0</v>
      </c>
      <c r="AX105" s="139">
        <f>'D.1.4.3 - Vzduchotechnika'!J37</f>
        <v>0</v>
      </c>
      <c r="AY105" s="139">
        <f>'D.1.4.3 - Vzduchotechnika'!J38</f>
        <v>0</v>
      </c>
      <c r="AZ105" s="139">
        <f>'D.1.4.3 - Vzduchotechnika'!F35</f>
        <v>0</v>
      </c>
      <c r="BA105" s="139">
        <f>'D.1.4.3 - Vzduchotechnika'!F36</f>
        <v>0</v>
      </c>
      <c r="BB105" s="139">
        <f>'D.1.4.3 - Vzduchotechnika'!F37</f>
        <v>0</v>
      </c>
      <c r="BC105" s="139">
        <f>'D.1.4.3 - Vzduchotechnika'!F38</f>
        <v>0</v>
      </c>
      <c r="BD105" s="141">
        <f>'D.1.4.3 - Vzduchotechnika'!F39</f>
        <v>0</v>
      </c>
      <c r="BE105" s="4"/>
      <c r="BT105" s="142" t="s">
        <v>86</v>
      </c>
      <c r="BV105" s="142" t="s">
        <v>79</v>
      </c>
      <c r="BW105" s="142" t="s">
        <v>118</v>
      </c>
      <c r="BX105" s="142" t="s">
        <v>85</v>
      </c>
      <c r="CL105" s="142" t="s">
        <v>1</v>
      </c>
    </row>
    <row r="106" s="4" customFormat="1" ht="16.5" customHeight="1">
      <c r="A106" s="133" t="s">
        <v>87</v>
      </c>
      <c r="B106" s="71"/>
      <c r="C106" s="134"/>
      <c r="D106" s="134"/>
      <c r="E106" s="135" t="s">
        <v>119</v>
      </c>
      <c r="F106" s="135"/>
      <c r="G106" s="135"/>
      <c r="H106" s="135"/>
      <c r="I106" s="135"/>
      <c r="J106" s="134"/>
      <c r="K106" s="135" t="s">
        <v>120</v>
      </c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6">
        <f>'D.1.4.3.1 - VRF chlazení'!J32</f>
        <v>0</v>
      </c>
      <c r="AH106" s="134"/>
      <c r="AI106" s="134"/>
      <c r="AJ106" s="134"/>
      <c r="AK106" s="134"/>
      <c r="AL106" s="134"/>
      <c r="AM106" s="134"/>
      <c r="AN106" s="136">
        <f>SUM(AG106,AT106)</f>
        <v>0</v>
      </c>
      <c r="AO106" s="134"/>
      <c r="AP106" s="134"/>
      <c r="AQ106" s="137" t="s">
        <v>90</v>
      </c>
      <c r="AR106" s="73"/>
      <c r="AS106" s="138">
        <v>0</v>
      </c>
      <c r="AT106" s="139">
        <f>ROUND(SUM(AV106:AW106),2)</f>
        <v>0</v>
      </c>
      <c r="AU106" s="140">
        <f>'D.1.4.3.1 - VRF chlazení'!P122</f>
        <v>0</v>
      </c>
      <c r="AV106" s="139">
        <f>'D.1.4.3.1 - VRF chlazení'!J35</f>
        <v>0</v>
      </c>
      <c r="AW106" s="139">
        <f>'D.1.4.3.1 - VRF chlazení'!J36</f>
        <v>0</v>
      </c>
      <c r="AX106" s="139">
        <f>'D.1.4.3.1 - VRF chlazení'!J37</f>
        <v>0</v>
      </c>
      <c r="AY106" s="139">
        <f>'D.1.4.3.1 - VRF chlazení'!J38</f>
        <v>0</v>
      </c>
      <c r="AZ106" s="139">
        <f>'D.1.4.3.1 - VRF chlazení'!F35</f>
        <v>0</v>
      </c>
      <c r="BA106" s="139">
        <f>'D.1.4.3.1 - VRF chlazení'!F36</f>
        <v>0</v>
      </c>
      <c r="BB106" s="139">
        <f>'D.1.4.3.1 - VRF chlazení'!F37</f>
        <v>0</v>
      </c>
      <c r="BC106" s="139">
        <f>'D.1.4.3.1 - VRF chlazení'!F38</f>
        <v>0</v>
      </c>
      <c r="BD106" s="141">
        <f>'D.1.4.3.1 - VRF chlazení'!F39</f>
        <v>0</v>
      </c>
      <c r="BE106" s="4"/>
      <c r="BT106" s="142" t="s">
        <v>86</v>
      </c>
      <c r="BV106" s="142" t="s">
        <v>79</v>
      </c>
      <c r="BW106" s="142" t="s">
        <v>121</v>
      </c>
      <c r="BX106" s="142" t="s">
        <v>85</v>
      </c>
      <c r="CL106" s="142" t="s">
        <v>1</v>
      </c>
    </row>
    <row r="107" s="4" customFormat="1" ht="16.5" customHeight="1">
      <c r="A107" s="133" t="s">
        <v>87</v>
      </c>
      <c r="B107" s="71"/>
      <c r="C107" s="134"/>
      <c r="D107" s="134"/>
      <c r="E107" s="135" t="s">
        <v>122</v>
      </c>
      <c r="F107" s="135"/>
      <c r="G107" s="135"/>
      <c r="H107" s="135"/>
      <c r="I107" s="135"/>
      <c r="J107" s="134"/>
      <c r="K107" s="135" t="s">
        <v>123</v>
      </c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6">
        <f>'D.1.4.4 - Silnoproud'!J32</f>
        <v>0</v>
      </c>
      <c r="AH107" s="134"/>
      <c r="AI107" s="134"/>
      <c r="AJ107" s="134"/>
      <c r="AK107" s="134"/>
      <c r="AL107" s="134"/>
      <c r="AM107" s="134"/>
      <c r="AN107" s="136">
        <f>SUM(AG107,AT107)</f>
        <v>0</v>
      </c>
      <c r="AO107" s="134"/>
      <c r="AP107" s="134"/>
      <c r="AQ107" s="137" t="s">
        <v>90</v>
      </c>
      <c r="AR107" s="73"/>
      <c r="AS107" s="138">
        <v>0</v>
      </c>
      <c r="AT107" s="139">
        <f>ROUND(SUM(AV107:AW107),2)</f>
        <v>0</v>
      </c>
      <c r="AU107" s="140">
        <f>'D.1.4.4 - Silnoproud'!P130</f>
        <v>0</v>
      </c>
      <c r="AV107" s="139">
        <f>'D.1.4.4 - Silnoproud'!J35</f>
        <v>0</v>
      </c>
      <c r="AW107" s="139">
        <f>'D.1.4.4 - Silnoproud'!J36</f>
        <v>0</v>
      </c>
      <c r="AX107" s="139">
        <f>'D.1.4.4 - Silnoproud'!J37</f>
        <v>0</v>
      </c>
      <c r="AY107" s="139">
        <f>'D.1.4.4 - Silnoproud'!J38</f>
        <v>0</v>
      </c>
      <c r="AZ107" s="139">
        <f>'D.1.4.4 - Silnoproud'!F35</f>
        <v>0</v>
      </c>
      <c r="BA107" s="139">
        <f>'D.1.4.4 - Silnoproud'!F36</f>
        <v>0</v>
      </c>
      <c r="BB107" s="139">
        <f>'D.1.4.4 - Silnoproud'!F37</f>
        <v>0</v>
      </c>
      <c r="BC107" s="139">
        <f>'D.1.4.4 - Silnoproud'!F38</f>
        <v>0</v>
      </c>
      <c r="BD107" s="141">
        <f>'D.1.4.4 - Silnoproud'!F39</f>
        <v>0</v>
      </c>
      <c r="BE107" s="4"/>
      <c r="BT107" s="142" t="s">
        <v>86</v>
      </c>
      <c r="BV107" s="142" t="s">
        <v>79</v>
      </c>
      <c r="BW107" s="142" t="s">
        <v>124</v>
      </c>
      <c r="BX107" s="142" t="s">
        <v>85</v>
      </c>
      <c r="CL107" s="142" t="s">
        <v>1</v>
      </c>
    </row>
    <row r="108" s="4" customFormat="1" ht="16.5" customHeight="1">
      <c r="A108" s="133" t="s">
        <v>87</v>
      </c>
      <c r="B108" s="71"/>
      <c r="C108" s="134"/>
      <c r="D108" s="134"/>
      <c r="E108" s="135" t="s">
        <v>125</v>
      </c>
      <c r="F108" s="135"/>
      <c r="G108" s="135"/>
      <c r="H108" s="135"/>
      <c r="I108" s="135"/>
      <c r="J108" s="134"/>
      <c r="K108" s="135" t="s">
        <v>126</v>
      </c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6">
        <f>'D.1.4.5 - Slaboproud'!J32</f>
        <v>0</v>
      </c>
      <c r="AH108" s="134"/>
      <c r="AI108" s="134"/>
      <c r="AJ108" s="134"/>
      <c r="AK108" s="134"/>
      <c r="AL108" s="134"/>
      <c r="AM108" s="134"/>
      <c r="AN108" s="136">
        <f>SUM(AG108,AT108)</f>
        <v>0</v>
      </c>
      <c r="AO108" s="134"/>
      <c r="AP108" s="134"/>
      <c r="AQ108" s="137" t="s">
        <v>90</v>
      </c>
      <c r="AR108" s="73"/>
      <c r="AS108" s="138">
        <v>0</v>
      </c>
      <c r="AT108" s="139">
        <f>ROUND(SUM(AV108:AW108),2)</f>
        <v>0</v>
      </c>
      <c r="AU108" s="140">
        <f>'D.1.4.5 - Slaboproud'!P127</f>
        <v>0</v>
      </c>
      <c r="AV108" s="139">
        <f>'D.1.4.5 - Slaboproud'!J35</f>
        <v>0</v>
      </c>
      <c r="AW108" s="139">
        <f>'D.1.4.5 - Slaboproud'!J36</f>
        <v>0</v>
      </c>
      <c r="AX108" s="139">
        <f>'D.1.4.5 - Slaboproud'!J37</f>
        <v>0</v>
      </c>
      <c r="AY108" s="139">
        <f>'D.1.4.5 - Slaboproud'!J38</f>
        <v>0</v>
      </c>
      <c r="AZ108" s="139">
        <f>'D.1.4.5 - Slaboproud'!F35</f>
        <v>0</v>
      </c>
      <c r="BA108" s="139">
        <f>'D.1.4.5 - Slaboproud'!F36</f>
        <v>0</v>
      </c>
      <c r="BB108" s="139">
        <f>'D.1.4.5 - Slaboproud'!F37</f>
        <v>0</v>
      </c>
      <c r="BC108" s="139">
        <f>'D.1.4.5 - Slaboproud'!F38</f>
        <v>0</v>
      </c>
      <c r="BD108" s="141">
        <f>'D.1.4.5 - Slaboproud'!F39</f>
        <v>0</v>
      </c>
      <c r="BE108" s="4"/>
      <c r="BT108" s="142" t="s">
        <v>86</v>
      </c>
      <c r="BV108" s="142" t="s">
        <v>79</v>
      </c>
      <c r="BW108" s="142" t="s">
        <v>127</v>
      </c>
      <c r="BX108" s="142" t="s">
        <v>85</v>
      </c>
      <c r="CL108" s="142" t="s">
        <v>1</v>
      </c>
    </row>
    <row r="109" s="4" customFormat="1" ht="16.5" customHeight="1">
      <c r="A109" s="133" t="s">
        <v>87</v>
      </c>
      <c r="B109" s="71"/>
      <c r="C109" s="134"/>
      <c r="D109" s="134"/>
      <c r="E109" s="135" t="s">
        <v>128</v>
      </c>
      <c r="F109" s="135"/>
      <c r="G109" s="135"/>
      <c r="H109" s="135"/>
      <c r="I109" s="135"/>
      <c r="J109" s="134"/>
      <c r="K109" s="135" t="s">
        <v>129</v>
      </c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6">
        <f>'D.1.4.5.1 - Elektrická po...'!J32</f>
        <v>0</v>
      </c>
      <c r="AH109" s="134"/>
      <c r="AI109" s="134"/>
      <c r="AJ109" s="134"/>
      <c r="AK109" s="134"/>
      <c r="AL109" s="134"/>
      <c r="AM109" s="134"/>
      <c r="AN109" s="136">
        <f>SUM(AG109,AT109)</f>
        <v>0</v>
      </c>
      <c r="AO109" s="134"/>
      <c r="AP109" s="134"/>
      <c r="AQ109" s="137" t="s">
        <v>90</v>
      </c>
      <c r="AR109" s="73"/>
      <c r="AS109" s="138">
        <v>0</v>
      </c>
      <c r="AT109" s="139">
        <f>ROUND(SUM(AV109:AW109),2)</f>
        <v>0</v>
      </c>
      <c r="AU109" s="140">
        <f>'D.1.4.5.1 - Elektrická po...'!P123</f>
        <v>0</v>
      </c>
      <c r="AV109" s="139">
        <f>'D.1.4.5.1 - Elektrická po...'!J35</f>
        <v>0</v>
      </c>
      <c r="AW109" s="139">
        <f>'D.1.4.5.1 - Elektrická po...'!J36</f>
        <v>0</v>
      </c>
      <c r="AX109" s="139">
        <f>'D.1.4.5.1 - Elektrická po...'!J37</f>
        <v>0</v>
      </c>
      <c r="AY109" s="139">
        <f>'D.1.4.5.1 - Elektrická po...'!J38</f>
        <v>0</v>
      </c>
      <c r="AZ109" s="139">
        <f>'D.1.4.5.1 - Elektrická po...'!F35</f>
        <v>0</v>
      </c>
      <c r="BA109" s="139">
        <f>'D.1.4.5.1 - Elektrická po...'!F36</f>
        <v>0</v>
      </c>
      <c r="BB109" s="139">
        <f>'D.1.4.5.1 - Elektrická po...'!F37</f>
        <v>0</v>
      </c>
      <c r="BC109" s="139">
        <f>'D.1.4.5.1 - Elektrická po...'!F38</f>
        <v>0</v>
      </c>
      <c r="BD109" s="141">
        <f>'D.1.4.5.1 - Elektrická po...'!F39</f>
        <v>0</v>
      </c>
      <c r="BE109" s="4"/>
      <c r="BT109" s="142" t="s">
        <v>86</v>
      </c>
      <c r="BV109" s="142" t="s">
        <v>79</v>
      </c>
      <c r="BW109" s="142" t="s">
        <v>130</v>
      </c>
      <c r="BX109" s="142" t="s">
        <v>85</v>
      </c>
      <c r="CL109" s="142" t="s">
        <v>1</v>
      </c>
    </row>
    <row r="110" s="4" customFormat="1" ht="16.5" customHeight="1">
      <c r="A110" s="133" t="s">
        <v>87</v>
      </c>
      <c r="B110" s="71"/>
      <c r="C110" s="134"/>
      <c r="D110" s="134"/>
      <c r="E110" s="135" t="s">
        <v>131</v>
      </c>
      <c r="F110" s="135"/>
      <c r="G110" s="135"/>
      <c r="H110" s="135"/>
      <c r="I110" s="135"/>
      <c r="J110" s="134"/>
      <c r="K110" s="135" t="s">
        <v>132</v>
      </c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6">
        <f>'D.2 - Zpevněné plochy a k...'!J32</f>
        <v>0</v>
      </c>
      <c r="AH110" s="134"/>
      <c r="AI110" s="134"/>
      <c r="AJ110" s="134"/>
      <c r="AK110" s="134"/>
      <c r="AL110" s="134"/>
      <c r="AM110" s="134"/>
      <c r="AN110" s="136">
        <f>SUM(AG110,AT110)</f>
        <v>0</v>
      </c>
      <c r="AO110" s="134"/>
      <c r="AP110" s="134"/>
      <c r="AQ110" s="137" t="s">
        <v>90</v>
      </c>
      <c r="AR110" s="73"/>
      <c r="AS110" s="138">
        <v>0</v>
      </c>
      <c r="AT110" s="139">
        <f>ROUND(SUM(AV110:AW110),2)</f>
        <v>0</v>
      </c>
      <c r="AU110" s="140">
        <f>'D.2 - Zpevněné plochy a k...'!P156</f>
        <v>0</v>
      </c>
      <c r="AV110" s="139">
        <f>'D.2 - Zpevněné plochy a k...'!J35</f>
        <v>0</v>
      </c>
      <c r="AW110" s="139">
        <f>'D.2 - Zpevněné plochy a k...'!J36</f>
        <v>0</v>
      </c>
      <c r="AX110" s="139">
        <f>'D.2 - Zpevněné plochy a k...'!J37</f>
        <v>0</v>
      </c>
      <c r="AY110" s="139">
        <f>'D.2 - Zpevněné plochy a k...'!J38</f>
        <v>0</v>
      </c>
      <c r="AZ110" s="139">
        <f>'D.2 - Zpevněné plochy a k...'!F35</f>
        <v>0</v>
      </c>
      <c r="BA110" s="139">
        <f>'D.2 - Zpevněné plochy a k...'!F36</f>
        <v>0</v>
      </c>
      <c r="BB110" s="139">
        <f>'D.2 - Zpevněné plochy a k...'!F37</f>
        <v>0</v>
      </c>
      <c r="BC110" s="139">
        <f>'D.2 - Zpevněné plochy a k...'!F38</f>
        <v>0</v>
      </c>
      <c r="BD110" s="141">
        <f>'D.2 - Zpevněné plochy a k...'!F39</f>
        <v>0</v>
      </c>
      <c r="BE110" s="4"/>
      <c r="BT110" s="142" t="s">
        <v>86</v>
      </c>
      <c r="BV110" s="142" t="s">
        <v>79</v>
      </c>
      <c r="BW110" s="142" t="s">
        <v>133</v>
      </c>
      <c r="BX110" s="142" t="s">
        <v>85</v>
      </c>
      <c r="CL110" s="142" t="s">
        <v>1</v>
      </c>
    </row>
    <row r="111" s="4" customFormat="1" ht="16.5" customHeight="1">
      <c r="A111" s="133" t="s">
        <v>87</v>
      </c>
      <c r="B111" s="71"/>
      <c r="C111" s="134"/>
      <c r="D111" s="134"/>
      <c r="E111" s="135" t="s">
        <v>134</v>
      </c>
      <c r="F111" s="135"/>
      <c r="G111" s="135"/>
      <c r="H111" s="135"/>
      <c r="I111" s="135"/>
      <c r="J111" s="134"/>
      <c r="K111" s="135" t="s">
        <v>135</v>
      </c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6">
        <f>'D.3 - Vnější kanalizace'!J32</f>
        <v>0</v>
      </c>
      <c r="AH111" s="134"/>
      <c r="AI111" s="134"/>
      <c r="AJ111" s="134"/>
      <c r="AK111" s="134"/>
      <c r="AL111" s="134"/>
      <c r="AM111" s="134"/>
      <c r="AN111" s="136">
        <f>SUM(AG111,AT111)</f>
        <v>0</v>
      </c>
      <c r="AO111" s="134"/>
      <c r="AP111" s="134"/>
      <c r="AQ111" s="137" t="s">
        <v>90</v>
      </c>
      <c r="AR111" s="73"/>
      <c r="AS111" s="138">
        <v>0</v>
      </c>
      <c r="AT111" s="139">
        <f>ROUND(SUM(AV111:AW111),2)</f>
        <v>0</v>
      </c>
      <c r="AU111" s="140">
        <f>'D.3 - Vnější kanalizace'!P131</f>
        <v>0</v>
      </c>
      <c r="AV111" s="139">
        <f>'D.3 - Vnější kanalizace'!J35</f>
        <v>0</v>
      </c>
      <c r="AW111" s="139">
        <f>'D.3 - Vnější kanalizace'!J36</f>
        <v>0</v>
      </c>
      <c r="AX111" s="139">
        <f>'D.3 - Vnější kanalizace'!J37</f>
        <v>0</v>
      </c>
      <c r="AY111" s="139">
        <f>'D.3 - Vnější kanalizace'!J38</f>
        <v>0</v>
      </c>
      <c r="AZ111" s="139">
        <f>'D.3 - Vnější kanalizace'!F35</f>
        <v>0</v>
      </c>
      <c r="BA111" s="139">
        <f>'D.3 - Vnější kanalizace'!F36</f>
        <v>0</v>
      </c>
      <c r="BB111" s="139">
        <f>'D.3 - Vnější kanalizace'!F37</f>
        <v>0</v>
      </c>
      <c r="BC111" s="139">
        <f>'D.3 - Vnější kanalizace'!F38</f>
        <v>0</v>
      </c>
      <c r="BD111" s="141">
        <f>'D.3 - Vnější kanalizace'!F39</f>
        <v>0</v>
      </c>
      <c r="BE111" s="4"/>
      <c r="BT111" s="142" t="s">
        <v>86</v>
      </c>
      <c r="BV111" s="142" t="s">
        <v>79</v>
      </c>
      <c r="BW111" s="142" t="s">
        <v>136</v>
      </c>
      <c r="BX111" s="142" t="s">
        <v>85</v>
      </c>
      <c r="CL111" s="142" t="s">
        <v>1</v>
      </c>
    </row>
    <row r="112" s="4" customFormat="1" ht="16.5" customHeight="1">
      <c r="A112" s="133" t="s">
        <v>87</v>
      </c>
      <c r="B112" s="71"/>
      <c r="C112" s="134"/>
      <c r="D112" s="134"/>
      <c r="E112" s="135" t="s">
        <v>137</v>
      </c>
      <c r="F112" s="135"/>
      <c r="G112" s="135"/>
      <c r="H112" s="135"/>
      <c r="I112" s="135"/>
      <c r="J112" s="134"/>
      <c r="K112" s="135" t="s">
        <v>138</v>
      </c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6">
        <f>'VRN - Vedlejší rozpočtové...'!J32</f>
        <v>0</v>
      </c>
      <c r="AH112" s="134"/>
      <c r="AI112" s="134"/>
      <c r="AJ112" s="134"/>
      <c r="AK112" s="134"/>
      <c r="AL112" s="134"/>
      <c r="AM112" s="134"/>
      <c r="AN112" s="136">
        <f>SUM(AG112,AT112)</f>
        <v>0</v>
      </c>
      <c r="AO112" s="134"/>
      <c r="AP112" s="134"/>
      <c r="AQ112" s="137" t="s">
        <v>90</v>
      </c>
      <c r="AR112" s="73"/>
      <c r="AS112" s="138">
        <v>0</v>
      </c>
      <c r="AT112" s="139">
        <f>ROUND(SUM(AV112:AW112),2)</f>
        <v>0</v>
      </c>
      <c r="AU112" s="140">
        <f>'VRN - Vedlejší rozpočtové...'!P121</f>
        <v>0</v>
      </c>
      <c r="AV112" s="139">
        <f>'VRN - Vedlejší rozpočtové...'!J35</f>
        <v>0</v>
      </c>
      <c r="AW112" s="139">
        <f>'VRN - Vedlejší rozpočtové...'!J36</f>
        <v>0</v>
      </c>
      <c r="AX112" s="139">
        <f>'VRN - Vedlejší rozpočtové...'!J37</f>
        <v>0</v>
      </c>
      <c r="AY112" s="139">
        <f>'VRN - Vedlejší rozpočtové...'!J38</f>
        <v>0</v>
      </c>
      <c r="AZ112" s="139">
        <f>'VRN - Vedlejší rozpočtové...'!F35</f>
        <v>0</v>
      </c>
      <c r="BA112" s="139">
        <f>'VRN - Vedlejší rozpočtové...'!F36</f>
        <v>0</v>
      </c>
      <c r="BB112" s="139">
        <f>'VRN - Vedlejší rozpočtové...'!F37</f>
        <v>0</v>
      </c>
      <c r="BC112" s="139">
        <f>'VRN - Vedlejší rozpočtové...'!F38</f>
        <v>0</v>
      </c>
      <c r="BD112" s="141">
        <f>'VRN - Vedlejší rozpočtové...'!F39</f>
        <v>0</v>
      </c>
      <c r="BE112" s="4"/>
      <c r="BT112" s="142" t="s">
        <v>86</v>
      </c>
      <c r="BV112" s="142" t="s">
        <v>79</v>
      </c>
      <c r="BW112" s="142" t="s">
        <v>139</v>
      </c>
      <c r="BX112" s="142" t="s">
        <v>85</v>
      </c>
      <c r="CL112" s="142" t="s">
        <v>1</v>
      </c>
    </row>
    <row r="113" s="7" customFormat="1" ht="24.75" customHeight="1">
      <c r="A113" s="7"/>
      <c r="B113" s="120"/>
      <c r="C113" s="121"/>
      <c r="D113" s="122" t="s">
        <v>140</v>
      </c>
      <c r="E113" s="122"/>
      <c r="F113" s="122"/>
      <c r="G113" s="122"/>
      <c r="H113" s="122"/>
      <c r="I113" s="123"/>
      <c r="J113" s="122" t="s">
        <v>141</v>
      </c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4">
        <f>ROUND(SUM(AG114:AG126),2)</f>
        <v>0</v>
      </c>
      <c r="AH113" s="123"/>
      <c r="AI113" s="123"/>
      <c r="AJ113" s="123"/>
      <c r="AK113" s="123"/>
      <c r="AL113" s="123"/>
      <c r="AM113" s="123"/>
      <c r="AN113" s="125">
        <f>SUM(AG113,AT113)</f>
        <v>0</v>
      </c>
      <c r="AO113" s="123"/>
      <c r="AP113" s="123"/>
      <c r="AQ113" s="126" t="s">
        <v>83</v>
      </c>
      <c r="AR113" s="127"/>
      <c r="AS113" s="128">
        <f>ROUND(SUM(AS114:AS126),2)</f>
        <v>0</v>
      </c>
      <c r="AT113" s="129">
        <f>ROUND(SUM(AV113:AW113),2)</f>
        <v>0</v>
      </c>
      <c r="AU113" s="130">
        <f>ROUND(SUM(AU114:AU126),5)</f>
        <v>0</v>
      </c>
      <c r="AV113" s="129">
        <f>ROUND(AZ113*L29,2)</f>
        <v>0</v>
      </c>
      <c r="AW113" s="129">
        <f>ROUND(BA113*L30,2)</f>
        <v>0</v>
      </c>
      <c r="AX113" s="129">
        <f>ROUND(BB113*L29,2)</f>
        <v>0</v>
      </c>
      <c r="AY113" s="129">
        <f>ROUND(BC113*L30,2)</f>
        <v>0</v>
      </c>
      <c r="AZ113" s="129">
        <f>ROUND(SUM(AZ114:AZ126),2)</f>
        <v>0</v>
      </c>
      <c r="BA113" s="129">
        <f>ROUND(SUM(BA114:BA126),2)</f>
        <v>0</v>
      </c>
      <c r="BB113" s="129">
        <f>ROUND(SUM(BB114:BB126),2)</f>
        <v>0</v>
      </c>
      <c r="BC113" s="129">
        <f>ROUND(SUM(BC114:BC126),2)</f>
        <v>0</v>
      </c>
      <c r="BD113" s="131">
        <f>ROUND(SUM(BD114:BD126),2)</f>
        <v>0</v>
      </c>
      <c r="BE113" s="7"/>
      <c r="BS113" s="132" t="s">
        <v>76</v>
      </c>
      <c r="BT113" s="132" t="s">
        <v>84</v>
      </c>
      <c r="BU113" s="132" t="s">
        <v>78</v>
      </c>
      <c r="BV113" s="132" t="s">
        <v>79</v>
      </c>
      <c r="BW113" s="132" t="s">
        <v>142</v>
      </c>
      <c r="BX113" s="132" t="s">
        <v>5</v>
      </c>
      <c r="CL113" s="132" t="s">
        <v>1</v>
      </c>
      <c r="CM113" s="132" t="s">
        <v>86</v>
      </c>
    </row>
    <row r="114" s="4" customFormat="1" ht="16.5" customHeight="1">
      <c r="A114" s="133" t="s">
        <v>87</v>
      </c>
      <c r="B114" s="71"/>
      <c r="C114" s="134"/>
      <c r="D114" s="134"/>
      <c r="E114" s="135" t="s">
        <v>88</v>
      </c>
      <c r="F114" s="135"/>
      <c r="G114" s="135"/>
      <c r="H114" s="135"/>
      <c r="I114" s="135"/>
      <c r="J114" s="134"/>
      <c r="K114" s="135" t="s">
        <v>89</v>
      </c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6">
        <f>'D.1.1 - Architektonicko-s..._01'!J32</f>
        <v>0</v>
      </c>
      <c r="AH114" s="134"/>
      <c r="AI114" s="134"/>
      <c r="AJ114" s="134"/>
      <c r="AK114" s="134"/>
      <c r="AL114" s="134"/>
      <c r="AM114" s="134"/>
      <c r="AN114" s="136">
        <f>SUM(AG114,AT114)</f>
        <v>0</v>
      </c>
      <c r="AO114" s="134"/>
      <c r="AP114" s="134"/>
      <c r="AQ114" s="137" t="s">
        <v>90</v>
      </c>
      <c r="AR114" s="73"/>
      <c r="AS114" s="138">
        <v>0</v>
      </c>
      <c r="AT114" s="139">
        <f>ROUND(SUM(AV114:AW114),2)</f>
        <v>0</v>
      </c>
      <c r="AU114" s="140">
        <f>'D.1.1 - Architektonicko-s..._01'!P144</f>
        <v>0</v>
      </c>
      <c r="AV114" s="139">
        <f>'D.1.1 - Architektonicko-s..._01'!J35</f>
        <v>0</v>
      </c>
      <c r="AW114" s="139">
        <f>'D.1.1 - Architektonicko-s..._01'!J36</f>
        <v>0</v>
      </c>
      <c r="AX114" s="139">
        <f>'D.1.1 - Architektonicko-s..._01'!J37</f>
        <v>0</v>
      </c>
      <c r="AY114" s="139">
        <f>'D.1.1 - Architektonicko-s..._01'!J38</f>
        <v>0</v>
      </c>
      <c r="AZ114" s="139">
        <f>'D.1.1 - Architektonicko-s..._01'!F35</f>
        <v>0</v>
      </c>
      <c r="BA114" s="139">
        <f>'D.1.1 - Architektonicko-s..._01'!F36</f>
        <v>0</v>
      </c>
      <c r="BB114" s="139">
        <f>'D.1.1 - Architektonicko-s..._01'!F37</f>
        <v>0</v>
      </c>
      <c r="BC114" s="139">
        <f>'D.1.1 - Architektonicko-s..._01'!F38</f>
        <v>0</v>
      </c>
      <c r="BD114" s="141">
        <f>'D.1.1 - Architektonicko-s..._01'!F39</f>
        <v>0</v>
      </c>
      <c r="BE114" s="4"/>
      <c r="BT114" s="142" t="s">
        <v>86</v>
      </c>
      <c r="BV114" s="142" t="s">
        <v>79</v>
      </c>
      <c r="BW114" s="142" t="s">
        <v>143</v>
      </c>
      <c r="BX114" s="142" t="s">
        <v>142</v>
      </c>
      <c r="CL114" s="142" t="s">
        <v>1</v>
      </c>
    </row>
    <row r="115" s="4" customFormat="1" ht="16.5" customHeight="1">
      <c r="A115" s="133" t="s">
        <v>87</v>
      </c>
      <c r="B115" s="71"/>
      <c r="C115" s="134"/>
      <c r="D115" s="134"/>
      <c r="E115" s="135" t="s">
        <v>101</v>
      </c>
      <c r="F115" s="135"/>
      <c r="G115" s="135"/>
      <c r="H115" s="135"/>
      <c r="I115" s="135"/>
      <c r="J115" s="134"/>
      <c r="K115" s="135" t="s">
        <v>102</v>
      </c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6">
        <f>'D.1.2 - Stavebně-konstruk..._01'!J32</f>
        <v>0</v>
      </c>
      <c r="AH115" s="134"/>
      <c r="AI115" s="134"/>
      <c r="AJ115" s="134"/>
      <c r="AK115" s="134"/>
      <c r="AL115" s="134"/>
      <c r="AM115" s="134"/>
      <c r="AN115" s="136">
        <f>SUM(AG115,AT115)</f>
        <v>0</v>
      </c>
      <c r="AO115" s="134"/>
      <c r="AP115" s="134"/>
      <c r="AQ115" s="137" t="s">
        <v>90</v>
      </c>
      <c r="AR115" s="73"/>
      <c r="AS115" s="138">
        <v>0</v>
      </c>
      <c r="AT115" s="139">
        <f>ROUND(SUM(AV115:AW115),2)</f>
        <v>0</v>
      </c>
      <c r="AU115" s="140">
        <f>'D.1.2 - Stavebně-konstruk..._01'!P125</f>
        <v>0</v>
      </c>
      <c r="AV115" s="139">
        <f>'D.1.2 - Stavebně-konstruk..._01'!J35</f>
        <v>0</v>
      </c>
      <c r="AW115" s="139">
        <f>'D.1.2 - Stavebně-konstruk..._01'!J36</f>
        <v>0</v>
      </c>
      <c r="AX115" s="139">
        <f>'D.1.2 - Stavebně-konstruk..._01'!J37</f>
        <v>0</v>
      </c>
      <c r="AY115" s="139">
        <f>'D.1.2 - Stavebně-konstruk..._01'!J38</f>
        <v>0</v>
      </c>
      <c r="AZ115" s="139">
        <f>'D.1.2 - Stavebně-konstruk..._01'!F35</f>
        <v>0</v>
      </c>
      <c r="BA115" s="139">
        <f>'D.1.2 - Stavebně-konstruk..._01'!F36</f>
        <v>0</v>
      </c>
      <c r="BB115" s="139">
        <f>'D.1.2 - Stavebně-konstruk..._01'!F37</f>
        <v>0</v>
      </c>
      <c r="BC115" s="139">
        <f>'D.1.2 - Stavebně-konstruk..._01'!F38</f>
        <v>0</v>
      </c>
      <c r="BD115" s="141">
        <f>'D.1.2 - Stavebně-konstruk..._01'!F39</f>
        <v>0</v>
      </c>
      <c r="BE115" s="4"/>
      <c r="BT115" s="142" t="s">
        <v>86</v>
      </c>
      <c r="BV115" s="142" t="s">
        <v>79</v>
      </c>
      <c r="BW115" s="142" t="s">
        <v>144</v>
      </c>
      <c r="BX115" s="142" t="s">
        <v>142</v>
      </c>
      <c r="CL115" s="142" t="s">
        <v>1</v>
      </c>
    </row>
    <row r="116" s="4" customFormat="1" ht="16.5" customHeight="1">
      <c r="A116" s="133" t="s">
        <v>87</v>
      </c>
      <c r="B116" s="71"/>
      <c r="C116" s="134"/>
      <c r="D116" s="134"/>
      <c r="E116" s="135" t="s">
        <v>104</v>
      </c>
      <c r="F116" s="135"/>
      <c r="G116" s="135"/>
      <c r="H116" s="135"/>
      <c r="I116" s="135"/>
      <c r="J116" s="134"/>
      <c r="K116" s="135" t="s">
        <v>105</v>
      </c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6">
        <f>'D.1.4.1 - Zdravotně-techn..._01'!J32</f>
        <v>0</v>
      </c>
      <c r="AH116" s="134"/>
      <c r="AI116" s="134"/>
      <c r="AJ116" s="134"/>
      <c r="AK116" s="134"/>
      <c r="AL116" s="134"/>
      <c r="AM116" s="134"/>
      <c r="AN116" s="136">
        <f>SUM(AG116,AT116)</f>
        <v>0</v>
      </c>
      <c r="AO116" s="134"/>
      <c r="AP116" s="134"/>
      <c r="AQ116" s="137" t="s">
        <v>90</v>
      </c>
      <c r="AR116" s="73"/>
      <c r="AS116" s="138">
        <v>0</v>
      </c>
      <c r="AT116" s="139">
        <f>ROUND(SUM(AV116:AW116),2)</f>
        <v>0</v>
      </c>
      <c r="AU116" s="140">
        <f>'D.1.4.1 - Zdravotně-techn..._01'!P130</f>
        <v>0</v>
      </c>
      <c r="AV116" s="139">
        <f>'D.1.4.1 - Zdravotně-techn..._01'!J35</f>
        <v>0</v>
      </c>
      <c r="AW116" s="139">
        <f>'D.1.4.1 - Zdravotně-techn..._01'!J36</f>
        <v>0</v>
      </c>
      <c r="AX116" s="139">
        <f>'D.1.4.1 - Zdravotně-techn..._01'!J37</f>
        <v>0</v>
      </c>
      <c r="AY116" s="139">
        <f>'D.1.4.1 - Zdravotně-techn..._01'!J38</f>
        <v>0</v>
      </c>
      <c r="AZ116" s="139">
        <f>'D.1.4.1 - Zdravotně-techn..._01'!F35</f>
        <v>0</v>
      </c>
      <c r="BA116" s="139">
        <f>'D.1.4.1 - Zdravotně-techn..._01'!F36</f>
        <v>0</v>
      </c>
      <c r="BB116" s="139">
        <f>'D.1.4.1 - Zdravotně-techn..._01'!F37</f>
        <v>0</v>
      </c>
      <c r="BC116" s="139">
        <f>'D.1.4.1 - Zdravotně-techn..._01'!F38</f>
        <v>0</v>
      </c>
      <c r="BD116" s="141">
        <f>'D.1.4.1 - Zdravotně-techn..._01'!F39</f>
        <v>0</v>
      </c>
      <c r="BE116" s="4"/>
      <c r="BT116" s="142" t="s">
        <v>86</v>
      </c>
      <c r="BV116" s="142" t="s">
        <v>79</v>
      </c>
      <c r="BW116" s="142" t="s">
        <v>145</v>
      </c>
      <c r="BX116" s="142" t="s">
        <v>142</v>
      </c>
      <c r="CL116" s="142" t="s">
        <v>1</v>
      </c>
    </row>
    <row r="117" s="4" customFormat="1" ht="16.5" customHeight="1">
      <c r="A117" s="133" t="s">
        <v>87</v>
      </c>
      <c r="B117" s="71"/>
      <c r="C117" s="134"/>
      <c r="D117" s="134"/>
      <c r="E117" s="135" t="s">
        <v>110</v>
      </c>
      <c r="F117" s="135"/>
      <c r="G117" s="135"/>
      <c r="H117" s="135"/>
      <c r="I117" s="135"/>
      <c r="J117" s="134"/>
      <c r="K117" s="135" t="s">
        <v>111</v>
      </c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6">
        <f>'D.1.4.2 - Vytápění_01'!J32</f>
        <v>0</v>
      </c>
      <c r="AH117" s="134"/>
      <c r="AI117" s="134"/>
      <c r="AJ117" s="134"/>
      <c r="AK117" s="134"/>
      <c r="AL117" s="134"/>
      <c r="AM117" s="134"/>
      <c r="AN117" s="136">
        <f>SUM(AG117,AT117)</f>
        <v>0</v>
      </c>
      <c r="AO117" s="134"/>
      <c r="AP117" s="134"/>
      <c r="AQ117" s="137" t="s">
        <v>90</v>
      </c>
      <c r="AR117" s="73"/>
      <c r="AS117" s="138">
        <v>0</v>
      </c>
      <c r="AT117" s="139">
        <f>ROUND(SUM(AV117:AW117),2)</f>
        <v>0</v>
      </c>
      <c r="AU117" s="140">
        <f>'D.1.4.2 - Vytápění_01'!P139</f>
        <v>0</v>
      </c>
      <c r="AV117" s="139">
        <f>'D.1.4.2 - Vytápění_01'!J35</f>
        <v>0</v>
      </c>
      <c r="AW117" s="139">
        <f>'D.1.4.2 - Vytápění_01'!J36</f>
        <v>0</v>
      </c>
      <c r="AX117" s="139">
        <f>'D.1.4.2 - Vytápění_01'!J37</f>
        <v>0</v>
      </c>
      <c r="AY117" s="139">
        <f>'D.1.4.2 - Vytápění_01'!J38</f>
        <v>0</v>
      </c>
      <c r="AZ117" s="139">
        <f>'D.1.4.2 - Vytápění_01'!F35</f>
        <v>0</v>
      </c>
      <c r="BA117" s="139">
        <f>'D.1.4.2 - Vytápění_01'!F36</f>
        <v>0</v>
      </c>
      <c r="BB117" s="139">
        <f>'D.1.4.2 - Vytápění_01'!F37</f>
        <v>0</v>
      </c>
      <c r="BC117" s="139">
        <f>'D.1.4.2 - Vytápění_01'!F38</f>
        <v>0</v>
      </c>
      <c r="BD117" s="141">
        <f>'D.1.4.2 - Vytápění_01'!F39</f>
        <v>0</v>
      </c>
      <c r="BE117" s="4"/>
      <c r="BT117" s="142" t="s">
        <v>86</v>
      </c>
      <c r="BV117" s="142" t="s">
        <v>79</v>
      </c>
      <c r="BW117" s="142" t="s">
        <v>146</v>
      </c>
      <c r="BX117" s="142" t="s">
        <v>142</v>
      </c>
      <c r="CL117" s="142" t="s">
        <v>1</v>
      </c>
    </row>
    <row r="118" s="4" customFormat="1" ht="16.5" customHeight="1">
      <c r="A118" s="133" t="s">
        <v>87</v>
      </c>
      <c r="B118" s="71"/>
      <c r="C118" s="134"/>
      <c r="D118" s="134"/>
      <c r="E118" s="135" t="s">
        <v>116</v>
      </c>
      <c r="F118" s="135"/>
      <c r="G118" s="135"/>
      <c r="H118" s="135"/>
      <c r="I118" s="135"/>
      <c r="J118" s="134"/>
      <c r="K118" s="135" t="s">
        <v>117</v>
      </c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6">
        <f>'D.1.4.3 - Vzduchotechnika_01'!J32</f>
        <v>0</v>
      </c>
      <c r="AH118" s="134"/>
      <c r="AI118" s="134"/>
      <c r="AJ118" s="134"/>
      <c r="AK118" s="134"/>
      <c r="AL118" s="134"/>
      <c r="AM118" s="134"/>
      <c r="AN118" s="136">
        <f>SUM(AG118,AT118)</f>
        <v>0</v>
      </c>
      <c r="AO118" s="134"/>
      <c r="AP118" s="134"/>
      <c r="AQ118" s="137" t="s">
        <v>90</v>
      </c>
      <c r="AR118" s="73"/>
      <c r="AS118" s="138">
        <v>0</v>
      </c>
      <c r="AT118" s="139">
        <f>ROUND(SUM(AV118:AW118),2)</f>
        <v>0</v>
      </c>
      <c r="AU118" s="140">
        <f>'D.1.4.3 - Vzduchotechnika_01'!P122</f>
        <v>0</v>
      </c>
      <c r="AV118" s="139">
        <f>'D.1.4.3 - Vzduchotechnika_01'!J35</f>
        <v>0</v>
      </c>
      <c r="AW118" s="139">
        <f>'D.1.4.3 - Vzduchotechnika_01'!J36</f>
        <v>0</v>
      </c>
      <c r="AX118" s="139">
        <f>'D.1.4.3 - Vzduchotechnika_01'!J37</f>
        <v>0</v>
      </c>
      <c r="AY118" s="139">
        <f>'D.1.4.3 - Vzduchotechnika_01'!J38</f>
        <v>0</v>
      </c>
      <c r="AZ118" s="139">
        <f>'D.1.4.3 - Vzduchotechnika_01'!F35</f>
        <v>0</v>
      </c>
      <c r="BA118" s="139">
        <f>'D.1.4.3 - Vzduchotechnika_01'!F36</f>
        <v>0</v>
      </c>
      <c r="BB118" s="139">
        <f>'D.1.4.3 - Vzduchotechnika_01'!F37</f>
        <v>0</v>
      </c>
      <c r="BC118" s="139">
        <f>'D.1.4.3 - Vzduchotechnika_01'!F38</f>
        <v>0</v>
      </c>
      <c r="BD118" s="141">
        <f>'D.1.4.3 - Vzduchotechnika_01'!F39</f>
        <v>0</v>
      </c>
      <c r="BE118" s="4"/>
      <c r="BT118" s="142" t="s">
        <v>86</v>
      </c>
      <c r="BV118" s="142" t="s">
        <v>79</v>
      </c>
      <c r="BW118" s="142" t="s">
        <v>147</v>
      </c>
      <c r="BX118" s="142" t="s">
        <v>142</v>
      </c>
      <c r="CL118" s="142" t="s">
        <v>1</v>
      </c>
    </row>
    <row r="119" s="4" customFormat="1" ht="16.5" customHeight="1">
      <c r="A119" s="133" t="s">
        <v>87</v>
      </c>
      <c r="B119" s="71"/>
      <c r="C119" s="134"/>
      <c r="D119" s="134"/>
      <c r="E119" s="135" t="s">
        <v>119</v>
      </c>
      <c r="F119" s="135"/>
      <c r="G119" s="135"/>
      <c r="H119" s="135"/>
      <c r="I119" s="135"/>
      <c r="J119" s="134"/>
      <c r="K119" s="135" t="s">
        <v>120</v>
      </c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6">
        <f>'D.1.4.3.1 - VRF chlazení_01'!J32</f>
        <v>0</v>
      </c>
      <c r="AH119" s="134"/>
      <c r="AI119" s="134"/>
      <c r="AJ119" s="134"/>
      <c r="AK119" s="134"/>
      <c r="AL119" s="134"/>
      <c r="AM119" s="134"/>
      <c r="AN119" s="136">
        <f>SUM(AG119,AT119)</f>
        <v>0</v>
      </c>
      <c r="AO119" s="134"/>
      <c r="AP119" s="134"/>
      <c r="AQ119" s="137" t="s">
        <v>90</v>
      </c>
      <c r="AR119" s="73"/>
      <c r="AS119" s="138">
        <v>0</v>
      </c>
      <c r="AT119" s="139">
        <f>ROUND(SUM(AV119:AW119),2)</f>
        <v>0</v>
      </c>
      <c r="AU119" s="140">
        <f>'D.1.4.3.1 - VRF chlazení_01'!P124</f>
        <v>0</v>
      </c>
      <c r="AV119" s="139">
        <f>'D.1.4.3.1 - VRF chlazení_01'!J35</f>
        <v>0</v>
      </c>
      <c r="AW119" s="139">
        <f>'D.1.4.3.1 - VRF chlazení_01'!J36</f>
        <v>0</v>
      </c>
      <c r="AX119" s="139">
        <f>'D.1.4.3.1 - VRF chlazení_01'!J37</f>
        <v>0</v>
      </c>
      <c r="AY119" s="139">
        <f>'D.1.4.3.1 - VRF chlazení_01'!J38</f>
        <v>0</v>
      </c>
      <c r="AZ119" s="139">
        <f>'D.1.4.3.1 - VRF chlazení_01'!F35</f>
        <v>0</v>
      </c>
      <c r="BA119" s="139">
        <f>'D.1.4.3.1 - VRF chlazení_01'!F36</f>
        <v>0</v>
      </c>
      <c r="BB119" s="139">
        <f>'D.1.4.3.1 - VRF chlazení_01'!F37</f>
        <v>0</v>
      </c>
      <c r="BC119" s="139">
        <f>'D.1.4.3.1 - VRF chlazení_01'!F38</f>
        <v>0</v>
      </c>
      <c r="BD119" s="141">
        <f>'D.1.4.3.1 - VRF chlazení_01'!F39</f>
        <v>0</v>
      </c>
      <c r="BE119" s="4"/>
      <c r="BT119" s="142" t="s">
        <v>86</v>
      </c>
      <c r="BV119" s="142" t="s">
        <v>79</v>
      </c>
      <c r="BW119" s="142" t="s">
        <v>148</v>
      </c>
      <c r="BX119" s="142" t="s">
        <v>142</v>
      </c>
      <c r="CL119" s="142" t="s">
        <v>1</v>
      </c>
    </row>
    <row r="120" s="4" customFormat="1" ht="16.5" customHeight="1">
      <c r="A120" s="133" t="s">
        <v>87</v>
      </c>
      <c r="B120" s="71"/>
      <c r="C120" s="134"/>
      <c r="D120" s="134"/>
      <c r="E120" s="135" t="s">
        <v>122</v>
      </c>
      <c r="F120" s="135"/>
      <c r="G120" s="135"/>
      <c r="H120" s="135"/>
      <c r="I120" s="135"/>
      <c r="J120" s="134"/>
      <c r="K120" s="135" t="s">
        <v>123</v>
      </c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6">
        <f>'D.1.4.4 - Silnoproud_01'!J32</f>
        <v>0</v>
      </c>
      <c r="AH120" s="134"/>
      <c r="AI120" s="134"/>
      <c r="AJ120" s="134"/>
      <c r="AK120" s="134"/>
      <c r="AL120" s="134"/>
      <c r="AM120" s="134"/>
      <c r="AN120" s="136">
        <f>SUM(AG120,AT120)</f>
        <v>0</v>
      </c>
      <c r="AO120" s="134"/>
      <c r="AP120" s="134"/>
      <c r="AQ120" s="137" t="s">
        <v>90</v>
      </c>
      <c r="AR120" s="73"/>
      <c r="AS120" s="138">
        <v>0</v>
      </c>
      <c r="AT120" s="139">
        <f>ROUND(SUM(AV120:AW120),2)</f>
        <v>0</v>
      </c>
      <c r="AU120" s="140">
        <f>'D.1.4.4 - Silnoproud_01'!P132</f>
        <v>0</v>
      </c>
      <c r="AV120" s="139">
        <f>'D.1.4.4 - Silnoproud_01'!J35</f>
        <v>0</v>
      </c>
      <c r="AW120" s="139">
        <f>'D.1.4.4 - Silnoproud_01'!J36</f>
        <v>0</v>
      </c>
      <c r="AX120" s="139">
        <f>'D.1.4.4 - Silnoproud_01'!J37</f>
        <v>0</v>
      </c>
      <c r="AY120" s="139">
        <f>'D.1.4.4 - Silnoproud_01'!J38</f>
        <v>0</v>
      </c>
      <c r="AZ120" s="139">
        <f>'D.1.4.4 - Silnoproud_01'!F35</f>
        <v>0</v>
      </c>
      <c r="BA120" s="139">
        <f>'D.1.4.4 - Silnoproud_01'!F36</f>
        <v>0</v>
      </c>
      <c r="BB120" s="139">
        <f>'D.1.4.4 - Silnoproud_01'!F37</f>
        <v>0</v>
      </c>
      <c r="BC120" s="139">
        <f>'D.1.4.4 - Silnoproud_01'!F38</f>
        <v>0</v>
      </c>
      <c r="BD120" s="141">
        <f>'D.1.4.4 - Silnoproud_01'!F39</f>
        <v>0</v>
      </c>
      <c r="BE120" s="4"/>
      <c r="BT120" s="142" t="s">
        <v>86</v>
      </c>
      <c r="BV120" s="142" t="s">
        <v>79</v>
      </c>
      <c r="BW120" s="142" t="s">
        <v>149</v>
      </c>
      <c r="BX120" s="142" t="s">
        <v>142</v>
      </c>
      <c r="CL120" s="142" t="s">
        <v>1</v>
      </c>
    </row>
    <row r="121" s="4" customFormat="1" ht="16.5" customHeight="1">
      <c r="A121" s="133" t="s">
        <v>87</v>
      </c>
      <c r="B121" s="71"/>
      <c r="C121" s="134"/>
      <c r="D121" s="134"/>
      <c r="E121" s="135" t="s">
        <v>125</v>
      </c>
      <c r="F121" s="135"/>
      <c r="G121" s="135"/>
      <c r="H121" s="135"/>
      <c r="I121" s="135"/>
      <c r="J121" s="134"/>
      <c r="K121" s="135" t="s">
        <v>126</v>
      </c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6">
        <f>'D.1.4.5 - Slaboproud_01'!J32</f>
        <v>0</v>
      </c>
      <c r="AH121" s="134"/>
      <c r="AI121" s="134"/>
      <c r="AJ121" s="134"/>
      <c r="AK121" s="134"/>
      <c r="AL121" s="134"/>
      <c r="AM121" s="134"/>
      <c r="AN121" s="136">
        <f>SUM(AG121,AT121)</f>
        <v>0</v>
      </c>
      <c r="AO121" s="134"/>
      <c r="AP121" s="134"/>
      <c r="AQ121" s="137" t="s">
        <v>90</v>
      </c>
      <c r="AR121" s="73"/>
      <c r="AS121" s="138">
        <v>0</v>
      </c>
      <c r="AT121" s="139">
        <f>ROUND(SUM(AV121:AW121),2)</f>
        <v>0</v>
      </c>
      <c r="AU121" s="140">
        <f>'D.1.4.5 - Slaboproud_01'!P124</f>
        <v>0</v>
      </c>
      <c r="AV121" s="139">
        <f>'D.1.4.5 - Slaboproud_01'!J35</f>
        <v>0</v>
      </c>
      <c r="AW121" s="139">
        <f>'D.1.4.5 - Slaboproud_01'!J36</f>
        <v>0</v>
      </c>
      <c r="AX121" s="139">
        <f>'D.1.4.5 - Slaboproud_01'!J37</f>
        <v>0</v>
      </c>
      <c r="AY121" s="139">
        <f>'D.1.4.5 - Slaboproud_01'!J38</f>
        <v>0</v>
      </c>
      <c r="AZ121" s="139">
        <f>'D.1.4.5 - Slaboproud_01'!F35</f>
        <v>0</v>
      </c>
      <c r="BA121" s="139">
        <f>'D.1.4.5 - Slaboproud_01'!F36</f>
        <v>0</v>
      </c>
      <c r="BB121" s="139">
        <f>'D.1.4.5 - Slaboproud_01'!F37</f>
        <v>0</v>
      </c>
      <c r="BC121" s="139">
        <f>'D.1.4.5 - Slaboproud_01'!F38</f>
        <v>0</v>
      </c>
      <c r="BD121" s="141">
        <f>'D.1.4.5 - Slaboproud_01'!F39</f>
        <v>0</v>
      </c>
      <c r="BE121" s="4"/>
      <c r="BT121" s="142" t="s">
        <v>86</v>
      </c>
      <c r="BV121" s="142" t="s">
        <v>79</v>
      </c>
      <c r="BW121" s="142" t="s">
        <v>150</v>
      </c>
      <c r="BX121" s="142" t="s">
        <v>142</v>
      </c>
      <c r="CL121" s="142" t="s">
        <v>1</v>
      </c>
    </row>
    <row r="122" s="4" customFormat="1" ht="16.5" customHeight="1">
      <c r="A122" s="133" t="s">
        <v>87</v>
      </c>
      <c r="B122" s="71"/>
      <c r="C122" s="134"/>
      <c r="D122" s="134"/>
      <c r="E122" s="135" t="s">
        <v>128</v>
      </c>
      <c r="F122" s="135"/>
      <c r="G122" s="135"/>
      <c r="H122" s="135"/>
      <c r="I122" s="135"/>
      <c r="J122" s="134"/>
      <c r="K122" s="135" t="s">
        <v>129</v>
      </c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6">
        <f>'D.1.4.5.1 - Elektrická po..._01'!J32</f>
        <v>0</v>
      </c>
      <c r="AH122" s="134"/>
      <c r="AI122" s="134"/>
      <c r="AJ122" s="134"/>
      <c r="AK122" s="134"/>
      <c r="AL122" s="134"/>
      <c r="AM122" s="134"/>
      <c r="AN122" s="136">
        <f>SUM(AG122,AT122)</f>
        <v>0</v>
      </c>
      <c r="AO122" s="134"/>
      <c r="AP122" s="134"/>
      <c r="AQ122" s="137" t="s">
        <v>90</v>
      </c>
      <c r="AR122" s="73"/>
      <c r="AS122" s="138">
        <v>0</v>
      </c>
      <c r="AT122" s="139">
        <f>ROUND(SUM(AV122:AW122),2)</f>
        <v>0</v>
      </c>
      <c r="AU122" s="140">
        <f>'D.1.4.5.1 - Elektrická po..._01'!P123</f>
        <v>0</v>
      </c>
      <c r="AV122" s="139">
        <f>'D.1.4.5.1 - Elektrická po..._01'!J35</f>
        <v>0</v>
      </c>
      <c r="AW122" s="139">
        <f>'D.1.4.5.1 - Elektrická po..._01'!J36</f>
        <v>0</v>
      </c>
      <c r="AX122" s="139">
        <f>'D.1.4.5.1 - Elektrická po..._01'!J37</f>
        <v>0</v>
      </c>
      <c r="AY122" s="139">
        <f>'D.1.4.5.1 - Elektrická po..._01'!J38</f>
        <v>0</v>
      </c>
      <c r="AZ122" s="139">
        <f>'D.1.4.5.1 - Elektrická po..._01'!F35</f>
        <v>0</v>
      </c>
      <c r="BA122" s="139">
        <f>'D.1.4.5.1 - Elektrická po..._01'!F36</f>
        <v>0</v>
      </c>
      <c r="BB122" s="139">
        <f>'D.1.4.5.1 - Elektrická po..._01'!F37</f>
        <v>0</v>
      </c>
      <c r="BC122" s="139">
        <f>'D.1.4.5.1 - Elektrická po..._01'!F38</f>
        <v>0</v>
      </c>
      <c r="BD122" s="141">
        <f>'D.1.4.5.1 - Elektrická po..._01'!F39</f>
        <v>0</v>
      </c>
      <c r="BE122" s="4"/>
      <c r="BT122" s="142" t="s">
        <v>86</v>
      </c>
      <c r="BV122" s="142" t="s">
        <v>79</v>
      </c>
      <c r="BW122" s="142" t="s">
        <v>151</v>
      </c>
      <c r="BX122" s="142" t="s">
        <v>142</v>
      </c>
      <c r="CL122" s="142" t="s">
        <v>1</v>
      </c>
    </row>
    <row r="123" s="4" customFormat="1" ht="16.5" customHeight="1">
      <c r="A123" s="133" t="s">
        <v>87</v>
      </c>
      <c r="B123" s="71"/>
      <c r="C123" s="134"/>
      <c r="D123" s="134"/>
      <c r="E123" s="135" t="s">
        <v>152</v>
      </c>
      <c r="F123" s="135"/>
      <c r="G123" s="135"/>
      <c r="H123" s="135"/>
      <c r="I123" s="135"/>
      <c r="J123" s="134"/>
      <c r="K123" s="135" t="s">
        <v>153</v>
      </c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6">
        <f>'D.1.4.6 - Měření a regulace'!J32</f>
        <v>0</v>
      </c>
      <c r="AH123" s="134"/>
      <c r="AI123" s="134"/>
      <c r="AJ123" s="134"/>
      <c r="AK123" s="134"/>
      <c r="AL123" s="134"/>
      <c r="AM123" s="134"/>
      <c r="AN123" s="136">
        <f>SUM(AG123,AT123)</f>
        <v>0</v>
      </c>
      <c r="AO123" s="134"/>
      <c r="AP123" s="134"/>
      <c r="AQ123" s="137" t="s">
        <v>90</v>
      </c>
      <c r="AR123" s="73"/>
      <c r="AS123" s="138">
        <v>0</v>
      </c>
      <c r="AT123" s="139">
        <f>ROUND(SUM(AV123:AW123),2)</f>
        <v>0</v>
      </c>
      <c r="AU123" s="140">
        <f>'D.1.4.6 - Měření a regulace'!P128</f>
        <v>0</v>
      </c>
      <c r="AV123" s="139">
        <f>'D.1.4.6 - Měření a regulace'!J35</f>
        <v>0</v>
      </c>
      <c r="AW123" s="139">
        <f>'D.1.4.6 - Měření a regulace'!J36</f>
        <v>0</v>
      </c>
      <c r="AX123" s="139">
        <f>'D.1.4.6 - Měření a regulace'!J37</f>
        <v>0</v>
      </c>
      <c r="AY123" s="139">
        <f>'D.1.4.6 - Měření a regulace'!J38</f>
        <v>0</v>
      </c>
      <c r="AZ123" s="139">
        <f>'D.1.4.6 - Měření a regulace'!F35</f>
        <v>0</v>
      </c>
      <c r="BA123" s="139">
        <f>'D.1.4.6 - Měření a regulace'!F36</f>
        <v>0</v>
      </c>
      <c r="BB123" s="139">
        <f>'D.1.4.6 - Měření a regulace'!F37</f>
        <v>0</v>
      </c>
      <c r="BC123" s="139">
        <f>'D.1.4.6 - Měření a regulace'!F38</f>
        <v>0</v>
      </c>
      <c r="BD123" s="141">
        <f>'D.1.4.6 - Měření a regulace'!F39</f>
        <v>0</v>
      </c>
      <c r="BE123" s="4"/>
      <c r="BT123" s="142" t="s">
        <v>86</v>
      </c>
      <c r="BV123" s="142" t="s">
        <v>79</v>
      </c>
      <c r="BW123" s="142" t="s">
        <v>154</v>
      </c>
      <c r="BX123" s="142" t="s">
        <v>142</v>
      </c>
      <c r="CL123" s="142" t="s">
        <v>1</v>
      </c>
    </row>
    <row r="124" s="4" customFormat="1" ht="16.5" customHeight="1">
      <c r="A124" s="133" t="s">
        <v>87</v>
      </c>
      <c r="B124" s="71"/>
      <c r="C124" s="134"/>
      <c r="D124" s="134"/>
      <c r="E124" s="135" t="s">
        <v>155</v>
      </c>
      <c r="F124" s="135"/>
      <c r="G124" s="135"/>
      <c r="H124" s="135"/>
      <c r="I124" s="135"/>
      <c r="J124" s="134"/>
      <c r="K124" s="135" t="s">
        <v>156</v>
      </c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6">
        <f>'D.5 - Technologie heliportu'!J32</f>
        <v>0</v>
      </c>
      <c r="AH124" s="134"/>
      <c r="AI124" s="134"/>
      <c r="AJ124" s="134"/>
      <c r="AK124" s="134"/>
      <c r="AL124" s="134"/>
      <c r="AM124" s="134"/>
      <c r="AN124" s="136">
        <f>SUM(AG124,AT124)</f>
        <v>0</v>
      </c>
      <c r="AO124" s="134"/>
      <c r="AP124" s="134"/>
      <c r="AQ124" s="137" t="s">
        <v>90</v>
      </c>
      <c r="AR124" s="73"/>
      <c r="AS124" s="138">
        <v>0</v>
      </c>
      <c r="AT124" s="139">
        <f>ROUND(SUM(AV124:AW124),2)</f>
        <v>0</v>
      </c>
      <c r="AU124" s="140">
        <f>'D.5 - Technologie heliportu'!P123</f>
        <v>0</v>
      </c>
      <c r="AV124" s="139">
        <f>'D.5 - Technologie heliportu'!J35</f>
        <v>0</v>
      </c>
      <c r="AW124" s="139">
        <f>'D.5 - Technologie heliportu'!J36</f>
        <v>0</v>
      </c>
      <c r="AX124" s="139">
        <f>'D.5 - Technologie heliportu'!J37</f>
        <v>0</v>
      </c>
      <c r="AY124" s="139">
        <f>'D.5 - Technologie heliportu'!J38</f>
        <v>0</v>
      </c>
      <c r="AZ124" s="139">
        <f>'D.5 - Technologie heliportu'!F35</f>
        <v>0</v>
      </c>
      <c r="BA124" s="139">
        <f>'D.5 - Technologie heliportu'!F36</f>
        <v>0</v>
      </c>
      <c r="BB124" s="139">
        <f>'D.5 - Technologie heliportu'!F37</f>
        <v>0</v>
      </c>
      <c r="BC124" s="139">
        <f>'D.5 - Technologie heliportu'!F38</f>
        <v>0</v>
      </c>
      <c r="BD124" s="141">
        <f>'D.5 - Technologie heliportu'!F39</f>
        <v>0</v>
      </c>
      <c r="BE124" s="4"/>
      <c r="BT124" s="142" t="s">
        <v>86</v>
      </c>
      <c r="BV124" s="142" t="s">
        <v>79</v>
      </c>
      <c r="BW124" s="142" t="s">
        <v>157</v>
      </c>
      <c r="BX124" s="142" t="s">
        <v>142</v>
      </c>
      <c r="CL124" s="142" t="s">
        <v>1</v>
      </c>
    </row>
    <row r="125" s="4" customFormat="1" ht="16.5" customHeight="1">
      <c r="A125" s="133" t="s">
        <v>87</v>
      </c>
      <c r="B125" s="71"/>
      <c r="C125" s="134"/>
      <c r="D125" s="134"/>
      <c r="E125" s="135" t="s">
        <v>158</v>
      </c>
      <c r="F125" s="135"/>
      <c r="G125" s="135"/>
      <c r="H125" s="135"/>
      <c r="I125" s="135"/>
      <c r="J125" s="134"/>
      <c r="K125" s="135" t="s">
        <v>159</v>
      </c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6">
        <f>'D.6 - Hašení'!J32</f>
        <v>0</v>
      </c>
      <c r="AH125" s="134"/>
      <c r="AI125" s="134"/>
      <c r="AJ125" s="134"/>
      <c r="AK125" s="134"/>
      <c r="AL125" s="134"/>
      <c r="AM125" s="134"/>
      <c r="AN125" s="136">
        <f>SUM(AG125,AT125)</f>
        <v>0</v>
      </c>
      <c r="AO125" s="134"/>
      <c r="AP125" s="134"/>
      <c r="AQ125" s="137" t="s">
        <v>90</v>
      </c>
      <c r="AR125" s="73"/>
      <c r="AS125" s="138">
        <v>0</v>
      </c>
      <c r="AT125" s="139">
        <f>ROUND(SUM(AV125:AW125),2)</f>
        <v>0</v>
      </c>
      <c r="AU125" s="140">
        <f>'D.6 - Hašení'!P124</f>
        <v>0</v>
      </c>
      <c r="AV125" s="139">
        <f>'D.6 - Hašení'!J35</f>
        <v>0</v>
      </c>
      <c r="AW125" s="139">
        <f>'D.6 - Hašení'!J36</f>
        <v>0</v>
      </c>
      <c r="AX125" s="139">
        <f>'D.6 - Hašení'!J37</f>
        <v>0</v>
      </c>
      <c r="AY125" s="139">
        <f>'D.6 - Hašení'!J38</f>
        <v>0</v>
      </c>
      <c r="AZ125" s="139">
        <f>'D.6 - Hašení'!F35</f>
        <v>0</v>
      </c>
      <c r="BA125" s="139">
        <f>'D.6 - Hašení'!F36</f>
        <v>0</v>
      </c>
      <c r="BB125" s="139">
        <f>'D.6 - Hašení'!F37</f>
        <v>0</v>
      </c>
      <c r="BC125" s="139">
        <f>'D.6 - Hašení'!F38</f>
        <v>0</v>
      </c>
      <c r="BD125" s="141">
        <f>'D.6 - Hašení'!F39</f>
        <v>0</v>
      </c>
      <c r="BE125" s="4"/>
      <c r="BT125" s="142" t="s">
        <v>86</v>
      </c>
      <c r="BV125" s="142" t="s">
        <v>79</v>
      </c>
      <c r="BW125" s="142" t="s">
        <v>160</v>
      </c>
      <c r="BX125" s="142" t="s">
        <v>142</v>
      </c>
      <c r="CL125" s="142" t="s">
        <v>1</v>
      </c>
    </row>
    <row r="126" s="4" customFormat="1" ht="16.5" customHeight="1">
      <c r="A126" s="133" t="s">
        <v>87</v>
      </c>
      <c r="B126" s="71"/>
      <c r="C126" s="134"/>
      <c r="D126" s="134"/>
      <c r="E126" s="135" t="s">
        <v>137</v>
      </c>
      <c r="F126" s="135"/>
      <c r="G126" s="135"/>
      <c r="H126" s="135"/>
      <c r="I126" s="135"/>
      <c r="J126" s="134"/>
      <c r="K126" s="135" t="s">
        <v>138</v>
      </c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6">
        <f>'VRN - Vedlejší rozpočtové..._01'!J32</f>
        <v>0</v>
      </c>
      <c r="AH126" s="134"/>
      <c r="AI126" s="134"/>
      <c r="AJ126" s="134"/>
      <c r="AK126" s="134"/>
      <c r="AL126" s="134"/>
      <c r="AM126" s="134"/>
      <c r="AN126" s="136">
        <f>SUM(AG126,AT126)</f>
        <v>0</v>
      </c>
      <c r="AO126" s="134"/>
      <c r="AP126" s="134"/>
      <c r="AQ126" s="137" t="s">
        <v>90</v>
      </c>
      <c r="AR126" s="73"/>
      <c r="AS126" s="143">
        <v>0</v>
      </c>
      <c r="AT126" s="144">
        <f>ROUND(SUM(AV126:AW126),2)</f>
        <v>0</v>
      </c>
      <c r="AU126" s="145">
        <f>'VRN - Vedlejší rozpočtové..._01'!P121</f>
        <v>0</v>
      </c>
      <c r="AV126" s="144">
        <f>'VRN - Vedlejší rozpočtové..._01'!J35</f>
        <v>0</v>
      </c>
      <c r="AW126" s="144">
        <f>'VRN - Vedlejší rozpočtové..._01'!J36</f>
        <v>0</v>
      </c>
      <c r="AX126" s="144">
        <f>'VRN - Vedlejší rozpočtové..._01'!J37</f>
        <v>0</v>
      </c>
      <c r="AY126" s="144">
        <f>'VRN - Vedlejší rozpočtové..._01'!J38</f>
        <v>0</v>
      </c>
      <c r="AZ126" s="144">
        <f>'VRN - Vedlejší rozpočtové..._01'!F35</f>
        <v>0</v>
      </c>
      <c r="BA126" s="144">
        <f>'VRN - Vedlejší rozpočtové..._01'!F36</f>
        <v>0</v>
      </c>
      <c r="BB126" s="144">
        <f>'VRN - Vedlejší rozpočtové..._01'!F37</f>
        <v>0</v>
      </c>
      <c r="BC126" s="144">
        <f>'VRN - Vedlejší rozpočtové..._01'!F38</f>
        <v>0</v>
      </c>
      <c r="BD126" s="146">
        <f>'VRN - Vedlejší rozpočtové..._01'!F39</f>
        <v>0</v>
      </c>
      <c r="BE126" s="4"/>
      <c r="BT126" s="142" t="s">
        <v>86</v>
      </c>
      <c r="BV126" s="142" t="s">
        <v>79</v>
      </c>
      <c r="BW126" s="142" t="s">
        <v>161</v>
      </c>
      <c r="BX126" s="142" t="s">
        <v>142</v>
      </c>
      <c r="CL126" s="142" t="s">
        <v>1</v>
      </c>
    </row>
    <row r="127" s="2" customFormat="1" ht="30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5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</row>
    <row r="128" s="2" customFormat="1" ht="6.96" customHeight="1">
      <c r="A128" s="39"/>
      <c r="B128" s="67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45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</row>
  </sheetData>
  <sheetProtection sheet="1" formatColumns="0" formatRows="0" objects="1" scenarios="1" spinCount="100000" saltValue="IN0qSpNesq5Qn8npIUODf6ufLDo26iFb+q9uYwnhXMTtkZr13vZ0+vjWzjbFPlcnugSan06wVCCJoT49p51A+Q==" hashValue="itWciFuDV1TyDt6iO7/Z1FSyt4TM2SPlOKr7NXlSo+mw2tE5Djs+FWtKtQdGZwfh7entfEpMV/UaCKDVJpPGQw==" algorithmName="SHA-512" password="CC35"/>
  <mergeCells count="166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101:AM101"/>
    <mergeCell ref="AN101:AP101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N109:AP109"/>
    <mergeCell ref="AG109:AM109"/>
    <mergeCell ref="AN110:AP110"/>
    <mergeCell ref="AG110:AM110"/>
    <mergeCell ref="AN111:AP111"/>
    <mergeCell ref="AG111:AM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G116:AM116"/>
    <mergeCell ref="AN116:AP116"/>
    <mergeCell ref="AN117:AP117"/>
    <mergeCell ref="AG117:AM117"/>
    <mergeCell ref="AN118:AP118"/>
    <mergeCell ref="AG118:AM118"/>
    <mergeCell ref="AN119:AP119"/>
    <mergeCell ref="AG119:AM119"/>
    <mergeCell ref="AN120:AP120"/>
    <mergeCell ref="AG120:AM120"/>
    <mergeCell ref="AG121:AM121"/>
    <mergeCell ref="AN121:AP121"/>
    <mergeCell ref="AN122:AP122"/>
    <mergeCell ref="AG122:AM122"/>
    <mergeCell ref="AN123:AP123"/>
    <mergeCell ref="AG123:AM123"/>
    <mergeCell ref="AN124:AP124"/>
    <mergeCell ref="AG124:AM124"/>
    <mergeCell ref="AN125:AP125"/>
    <mergeCell ref="AG125:AM125"/>
    <mergeCell ref="AN126:AP126"/>
    <mergeCell ref="AG126:AM126"/>
    <mergeCell ref="L85:AO85"/>
    <mergeCell ref="I92:AF92"/>
    <mergeCell ref="C92:G92"/>
    <mergeCell ref="J95:AF95"/>
    <mergeCell ref="D95:H95"/>
    <mergeCell ref="K96:AF96"/>
    <mergeCell ref="E96:I96"/>
    <mergeCell ref="K97:AF97"/>
    <mergeCell ref="E97:I97"/>
    <mergeCell ref="K98:AF98"/>
    <mergeCell ref="E98:I98"/>
    <mergeCell ref="E99:I99"/>
    <mergeCell ref="K99:AF99"/>
    <mergeCell ref="K100:AF100"/>
    <mergeCell ref="E100:I100"/>
    <mergeCell ref="E101:I101"/>
    <mergeCell ref="K101:AF101"/>
    <mergeCell ref="E102:I102"/>
    <mergeCell ref="K102:AF102"/>
    <mergeCell ref="E103:I103"/>
    <mergeCell ref="K103:AF103"/>
    <mergeCell ref="AM87:AN87"/>
    <mergeCell ref="AM89:AP89"/>
    <mergeCell ref="AS89:AT91"/>
    <mergeCell ref="AM90:AP90"/>
    <mergeCell ref="AG92:AM92"/>
    <mergeCell ref="AN92:AP92"/>
    <mergeCell ref="AN95:AP95"/>
    <mergeCell ref="AG95:AM95"/>
    <mergeCell ref="AN96:AP96"/>
    <mergeCell ref="AG96:AM96"/>
    <mergeCell ref="AG97:AM97"/>
    <mergeCell ref="AN97:AP97"/>
    <mergeCell ref="AN98:AP98"/>
    <mergeCell ref="AG98:AM98"/>
    <mergeCell ref="AN99:AP99"/>
    <mergeCell ref="AG99:AM99"/>
    <mergeCell ref="AN100:AP100"/>
    <mergeCell ref="AG100:AM100"/>
    <mergeCell ref="AG94:AM94"/>
    <mergeCell ref="AN94:AP94"/>
    <mergeCell ref="E104:I104"/>
    <mergeCell ref="K104:AF104"/>
    <mergeCell ref="E105:I105"/>
    <mergeCell ref="K105:AF105"/>
    <mergeCell ref="E106:I106"/>
    <mergeCell ref="K106:AF106"/>
    <mergeCell ref="K107:AF107"/>
    <mergeCell ref="E107:I107"/>
    <mergeCell ref="K108:AF108"/>
    <mergeCell ref="E108:I108"/>
    <mergeCell ref="E109:I109"/>
    <mergeCell ref="K109:AF109"/>
    <mergeCell ref="E110:I110"/>
    <mergeCell ref="K110:AF110"/>
    <mergeCell ref="K111:AF111"/>
    <mergeCell ref="E111:I111"/>
    <mergeCell ref="K112:AF112"/>
    <mergeCell ref="E112:I112"/>
    <mergeCell ref="J113:AF113"/>
    <mergeCell ref="D113:H113"/>
    <mergeCell ref="K114:AF114"/>
    <mergeCell ref="E114:I114"/>
    <mergeCell ref="E115:I115"/>
    <mergeCell ref="K115:AF115"/>
    <mergeCell ref="K116:AF116"/>
    <mergeCell ref="E116:I116"/>
    <mergeCell ref="K117:AF117"/>
    <mergeCell ref="E117:I117"/>
    <mergeCell ref="K118:AF118"/>
    <mergeCell ref="E118:I118"/>
    <mergeCell ref="E119:I119"/>
    <mergeCell ref="K119:AF119"/>
    <mergeCell ref="E120:I120"/>
    <mergeCell ref="K120:AF120"/>
    <mergeCell ref="E121:I121"/>
    <mergeCell ref="K121:AF121"/>
    <mergeCell ref="E122:I122"/>
    <mergeCell ref="K122:AF122"/>
    <mergeCell ref="E123:I123"/>
    <mergeCell ref="K123:AF123"/>
    <mergeCell ref="E124:I124"/>
    <mergeCell ref="K124:AF124"/>
    <mergeCell ref="E125:I125"/>
    <mergeCell ref="K125:AF125"/>
    <mergeCell ref="E126:I126"/>
    <mergeCell ref="K126:AF126"/>
  </mergeCells>
  <hyperlinks>
    <hyperlink ref="A96" location="'D.1.1 - Architektonicko-s...'!C2" display="/"/>
    <hyperlink ref="A97" location="'D.1.1.1 - ARS-MOST'!C2" display="/"/>
    <hyperlink ref="A98" location="'D.1.1.3 - Záchytný systém'!C2" display="/"/>
    <hyperlink ref="A99" location="'D.1.1.4 - Výtahy'!C2" display="/"/>
    <hyperlink ref="A100" location="'D.1.2 - Stavebně-konstruk...'!C2" display="/"/>
    <hyperlink ref="A101" location="'D.1.4.1 - Zdravotně-techn...'!C2" display="/"/>
    <hyperlink ref="A102" location="'D.1.4.1b - Drenáže'!C2" display="/"/>
    <hyperlink ref="A103" location="'D.1.4.2 - Vytápění'!C2" display="/"/>
    <hyperlink ref="A104" location="'D.1.4.2.1 - Teplovod'!C2" display="/"/>
    <hyperlink ref="A105" location="'D.1.4.3 - Vzduchotechnika'!C2" display="/"/>
    <hyperlink ref="A106" location="'D.1.4.3.1 - VRF chlazení'!C2" display="/"/>
    <hyperlink ref="A107" location="'D.1.4.4 - Silnoproud'!C2" display="/"/>
    <hyperlink ref="A108" location="'D.1.4.5 - Slaboproud'!C2" display="/"/>
    <hyperlink ref="A109" location="'D.1.4.5.1 - Elektrická po...'!C2" display="/"/>
    <hyperlink ref="A110" location="'D.2 - Zpevněné plochy a k...'!C2" display="/"/>
    <hyperlink ref="A111" location="'D.3 - Vnější kanalizace'!C2" display="/"/>
    <hyperlink ref="A112" location="'VRN - Vedlejší rozpočtové...'!C2" display="/"/>
    <hyperlink ref="A114" location="'D.1.1 - Architektonicko-s..._01'!C2" display="/"/>
    <hyperlink ref="A115" location="'D.1.2 - Stavebně-konstruk..._01'!C2" display="/"/>
    <hyperlink ref="A116" location="'D.1.4.1 - Zdravotně-techn..._01'!C2" display="/"/>
    <hyperlink ref="A117" location="'D.1.4.2 - Vytápění_01'!C2" display="/"/>
    <hyperlink ref="A118" location="'D.1.4.3 - Vzduchotechnika_01'!C2" display="/"/>
    <hyperlink ref="A119" location="'D.1.4.3.1 - VRF chlazení_01'!C2" display="/"/>
    <hyperlink ref="A120" location="'D.1.4.4 - Silnoproud_01'!C2" display="/"/>
    <hyperlink ref="A121" location="'D.1.4.5 - Slaboproud_01'!C2" display="/"/>
    <hyperlink ref="A122" location="'D.1.4.5.1 - Elektrická po..._01'!C2" display="/"/>
    <hyperlink ref="A123" location="'D.1.4.6 - Měření a regulace'!C2" display="/"/>
    <hyperlink ref="A124" location="'D.5 - Technologie heliportu'!C2" display="/"/>
    <hyperlink ref="A125" location="'D.6 - Hašení'!C2" display="/"/>
    <hyperlink ref="A126" location="'VRN - Vedlejší rozpočtové..._01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4609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ROUND((SUM(BE132:BE222)),  2)</f>
        <v>0</v>
      </c>
      <c r="G35" s="39"/>
      <c r="H35" s="39"/>
      <c r="I35" s="166">
        <v>0.20999999999999999</v>
      </c>
      <c r="J35" s="165">
        <f>ROUND(((SUM(BE132:BE222))*I35),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ROUND((SUM(BF132:BF222)),  2)</f>
        <v>0</v>
      </c>
      <c r="G36" s="39"/>
      <c r="H36" s="39"/>
      <c r="I36" s="166">
        <v>0.12</v>
      </c>
      <c r="J36" s="165">
        <f>ROUND(((SUM(BF132:BF222))*I36),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ROUND((SUM(BG132:BG222)),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ROUND((SUM(BH132:BH222)),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ROUND((SUM(BI132:BI222)),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D.1.4.2.1 - Teplovod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4415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4610</v>
      </c>
      <c r="E100" s="193"/>
      <c r="F100" s="193"/>
      <c r="G100" s="193"/>
      <c r="H100" s="193"/>
      <c r="I100" s="193"/>
      <c r="J100" s="194">
        <f>J137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4611</v>
      </c>
      <c r="E101" s="193"/>
      <c r="F101" s="193"/>
      <c r="G101" s="193"/>
      <c r="H101" s="193"/>
      <c r="I101" s="193"/>
      <c r="J101" s="194">
        <f>J176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4612</v>
      </c>
      <c r="E102" s="198"/>
      <c r="F102" s="198"/>
      <c r="G102" s="198"/>
      <c r="H102" s="198"/>
      <c r="I102" s="198"/>
      <c r="J102" s="199">
        <f>J183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4613</v>
      </c>
      <c r="E103" s="198"/>
      <c r="F103" s="198"/>
      <c r="G103" s="198"/>
      <c r="H103" s="198"/>
      <c r="I103" s="198"/>
      <c r="J103" s="199">
        <f>J186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4614</v>
      </c>
      <c r="E104" s="198"/>
      <c r="F104" s="198"/>
      <c r="G104" s="198"/>
      <c r="H104" s="198"/>
      <c r="I104" s="198"/>
      <c r="J104" s="199">
        <f>J188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4615</v>
      </c>
      <c r="E105" s="198"/>
      <c r="F105" s="198"/>
      <c r="G105" s="198"/>
      <c r="H105" s="198"/>
      <c r="I105" s="198"/>
      <c r="J105" s="199">
        <f>J191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4616</v>
      </c>
      <c r="E106" s="198"/>
      <c r="F106" s="198"/>
      <c r="G106" s="198"/>
      <c r="H106" s="198"/>
      <c r="I106" s="198"/>
      <c r="J106" s="199">
        <f>J193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9" customFormat="1" ht="24.96" customHeight="1">
      <c r="A107" s="9"/>
      <c r="B107" s="190"/>
      <c r="C107" s="191"/>
      <c r="D107" s="192" t="s">
        <v>4617</v>
      </c>
      <c r="E107" s="193"/>
      <c r="F107" s="193"/>
      <c r="G107" s="193"/>
      <c r="H107" s="193"/>
      <c r="I107" s="193"/>
      <c r="J107" s="194">
        <f>J196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4618</v>
      </c>
      <c r="E108" s="193"/>
      <c r="F108" s="193"/>
      <c r="G108" s="193"/>
      <c r="H108" s="193"/>
      <c r="I108" s="193"/>
      <c r="J108" s="194">
        <f>J201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0"/>
      <c r="C109" s="191"/>
      <c r="D109" s="192" t="s">
        <v>4619</v>
      </c>
      <c r="E109" s="193"/>
      <c r="F109" s="193"/>
      <c r="G109" s="193"/>
      <c r="H109" s="193"/>
      <c r="I109" s="193"/>
      <c r="J109" s="194">
        <f>J205</f>
        <v>0</v>
      </c>
      <c r="K109" s="191"/>
      <c r="L109" s="19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90"/>
      <c r="C110" s="191"/>
      <c r="D110" s="192" t="s">
        <v>4620</v>
      </c>
      <c r="E110" s="193"/>
      <c r="F110" s="193"/>
      <c r="G110" s="193"/>
      <c r="H110" s="193"/>
      <c r="I110" s="193"/>
      <c r="J110" s="194">
        <f>J215</f>
        <v>0</v>
      </c>
      <c r="K110" s="191"/>
      <c r="L110" s="195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220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178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181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184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D.1.4.2.1 - Teplovod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České Budějovice</v>
      </c>
      <c r="G126" s="41"/>
      <c r="H126" s="41"/>
      <c r="I126" s="33" t="s">
        <v>22</v>
      </c>
      <c r="J126" s="80" t="str">
        <f>IF(J14="","",J14)</f>
        <v>13. 6. 2025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30</v>
      </c>
      <c r="J128" s="37" t="str">
        <f>E23</f>
        <v>AGP nova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28</v>
      </c>
      <c r="D129" s="41"/>
      <c r="E129" s="41"/>
      <c r="F129" s="28" t="str">
        <f>IF(E20="","",E20)</f>
        <v>Vyplň údaj</v>
      </c>
      <c r="G129" s="41"/>
      <c r="H129" s="41"/>
      <c r="I129" s="33" t="s">
        <v>33</v>
      </c>
      <c r="J129" s="37" t="str">
        <f>E26</f>
        <v>QSB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221</v>
      </c>
      <c r="D131" s="204" t="s">
        <v>62</v>
      </c>
      <c r="E131" s="204" t="s">
        <v>58</v>
      </c>
      <c r="F131" s="204" t="s">
        <v>59</v>
      </c>
      <c r="G131" s="204" t="s">
        <v>222</v>
      </c>
      <c r="H131" s="204" t="s">
        <v>223</v>
      </c>
      <c r="I131" s="204" t="s">
        <v>224</v>
      </c>
      <c r="J131" s="205" t="s">
        <v>192</v>
      </c>
      <c r="K131" s="206" t="s">
        <v>225</v>
      </c>
      <c r="L131" s="207"/>
      <c r="M131" s="101" t="s">
        <v>1</v>
      </c>
      <c r="N131" s="102" t="s">
        <v>41</v>
      </c>
      <c r="O131" s="102" t="s">
        <v>226</v>
      </c>
      <c r="P131" s="102" t="s">
        <v>227</v>
      </c>
      <c r="Q131" s="102" t="s">
        <v>228</v>
      </c>
      <c r="R131" s="102" t="s">
        <v>229</v>
      </c>
      <c r="S131" s="102" t="s">
        <v>230</v>
      </c>
      <c r="T131" s="103" t="s">
        <v>231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232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P133+P137+P176+P196+P201+P205+P215</f>
        <v>0</v>
      </c>
      <c r="Q132" s="105"/>
      <c r="R132" s="210">
        <f>R133+R137+R176+R196+R201+R205+R215</f>
        <v>0</v>
      </c>
      <c r="S132" s="105"/>
      <c r="T132" s="211">
        <f>T133+T137+T176+T196+T201+T205+T215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76</v>
      </c>
      <c r="AU132" s="18" t="s">
        <v>194</v>
      </c>
      <c r="BK132" s="212">
        <f>BK133+BK137+BK176+BK196+BK201+BK205+BK215</f>
        <v>0</v>
      </c>
    </row>
    <row r="133" s="12" customFormat="1" ht="25.92" customHeight="1">
      <c r="A133" s="12"/>
      <c r="B133" s="213"/>
      <c r="C133" s="214"/>
      <c r="D133" s="215" t="s">
        <v>76</v>
      </c>
      <c r="E133" s="216" t="s">
        <v>2152</v>
      </c>
      <c r="F133" s="216" t="s">
        <v>4441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SUM(P134:P136)</f>
        <v>0</v>
      </c>
      <c r="Q133" s="221"/>
      <c r="R133" s="222">
        <f>SUM(R134:R136)</f>
        <v>0</v>
      </c>
      <c r="S133" s="221"/>
      <c r="T133" s="223">
        <f>SUM(T134:T136)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84</v>
      </c>
      <c r="AT133" s="225" t="s">
        <v>76</v>
      </c>
      <c r="AU133" s="225" t="s">
        <v>77</v>
      </c>
      <c r="AY133" s="224" t="s">
        <v>235</v>
      </c>
      <c r="BK133" s="226">
        <f>SUM(BK134:BK136)</f>
        <v>0</v>
      </c>
    </row>
    <row r="134" s="2" customFormat="1" ht="16.5" customHeight="1">
      <c r="A134" s="39"/>
      <c r="B134" s="40"/>
      <c r="C134" s="229" t="s">
        <v>77</v>
      </c>
      <c r="D134" s="229" t="s">
        <v>237</v>
      </c>
      <c r="E134" s="230" t="s">
        <v>4621</v>
      </c>
      <c r="F134" s="231" t="s">
        <v>4447</v>
      </c>
      <c r="G134" s="232" t="s">
        <v>4456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241</v>
      </c>
      <c r="AT134" s="241" t="s">
        <v>237</v>
      </c>
      <c r="AU134" s="241" t="s">
        <v>84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241</v>
      </c>
      <c r="BM134" s="241" t="s">
        <v>86</v>
      </c>
    </row>
    <row r="135" s="2" customFormat="1" ht="16.5" customHeight="1">
      <c r="A135" s="39"/>
      <c r="B135" s="40"/>
      <c r="C135" s="229" t="s">
        <v>77</v>
      </c>
      <c r="D135" s="229" t="s">
        <v>237</v>
      </c>
      <c r="E135" s="230" t="s">
        <v>4622</v>
      </c>
      <c r="F135" s="231" t="s">
        <v>4623</v>
      </c>
      <c r="G135" s="232" t="s">
        <v>4456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241</v>
      </c>
      <c r="AT135" s="241" t="s">
        <v>237</v>
      </c>
      <c r="AU135" s="241" t="s">
        <v>84</v>
      </c>
      <c r="AY135" s="18" t="s">
        <v>235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241</v>
      </c>
      <c r="BM135" s="241" t="s">
        <v>241</v>
      </c>
    </row>
    <row r="136" s="2" customFormat="1" ht="16.5" customHeight="1">
      <c r="A136" s="39"/>
      <c r="B136" s="40"/>
      <c r="C136" s="229" t="s">
        <v>77</v>
      </c>
      <c r="D136" s="229" t="s">
        <v>237</v>
      </c>
      <c r="E136" s="230" t="s">
        <v>4624</v>
      </c>
      <c r="F136" s="231" t="s">
        <v>4451</v>
      </c>
      <c r="G136" s="232" t="s">
        <v>4456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241</v>
      </c>
      <c r="AT136" s="241" t="s">
        <v>237</v>
      </c>
      <c r="AU136" s="241" t="s">
        <v>84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241</v>
      </c>
      <c r="BM136" s="241" t="s">
        <v>269</v>
      </c>
    </row>
    <row r="137" s="12" customFormat="1" ht="25.92" customHeight="1">
      <c r="A137" s="12"/>
      <c r="B137" s="213"/>
      <c r="C137" s="214"/>
      <c r="D137" s="215" t="s">
        <v>76</v>
      </c>
      <c r="E137" s="216" t="s">
        <v>4452</v>
      </c>
      <c r="F137" s="216" t="s">
        <v>4625</v>
      </c>
      <c r="G137" s="214"/>
      <c r="H137" s="214"/>
      <c r="I137" s="217"/>
      <c r="J137" s="218">
        <f>BK137</f>
        <v>0</v>
      </c>
      <c r="K137" s="214"/>
      <c r="L137" s="219"/>
      <c r="M137" s="220"/>
      <c r="N137" s="221"/>
      <c r="O137" s="221"/>
      <c r="P137" s="222">
        <f>SUM(P138:P175)</f>
        <v>0</v>
      </c>
      <c r="Q137" s="221"/>
      <c r="R137" s="222">
        <f>SUM(R138:R175)</f>
        <v>0</v>
      </c>
      <c r="S137" s="221"/>
      <c r="T137" s="223">
        <f>SUM(T138:T175)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4" t="s">
        <v>84</v>
      </c>
      <c r="AT137" s="225" t="s">
        <v>76</v>
      </c>
      <c r="AU137" s="225" t="s">
        <v>77</v>
      </c>
      <c r="AY137" s="224" t="s">
        <v>235</v>
      </c>
      <c r="BK137" s="226">
        <f>SUM(BK138:BK175)</f>
        <v>0</v>
      </c>
    </row>
    <row r="138" s="2" customFormat="1" ht="21.75" customHeight="1">
      <c r="A138" s="39"/>
      <c r="B138" s="40"/>
      <c r="C138" s="229" t="s">
        <v>77</v>
      </c>
      <c r="D138" s="229" t="s">
        <v>237</v>
      </c>
      <c r="E138" s="230" t="s">
        <v>4626</v>
      </c>
      <c r="F138" s="231" t="s">
        <v>4627</v>
      </c>
      <c r="G138" s="232" t="s">
        <v>676</v>
      </c>
      <c r="H138" s="233">
        <v>4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241</v>
      </c>
      <c r="AT138" s="241" t="s">
        <v>237</v>
      </c>
      <c r="AU138" s="241" t="s">
        <v>84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241</v>
      </c>
      <c r="BM138" s="241" t="s">
        <v>281</v>
      </c>
    </row>
    <row r="139" s="2" customFormat="1">
      <c r="A139" s="39"/>
      <c r="B139" s="40"/>
      <c r="C139" s="41"/>
      <c r="D139" s="245" t="s">
        <v>621</v>
      </c>
      <c r="E139" s="41"/>
      <c r="F139" s="298" t="s">
        <v>4628</v>
      </c>
      <c r="G139" s="41"/>
      <c r="H139" s="41"/>
      <c r="I139" s="299"/>
      <c r="J139" s="41"/>
      <c r="K139" s="41"/>
      <c r="L139" s="45"/>
      <c r="M139" s="300"/>
      <c r="N139" s="301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621</v>
      </c>
      <c r="AU139" s="18" t="s">
        <v>84</v>
      </c>
    </row>
    <row r="140" s="2" customFormat="1" ht="24.15" customHeight="1">
      <c r="A140" s="39"/>
      <c r="B140" s="40"/>
      <c r="C140" s="229" t="s">
        <v>77</v>
      </c>
      <c r="D140" s="229" t="s">
        <v>237</v>
      </c>
      <c r="E140" s="230" t="s">
        <v>4629</v>
      </c>
      <c r="F140" s="231" t="s">
        <v>4630</v>
      </c>
      <c r="G140" s="232" t="s">
        <v>676</v>
      </c>
      <c r="H140" s="233">
        <v>4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241</v>
      </c>
      <c r="AT140" s="241" t="s">
        <v>237</v>
      </c>
      <c r="AU140" s="241" t="s">
        <v>84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241</v>
      </c>
      <c r="BM140" s="241" t="s">
        <v>291</v>
      </c>
    </row>
    <row r="141" s="2" customFormat="1">
      <c r="A141" s="39"/>
      <c r="B141" s="40"/>
      <c r="C141" s="41"/>
      <c r="D141" s="245" t="s">
        <v>621</v>
      </c>
      <c r="E141" s="41"/>
      <c r="F141" s="298" t="s">
        <v>4628</v>
      </c>
      <c r="G141" s="41"/>
      <c r="H141" s="41"/>
      <c r="I141" s="299"/>
      <c r="J141" s="41"/>
      <c r="K141" s="41"/>
      <c r="L141" s="45"/>
      <c r="M141" s="300"/>
      <c r="N141" s="301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621</v>
      </c>
      <c r="AU141" s="18" t="s">
        <v>84</v>
      </c>
    </row>
    <row r="142" s="2" customFormat="1" ht="24.15" customHeight="1">
      <c r="A142" s="39"/>
      <c r="B142" s="40"/>
      <c r="C142" s="229" t="s">
        <v>77</v>
      </c>
      <c r="D142" s="229" t="s">
        <v>237</v>
      </c>
      <c r="E142" s="230" t="s">
        <v>4631</v>
      </c>
      <c r="F142" s="231" t="s">
        <v>4632</v>
      </c>
      <c r="G142" s="232" t="s">
        <v>676</v>
      </c>
      <c r="H142" s="233">
        <v>4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241</v>
      </c>
      <c r="AT142" s="241" t="s">
        <v>237</v>
      </c>
      <c r="AU142" s="241" t="s">
        <v>84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241</v>
      </c>
      <c r="BM142" s="241" t="s">
        <v>8</v>
      </c>
    </row>
    <row r="143" s="2" customFormat="1">
      <c r="A143" s="39"/>
      <c r="B143" s="40"/>
      <c r="C143" s="41"/>
      <c r="D143" s="245" t="s">
        <v>621</v>
      </c>
      <c r="E143" s="41"/>
      <c r="F143" s="298" t="s">
        <v>4628</v>
      </c>
      <c r="G143" s="41"/>
      <c r="H143" s="41"/>
      <c r="I143" s="299"/>
      <c r="J143" s="41"/>
      <c r="K143" s="41"/>
      <c r="L143" s="45"/>
      <c r="M143" s="300"/>
      <c r="N143" s="301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621</v>
      </c>
      <c r="AU143" s="18" t="s">
        <v>84</v>
      </c>
    </row>
    <row r="144" s="2" customFormat="1" ht="16.5" customHeight="1">
      <c r="A144" s="39"/>
      <c r="B144" s="40"/>
      <c r="C144" s="229" t="s">
        <v>77</v>
      </c>
      <c r="D144" s="229" t="s">
        <v>237</v>
      </c>
      <c r="E144" s="230" t="s">
        <v>4633</v>
      </c>
      <c r="F144" s="231" t="s">
        <v>4634</v>
      </c>
      <c r="G144" s="232" t="s">
        <v>676</v>
      </c>
      <c r="H144" s="233">
        <v>12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241</v>
      </c>
      <c r="AT144" s="241" t="s">
        <v>237</v>
      </c>
      <c r="AU144" s="241" t="s">
        <v>84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241</v>
      </c>
      <c r="BM144" s="241" t="s">
        <v>315</v>
      </c>
    </row>
    <row r="145" s="2" customFormat="1">
      <c r="A145" s="39"/>
      <c r="B145" s="40"/>
      <c r="C145" s="41"/>
      <c r="D145" s="245" t="s">
        <v>621</v>
      </c>
      <c r="E145" s="41"/>
      <c r="F145" s="298" t="s">
        <v>4628</v>
      </c>
      <c r="G145" s="41"/>
      <c r="H145" s="41"/>
      <c r="I145" s="299"/>
      <c r="J145" s="41"/>
      <c r="K145" s="41"/>
      <c r="L145" s="45"/>
      <c r="M145" s="300"/>
      <c r="N145" s="301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621</v>
      </c>
      <c r="AU145" s="18" t="s">
        <v>84</v>
      </c>
    </row>
    <row r="146" s="2" customFormat="1" ht="16.5" customHeight="1">
      <c r="A146" s="39"/>
      <c r="B146" s="40"/>
      <c r="C146" s="229" t="s">
        <v>77</v>
      </c>
      <c r="D146" s="229" t="s">
        <v>237</v>
      </c>
      <c r="E146" s="230" t="s">
        <v>4635</v>
      </c>
      <c r="F146" s="231" t="s">
        <v>4636</v>
      </c>
      <c r="G146" s="232" t="s">
        <v>676</v>
      </c>
      <c r="H146" s="233">
        <v>4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241</v>
      </c>
      <c r="AT146" s="241" t="s">
        <v>237</v>
      </c>
      <c r="AU146" s="241" t="s">
        <v>84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241</v>
      </c>
      <c r="BM146" s="241" t="s">
        <v>325</v>
      </c>
    </row>
    <row r="147" s="2" customFormat="1">
      <c r="A147" s="39"/>
      <c r="B147" s="40"/>
      <c r="C147" s="41"/>
      <c r="D147" s="245" t="s">
        <v>621</v>
      </c>
      <c r="E147" s="41"/>
      <c r="F147" s="298" t="s">
        <v>4628</v>
      </c>
      <c r="G147" s="41"/>
      <c r="H147" s="41"/>
      <c r="I147" s="299"/>
      <c r="J147" s="41"/>
      <c r="K147" s="41"/>
      <c r="L147" s="45"/>
      <c r="M147" s="300"/>
      <c r="N147" s="301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621</v>
      </c>
      <c r="AU147" s="18" t="s">
        <v>84</v>
      </c>
    </row>
    <row r="148" s="2" customFormat="1" ht="33" customHeight="1">
      <c r="A148" s="39"/>
      <c r="B148" s="40"/>
      <c r="C148" s="229" t="s">
        <v>77</v>
      </c>
      <c r="D148" s="229" t="s">
        <v>237</v>
      </c>
      <c r="E148" s="230" t="s">
        <v>4637</v>
      </c>
      <c r="F148" s="231" t="s">
        <v>4638</v>
      </c>
      <c r="G148" s="232" t="s">
        <v>4456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84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339</v>
      </c>
    </row>
    <row r="149" s="2" customFormat="1">
      <c r="A149" s="39"/>
      <c r="B149" s="40"/>
      <c r="C149" s="41"/>
      <c r="D149" s="245" t="s">
        <v>621</v>
      </c>
      <c r="E149" s="41"/>
      <c r="F149" s="298" t="s">
        <v>4628</v>
      </c>
      <c r="G149" s="41"/>
      <c r="H149" s="41"/>
      <c r="I149" s="299"/>
      <c r="J149" s="41"/>
      <c r="K149" s="41"/>
      <c r="L149" s="45"/>
      <c r="M149" s="300"/>
      <c r="N149" s="301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621</v>
      </c>
      <c r="AU149" s="18" t="s">
        <v>84</v>
      </c>
    </row>
    <row r="150" s="2" customFormat="1" ht="21.75" customHeight="1">
      <c r="A150" s="39"/>
      <c r="B150" s="40"/>
      <c r="C150" s="229" t="s">
        <v>77</v>
      </c>
      <c r="D150" s="229" t="s">
        <v>237</v>
      </c>
      <c r="E150" s="230" t="s">
        <v>4639</v>
      </c>
      <c r="F150" s="231" t="s">
        <v>4640</v>
      </c>
      <c r="G150" s="232" t="s">
        <v>676</v>
      </c>
      <c r="H150" s="233">
        <v>8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241</v>
      </c>
      <c r="AT150" s="241" t="s">
        <v>237</v>
      </c>
      <c r="AU150" s="241" t="s">
        <v>84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241</v>
      </c>
      <c r="BM150" s="241" t="s">
        <v>349</v>
      </c>
    </row>
    <row r="151" s="2" customFormat="1">
      <c r="A151" s="39"/>
      <c r="B151" s="40"/>
      <c r="C151" s="41"/>
      <c r="D151" s="245" t="s">
        <v>621</v>
      </c>
      <c r="E151" s="41"/>
      <c r="F151" s="298" t="s">
        <v>4628</v>
      </c>
      <c r="G151" s="41"/>
      <c r="H151" s="41"/>
      <c r="I151" s="299"/>
      <c r="J151" s="41"/>
      <c r="K151" s="41"/>
      <c r="L151" s="45"/>
      <c r="M151" s="300"/>
      <c r="N151" s="301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621</v>
      </c>
      <c r="AU151" s="18" t="s">
        <v>84</v>
      </c>
    </row>
    <row r="152" s="2" customFormat="1" ht="16.5" customHeight="1">
      <c r="A152" s="39"/>
      <c r="B152" s="40"/>
      <c r="C152" s="229" t="s">
        <v>77</v>
      </c>
      <c r="D152" s="229" t="s">
        <v>237</v>
      </c>
      <c r="E152" s="230" t="s">
        <v>4641</v>
      </c>
      <c r="F152" s="231" t="s">
        <v>4642</v>
      </c>
      <c r="G152" s="232" t="s">
        <v>4456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241</v>
      </c>
      <c r="AT152" s="241" t="s">
        <v>237</v>
      </c>
      <c r="AU152" s="241" t="s">
        <v>84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241</v>
      </c>
      <c r="BM152" s="241" t="s">
        <v>364</v>
      </c>
    </row>
    <row r="153" s="2" customFormat="1">
      <c r="A153" s="39"/>
      <c r="B153" s="40"/>
      <c r="C153" s="41"/>
      <c r="D153" s="245" t="s">
        <v>621</v>
      </c>
      <c r="E153" s="41"/>
      <c r="F153" s="298" t="s">
        <v>4628</v>
      </c>
      <c r="G153" s="41"/>
      <c r="H153" s="41"/>
      <c r="I153" s="299"/>
      <c r="J153" s="41"/>
      <c r="K153" s="41"/>
      <c r="L153" s="45"/>
      <c r="M153" s="300"/>
      <c r="N153" s="301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621</v>
      </c>
      <c r="AU153" s="18" t="s">
        <v>84</v>
      </c>
    </row>
    <row r="154" s="2" customFormat="1" ht="24.15" customHeight="1">
      <c r="A154" s="39"/>
      <c r="B154" s="40"/>
      <c r="C154" s="229" t="s">
        <v>77</v>
      </c>
      <c r="D154" s="229" t="s">
        <v>237</v>
      </c>
      <c r="E154" s="230" t="s">
        <v>4643</v>
      </c>
      <c r="F154" s="231" t="s">
        <v>4644</v>
      </c>
      <c r="G154" s="232" t="s">
        <v>174</v>
      </c>
      <c r="H154" s="233">
        <v>15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241</v>
      </c>
      <c r="AT154" s="241" t="s">
        <v>237</v>
      </c>
      <c r="AU154" s="241" t="s">
        <v>84</v>
      </c>
      <c r="AY154" s="18" t="s">
        <v>235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241</v>
      </c>
      <c r="BM154" s="241" t="s">
        <v>378</v>
      </c>
    </row>
    <row r="155" s="2" customFormat="1">
      <c r="A155" s="39"/>
      <c r="B155" s="40"/>
      <c r="C155" s="41"/>
      <c r="D155" s="245" t="s">
        <v>621</v>
      </c>
      <c r="E155" s="41"/>
      <c r="F155" s="298" t="s">
        <v>4628</v>
      </c>
      <c r="G155" s="41"/>
      <c r="H155" s="41"/>
      <c r="I155" s="299"/>
      <c r="J155" s="41"/>
      <c r="K155" s="41"/>
      <c r="L155" s="45"/>
      <c r="M155" s="300"/>
      <c r="N155" s="301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621</v>
      </c>
      <c r="AU155" s="18" t="s">
        <v>84</v>
      </c>
    </row>
    <row r="156" s="2" customFormat="1" ht="24.15" customHeight="1">
      <c r="A156" s="39"/>
      <c r="B156" s="40"/>
      <c r="C156" s="229" t="s">
        <v>77</v>
      </c>
      <c r="D156" s="229" t="s">
        <v>237</v>
      </c>
      <c r="E156" s="230" t="s">
        <v>4645</v>
      </c>
      <c r="F156" s="231" t="s">
        <v>4646</v>
      </c>
      <c r="G156" s="232" t="s">
        <v>174</v>
      </c>
      <c r="H156" s="233">
        <v>15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241</v>
      </c>
      <c r="AT156" s="241" t="s">
        <v>237</v>
      </c>
      <c r="AU156" s="241" t="s">
        <v>84</v>
      </c>
      <c r="AY156" s="18" t="s">
        <v>235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241</v>
      </c>
      <c r="BM156" s="241" t="s">
        <v>388</v>
      </c>
    </row>
    <row r="157" s="2" customFormat="1">
      <c r="A157" s="39"/>
      <c r="B157" s="40"/>
      <c r="C157" s="41"/>
      <c r="D157" s="245" t="s">
        <v>621</v>
      </c>
      <c r="E157" s="41"/>
      <c r="F157" s="298" t="s">
        <v>4628</v>
      </c>
      <c r="G157" s="41"/>
      <c r="H157" s="41"/>
      <c r="I157" s="299"/>
      <c r="J157" s="41"/>
      <c r="K157" s="41"/>
      <c r="L157" s="45"/>
      <c r="M157" s="300"/>
      <c r="N157" s="301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621</v>
      </c>
      <c r="AU157" s="18" t="s">
        <v>84</v>
      </c>
    </row>
    <row r="158" s="2" customFormat="1" ht="24.15" customHeight="1">
      <c r="A158" s="39"/>
      <c r="B158" s="40"/>
      <c r="C158" s="229" t="s">
        <v>77</v>
      </c>
      <c r="D158" s="229" t="s">
        <v>237</v>
      </c>
      <c r="E158" s="230" t="s">
        <v>4647</v>
      </c>
      <c r="F158" s="231" t="s">
        <v>4648</v>
      </c>
      <c r="G158" s="232" t="s">
        <v>174</v>
      </c>
      <c r="H158" s="233">
        <v>15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241</v>
      </c>
      <c r="AT158" s="241" t="s">
        <v>237</v>
      </c>
      <c r="AU158" s="241" t="s">
        <v>84</v>
      </c>
      <c r="AY158" s="18" t="s">
        <v>235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241</v>
      </c>
      <c r="BM158" s="241" t="s">
        <v>400</v>
      </c>
    </row>
    <row r="159" s="2" customFormat="1">
      <c r="A159" s="39"/>
      <c r="B159" s="40"/>
      <c r="C159" s="41"/>
      <c r="D159" s="245" t="s">
        <v>621</v>
      </c>
      <c r="E159" s="41"/>
      <c r="F159" s="298" t="s">
        <v>4628</v>
      </c>
      <c r="G159" s="41"/>
      <c r="H159" s="41"/>
      <c r="I159" s="299"/>
      <c r="J159" s="41"/>
      <c r="K159" s="41"/>
      <c r="L159" s="45"/>
      <c r="M159" s="300"/>
      <c r="N159" s="301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621</v>
      </c>
      <c r="AU159" s="18" t="s">
        <v>84</v>
      </c>
    </row>
    <row r="160" s="2" customFormat="1" ht="24.15" customHeight="1">
      <c r="A160" s="39"/>
      <c r="B160" s="40"/>
      <c r="C160" s="229" t="s">
        <v>77</v>
      </c>
      <c r="D160" s="229" t="s">
        <v>237</v>
      </c>
      <c r="E160" s="230" t="s">
        <v>4649</v>
      </c>
      <c r="F160" s="231" t="s">
        <v>4650</v>
      </c>
      <c r="G160" s="232" t="s">
        <v>174</v>
      </c>
      <c r="H160" s="233">
        <v>15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241</v>
      </c>
      <c r="AT160" s="241" t="s">
        <v>237</v>
      </c>
      <c r="AU160" s="241" t="s">
        <v>84</v>
      </c>
      <c r="AY160" s="18" t="s">
        <v>235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241</v>
      </c>
      <c r="BM160" s="241" t="s">
        <v>408</v>
      </c>
    </row>
    <row r="161" s="2" customFormat="1">
      <c r="A161" s="39"/>
      <c r="B161" s="40"/>
      <c r="C161" s="41"/>
      <c r="D161" s="245" t="s">
        <v>621</v>
      </c>
      <c r="E161" s="41"/>
      <c r="F161" s="298" t="s">
        <v>4628</v>
      </c>
      <c r="G161" s="41"/>
      <c r="H161" s="41"/>
      <c r="I161" s="299"/>
      <c r="J161" s="41"/>
      <c r="K161" s="41"/>
      <c r="L161" s="45"/>
      <c r="M161" s="300"/>
      <c r="N161" s="301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621</v>
      </c>
      <c r="AU161" s="18" t="s">
        <v>84</v>
      </c>
    </row>
    <row r="162" s="2" customFormat="1" ht="16.5" customHeight="1">
      <c r="A162" s="39"/>
      <c r="B162" s="40"/>
      <c r="C162" s="229" t="s">
        <v>77</v>
      </c>
      <c r="D162" s="229" t="s">
        <v>237</v>
      </c>
      <c r="E162" s="230" t="s">
        <v>4651</v>
      </c>
      <c r="F162" s="231" t="s">
        <v>4652</v>
      </c>
      <c r="G162" s="232" t="s">
        <v>174</v>
      </c>
      <c r="H162" s="233">
        <v>15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241</v>
      </c>
      <c r="AT162" s="241" t="s">
        <v>237</v>
      </c>
      <c r="AU162" s="241" t="s">
        <v>84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241</v>
      </c>
      <c r="BM162" s="241" t="s">
        <v>421</v>
      </c>
    </row>
    <row r="163" s="2" customFormat="1">
      <c r="A163" s="39"/>
      <c r="B163" s="40"/>
      <c r="C163" s="41"/>
      <c r="D163" s="245" t="s">
        <v>621</v>
      </c>
      <c r="E163" s="41"/>
      <c r="F163" s="298" t="s">
        <v>4628</v>
      </c>
      <c r="G163" s="41"/>
      <c r="H163" s="41"/>
      <c r="I163" s="299"/>
      <c r="J163" s="41"/>
      <c r="K163" s="41"/>
      <c r="L163" s="45"/>
      <c r="M163" s="300"/>
      <c r="N163" s="301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621</v>
      </c>
      <c r="AU163" s="18" t="s">
        <v>84</v>
      </c>
    </row>
    <row r="164" s="2" customFormat="1" ht="16.5" customHeight="1">
      <c r="A164" s="39"/>
      <c r="B164" s="40"/>
      <c r="C164" s="229" t="s">
        <v>77</v>
      </c>
      <c r="D164" s="229" t="s">
        <v>237</v>
      </c>
      <c r="E164" s="230" t="s">
        <v>4653</v>
      </c>
      <c r="F164" s="231" t="s">
        <v>4654</v>
      </c>
      <c r="G164" s="232" t="s">
        <v>676</v>
      </c>
      <c r="H164" s="233">
        <v>4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241</v>
      </c>
      <c r="AT164" s="241" t="s">
        <v>237</v>
      </c>
      <c r="AU164" s="241" t="s">
        <v>84</v>
      </c>
      <c r="AY164" s="18" t="s">
        <v>235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241</v>
      </c>
      <c r="BM164" s="241" t="s">
        <v>435</v>
      </c>
    </row>
    <row r="165" s="2" customFormat="1">
      <c r="A165" s="39"/>
      <c r="B165" s="40"/>
      <c r="C165" s="41"/>
      <c r="D165" s="245" t="s">
        <v>621</v>
      </c>
      <c r="E165" s="41"/>
      <c r="F165" s="298" t="s">
        <v>4628</v>
      </c>
      <c r="G165" s="41"/>
      <c r="H165" s="41"/>
      <c r="I165" s="299"/>
      <c r="J165" s="41"/>
      <c r="K165" s="41"/>
      <c r="L165" s="45"/>
      <c r="M165" s="300"/>
      <c r="N165" s="301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621</v>
      </c>
      <c r="AU165" s="18" t="s">
        <v>84</v>
      </c>
    </row>
    <row r="166" s="2" customFormat="1" ht="16.5" customHeight="1">
      <c r="A166" s="39"/>
      <c r="B166" s="40"/>
      <c r="C166" s="229" t="s">
        <v>77</v>
      </c>
      <c r="D166" s="229" t="s">
        <v>237</v>
      </c>
      <c r="E166" s="230" t="s">
        <v>4655</v>
      </c>
      <c r="F166" s="231" t="s">
        <v>4656</v>
      </c>
      <c r="G166" s="232" t="s">
        <v>174</v>
      </c>
      <c r="H166" s="233">
        <v>15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241</v>
      </c>
      <c r="AT166" s="241" t="s">
        <v>237</v>
      </c>
      <c r="AU166" s="241" t="s">
        <v>84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241</v>
      </c>
      <c r="BM166" s="241" t="s">
        <v>449</v>
      </c>
    </row>
    <row r="167" s="2" customFormat="1">
      <c r="A167" s="39"/>
      <c r="B167" s="40"/>
      <c r="C167" s="41"/>
      <c r="D167" s="245" t="s">
        <v>621</v>
      </c>
      <c r="E167" s="41"/>
      <c r="F167" s="298" t="s">
        <v>4628</v>
      </c>
      <c r="G167" s="41"/>
      <c r="H167" s="41"/>
      <c r="I167" s="299"/>
      <c r="J167" s="41"/>
      <c r="K167" s="41"/>
      <c r="L167" s="45"/>
      <c r="M167" s="300"/>
      <c r="N167" s="301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621</v>
      </c>
      <c r="AU167" s="18" t="s">
        <v>84</v>
      </c>
    </row>
    <row r="168" s="2" customFormat="1" ht="24.15" customHeight="1">
      <c r="A168" s="39"/>
      <c r="B168" s="40"/>
      <c r="C168" s="229" t="s">
        <v>77</v>
      </c>
      <c r="D168" s="229" t="s">
        <v>237</v>
      </c>
      <c r="E168" s="230" t="s">
        <v>4657</v>
      </c>
      <c r="F168" s="231" t="s">
        <v>4658</v>
      </c>
      <c r="G168" s="232" t="s">
        <v>4456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241</v>
      </c>
      <c r="AT168" s="241" t="s">
        <v>237</v>
      </c>
      <c r="AU168" s="241" t="s">
        <v>84</v>
      </c>
      <c r="AY168" s="18" t="s">
        <v>235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241</v>
      </c>
      <c r="BM168" s="241" t="s">
        <v>459</v>
      </c>
    </row>
    <row r="169" s="2" customFormat="1">
      <c r="A169" s="39"/>
      <c r="B169" s="40"/>
      <c r="C169" s="41"/>
      <c r="D169" s="245" t="s">
        <v>621</v>
      </c>
      <c r="E169" s="41"/>
      <c r="F169" s="298" t="s">
        <v>4628</v>
      </c>
      <c r="G169" s="41"/>
      <c r="H169" s="41"/>
      <c r="I169" s="299"/>
      <c r="J169" s="41"/>
      <c r="K169" s="41"/>
      <c r="L169" s="45"/>
      <c r="M169" s="300"/>
      <c r="N169" s="301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621</v>
      </c>
      <c r="AU169" s="18" t="s">
        <v>84</v>
      </c>
    </row>
    <row r="170" s="2" customFormat="1" ht="16.5" customHeight="1">
      <c r="A170" s="39"/>
      <c r="B170" s="40"/>
      <c r="C170" s="229" t="s">
        <v>77</v>
      </c>
      <c r="D170" s="229" t="s">
        <v>237</v>
      </c>
      <c r="E170" s="230" t="s">
        <v>4659</v>
      </c>
      <c r="F170" s="231" t="s">
        <v>4660</v>
      </c>
      <c r="G170" s="232" t="s">
        <v>174</v>
      </c>
      <c r="H170" s="233">
        <v>30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241</v>
      </c>
      <c r="AT170" s="241" t="s">
        <v>237</v>
      </c>
      <c r="AU170" s="241" t="s">
        <v>84</v>
      </c>
      <c r="AY170" s="18" t="s">
        <v>235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241</v>
      </c>
      <c r="BM170" s="241" t="s">
        <v>470</v>
      </c>
    </row>
    <row r="171" s="2" customFormat="1">
      <c r="A171" s="39"/>
      <c r="B171" s="40"/>
      <c r="C171" s="41"/>
      <c r="D171" s="245" t="s">
        <v>621</v>
      </c>
      <c r="E171" s="41"/>
      <c r="F171" s="298" t="s">
        <v>4628</v>
      </c>
      <c r="G171" s="41"/>
      <c r="H171" s="41"/>
      <c r="I171" s="299"/>
      <c r="J171" s="41"/>
      <c r="K171" s="41"/>
      <c r="L171" s="45"/>
      <c r="M171" s="300"/>
      <c r="N171" s="301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621</v>
      </c>
      <c r="AU171" s="18" t="s">
        <v>84</v>
      </c>
    </row>
    <row r="172" s="2" customFormat="1" ht="16.5" customHeight="1">
      <c r="A172" s="39"/>
      <c r="B172" s="40"/>
      <c r="C172" s="229" t="s">
        <v>77</v>
      </c>
      <c r="D172" s="229" t="s">
        <v>237</v>
      </c>
      <c r="E172" s="230" t="s">
        <v>4661</v>
      </c>
      <c r="F172" s="231" t="s">
        <v>4662</v>
      </c>
      <c r="G172" s="232" t="s">
        <v>174</v>
      </c>
      <c r="H172" s="233">
        <v>15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241</v>
      </c>
      <c r="AT172" s="241" t="s">
        <v>237</v>
      </c>
      <c r="AU172" s="241" t="s">
        <v>84</v>
      </c>
      <c r="AY172" s="18" t="s">
        <v>235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241</v>
      </c>
      <c r="BM172" s="241" t="s">
        <v>493</v>
      </c>
    </row>
    <row r="173" s="2" customFormat="1">
      <c r="A173" s="39"/>
      <c r="B173" s="40"/>
      <c r="C173" s="41"/>
      <c r="D173" s="245" t="s">
        <v>621</v>
      </c>
      <c r="E173" s="41"/>
      <c r="F173" s="298" t="s">
        <v>4628</v>
      </c>
      <c r="G173" s="41"/>
      <c r="H173" s="41"/>
      <c r="I173" s="299"/>
      <c r="J173" s="41"/>
      <c r="K173" s="41"/>
      <c r="L173" s="45"/>
      <c r="M173" s="300"/>
      <c r="N173" s="301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621</v>
      </c>
      <c r="AU173" s="18" t="s">
        <v>84</v>
      </c>
    </row>
    <row r="174" s="2" customFormat="1" ht="21.75" customHeight="1">
      <c r="A174" s="39"/>
      <c r="B174" s="40"/>
      <c r="C174" s="229" t="s">
        <v>77</v>
      </c>
      <c r="D174" s="229" t="s">
        <v>237</v>
      </c>
      <c r="E174" s="230" t="s">
        <v>4663</v>
      </c>
      <c r="F174" s="231" t="s">
        <v>4664</v>
      </c>
      <c r="G174" s="232" t="s">
        <v>174</v>
      </c>
      <c r="H174" s="233">
        <v>15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241</v>
      </c>
      <c r="AT174" s="241" t="s">
        <v>237</v>
      </c>
      <c r="AU174" s="241" t="s">
        <v>84</v>
      </c>
      <c r="AY174" s="18" t="s">
        <v>235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241</v>
      </c>
      <c r="BM174" s="241" t="s">
        <v>503</v>
      </c>
    </row>
    <row r="175" s="2" customFormat="1">
      <c r="A175" s="39"/>
      <c r="B175" s="40"/>
      <c r="C175" s="41"/>
      <c r="D175" s="245" t="s">
        <v>621</v>
      </c>
      <c r="E175" s="41"/>
      <c r="F175" s="298" t="s">
        <v>4628</v>
      </c>
      <c r="G175" s="41"/>
      <c r="H175" s="41"/>
      <c r="I175" s="299"/>
      <c r="J175" s="41"/>
      <c r="K175" s="41"/>
      <c r="L175" s="45"/>
      <c r="M175" s="300"/>
      <c r="N175" s="301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621</v>
      </c>
      <c r="AU175" s="18" t="s">
        <v>84</v>
      </c>
    </row>
    <row r="176" s="12" customFormat="1" ht="25.92" customHeight="1">
      <c r="A176" s="12"/>
      <c r="B176" s="213"/>
      <c r="C176" s="214"/>
      <c r="D176" s="215" t="s">
        <v>76</v>
      </c>
      <c r="E176" s="216" t="s">
        <v>4465</v>
      </c>
      <c r="F176" s="216" t="s">
        <v>4665</v>
      </c>
      <c r="G176" s="214"/>
      <c r="H176" s="214"/>
      <c r="I176" s="217"/>
      <c r="J176" s="218">
        <f>BK176</f>
        <v>0</v>
      </c>
      <c r="K176" s="214"/>
      <c r="L176" s="219"/>
      <c r="M176" s="220"/>
      <c r="N176" s="221"/>
      <c r="O176" s="221"/>
      <c r="P176" s="222">
        <f>P177+SUM(P178:P183)+P186+P188+P191+P193</f>
        <v>0</v>
      </c>
      <c r="Q176" s="221"/>
      <c r="R176" s="222">
        <f>R177+SUM(R178:R183)+R186+R188+R191+R193</f>
        <v>0</v>
      </c>
      <c r="S176" s="221"/>
      <c r="T176" s="223">
        <f>T177+SUM(T178:T183)+T186+T188+T191+T193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4" t="s">
        <v>84</v>
      </c>
      <c r="AT176" s="225" t="s">
        <v>76</v>
      </c>
      <c r="AU176" s="225" t="s">
        <v>77</v>
      </c>
      <c r="AY176" s="224" t="s">
        <v>235</v>
      </c>
      <c r="BK176" s="226">
        <f>BK177+SUM(BK178:BK183)+BK186+BK188+BK191+BK193</f>
        <v>0</v>
      </c>
    </row>
    <row r="177" s="2" customFormat="1" ht="16.5" customHeight="1">
      <c r="A177" s="39"/>
      <c r="B177" s="40"/>
      <c r="C177" s="229" t="s">
        <v>77</v>
      </c>
      <c r="D177" s="229" t="s">
        <v>237</v>
      </c>
      <c r="E177" s="230" t="s">
        <v>4666</v>
      </c>
      <c r="F177" s="231" t="s">
        <v>4667</v>
      </c>
      <c r="G177" s="232" t="s">
        <v>174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241</v>
      </c>
      <c r="AT177" s="241" t="s">
        <v>237</v>
      </c>
      <c r="AU177" s="241" t="s">
        <v>84</v>
      </c>
      <c r="AY177" s="18" t="s">
        <v>235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241</v>
      </c>
      <c r="BM177" s="241" t="s">
        <v>513</v>
      </c>
    </row>
    <row r="178" s="2" customFormat="1" ht="16.5" customHeight="1">
      <c r="A178" s="39"/>
      <c r="B178" s="40"/>
      <c r="C178" s="229" t="s">
        <v>77</v>
      </c>
      <c r="D178" s="229" t="s">
        <v>237</v>
      </c>
      <c r="E178" s="230" t="s">
        <v>4668</v>
      </c>
      <c r="F178" s="231" t="s">
        <v>4669</v>
      </c>
      <c r="G178" s="232" t="s">
        <v>174</v>
      </c>
      <c r="H178" s="233">
        <v>34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241</v>
      </c>
      <c r="AT178" s="241" t="s">
        <v>237</v>
      </c>
      <c r="AU178" s="241" t="s">
        <v>84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241</v>
      </c>
      <c r="BM178" s="241" t="s">
        <v>524</v>
      </c>
    </row>
    <row r="179" s="2" customFormat="1" ht="21.75" customHeight="1">
      <c r="A179" s="39"/>
      <c r="B179" s="40"/>
      <c r="C179" s="229" t="s">
        <v>77</v>
      </c>
      <c r="D179" s="229" t="s">
        <v>237</v>
      </c>
      <c r="E179" s="230" t="s">
        <v>4670</v>
      </c>
      <c r="F179" s="231" t="s">
        <v>4671</v>
      </c>
      <c r="G179" s="232" t="s">
        <v>676</v>
      </c>
      <c r="H179" s="233">
        <v>6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241</v>
      </c>
      <c r="AT179" s="241" t="s">
        <v>237</v>
      </c>
      <c r="AU179" s="241" t="s">
        <v>84</v>
      </c>
      <c r="AY179" s="18" t="s">
        <v>235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241</v>
      </c>
      <c r="BM179" s="241" t="s">
        <v>534</v>
      </c>
    </row>
    <row r="180" s="2" customFormat="1" ht="16.5" customHeight="1">
      <c r="A180" s="39"/>
      <c r="B180" s="40"/>
      <c r="C180" s="229" t="s">
        <v>77</v>
      </c>
      <c r="D180" s="229" t="s">
        <v>237</v>
      </c>
      <c r="E180" s="230" t="s">
        <v>4672</v>
      </c>
      <c r="F180" s="231" t="s">
        <v>4673</v>
      </c>
      <c r="G180" s="232" t="s">
        <v>676</v>
      </c>
      <c r="H180" s="233">
        <v>4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241</v>
      </c>
      <c r="AT180" s="241" t="s">
        <v>237</v>
      </c>
      <c r="AU180" s="241" t="s">
        <v>84</v>
      </c>
      <c r="AY180" s="18" t="s">
        <v>235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241</v>
      </c>
      <c r="BM180" s="241" t="s">
        <v>543</v>
      </c>
    </row>
    <row r="181" s="2" customFormat="1" ht="16.5" customHeight="1">
      <c r="A181" s="39"/>
      <c r="B181" s="40"/>
      <c r="C181" s="229" t="s">
        <v>77</v>
      </c>
      <c r="D181" s="229" t="s">
        <v>237</v>
      </c>
      <c r="E181" s="230" t="s">
        <v>4674</v>
      </c>
      <c r="F181" s="231" t="s">
        <v>4675</v>
      </c>
      <c r="G181" s="232" t="s">
        <v>174</v>
      </c>
      <c r="H181" s="233">
        <v>36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241</v>
      </c>
      <c r="AT181" s="241" t="s">
        <v>237</v>
      </c>
      <c r="AU181" s="241" t="s">
        <v>84</v>
      </c>
      <c r="AY181" s="18" t="s">
        <v>235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241</v>
      </c>
      <c r="BM181" s="241" t="s">
        <v>551</v>
      </c>
    </row>
    <row r="182" s="2" customFormat="1" ht="21.75" customHeight="1">
      <c r="A182" s="39"/>
      <c r="B182" s="40"/>
      <c r="C182" s="229" t="s">
        <v>77</v>
      </c>
      <c r="D182" s="229" t="s">
        <v>237</v>
      </c>
      <c r="E182" s="230" t="s">
        <v>4676</v>
      </c>
      <c r="F182" s="231" t="s">
        <v>4677</v>
      </c>
      <c r="G182" s="232" t="s">
        <v>174</v>
      </c>
      <c r="H182" s="233">
        <v>34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241</v>
      </c>
      <c r="AT182" s="241" t="s">
        <v>237</v>
      </c>
      <c r="AU182" s="241" t="s">
        <v>84</v>
      </c>
      <c r="AY182" s="18" t="s">
        <v>235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241</v>
      </c>
      <c r="BM182" s="241" t="s">
        <v>563</v>
      </c>
    </row>
    <row r="183" s="12" customFormat="1" ht="22.8" customHeight="1">
      <c r="A183" s="12"/>
      <c r="B183" s="213"/>
      <c r="C183" s="214"/>
      <c r="D183" s="215" t="s">
        <v>76</v>
      </c>
      <c r="E183" s="227" t="s">
        <v>4467</v>
      </c>
      <c r="F183" s="227" t="s">
        <v>4678</v>
      </c>
      <c r="G183" s="214"/>
      <c r="H183" s="214"/>
      <c r="I183" s="217"/>
      <c r="J183" s="228">
        <f>BK183</f>
        <v>0</v>
      </c>
      <c r="K183" s="214"/>
      <c r="L183" s="219"/>
      <c r="M183" s="220"/>
      <c r="N183" s="221"/>
      <c r="O183" s="221"/>
      <c r="P183" s="222">
        <f>SUM(P184:P185)</f>
        <v>0</v>
      </c>
      <c r="Q183" s="221"/>
      <c r="R183" s="222">
        <f>SUM(R184:R185)</f>
        <v>0</v>
      </c>
      <c r="S183" s="221"/>
      <c r="T183" s="223">
        <f>SUM(T184:T185)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24" t="s">
        <v>84</v>
      </c>
      <c r="AT183" s="225" t="s">
        <v>76</v>
      </c>
      <c r="AU183" s="225" t="s">
        <v>84</v>
      </c>
      <c r="AY183" s="224" t="s">
        <v>235</v>
      </c>
      <c r="BK183" s="226">
        <f>SUM(BK184:BK185)</f>
        <v>0</v>
      </c>
    </row>
    <row r="184" s="2" customFormat="1" ht="44.25" customHeight="1">
      <c r="A184" s="39"/>
      <c r="B184" s="40"/>
      <c r="C184" s="229" t="s">
        <v>77</v>
      </c>
      <c r="D184" s="229" t="s">
        <v>237</v>
      </c>
      <c r="E184" s="230" t="s">
        <v>4679</v>
      </c>
      <c r="F184" s="231" t="s">
        <v>4680</v>
      </c>
      <c r="G184" s="232" t="s">
        <v>4456</v>
      </c>
      <c r="H184" s="233">
        <v>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241</v>
      </c>
      <c r="AT184" s="241" t="s">
        <v>237</v>
      </c>
      <c r="AU184" s="241" t="s">
        <v>86</v>
      </c>
      <c r="AY184" s="18" t="s">
        <v>235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241</v>
      </c>
      <c r="BM184" s="241" t="s">
        <v>572</v>
      </c>
    </row>
    <row r="185" s="2" customFormat="1" ht="16.5" customHeight="1">
      <c r="A185" s="39"/>
      <c r="B185" s="40"/>
      <c r="C185" s="229" t="s">
        <v>77</v>
      </c>
      <c r="D185" s="229" t="s">
        <v>237</v>
      </c>
      <c r="E185" s="230" t="s">
        <v>4459</v>
      </c>
      <c r="F185" s="231" t="s">
        <v>4460</v>
      </c>
      <c r="G185" s="232" t="s">
        <v>676</v>
      </c>
      <c r="H185" s="233">
        <v>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241</v>
      </c>
      <c r="AT185" s="241" t="s">
        <v>237</v>
      </c>
      <c r="AU185" s="241" t="s">
        <v>86</v>
      </c>
      <c r="AY185" s="18" t="s">
        <v>235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241</v>
      </c>
      <c r="BM185" s="241" t="s">
        <v>581</v>
      </c>
    </row>
    <row r="186" s="12" customFormat="1" ht="22.8" customHeight="1">
      <c r="A186" s="12"/>
      <c r="B186" s="213"/>
      <c r="C186" s="214"/>
      <c r="D186" s="215" t="s">
        <v>76</v>
      </c>
      <c r="E186" s="227" t="s">
        <v>4477</v>
      </c>
      <c r="F186" s="227" t="s">
        <v>4520</v>
      </c>
      <c r="G186" s="214"/>
      <c r="H186" s="214"/>
      <c r="I186" s="217"/>
      <c r="J186" s="228">
        <f>BK186</f>
        <v>0</v>
      </c>
      <c r="K186" s="214"/>
      <c r="L186" s="219"/>
      <c r="M186" s="220"/>
      <c r="N186" s="221"/>
      <c r="O186" s="221"/>
      <c r="P186" s="222">
        <f>P187</f>
        <v>0</v>
      </c>
      <c r="Q186" s="221"/>
      <c r="R186" s="222">
        <f>R187</f>
        <v>0</v>
      </c>
      <c r="S186" s="221"/>
      <c r="T186" s="223">
        <f>T187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4" t="s">
        <v>84</v>
      </c>
      <c r="AT186" s="225" t="s">
        <v>76</v>
      </c>
      <c r="AU186" s="225" t="s">
        <v>84</v>
      </c>
      <c r="AY186" s="224" t="s">
        <v>235</v>
      </c>
      <c r="BK186" s="226">
        <f>BK187</f>
        <v>0</v>
      </c>
    </row>
    <row r="187" s="2" customFormat="1" ht="16.5" customHeight="1">
      <c r="A187" s="39"/>
      <c r="B187" s="40"/>
      <c r="C187" s="229" t="s">
        <v>77</v>
      </c>
      <c r="D187" s="229" t="s">
        <v>237</v>
      </c>
      <c r="E187" s="230" t="s">
        <v>4521</v>
      </c>
      <c r="F187" s="231" t="s">
        <v>4522</v>
      </c>
      <c r="G187" s="232" t="s">
        <v>676</v>
      </c>
      <c r="H187" s="233">
        <v>4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241</v>
      </c>
      <c r="AT187" s="241" t="s">
        <v>237</v>
      </c>
      <c r="AU187" s="241" t="s">
        <v>86</v>
      </c>
      <c r="AY187" s="18" t="s">
        <v>235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241</v>
      </c>
      <c r="BM187" s="241" t="s">
        <v>590</v>
      </c>
    </row>
    <row r="188" s="12" customFormat="1" ht="22.8" customHeight="1">
      <c r="A188" s="12"/>
      <c r="B188" s="213"/>
      <c r="C188" s="214"/>
      <c r="D188" s="215" t="s">
        <v>76</v>
      </c>
      <c r="E188" s="227" t="s">
        <v>4481</v>
      </c>
      <c r="F188" s="227" t="s">
        <v>4681</v>
      </c>
      <c r="G188" s="214"/>
      <c r="H188" s="214"/>
      <c r="I188" s="217"/>
      <c r="J188" s="228">
        <f>BK188</f>
        <v>0</v>
      </c>
      <c r="K188" s="214"/>
      <c r="L188" s="219"/>
      <c r="M188" s="220"/>
      <c r="N188" s="221"/>
      <c r="O188" s="221"/>
      <c r="P188" s="222">
        <f>SUM(P189:P190)</f>
        <v>0</v>
      </c>
      <c r="Q188" s="221"/>
      <c r="R188" s="222">
        <f>SUM(R189:R190)</f>
        <v>0</v>
      </c>
      <c r="S188" s="221"/>
      <c r="T188" s="223">
        <f>SUM(T189:T190)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24" t="s">
        <v>84</v>
      </c>
      <c r="AT188" s="225" t="s">
        <v>76</v>
      </c>
      <c r="AU188" s="225" t="s">
        <v>84</v>
      </c>
      <c r="AY188" s="224" t="s">
        <v>235</v>
      </c>
      <c r="BK188" s="226">
        <f>SUM(BK189:BK190)</f>
        <v>0</v>
      </c>
    </row>
    <row r="189" s="2" customFormat="1" ht="16.5" customHeight="1">
      <c r="A189" s="39"/>
      <c r="B189" s="40"/>
      <c r="C189" s="229" t="s">
        <v>77</v>
      </c>
      <c r="D189" s="229" t="s">
        <v>237</v>
      </c>
      <c r="E189" s="230" t="s">
        <v>4682</v>
      </c>
      <c r="F189" s="231" t="s">
        <v>4526</v>
      </c>
      <c r="G189" s="232" t="s">
        <v>676</v>
      </c>
      <c r="H189" s="233">
        <v>2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241</v>
      </c>
      <c r="AT189" s="241" t="s">
        <v>237</v>
      </c>
      <c r="AU189" s="241" t="s">
        <v>86</v>
      </c>
      <c r="AY189" s="18" t="s">
        <v>235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241</v>
      </c>
      <c r="BM189" s="241" t="s">
        <v>617</v>
      </c>
    </row>
    <row r="190" s="2" customFormat="1" ht="16.5" customHeight="1">
      <c r="A190" s="39"/>
      <c r="B190" s="40"/>
      <c r="C190" s="229" t="s">
        <v>77</v>
      </c>
      <c r="D190" s="229" t="s">
        <v>237</v>
      </c>
      <c r="E190" s="230" t="s">
        <v>4529</v>
      </c>
      <c r="F190" s="231" t="s">
        <v>4530</v>
      </c>
      <c r="G190" s="232" t="s">
        <v>676</v>
      </c>
      <c r="H190" s="233">
        <v>4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241</v>
      </c>
      <c r="AT190" s="241" t="s">
        <v>237</v>
      </c>
      <c r="AU190" s="241" t="s">
        <v>86</v>
      </c>
      <c r="AY190" s="18" t="s">
        <v>235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241</v>
      </c>
      <c r="BM190" s="241" t="s">
        <v>627</v>
      </c>
    </row>
    <row r="191" s="12" customFormat="1" ht="22.8" customHeight="1">
      <c r="A191" s="12"/>
      <c r="B191" s="213"/>
      <c r="C191" s="214"/>
      <c r="D191" s="215" t="s">
        <v>76</v>
      </c>
      <c r="E191" s="227" t="s">
        <v>4491</v>
      </c>
      <c r="F191" s="227" t="s">
        <v>4532</v>
      </c>
      <c r="G191" s="214"/>
      <c r="H191" s="214"/>
      <c r="I191" s="217"/>
      <c r="J191" s="228">
        <f>BK191</f>
        <v>0</v>
      </c>
      <c r="K191" s="214"/>
      <c r="L191" s="219"/>
      <c r="M191" s="220"/>
      <c r="N191" s="221"/>
      <c r="O191" s="221"/>
      <c r="P191" s="222">
        <f>P192</f>
        <v>0</v>
      </c>
      <c r="Q191" s="221"/>
      <c r="R191" s="222">
        <f>R192</f>
        <v>0</v>
      </c>
      <c r="S191" s="221"/>
      <c r="T191" s="223">
        <f>T192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24" t="s">
        <v>84</v>
      </c>
      <c r="AT191" s="225" t="s">
        <v>76</v>
      </c>
      <c r="AU191" s="225" t="s">
        <v>84</v>
      </c>
      <c r="AY191" s="224" t="s">
        <v>235</v>
      </c>
      <c r="BK191" s="226">
        <f>BK192</f>
        <v>0</v>
      </c>
    </row>
    <row r="192" s="2" customFormat="1" ht="16.5" customHeight="1">
      <c r="A192" s="39"/>
      <c r="B192" s="40"/>
      <c r="C192" s="229" t="s">
        <v>77</v>
      </c>
      <c r="D192" s="229" t="s">
        <v>237</v>
      </c>
      <c r="E192" s="230" t="s">
        <v>4533</v>
      </c>
      <c r="F192" s="231" t="s">
        <v>4530</v>
      </c>
      <c r="G192" s="232" t="s">
        <v>676</v>
      </c>
      <c r="H192" s="233">
        <v>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241</v>
      </c>
      <c r="AT192" s="241" t="s">
        <v>237</v>
      </c>
      <c r="AU192" s="241" t="s">
        <v>86</v>
      </c>
      <c r="AY192" s="18" t="s">
        <v>235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241</v>
      </c>
      <c r="BM192" s="241" t="s">
        <v>635</v>
      </c>
    </row>
    <row r="193" s="12" customFormat="1" ht="22.8" customHeight="1">
      <c r="A193" s="12"/>
      <c r="B193" s="213"/>
      <c r="C193" s="214"/>
      <c r="D193" s="215" t="s">
        <v>76</v>
      </c>
      <c r="E193" s="227" t="s">
        <v>4499</v>
      </c>
      <c r="F193" s="227" t="s">
        <v>4683</v>
      </c>
      <c r="G193" s="214"/>
      <c r="H193" s="214"/>
      <c r="I193" s="217"/>
      <c r="J193" s="228">
        <f>BK193</f>
        <v>0</v>
      </c>
      <c r="K193" s="214"/>
      <c r="L193" s="219"/>
      <c r="M193" s="220"/>
      <c r="N193" s="221"/>
      <c r="O193" s="221"/>
      <c r="P193" s="222">
        <f>SUM(P194:P195)</f>
        <v>0</v>
      </c>
      <c r="Q193" s="221"/>
      <c r="R193" s="222">
        <f>SUM(R194:R195)</f>
        <v>0</v>
      </c>
      <c r="S193" s="221"/>
      <c r="T193" s="223">
        <f>SUM(T194:T195)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24" t="s">
        <v>84</v>
      </c>
      <c r="AT193" s="225" t="s">
        <v>76</v>
      </c>
      <c r="AU193" s="225" t="s">
        <v>84</v>
      </c>
      <c r="AY193" s="224" t="s">
        <v>235</v>
      </c>
      <c r="BK193" s="226">
        <f>SUM(BK194:BK195)</f>
        <v>0</v>
      </c>
    </row>
    <row r="194" s="2" customFormat="1" ht="16.5" customHeight="1">
      <c r="A194" s="39"/>
      <c r="B194" s="40"/>
      <c r="C194" s="229" t="s">
        <v>77</v>
      </c>
      <c r="D194" s="229" t="s">
        <v>237</v>
      </c>
      <c r="E194" s="230" t="s">
        <v>4525</v>
      </c>
      <c r="F194" s="231" t="s">
        <v>4526</v>
      </c>
      <c r="G194" s="232" t="s">
        <v>676</v>
      </c>
      <c r="H194" s="233">
        <v>2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241</v>
      </c>
      <c r="AT194" s="241" t="s">
        <v>237</v>
      </c>
      <c r="AU194" s="241" t="s">
        <v>86</v>
      </c>
      <c r="AY194" s="18" t="s">
        <v>235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241</v>
      </c>
      <c r="BM194" s="241" t="s">
        <v>643</v>
      </c>
    </row>
    <row r="195" s="2" customFormat="1" ht="33" customHeight="1">
      <c r="A195" s="39"/>
      <c r="B195" s="40"/>
      <c r="C195" s="229" t="s">
        <v>77</v>
      </c>
      <c r="D195" s="229" t="s">
        <v>237</v>
      </c>
      <c r="E195" s="230" t="s">
        <v>4537</v>
      </c>
      <c r="F195" s="231" t="s">
        <v>4538</v>
      </c>
      <c r="G195" s="232" t="s">
        <v>676</v>
      </c>
      <c r="H195" s="233">
        <v>2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241</v>
      </c>
      <c r="AT195" s="241" t="s">
        <v>237</v>
      </c>
      <c r="AU195" s="241" t="s">
        <v>86</v>
      </c>
      <c r="AY195" s="18" t="s">
        <v>235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241</v>
      </c>
      <c r="BM195" s="241" t="s">
        <v>662</v>
      </c>
    </row>
    <row r="196" s="12" customFormat="1" ht="25.92" customHeight="1">
      <c r="A196" s="12"/>
      <c r="B196" s="213"/>
      <c r="C196" s="214"/>
      <c r="D196" s="215" t="s">
        <v>76</v>
      </c>
      <c r="E196" s="216" t="s">
        <v>4501</v>
      </c>
      <c r="F196" s="216" t="s">
        <v>4684</v>
      </c>
      <c r="G196" s="214"/>
      <c r="H196" s="214"/>
      <c r="I196" s="217"/>
      <c r="J196" s="218">
        <f>BK196</f>
        <v>0</v>
      </c>
      <c r="K196" s="214"/>
      <c r="L196" s="219"/>
      <c r="M196" s="220"/>
      <c r="N196" s="221"/>
      <c r="O196" s="221"/>
      <c r="P196" s="222">
        <f>SUM(P197:P200)</f>
        <v>0</v>
      </c>
      <c r="Q196" s="221"/>
      <c r="R196" s="222">
        <f>SUM(R197:R200)</f>
        <v>0</v>
      </c>
      <c r="S196" s="221"/>
      <c r="T196" s="223">
        <f>SUM(T197:T200)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24" t="s">
        <v>84</v>
      </c>
      <c r="AT196" s="225" t="s">
        <v>76</v>
      </c>
      <c r="AU196" s="225" t="s">
        <v>77</v>
      </c>
      <c r="AY196" s="224" t="s">
        <v>235</v>
      </c>
      <c r="BK196" s="226">
        <f>SUM(BK197:BK200)</f>
        <v>0</v>
      </c>
    </row>
    <row r="197" s="2" customFormat="1" ht="24.15" customHeight="1">
      <c r="A197" s="39"/>
      <c r="B197" s="40"/>
      <c r="C197" s="229" t="s">
        <v>77</v>
      </c>
      <c r="D197" s="229" t="s">
        <v>237</v>
      </c>
      <c r="E197" s="230" t="s">
        <v>4685</v>
      </c>
      <c r="F197" s="231" t="s">
        <v>4686</v>
      </c>
      <c r="G197" s="232" t="s">
        <v>4456</v>
      </c>
      <c r="H197" s="233">
        <v>1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241</v>
      </c>
      <c r="AT197" s="241" t="s">
        <v>237</v>
      </c>
      <c r="AU197" s="241" t="s">
        <v>84</v>
      </c>
      <c r="AY197" s="18" t="s">
        <v>235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241</v>
      </c>
      <c r="BM197" s="241" t="s">
        <v>673</v>
      </c>
    </row>
    <row r="198" s="2" customFormat="1" ht="16.5" customHeight="1">
      <c r="A198" s="39"/>
      <c r="B198" s="40"/>
      <c r="C198" s="229" t="s">
        <v>77</v>
      </c>
      <c r="D198" s="229" t="s">
        <v>237</v>
      </c>
      <c r="E198" s="230" t="s">
        <v>4687</v>
      </c>
      <c r="F198" s="231" t="s">
        <v>4688</v>
      </c>
      <c r="G198" s="232" t="s">
        <v>174</v>
      </c>
      <c r="H198" s="233">
        <v>30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241</v>
      </c>
      <c r="AT198" s="241" t="s">
        <v>237</v>
      </c>
      <c r="AU198" s="241" t="s">
        <v>84</v>
      </c>
      <c r="AY198" s="18" t="s">
        <v>235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241</v>
      </c>
      <c r="BM198" s="241" t="s">
        <v>687</v>
      </c>
    </row>
    <row r="199" s="2" customFormat="1" ht="16.5" customHeight="1">
      <c r="A199" s="39"/>
      <c r="B199" s="40"/>
      <c r="C199" s="229" t="s">
        <v>77</v>
      </c>
      <c r="D199" s="229" t="s">
        <v>237</v>
      </c>
      <c r="E199" s="230" t="s">
        <v>4689</v>
      </c>
      <c r="F199" s="231" t="s">
        <v>4690</v>
      </c>
      <c r="G199" s="232" t="s">
        <v>174</v>
      </c>
      <c r="H199" s="233">
        <v>15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241</v>
      </c>
      <c r="AT199" s="241" t="s">
        <v>237</v>
      </c>
      <c r="AU199" s="241" t="s">
        <v>84</v>
      </c>
      <c r="AY199" s="18" t="s">
        <v>235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241</v>
      </c>
      <c r="BM199" s="241" t="s">
        <v>701</v>
      </c>
    </row>
    <row r="200" s="2" customFormat="1" ht="16.5" customHeight="1">
      <c r="A200" s="39"/>
      <c r="B200" s="40"/>
      <c r="C200" s="229" t="s">
        <v>77</v>
      </c>
      <c r="D200" s="229" t="s">
        <v>237</v>
      </c>
      <c r="E200" s="230" t="s">
        <v>4691</v>
      </c>
      <c r="F200" s="231" t="s">
        <v>4692</v>
      </c>
      <c r="G200" s="232" t="s">
        <v>4456</v>
      </c>
      <c r="H200" s="233">
        <v>1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241</v>
      </c>
      <c r="AT200" s="241" t="s">
        <v>237</v>
      </c>
      <c r="AU200" s="241" t="s">
        <v>84</v>
      </c>
      <c r="AY200" s="18" t="s">
        <v>235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241</v>
      </c>
      <c r="BM200" s="241" t="s">
        <v>709</v>
      </c>
    </row>
    <row r="201" s="12" customFormat="1" ht="25.92" customHeight="1">
      <c r="A201" s="12"/>
      <c r="B201" s="213"/>
      <c r="C201" s="214"/>
      <c r="D201" s="215" t="s">
        <v>76</v>
      </c>
      <c r="E201" s="216" t="s">
        <v>4517</v>
      </c>
      <c r="F201" s="216" t="s">
        <v>4693</v>
      </c>
      <c r="G201" s="214"/>
      <c r="H201" s="214"/>
      <c r="I201" s="217"/>
      <c r="J201" s="218">
        <f>BK201</f>
        <v>0</v>
      </c>
      <c r="K201" s="214"/>
      <c r="L201" s="219"/>
      <c r="M201" s="220"/>
      <c r="N201" s="221"/>
      <c r="O201" s="221"/>
      <c r="P201" s="222">
        <f>SUM(P202:P204)</f>
        <v>0</v>
      </c>
      <c r="Q201" s="221"/>
      <c r="R201" s="222">
        <f>SUM(R202:R204)</f>
        <v>0</v>
      </c>
      <c r="S201" s="221"/>
      <c r="T201" s="223">
        <f>SUM(T202:T204)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24" t="s">
        <v>84</v>
      </c>
      <c r="AT201" s="225" t="s">
        <v>76</v>
      </c>
      <c r="AU201" s="225" t="s">
        <v>77</v>
      </c>
      <c r="AY201" s="224" t="s">
        <v>235</v>
      </c>
      <c r="BK201" s="226">
        <f>SUM(BK202:BK204)</f>
        <v>0</v>
      </c>
    </row>
    <row r="202" s="2" customFormat="1" ht="37.8" customHeight="1">
      <c r="A202" s="39"/>
      <c r="B202" s="40"/>
      <c r="C202" s="229" t="s">
        <v>77</v>
      </c>
      <c r="D202" s="229" t="s">
        <v>237</v>
      </c>
      <c r="E202" s="230" t="s">
        <v>4694</v>
      </c>
      <c r="F202" s="231" t="s">
        <v>4695</v>
      </c>
      <c r="G202" s="232" t="s">
        <v>4456</v>
      </c>
      <c r="H202" s="233">
        <v>1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241</v>
      </c>
      <c r="AT202" s="241" t="s">
        <v>237</v>
      </c>
      <c r="AU202" s="241" t="s">
        <v>84</v>
      </c>
      <c r="AY202" s="18" t="s">
        <v>235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241</v>
      </c>
      <c r="BM202" s="241" t="s">
        <v>717</v>
      </c>
    </row>
    <row r="203" s="2" customFormat="1" ht="24.15" customHeight="1">
      <c r="A203" s="39"/>
      <c r="B203" s="40"/>
      <c r="C203" s="229" t="s">
        <v>77</v>
      </c>
      <c r="D203" s="229" t="s">
        <v>237</v>
      </c>
      <c r="E203" s="230" t="s">
        <v>4696</v>
      </c>
      <c r="F203" s="231" t="s">
        <v>4697</v>
      </c>
      <c r="G203" s="232" t="s">
        <v>4456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241</v>
      </c>
      <c r="AT203" s="241" t="s">
        <v>237</v>
      </c>
      <c r="AU203" s="241" t="s">
        <v>84</v>
      </c>
      <c r="AY203" s="18" t="s">
        <v>235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241</v>
      </c>
      <c r="BM203" s="241" t="s">
        <v>739</v>
      </c>
    </row>
    <row r="204" s="2" customFormat="1" ht="24.15" customHeight="1">
      <c r="A204" s="39"/>
      <c r="B204" s="40"/>
      <c r="C204" s="229" t="s">
        <v>77</v>
      </c>
      <c r="D204" s="229" t="s">
        <v>237</v>
      </c>
      <c r="E204" s="230" t="s">
        <v>4698</v>
      </c>
      <c r="F204" s="231" t="s">
        <v>4699</v>
      </c>
      <c r="G204" s="232" t="s">
        <v>4456</v>
      </c>
      <c r="H204" s="233">
        <v>4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241</v>
      </c>
      <c r="AT204" s="241" t="s">
        <v>237</v>
      </c>
      <c r="AU204" s="241" t="s">
        <v>84</v>
      </c>
      <c r="AY204" s="18" t="s">
        <v>235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241</v>
      </c>
      <c r="BM204" s="241" t="s">
        <v>756</v>
      </c>
    </row>
    <row r="205" s="12" customFormat="1" ht="25.92" customHeight="1">
      <c r="A205" s="12"/>
      <c r="B205" s="213"/>
      <c r="C205" s="214"/>
      <c r="D205" s="215" t="s">
        <v>76</v>
      </c>
      <c r="E205" s="216" t="s">
        <v>4519</v>
      </c>
      <c r="F205" s="216" t="s">
        <v>4700</v>
      </c>
      <c r="G205" s="214"/>
      <c r="H205" s="214"/>
      <c r="I205" s="217"/>
      <c r="J205" s="218">
        <f>BK205</f>
        <v>0</v>
      </c>
      <c r="K205" s="214"/>
      <c r="L205" s="219"/>
      <c r="M205" s="220"/>
      <c r="N205" s="221"/>
      <c r="O205" s="221"/>
      <c r="P205" s="222">
        <f>SUM(P206:P214)</f>
        <v>0</v>
      </c>
      <c r="Q205" s="221"/>
      <c r="R205" s="222">
        <f>SUM(R206:R214)</f>
        <v>0</v>
      </c>
      <c r="S205" s="221"/>
      <c r="T205" s="223">
        <f>SUM(T206:T214)</f>
        <v>0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24" t="s">
        <v>84</v>
      </c>
      <c r="AT205" s="225" t="s">
        <v>76</v>
      </c>
      <c r="AU205" s="225" t="s">
        <v>77</v>
      </c>
      <c r="AY205" s="224" t="s">
        <v>235</v>
      </c>
      <c r="BK205" s="226">
        <f>SUM(BK206:BK214)</f>
        <v>0</v>
      </c>
    </row>
    <row r="206" s="2" customFormat="1" ht="24.15" customHeight="1">
      <c r="A206" s="39"/>
      <c r="B206" s="40"/>
      <c r="C206" s="229" t="s">
        <v>77</v>
      </c>
      <c r="D206" s="229" t="s">
        <v>237</v>
      </c>
      <c r="E206" s="230" t="s">
        <v>4701</v>
      </c>
      <c r="F206" s="231" t="s">
        <v>4702</v>
      </c>
      <c r="G206" s="232" t="s">
        <v>163</v>
      </c>
      <c r="H206" s="233">
        <v>3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241</v>
      </c>
      <c r="AT206" s="241" t="s">
        <v>237</v>
      </c>
      <c r="AU206" s="241" t="s">
        <v>84</v>
      </c>
      <c r="AY206" s="18" t="s">
        <v>235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241</v>
      </c>
      <c r="BM206" s="241" t="s">
        <v>769</v>
      </c>
    </row>
    <row r="207" s="2" customFormat="1" ht="24.15" customHeight="1">
      <c r="A207" s="39"/>
      <c r="B207" s="40"/>
      <c r="C207" s="229" t="s">
        <v>77</v>
      </c>
      <c r="D207" s="229" t="s">
        <v>237</v>
      </c>
      <c r="E207" s="230" t="s">
        <v>4703</v>
      </c>
      <c r="F207" s="231" t="s">
        <v>4704</v>
      </c>
      <c r="G207" s="232" t="s">
        <v>163</v>
      </c>
      <c r="H207" s="233">
        <v>3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241</v>
      </c>
      <c r="AT207" s="241" t="s">
        <v>237</v>
      </c>
      <c r="AU207" s="241" t="s">
        <v>84</v>
      </c>
      <c r="AY207" s="18" t="s">
        <v>235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241</v>
      </c>
      <c r="BM207" s="241" t="s">
        <v>777</v>
      </c>
    </row>
    <row r="208" s="2" customFormat="1" ht="16.5" customHeight="1">
      <c r="A208" s="39"/>
      <c r="B208" s="40"/>
      <c r="C208" s="229" t="s">
        <v>77</v>
      </c>
      <c r="D208" s="229" t="s">
        <v>237</v>
      </c>
      <c r="E208" s="230" t="s">
        <v>4705</v>
      </c>
      <c r="F208" s="231" t="s">
        <v>4706</v>
      </c>
      <c r="G208" s="232" t="s">
        <v>163</v>
      </c>
      <c r="H208" s="233">
        <v>12.75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241</v>
      </c>
      <c r="AT208" s="241" t="s">
        <v>237</v>
      </c>
      <c r="AU208" s="241" t="s">
        <v>84</v>
      </c>
      <c r="AY208" s="18" t="s">
        <v>235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241</v>
      </c>
      <c r="BM208" s="241" t="s">
        <v>790</v>
      </c>
    </row>
    <row r="209" s="2" customFormat="1" ht="16.5" customHeight="1">
      <c r="A209" s="39"/>
      <c r="B209" s="40"/>
      <c r="C209" s="229" t="s">
        <v>77</v>
      </c>
      <c r="D209" s="229" t="s">
        <v>237</v>
      </c>
      <c r="E209" s="230" t="s">
        <v>4707</v>
      </c>
      <c r="F209" s="231" t="s">
        <v>4708</v>
      </c>
      <c r="G209" s="232" t="s">
        <v>163</v>
      </c>
      <c r="H209" s="233">
        <v>3.8250000000000002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241</v>
      </c>
      <c r="AT209" s="241" t="s">
        <v>237</v>
      </c>
      <c r="AU209" s="241" t="s">
        <v>84</v>
      </c>
      <c r="AY209" s="18" t="s">
        <v>235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241</v>
      </c>
      <c r="BM209" s="241" t="s">
        <v>799</v>
      </c>
    </row>
    <row r="210" s="2" customFormat="1" ht="16.5" customHeight="1">
      <c r="A210" s="39"/>
      <c r="B210" s="40"/>
      <c r="C210" s="229" t="s">
        <v>77</v>
      </c>
      <c r="D210" s="229" t="s">
        <v>237</v>
      </c>
      <c r="E210" s="230" t="s">
        <v>4709</v>
      </c>
      <c r="F210" s="231" t="s">
        <v>4710</v>
      </c>
      <c r="G210" s="232" t="s">
        <v>166</v>
      </c>
      <c r="H210" s="233">
        <v>12.75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241</v>
      </c>
      <c r="AT210" s="241" t="s">
        <v>237</v>
      </c>
      <c r="AU210" s="241" t="s">
        <v>84</v>
      </c>
      <c r="AY210" s="18" t="s">
        <v>235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241</v>
      </c>
      <c r="BM210" s="241" t="s">
        <v>811</v>
      </c>
    </row>
    <row r="211" s="2" customFormat="1" ht="16.5" customHeight="1">
      <c r="A211" s="39"/>
      <c r="B211" s="40"/>
      <c r="C211" s="229" t="s">
        <v>77</v>
      </c>
      <c r="D211" s="229" t="s">
        <v>237</v>
      </c>
      <c r="E211" s="230" t="s">
        <v>4711</v>
      </c>
      <c r="F211" s="231" t="s">
        <v>4712</v>
      </c>
      <c r="G211" s="232" t="s">
        <v>166</v>
      </c>
      <c r="H211" s="233">
        <v>12.75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241</v>
      </c>
      <c r="AT211" s="241" t="s">
        <v>237</v>
      </c>
      <c r="AU211" s="241" t="s">
        <v>84</v>
      </c>
      <c r="AY211" s="18" t="s">
        <v>235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241</v>
      </c>
      <c r="BM211" s="241" t="s">
        <v>820</v>
      </c>
    </row>
    <row r="212" s="2" customFormat="1" ht="21.75" customHeight="1">
      <c r="A212" s="39"/>
      <c r="B212" s="40"/>
      <c r="C212" s="229" t="s">
        <v>77</v>
      </c>
      <c r="D212" s="229" t="s">
        <v>237</v>
      </c>
      <c r="E212" s="230" t="s">
        <v>4713</v>
      </c>
      <c r="F212" s="231" t="s">
        <v>4714</v>
      </c>
      <c r="G212" s="232" t="s">
        <v>163</v>
      </c>
      <c r="H212" s="233">
        <v>5.3550000000000004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241</v>
      </c>
      <c r="AT212" s="241" t="s">
        <v>237</v>
      </c>
      <c r="AU212" s="241" t="s">
        <v>84</v>
      </c>
      <c r="AY212" s="18" t="s">
        <v>235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241</v>
      </c>
      <c r="BM212" s="241" t="s">
        <v>829</v>
      </c>
    </row>
    <row r="213" s="2" customFormat="1" ht="21.75" customHeight="1">
      <c r="A213" s="39"/>
      <c r="B213" s="40"/>
      <c r="C213" s="229" t="s">
        <v>77</v>
      </c>
      <c r="D213" s="229" t="s">
        <v>237</v>
      </c>
      <c r="E213" s="230" t="s">
        <v>4715</v>
      </c>
      <c r="F213" s="231" t="s">
        <v>4716</v>
      </c>
      <c r="G213" s="232" t="s">
        <v>163</v>
      </c>
      <c r="H213" s="233">
        <v>7.3949999999999996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241</v>
      </c>
      <c r="AT213" s="241" t="s">
        <v>237</v>
      </c>
      <c r="AU213" s="241" t="s">
        <v>84</v>
      </c>
      <c r="AY213" s="18" t="s">
        <v>235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241</v>
      </c>
      <c r="BM213" s="241" t="s">
        <v>839</v>
      </c>
    </row>
    <row r="214" s="2" customFormat="1" ht="16.5" customHeight="1">
      <c r="A214" s="39"/>
      <c r="B214" s="40"/>
      <c r="C214" s="229" t="s">
        <v>77</v>
      </c>
      <c r="D214" s="229" t="s">
        <v>237</v>
      </c>
      <c r="E214" s="230" t="s">
        <v>4717</v>
      </c>
      <c r="F214" s="231" t="s">
        <v>4718</v>
      </c>
      <c r="G214" s="232" t="s">
        <v>166</v>
      </c>
      <c r="H214" s="233">
        <v>30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241</v>
      </c>
      <c r="AT214" s="241" t="s">
        <v>237</v>
      </c>
      <c r="AU214" s="241" t="s">
        <v>84</v>
      </c>
      <c r="AY214" s="18" t="s">
        <v>235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241</v>
      </c>
      <c r="BM214" s="241" t="s">
        <v>853</v>
      </c>
    </row>
    <row r="215" s="12" customFormat="1" ht="25.92" customHeight="1">
      <c r="A215" s="12"/>
      <c r="B215" s="213"/>
      <c r="C215" s="214"/>
      <c r="D215" s="215" t="s">
        <v>76</v>
      </c>
      <c r="E215" s="216" t="s">
        <v>4523</v>
      </c>
      <c r="F215" s="216" t="s">
        <v>4719</v>
      </c>
      <c r="G215" s="214"/>
      <c r="H215" s="214"/>
      <c r="I215" s="217"/>
      <c r="J215" s="218">
        <f>BK215</f>
        <v>0</v>
      </c>
      <c r="K215" s="214"/>
      <c r="L215" s="219"/>
      <c r="M215" s="220"/>
      <c r="N215" s="221"/>
      <c r="O215" s="221"/>
      <c r="P215" s="222">
        <f>SUM(P216:P222)</f>
        <v>0</v>
      </c>
      <c r="Q215" s="221"/>
      <c r="R215" s="222">
        <f>SUM(R216:R222)</f>
        <v>0</v>
      </c>
      <c r="S215" s="221"/>
      <c r="T215" s="223">
        <f>SUM(T216:T222)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24" t="s">
        <v>84</v>
      </c>
      <c r="AT215" s="225" t="s">
        <v>76</v>
      </c>
      <c r="AU215" s="225" t="s">
        <v>77</v>
      </c>
      <c r="AY215" s="224" t="s">
        <v>235</v>
      </c>
      <c r="BK215" s="226">
        <f>SUM(BK216:BK222)</f>
        <v>0</v>
      </c>
    </row>
    <row r="216" s="2" customFormat="1" ht="24.15" customHeight="1">
      <c r="A216" s="39"/>
      <c r="B216" s="40"/>
      <c r="C216" s="229" t="s">
        <v>77</v>
      </c>
      <c r="D216" s="229" t="s">
        <v>237</v>
      </c>
      <c r="E216" s="230" t="s">
        <v>4720</v>
      </c>
      <c r="F216" s="231" t="s">
        <v>4721</v>
      </c>
      <c r="G216" s="232" t="s">
        <v>1194</v>
      </c>
      <c r="H216" s="233">
        <v>1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42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241</v>
      </c>
      <c r="AT216" s="241" t="s">
        <v>237</v>
      </c>
      <c r="AU216" s="241" t="s">
        <v>84</v>
      </c>
      <c r="AY216" s="18" t="s">
        <v>235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241</v>
      </c>
      <c r="BM216" s="241" t="s">
        <v>864</v>
      </c>
    </row>
    <row r="217" s="2" customFormat="1" ht="24.15" customHeight="1">
      <c r="A217" s="39"/>
      <c r="B217" s="40"/>
      <c r="C217" s="229" t="s">
        <v>77</v>
      </c>
      <c r="D217" s="229" t="s">
        <v>237</v>
      </c>
      <c r="E217" s="230" t="s">
        <v>4722</v>
      </c>
      <c r="F217" s="231" t="s">
        <v>4723</v>
      </c>
      <c r="G217" s="232" t="s">
        <v>1194</v>
      </c>
      <c r="H217" s="233">
        <v>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241</v>
      </c>
      <c r="AT217" s="241" t="s">
        <v>237</v>
      </c>
      <c r="AU217" s="241" t="s">
        <v>84</v>
      </c>
      <c r="AY217" s="18" t="s">
        <v>235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241</v>
      </c>
      <c r="BM217" s="241" t="s">
        <v>873</v>
      </c>
    </row>
    <row r="218" s="2" customFormat="1" ht="16.5" customHeight="1">
      <c r="A218" s="39"/>
      <c r="B218" s="40"/>
      <c r="C218" s="229" t="s">
        <v>77</v>
      </c>
      <c r="D218" s="229" t="s">
        <v>237</v>
      </c>
      <c r="E218" s="230" t="s">
        <v>4724</v>
      </c>
      <c r="F218" s="231" t="s">
        <v>4590</v>
      </c>
      <c r="G218" s="232" t="s">
        <v>4586</v>
      </c>
      <c r="H218" s="233">
        <v>20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42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241</v>
      </c>
      <c r="AT218" s="241" t="s">
        <v>237</v>
      </c>
      <c r="AU218" s="241" t="s">
        <v>84</v>
      </c>
      <c r="AY218" s="18" t="s">
        <v>235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84</v>
      </c>
      <c r="BK218" s="242">
        <f>ROUND(I218*H218,2)</f>
        <v>0</v>
      </c>
      <c r="BL218" s="18" t="s">
        <v>241</v>
      </c>
      <c r="BM218" s="241" t="s">
        <v>883</v>
      </c>
    </row>
    <row r="219" s="2" customFormat="1" ht="16.5" customHeight="1">
      <c r="A219" s="39"/>
      <c r="B219" s="40"/>
      <c r="C219" s="229" t="s">
        <v>77</v>
      </c>
      <c r="D219" s="229" t="s">
        <v>237</v>
      </c>
      <c r="E219" s="230" t="s">
        <v>4725</v>
      </c>
      <c r="F219" s="231" t="s">
        <v>4726</v>
      </c>
      <c r="G219" s="232" t="s">
        <v>4456</v>
      </c>
      <c r="H219" s="233">
        <v>8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241</v>
      </c>
      <c r="AT219" s="241" t="s">
        <v>237</v>
      </c>
      <c r="AU219" s="241" t="s">
        <v>84</v>
      </c>
      <c r="AY219" s="18" t="s">
        <v>235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241</v>
      </c>
      <c r="BM219" s="241" t="s">
        <v>891</v>
      </c>
    </row>
    <row r="220" s="2" customFormat="1" ht="24.15" customHeight="1">
      <c r="A220" s="39"/>
      <c r="B220" s="40"/>
      <c r="C220" s="229" t="s">
        <v>77</v>
      </c>
      <c r="D220" s="229" t="s">
        <v>237</v>
      </c>
      <c r="E220" s="230" t="s">
        <v>4727</v>
      </c>
      <c r="F220" s="231" t="s">
        <v>4728</v>
      </c>
      <c r="G220" s="232" t="s">
        <v>1194</v>
      </c>
      <c r="H220" s="233">
        <v>1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241</v>
      </c>
      <c r="AT220" s="241" t="s">
        <v>237</v>
      </c>
      <c r="AU220" s="241" t="s">
        <v>84</v>
      </c>
      <c r="AY220" s="18" t="s">
        <v>235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241</v>
      </c>
      <c r="BM220" s="241" t="s">
        <v>901</v>
      </c>
    </row>
    <row r="221" s="2" customFormat="1" ht="16.5" customHeight="1">
      <c r="A221" s="39"/>
      <c r="B221" s="40"/>
      <c r="C221" s="229" t="s">
        <v>77</v>
      </c>
      <c r="D221" s="229" t="s">
        <v>237</v>
      </c>
      <c r="E221" s="230" t="s">
        <v>4729</v>
      </c>
      <c r="F221" s="231" t="s">
        <v>4730</v>
      </c>
      <c r="G221" s="232" t="s">
        <v>1194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241</v>
      </c>
      <c r="AT221" s="241" t="s">
        <v>237</v>
      </c>
      <c r="AU221" s="241" t="s">
        <v>84</v>
      </c>
      <c r="AY221" s="18" t="s">
        <v>235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241</v>
      </c>
      <c r="BM221" s="241" t="s">
        <v>911</v>
      </c>
    </row>
    <row r="222" s="2" customFormat="1" ht="24.15" customHeight="1">
      <c r="A222" s="39"/>
      <c r="B222" s="40"/>
      <c r="C222" s="229" t="s">
        <v>77</v>
      </c>
      <c r="D222" s="229" t="s">
        <v>237</v>
      </c>
      <c r="E222" s="230" t="s">
        <v>4731</v>
      </c>
      <c r="F222" s="231" t="s">
        <v>4732</v>
      </c>
      <c r="G222" s="232" t="s">
        <v>1194</v>
      </c>
      <c r="H222" s="233">
        <v>1</v>
      </c>
      <c r="I222" s="234"/>
      <c r="J222" s="235">
        <f>ROUND(I222*H222,2)</f>
        <v>0</v>
      </c>
      <c r="K222" s="236"/>
      <c r="L222" s="45"/>
      <c r="M222" s="305" t="s">
        <v>1</v>
      </c>
      <c r="N222" s="306" t="s">
        <v>42</v>
      </c>
      <c r="O222" s="307"/>
      <c r="P222" s="308">
        <f>O222*H222</f>
        <v>0</v>
      </c>
      <c r="Q222" s="308">
        <v>0</v>
      </c>
      <c r="R222" s="308">
        <f>Q222*H222</f>
        <v>0</v>
      </c>
      <c r="S222" s="308">
        <v>0</v>
      </c>
      <c r="T222" s="309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241</v>
      </c>
      <c r="AT222" s="241" t="s">
        <v>237</v>
      </c>
      <c r="AU222" s="241" t="s">
        <v>84</v>
      </c>
      <c r="AY222" s="18" t="s">
        <v>235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241</v>
      </c>
      <c r="BM222" s="241" t="s">
        <v>923</v>
      </c>
    </row>
    <row r="223" s="2" customFormat="1" ht="6.96" customHeight="1">
      <c r="A223" s="39"/>
      <c r="B223" s="67"/>
      <c r="C223" s="68"/>
      <c r="D223" s="68"/>
      <c r="E223" s="68"/>
      <c r="F223" s="68"/>
      <c r="G223" s="68"/>
      <c r="H223" s="68"/>
      <c r="I223" s="68"/>
      <c r="J223" s="68"/>
      <c r="K223" s="68"/>
      <c r="L223" s="45"/>
      <c r="M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</sheetData>
  <sheetProtection sheet="1" autoFilter="0" formatColumns="0" formatRows="0" objects="1" scenarios="1" spinCount="100000" saltValue="KJQjmYOteZFbNbgDD6Izyuf4278iQ8+nYSYbUZ2kMZikzgKHuJkx3FUaPW96Z5+Wg1DgobQv6mNMf8dfPI3Lfw==" hashValue="aHs7wmipKliEWtZcYyCmk+zhIFKjxxpILvmaoUUFqnoFr6vV22CwgAzs7mxEjuhUPC7uUUB2FkODSIH9CKZh1w==" algorithmName="SHA-512" password="CC35"/>
  <autoFilter ref="C131:K22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4733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ROUND((SUM(BE126:BE215)),  2)</f>
        <v>0</v>
      </c>
      <c r="G35" s="39"/>
      <c r="H35" s="39"/>
      <c r="I35" s="166">
        <v>0.20999999999999999</v>
      </c>
      <c r="J35" s="165">
        <f>ROUND(((SUM(BE126:BE215))*I35),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ROUND((SUM(BF126:BF215)),  2)</f>
        <v>0</v>
      </c>
      <c r="G36" s="39"/>
      <c r="H36" s="39"/>
      <c r="I36" s="166">
        <v>0.12</v>
      </c>
      <c r="J36" s="165">
        <f>ROUND(((SUM(BF126:BF215))*I36),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ROUND((SUM(BG126:BG215)),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ROUND((SUM(BH126:BH215)),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ROUND((SUM(BI126:BI215)),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4734</v>
      </c>
      <c r="E99" s="193"/>
      <c r="F99" s="193"/>
      <c r="G99" s="193"/>
      <c r="H99" s="193"/>
      <c r="I99" s="193"/>
      <c r="J99" s="194">
        <f>J127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4735</v>
      </c>
      <c r="E100" s="193"/>
      <c r="F100" s="193"/>
      <c r="G100" s="193"/>
      <c r="H100" s="193"/>
      <c r="I100" s="193"/>
      <c r="J100" s="194">
        <f>J157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4736</v>
      </c>
      <c r="E101" s="193"/>
      <c r="F101" s="193"/>
      <c r="G101" s="193"/>
      <c r="H101" s="193"/>
      <c r="I101" s="193"/>
      <c r="J101" s="194">
        <f>J174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4737</v>
      </c>
      <c r="E102" s="193"/>
      <c r="F102" s="193"/>
      <c r="G102" s="193"/>
      <c r="H102" s="193"/>
      <c r="I102" s="193"/>
      <c r="J102" s="194">
        <f>J196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4738</v>
      </c>
      <c r="E103" s="193"/>
      <c r="F103" s="193"/>
      <c r="G103" s="193"/>
      <c r="H103" s="193"/>
      <c r="I103" s="193"/>
      <c r="J103" s="194">
        <f>J200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4739</v>
      </c>
      <c r="E104" s="193"/>
      <c r="F104" s="193"/>
      <c r="G104" s="193"/>
      <c r="H104" s="193"/>
      <c r="I104" s="193"/>
      <c r="J104" s="194">
        <f>J209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220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Parkoviště pro zaměstnance a heliport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178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185" t="s">
        <v>181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184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E11</f>
        <v>D.1.4.3 - Vzduchotechnika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20</v>
      </c>
      <c r="D120" s="41"/>
      <c r="E120" s="41"/>
      <c r="F120" s="28" t="str">
        <f>F14</f>
        <v>České Budějovice</v>
      </c>
      <c r="G120" s="41"/>
      <c r="H120" s="41"/>
      <c r="I120" s="33" t="s">
        <v>22</v>
      </c>
      <c r="J120" s="80" t="str">
        <f>IF(J14="","",J14)</f>
        <v>13. 6. 2025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24</v>
      </c>
      <c r="D122" s="41"/>
      <c r="E122" s="41"/>
      <c r="F122" s="28" t="str">
        <f>E17</f>
        <v>Nemocnice České Budějovice</v>
      </c>
      <c r="G122" s="41"/>
      <c r="H122" s="41"/>
      <c r="I122" s="33" t="s">
        <v>30</v>
      </c>
      <c r="J122" s="37" t="str">
        <f>E23</f>
        <v>AGP nova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28</v>
      </c>
      <c r="D123" s="41"/>
      <c r="E123" s="41"/>
      <c r="F123" s="28" t="str">
        <f>IF(E20="","",E20)</f>
        <v>Vyplň údaj</v>
      </c>
      <c r="G123" s="41"/>
      <c r="H123" s="41"/>
      <c r="I123" s="33" t="s">
        <v>33</v>
      </c>
      <c r="J123" s="37" t="str">
        <f>E26</f>
        <v>QSB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221</v>
      </c>
      <c r="D125" s="204" t="s">
        <v>62</v>
      </c>
      <c r="E125" s="204" t="s">
        <v>58</v>
      </c>
      <c r="F125" s="204" t="s">
        <v>59</v>
      </c>
      <c r="G125" s="204" t="s">
        <v>222</v>
      </c>
      <c r="H125" s="204" t="s">
        <v>223</v>
      </c>
      <c r="I125" s="204" t="s">
        <v>224</v>
      </c>
      <c r="J125" s="205" t="s">
        <v>192</v>
      </c>
      <c r="K125" s="206" t="s">
        <v>225</v>
      </c>
      <c r="L125" s="207"/>
      <c r="M125" s="101" t="s">
        <v>1</v>
      </c>
      <c r="N125" s="102" t="s">
        <v>41</v>
      </c>
      <c r="O125" s="102" t="s">
        <v>226</v>
      </c>
      <c r="P125" s="102" t="s">
        <v>227</v>
      </c>
      <c r="Q125" s="102" t="s">
        <v>228</v>
      </c>
      <c r="R125" s="102" t="s">
        <v>229</v>
      </c>
      <c r="S125" s="102" t="s">
        <v>230</v>
      </c>
      <c r="T125" s="103" t="s">
        <v>231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232</v>
      </c>
      <c r="D126" s="41"/>
      <c r="E126" s="41"/>
      <c r="F126" s="41"/>
      <c r="G126" s="41"/>
      <c r="H126" s="41"/>
      <c r="I126" s="41"/>
      <c r="J126" s="208">
        <f>BK126</f>
        <v>0</v>
      </c>
      <c r="K126" s="41"/>
      <c r="L126" s="45"/>
      <c r="M126" s="104"/>
      <c r="N126" s="209"/>
      <c r="O126" s="105"/>
      <c r="P126" s="210">
        <f>P127+P157+P174+P196+P200+P209</f>
        <v>0</v>
      </c>
      <c r="Q126" s="105"/>
      <c r="R126" s="210">
        <f>R127+R157+R174+R196+R200+R209</f>
        <v>0</v>
      </c>
      <c r="S126" s="105"/>
      <c r="T126" s="211">
        <f>T127+T157+T174+T196+T200+T209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76</v>
      </c>
      <c r="AU126" s="18" t="s">
        <v>194</v>
      </c>
      <c r="BK126" s="212">
        <f>BK127+BK157+BK174+BK196+BK200+BK209</f>
        <v>0</v>
      </c>
    </row>
    <row r="127" s="12" customFormat="1" ht="25.92" customHeight="1">
      <c r="A127" s="12"/>
      <c r="B127" s="213"/>
      <c r="C127" s="214"/>
      <c r="D127" s="215" t="s">
        <v>76</v>
      </c>
      <c r="E127" s="216" t="s">
        <v>2152</v>
      </c>
      <c r="F127" s="216" t="s">
        <v>4740</v>
      </c>
      <c r="G127" s="214"/>
      <c r="H127" s="214"/>
      <c r="I127" s="217"/>
      <c r="J127" s="218">
        <f>BK127</f>
        <v>0</v>
      </c>
      <c r="K127" s="214"/>
      <c r="L127" s="219"/>
      <c r="M127" s="220"/>
      <c r="N127" s="221"/>
      <c r="O127" s="221"/>
      <c r="P127" s="222">
        <f>SUM(P128:P156)</f>
        <v>0</v>
      </c>
      <c r="Q127" s="221"/>
      <c r="R127" s="222">
        <f>SUM(R128:R156)</f>
        <v>0</v>
      </c>
      <c r="S127" s="221"/>
      <c r="T127" s="223">
        <f>SUM(T128:T156)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84</v>
      </c>
      <c r="AT127" s="225" t="s">
        <v>76</v>
      </c>
      <c r="AU127" s="225" t="s">
        <v>77</v>
      </c>
      <c r="AY127" s="224" t="s">
        <v>235</v>
      </c>
      <c r="BK127" s="226">
        <f>SUM(BK128:BK156)</f>
        <v>0</v>
      </c>
    </row>
    <row r="128" s="2" customFormat="1" ht="62.7" customHeight="1">
      <c r="A128" s="39"/>
      <c r="B128" s="40"/>
      <c r="C128" s="229" t="s">
        <v>77</v>
      </c>
      <c r="D128" s="229" t="s">
        <v>237</v>
      </c>
      <c r="E128" s="230" t="s">
        <v>4741</v>
      </c>
      <c r="F128" s="231" t="s">
        <v>4742</v>
      </c>
      <c r="G128" s="232" t="s">
        <v>676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241</v>
      </c>
      <c r="AT128" s="241" t="s">
        <v>237</v>
      </c>
      <c r="AU128" s="241" t="s">
        <v>84</v>
      </c>
      <c r="AY128" s="18" t="s">
        <v>235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241</v>
      </c>
      <c r="BM128" s="241" t="s">
        <v>86</v>
      </c>
    </row>
    <row r="129" s="2" customFormat="1" ht="16.5" customHeight="1">
      <c r="A129" s="39"/>
      <c r="B129" s="40"/>
      <c r="C129" s="229" t="s">
        <v>77</v>
      </c>
      <c r="D129" s="229" t="s">
        <v>237</v>
      </c>
      <c r="E129" s="230" t="s">
        <v>4743</v>
      </c>
      <c r="F129" s="231" t="s">
        <v>4744</v>
      </c>
      <c r="G129" s="232" t="s">
        <v>676</v>
      </c>
      <c r="H129" s="233">
        <v>2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241</v>
      </c>
      <c r="AT129" s="241" t="s">
        <v>237</v>
      </c>
      <c r="AU129" s="241" t="s">
        <v>84</v>
      </c>
      <c r="AY129" s="18" t="s">
        <v>235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241</v>
      </c>
      <c r="BM129" s="241" t="s">
        <v>241</v>
      </c>
    </row>
    <row r="130" s="2" customFormat="1" ht="16.5" customHeight="1">
      <c r="A130" s="39"/>
      <c r="B130" s="40"/>
      <c r="C130" s="229" t="s">
        <v>77</v>
      </c>
      <c r="D130" s="229" t="s">
        <v>237</v>
      </c>
      <c r="E130" s="230" t="s">
        <v>4745</v>
      </c>
      <c r="F130" s="231" t="s">
        <v>4746</v>
      </c>
      <c r="G130" s="232" t="s">
        <v>676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241</v>
      </c>
      <c r="AT130" s="241" t="s">
        <v>237</v>
      </c>
      <c r="AU130" s="241" t="s">
        <v>84</v>
      </c>
      <c r="AY130" s="18" t="s">
        <v>235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241</v>
      </c>
      <c r="BM130" s="241" t="s">
        <v>269</v>
      </c>
    </row>
    <row r="131" s="2" customFormat="1" ht="24.15" customHeight="1">
      <c r="A131" s="39"/>
      <c r="B131" s="40"/>
      <c r="C131" s="229" t="s">
        <v>77</v>
      </c>
      <c r="D131" s="229" t="s">
        <v>237</v>
      </c>
      <c r="E131" s="230" t="s">
        <v>4747</v>
      </c>
      <c r="F131" s="231" t="s">
        <v>4748</v>
      </c>
      <c r="G131" s="232" t="s">
        <v>676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241</v>
      </c>
      <c r="AT131" s="241" t="s">
        <v>237</v>
      </c>
      <c r="AU131" s="241" t="s">
        <v>84</v>
      </c>
      <c r="AY131" s="18" t="s">
        <v>235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241</v>
      </c>
      <c r="BM131" s="241" t="s">
        <v>281</v>
      </c>
    </row>
    <row r="132" s="2" customFormat="1" ht="24.15" customHeight="1">
      <c r="A132" s="39"/>
      <c r="B132" s="40"/>
      <c r="C132" s="229" t="s">
        <v>77</v>
      </c>
      <c r="D132" s="229" t="s">
        <v>237</v>
      </c>
      <c r="E132" s="230" t="s">
        <v>4749</v>
      </c>
      <c r="F132" s="231" t="s">
        <v>4750</v>
      </c>
      <c r="G132" s="232" t="s">
        <v>676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241</v>
      </c>
      <c r="AT132" s="241" t="s">
        <v>237</v>
      </c>
      <c r="AU132" s="241" t="s">
        <v>84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241</v>
      </c>
      <c r="BM132" s="241" t="s">
        <v>291</v>
      </c>
    </row>
    <row r="133" s="2" customFormat="1" ht="24.15" customHeight="1">
      <c r="A133" s="39"/>
      <c r="B133" s="40"/>
      <c r="C133" s="229" t="s">
        <v>77</v>
      </c>
      <c r="D133" s="229" t="s">
        <v>237</v>
      </c>
      <c r="E133" s="230" t="s">
        <v>4751</v>
      </c>
      <c r="F133" s="231" t="s">
        <v>4750</v>
      </c>
      <c r="G133" s="232" t="s">
        <v>676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241</v>
      </c>
      <c r="AT133" s="241" t="s">
        <v>237</v>
      </c>
      <c r="AU133" s="241" t="s">
        <v>84</v>
      </c>
      <c r="AY133" s="18" t="s">
        <v>235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241</v>
      </c>
      <c r="BM133" s="241" t="s">
        <v>8</v>
      </c>
    </row>
    <row r="134" s="2" customFormat="1" ht="24.15" customHeight="1">
      <c r="A134" s="39"/>
      <c r="B134" s="40"/>
      <c r="C134" s="229" t="s">
        <v>77</v>
      </c>
      <c r="D134" s="229" t="s">
        <v>237</v>
      </c>
      <c r="E134" s="230" t="s">
        <v>4752</v>
      </c>
      <c r="F134" s="231" t="s">
        <v>4750</v>
      </c>
      <c r="G134" s="232" t="s">
        <v>676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241</v>
      </c>
      <c r="AT134" s="241" t="s">
        <v>237</v>
      </c>
      <c r="AU134" s="241" t="s">
        <v>84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241</v>
      </c>
      <c r="BM134" s="241" t="s">
        <v>315</v>
      </c>
    </row>
    <row r="135" s="2" customFormat="1" ht="24.15" customHeight="1">
      <c r="A135" s="39"/>
      <c r="B135" s="40"/>
      <c r="C135" s="229" t="s">
        <v>77</v>
      </c>
      <c r="D135" s="229" t="s">
        <v>237</v>
      </c>
      <c r="E135" s="230" t="s">
        <v>4753</v>
      </c>
      <c r="F135" s="231" t="s">
        <v>4754</v>
      </c>
      <c r="G135" s="232" t="s">
        <v>676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241</v>
      </c>
      <c r="AT135" s="241" t="s">
        <v>237</v>
      </c>
      <c r="AU135" s="241" t="s">
        <v>84</v>
      </c>
      <c r="AY135" s="18" t="s">
        <v>235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241</v>
      </c>
      <c r="BM135" s="241" t="s">
        <v>325</v>
      </c>
    </row>
    <row r="136" s="2" customFormat="1" ht="24.15" customHeight="1">
      <c r="A136" s="39"/>
      <c r="B136" s="40"/>
      <c r="C136" s="229" t="s">
        <v>77</v>
      </c>
      <c r="D136" s="229" t="s">
        <v>237</v>
      </c>
      <c r="E136" s="230" t="s">
        <v>4755</v>
      </c>
      <c r="F136" s="231" t="s">
        <v>4750</v>
      </c>
      <c r="G136" s="232" t="s">
        <v>676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241</v>
      </c>
      <c r="AT136" s="241" t="s">
        <v>237</v>
      </c>
      <c r="AU136" s="241" t="s">
        <v>84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241</v>
      </c>
      <c r="BM136" s="241" t="s">
        <v>339</v>
      </c>
    </row>
    <row r="137" s="2" customFormat="1" ht="24.15" customHeight="1">
      <c r="A137" s="39"/>
      <c r="B137" s="40"/>
      <c r="C137" s="229" t="s">
        <v>77</v>
      </c>
      <c r="D137" s="229" t="s">
        <v>237</v>
      </c>
      <c r="E137" s="230" t="s">
        <v>4756</v>
      </c>
      <c r="F137" s="231" t="s">
        <v>4757</v>
      </c>
      <c r="G137" s="232" t="s">
        <v>676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241</v>
      </c>
      <c r="AT137" s="241" t="s">
        <v>237</v>
      </c>
      <c r="AU137" s="241" t="s">
        <v>84</v>
      </c>
      <c r="AY137" s="18" t="s">
        <v>235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241</v>
      </c>
      <c r="BM137" s="241" t="s">
        <v>349</v>
      </c>
    </row>
    <row r="138" s="2" customFormat="1" ht="24.15" customHeight="1">
      <c r="A138" s="39"/>
      <c r="B138" s="40"/>
      <c r="C138" s="229" t="s">
        <v>77</v>
      </c>
      <c r="D138" s="229" t="s">
        <v>237</v>
      </c>
      <c r="E138" s="230" t="s">
        <v>4758</v>
      </c>
      <c r="F138" s="231" t="s">
        <v>4757</v>
      </c>
      <c r="G138" s="232" t="s">
        <v>676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241</v>
      </c>
      <c r="AT138" s="241" t="s">
        <v>237</v>
      </c>
      <c r="AU138" s="241" t="s">
        <v>84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241</v>
      </c>
      <c r="BM138" s="241" t="s">
        <v>364</v>
      </c>
    </row>
    <row r="139" s="2" customFormat="1" ht="24.15" customHeight="1">
      <c r="A139" s="39"/>
      <c r="B139" s="40"/>
      <c r="C139" s="229" t="s">
        <v>77</v>
      </c>
      <c r="D139" s="229" t="s">
        <v>237</v>
      </c>
      <c r="E139" s="230" t="s">
        <v>4759</v>
      </c>
      <c r="F139" s="231" t="s">
        <v>4760</v>
      </c>
      <c r="G139" s="232" t="s">
        <v>676</v>
      </c>
      <c r="H139" s="233">
        <v>10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241</v>
      </c>
      <c r="AT139" s="241" t="s">
        <v>237</v>
      </c>
      <c r="AU139" s="241" t="s">
        <v>84</v>
      </c>
      <c r="AY139" s="18" t="s">
        <v>235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241</v>
      </c>
      <c r="BM139" s="241" t="s">
        <v>378</v>
      </c>
    </row>
    <row r="140" s="2" customFormat="1" ht="24.15" customHeight="1">
      <c r="A140" s="39"/>
      <c r="B140" s="40"/>
      <c r="C140" s="229" t="s">
        <v>77</v>
      </c>
      <c r="D140" s="229" t="s">
        <v>237</v>
      </c>
      <c r="E140" s="230" t="s">
        <v>4761</v>
      </c>
      <c r="F140" s="231" t="s">
        <v>4762</v>
      </c>
      <c r="G140" s="232" t="s">
        <v>676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241</v>
      </c>
      <c r="AT140" s="241" t="s">
        <v>237</v>
      </c>
      <c r="AU140" s="241" t="s">
        <v>84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241</v>
      </c>
      <c r="BM140" s="241" t="s">
        <v>388</v>
      </c>
    </row>
    <row r="141" s="2" customFormat="1" ht="24.15" customHeight="1">
      <c r="A141" s="39"/>
      <c r="B141" s="40"/>
      <c r="C141" s="229" t="s">
        <v>77</v>
      </c>
      <c r="D141" s="229" t="s">
        <v>237</v>
      </c>
      <c r="E141" s="230" t="s">
        <v>4763</v>
      </c>
      <c r="F141" s="231" t="s">
        <v>4760</v>
      </c>
      <c r="G141" s="232" t="s">
        <v>676</v>
      </c>
      <c r="H141" s="233">
        <v>7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241</v>
      </c>
      <c r="AT141" s="241" t="s">
        <v>237</v>
      </c>
      <c r="AU141" s="241" t="s">
        <v>84</v>
      </c>
      <c r="AY141" s="18" t="s">
        <v>235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241</v>
      </c>
      <c r="BM141" s="241" t="s">
        <v>400</v>
      </c>
    </row>
    <row r="142" s="2" customFormat="1" ht="24.15" customHeight="1">
      <c r="A142" s="39"/>
      <c r="B142" s="40"/>
      <c r="C142" s="229" t="s">
        <v>77</v>
      </c>
      <c r="D142" s="229" t="s">
        <v>237</v>
      </c>
      <c r="E142" s="230" t="s">
        <v>4764</v>
      </c>
      <c r="F142" s="231" t="s">
        <v>4765</v>
      </c>
      <c r="G142" s="232" t="s">
        <v>676</v>
      </c>
      <c r="H142" s="233">
        <v>3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241</v>
      </c>
      <c r="AT142" s="241" t="s">
        <v>237</v>
      </c>
      <c r="AU142" s="241" t="s">
        <v>84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241</v>
      </c>
      <c r="BM142" s="241" t="s">
        <v>408</v>
      </c>
    </row>
    <row r="143" s="2" customFormat="1" ht="24.15" customHeight="1">
      <c r="A143" s="39"/>
      <c r="B143" s="40"/>
      <c r="C143" s="229" t="s">
        <v>77</v>
      </c>
      <c r="D143" s="229" t="s">
        <v>237</v>
      </c>
      <c r="E143" s="230" t="s">
        <v>4766</v>
      </c>
      <c r="F143" s="231" t="s">
        <v>4762</v>
      </c>
      <c r="G143" s="232" t="s">
        <v>676</v>
      </c>
      <c r="H143" s="233">
        <v>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241</v>
      </c>
      <c r="AT143" s="241" t="s">
        <v>237</v>
      </c>
      <c r="AU143" s="241" t="s">
        <v>84</v>
      </c>
      <c r="AY143" s="18" t="s">
        <v>235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241</v>
      </c>
      <c r="BM143" s="241" t="s">
        <v>421</v>
      </c>
    </row>
    <row r="144" s="2" customFormat="1" ht="16.5" customHeight="1">
      <c r="A144" s="39"/>
      <c r="B144" s="40"/>
      <c r="C144" s="229" t="s">
        <v>77</v>
      </c>
      <c r="D144" s="229" t="s">
        <v>237</v>
      </c>
      <c r="E144" s="230" t="s">
        <v>4767</v>
      </c>
      <c r="F144" s="231" t="s">
        <v>4768</v>
      </c>
      <c r="G144" s="232" t="s">
        <v>676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241</v>
      </c>
      <c r="AT144" s="241" t="s">
        <v>237</v>
      </c>
      <c r="AU144" s="241" t="s">
        <v>84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241</v>
      </c>
      <c r="BM144" s="241" t="s">
        <v>435</v>
      </c>
    </row>
    <row r="145" s="2" customFormat="1" ht="24.15" customHeight="1">
      <c r="A145" s="39"/>
      <c r="B145" s="40"/>
      <c r="C145" s="229" t="s">
        <v>77</v>
      </c>
      <c r="D145" s="229" t="s">
        <v>237</v>
      </c>
      <c r="E145" s="230" t="s">
        <v>4769</v>
      </c>
      <c r="F145" s="231" t="s">
        <v>4770</v>
      </c>
      <c r="G145" s="232" t="s">
        <v>2162</v>
      </c>
      <c r="H145" s="233">
        <v>19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241</v>
      </c>
      <c r="AT145" s="241" t="s">
        <v>237</v>
      </c>
      <c r="AU145" s="241" t="s">
        <v>84</v>
      </c>
      <c r="AY145" s="18" t="s">
        <v>235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241</v>
      </c>
      <c r="BM145" s="241" t="s">
        <v>449</v>
      </c>
    </row>
    <row r="146" s="2" customFormat="1" ht="24.15" customHeight="1">
      <c r="A146" s="39"/>
      <c r="B146" s="40"/>
      <c r="C146" s="229" t="s">
        <v>77</v>
      </c>
      <c r="D146" s="229" t="s">
        <v>237</v>
      </c>
      <c r="E146" s="230" t="s">
        <v>4771</v>
      </c>
      <c r="F146" s="231" t="s">
        <v>4772</v>
      </c>
      <c r="G146" s="232" t="s">
        <v>2162</v>
      </c>
      <c r="H146" s="233">
        <v>5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241</v>
      </c>
      <c r="AT146" s="241" t="s">
        <v>237</v>
      </c>
      <c r="AU146" s="241" t="s">
        <v>84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241</v>
      </c>
      <c r="BM146" s="241" t="s">
        <v>459</v>
      </c>
    </row>
    <row r="147" s="2" customFormat="1" ht="37.8" customHeight="1">
      <c r="A147" s="39"/>
      <c r="B147" s="40"/>
      <c r="C147" s="229" t="s">
        <v>77</v>
      </c>
      <c r="D147" s="229" t="s">
        <v>237</v>
      </c>
      <c r="E147" s="230" t="s">
        <v>4773</v>
      </c>
      <c r="F147" s="231" t="s">
        <v>4774</v>
      </c>
      <c r="G147" s="232" t="s">
        <v>166</v>
      </c>
      <c r="H147" s="233">
        <v>13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241</v>
      </c>
      <c r="AT147" s="241" t="s">
        <v>237</v>
      </c>
      <c r="AU147" s="241" t="s">
        <v>84</v>
      </c>
      <c r="AY147" s="18" t="s">
        <v>235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241</v>
      </c>
      <c r="BM147" s="241" t="s">
        <v>470</v>
      </c>
    </row>
    <row r="148" s="2" customFormat="1" ht="37.8" customHeight="1">
      <c r="A148" s="39"/>
      <c r="B148" s="40"/>
      <c r="C148" s="229" t="s">
        <v>77</v>
      </c>
      <c r="D148" s="229" t="s">
        <v>237</v>
      </c>
      <c r="E148" s="230" t="s">
        <v>4775</v>
      </c>
      <c r="F148" s="231" t="s">
        <v>4776</v>
      </c>
      <c r="G148" s="232" t="s">
        <v>166</v>
      </c>
      <c r="H148" s="233">
        <v>13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84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493</v>
      </c>
    </row>
    <row r="149" s="2" customFormat="1" ht="24.15" customHeight="1">
      <c r="A149" s="39"/>
      <c r="B149" s="40"/>
      <c r="C149" s="229" t="s">
        <v>77</v>
      </c>
      <c r="D149" s="229" t="s">
        <v>237</v>
      </c>
      <c r="E149" s="230" t="s">
        <v>4777</v>
      </c>
      <c r="F149" s="231" t="s">
        <v>4778</v>
      </c>
      <c r="G149" s="232" t="s">
        <v>2162</v>
      </c>
      <c r="H149" s="233">
        <v>8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241</v>
      </c>
      <c r="AT149" s="241" t="s">
        <v>237</v>
      </c>
      <c r="AU149" s="241" t="s">
        <v>84</v>
      </c>
      <c r="AY149" s="18" t="s">
        <v>235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241</v>
      </c>
      <c r="BM149" s="241" t="s">
        <v>503</v>
      </c>
    </row>
    <row r="150" s="2" customFormat="1" ht="24.15" customHeight="1">
      <c r="A150" s="39"/>
      <c r="B150" s="40"/>
      <c r="C150" s="229" t="s">
        <v>77</v>
      </c>
      <c r="D150" s="229" t="s">
        <v>237</v>
      </c>
      <c r="E150" s="230" t="s">
        <v>4779</v>
      </c>
      <c r="F150" s="231" t="s">
        <v>4780</v>
      </c>
      <c r="G150" s="232" t="s">
        <v>2162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241</v>
      </c>
      <c r="AT150" s="241" t="s">
        <v>237</v>
      </c>
      <c r="AU150" s="241" t="s">
        <v>84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241</v>
      </c>
      <c r="BM150" s="241" t="s">
        <v>513</v>
      </c>
    </row>
    <row r="151" s="2" customFormat="1" ht="24.15" customHeight="1">
      <c r="A151" s="39"/>
      <c r="B151" s="40"/>
      <c r="C151" s="229" t="s">
        <v>77</v>
      </c>
      <c r="D151" s="229" t="s">
        <v>237</v>
      </c>
      <c r="E151" s="230" t="s">
        <v>4781</v>
      </c>
      <c r="F151" s="231" t="s">
        <v>4782</v>
      </c>
      <c r="G151" s="232" t="s">
        <v>2162</v>
      </c>
      <c r="H151" s="233">
        <v>11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241</v>
      </c>
      <c r="AT151" s="241" t="s">
        <v>237</v>
      </c>
      <c r="AU151" s="241" t="s">
        <v>84</v>
      </c>
      <c r="AY151" s="18" t="s">
        <v>235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241</v>
      </c>
      <c r="BM151" s="241" t="s">
        <v>524</v>
      </c>
    </row>
    <row r="152" s="2" customFormat="1" ht="24.15" customHeight="1">
      <c r="A152" s="39"/>
      <c r="B152" s="40"/>
      <c r="C152" s="229" t="s">
        <v>77</v>
      </c>
      <c r="D152" s="229" t="s">
        <v>237</v>
      </c>
      <c r="E152" s="230" t="s">
        <v>4783</v>
      </c>
      <c r="F152" s="231" t="s">
        <v>4784</v>
      </c>
      <c r="G152" s="232" t="s">
        <v>2162</v>
      </c>
      <c r="H152" s="233">
        <v>2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241</v>
      </c>
      <c r="AT152" s="241" t="s">
        <v>237</v>
      </c>
      <c r="AU152" s="241" t="s">
        <v>84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241</v>
      </c>
      <c r="BM152" s="241" t="s">
        <v>534</v>
      </c>
    </row>
    <row r="153" s="2" customFormat="1" ht="24.15" customHeight="1">
      <c r="A153" s="39"/>
      <c r="B153" s="40"/>
      <c r="C153" s="229" t="s">
        <v>77</v>
      </c>
      <c r="D153" s="229" t="s">
        <v>237</v>
      </c>
      <c r="E153" s="230" t="s">
        <v>4785</v>
      </c>
      <c r="F153" s="231" t="s">
        <v>4786</v>
      </c>
      <c r="G153" s="232" t="s">
        <v>2162</v>
      </c>
      <c r="H153" s="233">
        <v>29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241</v>
      </c>
      <c r="AT153" s="241" t="s">
        <v>237</v>
      </c>
      <c r="AU153" s="241" t="s">
        <v>84</v>
      </c>
      <c r="AY153" s="18" t="s">
        <v>235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241</v>
      </c>
      <c r="BM153" s="241" t="s">
        <v>543</v>
      </c>
    </row>
    <row r="154" s="2" customFormat="1" ht="24.15" customHeight="1">
      <c r="A154" s="39"/>
      <c r="B154" s="40"/>
      <c r="C154" s="229" t="s">
        <v>77</v>
      </c>
      <c r="D154" s="229" t="s">
        <v>237</v>
      </c>
      <c r="E154" s="230" t="s">
        <v>4787</v>
      </c>
      <c r="F154" s="231" t="s">
        <v>4788</v>
      </c>
      <c r="G154" s="232" t="s">
        <v>2162</v>
      </c>
      <c r="H154" s="233">
        <v>7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241</v>
      </c>
      <c r="AT154" s="241" t="s">
        <v>237</v>
      </c>
      <c r="AU154" s="241" t="s">
        <v>84</v>
      </c>
      <c r="AY154" s="18" t="s">
        <v>235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241</v>
      </c>
      <c r="BM154" s="241" t="s">
        <v>551</v>
      </c>
    </row>
    <row r="155" s="2" customFormat="1" ht="24.15" customHeight="1">
      <c r="A155" s="39"/>
      <c r="B155" s="40"/>
      <c r="C155" s="229" t="s">
        <v>77</v>
      </c>
      <c r="D155" s="229" t="s">
        <v>237</v>
      </c>
      <c r="E155" s="230" t="s">
        <v>4789</v>
      </c>
      <c r="F155" s="231" t="s">
        <v>4790</v>
      </c>
      <c r="G155" s="232" t="s">
        <v>2162</v>
      </c>
      <c r="H155" s="233">
        <v>4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241</v>
      </c>
      <c r="AT155" s="241" t="s">
        <v>237</v>
      </c>
      <c r="AU155" s="241" t="s">
        <v>84</v>
      </c>
      <c r="AY155" s="18" t="s">
        <v>235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241</v>
      </c>
      <c r="BM155" s="241" t="s">
        <v>563</v>
      </c>
    </row>
    <row r="156" s="2" customFormat="1" ht="24.15" customHeight="1">
      <c r="A156" s="39"/>
      <c r="B156" s="40"/>
      <c r="C156" s="229" t="s">
        <v>77</v>
      </c>
      <c r="D156" s="229" t="s">
        <v>237</v>
      </c>
      <c r="E156" s="230" t="s">
        <v>4791</v>
      </c>
      <c r="F156" s="231" t="s">
        <v>4792</v>
      </c>
      <c r="G156" s="232" t="s">
        <v>2162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241</v>
      </c>
      <c r="AT156" s="241" t="s">
        <v>237</v>
      </c>
      <c r="AU156" s="241" t="s">
        <v>84</v>
      </c>
      <c r="AY156" s="18" t="s">
        <v>235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241</v>
      </c>
      <c r="BM156" s="241" t="s">
        <v>572</v>
      </c>
    </row>
    <row r="157" s="12" customFormat="1" ht="25.92" customHeight="1">
      <c r="A157" s="12"/>
      <c r="B157" s="213"/>
      <c r="C157" s="214"/>
      <c r="D157" s="215" t="s">
        <v>76</v>
      </c>
      <c r="E157" s="216" t="s">
        <v>4452</v>
      </c>
      <c r="F157" s="216" t="s">
        <v>4793</v>
      </c>
      <c r="G157" s="214"/>
      <c r="H157" s="214"/>
      <c r="I157" s="217"/>
      <c r="J157" s="218">
        <f>BK157</f>
        <v>0</v>
      </c>
      <c r="K157" s="214"/>
      <c r="L157" s="219"/>
      <c r="M157" s="220"/>
      <c r="N157" s="221"/>
      <c r="O157" s="221"/>
      <c r="P157" s="222">
        <f>SUM(P158:P173)</f>
        <v>0</v>
      </c>
      <c r="Q157" s="221"/>
      <c r="R157" s="222">
        <f>SUM(R158:R173)</f>
        <v>0</v>
      </c>
      <c r="S157" s="221"/>
      <c r="T157" s="223">
        <f>SUM(T158:T173)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84</v>
      </c>
      <c r="AT157" s="225" t="s">
        <v>76</v>
      </c>
      <c r="AU157" s="225" t="s">
        <v>77</v>
      </c>
      <c r="AY157" s="224" t="s">
        <v>235</v>
      </c>
      <c r="BK157" s="226">
        <f>SUM(BK158:BK173)</f>
        <v>0</v>
      </c>
    </row>
    <row r="158" s="2" customFormat="1" ht="62.7" customHeight="1">
      <c r="A158" s="39"/>
      <c r="B158" s="40"/>
      <c r="C158" s="229" t="s">
        <v>77</v>
      </c>
      <c r="D158" s="229" t="s">
        <v>237</v>
      </c>
      <c r="E158" s="230" t="s">
        <v>4794</v>
      </c>
      <c r="F158" s="231" t="s">
        <v>4795</v>
      </c>
      <c r="G158" s="232" t="s">
        <v>676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241</v>
      </c>
      <c r="AT158" s="241" t="s">
        <v>237</v>
      </c>
      <c r="AU158" s="241" t="s">
        <v>84</v>
      </c>
      <c r="AY158" s="18" t="s">
        <v>235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241</v>
      </c>
      <c r="BM158" s="241" t="s">
        <v>581</v>
      </c>
    </row>
    <row r="159" s="2" customFormat="1" ht="16.5" customHeight="1">
      <c r="A159" s="39"/>
      <c r="B159" s="40"/>
      <c r="C159" s="229" t="s">
        <v>77</v>
      </c>
      <c r="D159" s="229" t="s">
        <v>237</v>
      </c>
      <c r="E159" s="230" t="s">
        <v>4796</v>
      </c>
      <c r="F159" s="231" t="s">
        <v>4797</v>
      </c>
      <c r="G159" s="232" t="s">
        <v>676</v>
      </c>
      <c r="H159" s="233">
        <v>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241</v>
      </c>
      <c r="AT159" s="241" t="s">
        <v>237</v>
      </c>
      <c r="AU159" s="241" t="s">
        <v>84</v>
      </c>
      <c r="AY159" s="18" t="s">
        <v>235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241</v>
      </c>
      <c r="BM159" s="241" t="s">
        <v>590</v>
      </c>
    </row>
    <row r="160" s="2" customFormat="1" ht="16.5" customHeight="1">
      <c r="A160" s="39"/>
      <c r="B160" s="40"/>
      <c r="C160" s="229" t="s">
        <v>77</v>
      </c>
      <c r="D160" s="229" t="s">
        <v>237</v>
      </c>
      <c r="E160" s="230" t="s">
        <v>4798</v>
      </c>
      <c r="F160" s="231" t="s">
        <v>4799</v>
      </c>
      <c r="G160" s="232" t="s">
        <v>676</v>
      </c>
      <c r="H160" s="233">
        <v>2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241</v>
      </c>
      <c r="AT160" s="241" t="s">
        <v>237</v>
      </c>
      <c r="AU160" s="241" t="s">
        <v>84</v>
      </c>
      <c r="AY160" s="18" t="s">
        <v>235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241</v>
      </c>
      <c r="BM160" s="241" t="s">
        <v>617</v>
      </c>
    </row>
    <row r="161" s="2" customFormat="1" ht="24.15" customHeight="1">
      <c r="A161" s="39"/>
      <c r="B161" s="40"/>
      <c r="C161" s="229" t="s">
        <v>77</v>
      </c>
      <c r="D161" s="229" t="s">
        <v>237</v>
      </c>
      <c r="E161" s="230" t="s">
        <v>4800</v>
      </c>
      <c r="F161" s="231" t="s">
        <v>4801</v>
      </c>
      <c r="G161" s="232" t="s">
        <v>676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241</v>
      </c>
      <c r="AT161" s="241" t="s">
        <v>237</v>
      </c>
      <c r="AU161" s="241" t="s">
        <v>84</v>
      </c>
      <c r="AY161" s="18" t="s">
        <v>235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241</v>
      </c>
      <c r="BM161" s="241" t="s">
        <v>627</v>
      </c>
    </row>
    <row r="162" s="2" customFormat="1" ht="24.15" customHeight="1">
      <c r="A162" s="39"/>
      <c r="B162" s="40"/>
      <c r="C162" s="229" t="s">
        <v>77</v>
      </c>
      <c r="D162" s="229" t="s">
        <v>237</v>
      </c>
      <c r="E162" s="230" t="s">
        <v>4802</v>
      </c>
      <c r="F162" s="231" t="s">
        <v>4757</v>
      </c>
      <c r="G162" s="232" t="s">
        <v>676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241</v>
      </c>
      <c r="AT162" s="241" t="s">
        <v>237</v>
      </c>
      <c r="AU162" s="241" t="s">
        <v>84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241</v>
      </c>
      <c r="BM162" s="241" t="s">
        <v>635</v>
      </c>
    </row>
    <row r="163" s="2" customFormat="1" ht="24.15" customHeight="1">
      <c r="A163" s="39"/>
      <c r="B163" s="40"/>
      <c r="C163" s="229" t="s">
        <v>77</v>
      </c>
      <c r="D163" s="229" t="s">
        <v>237</v>
      </c>
      <c r="E163" s="230" t="s">
        <v>4803</v>
      </c>
      <c r="F163" s="231" t="s">
        <v>4757</v>
      </c>
      <c r="G163" s="232" t="s">
        <v>676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241</v>
      </c>
      <c r="AT163" s="241" t="s">
        <v>237</v>
      </c>
      <c r="AU163" s="241" t="s">
        <v>84</v>
      </c>
      <c r="AY163" s="18" t="s">
        <v>235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241</v>
      </c>
      <c r="BM163" s="241" t="s">
        <v>643</v>
      </c>
    </row>
    <row r="164" s="2" customFormat="1" ht="24.15" customHeight="1">
      <c r="A164" s="39"/>
      <c r="B164" s="40"/>
      <c r="C164" s="229" t="s">
        <v>77</v>
      </c>
      <c r="D164" s="229" t="s">
        <v>237</v>
      </c>
      <c r="E164" s="230" t="s">
        <v>4804</v>
      </c>
      <c r="F164" s="231" t="s">
        <v>4757</v>
      </c>
      <c r="G164" s="232" t="s">
        <v>676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241</v>
      </c>
      <c r="AT164" s="241" t="s">
        <v>237</v>
      </c>
      <c r="AU164" s="241" t="s">
        <v>84</v>
      </c>
      <c r="AY164" s="18" t="s">
        <v>235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241</v>
      </c>
      <c r="BM164" s="241" t="s">
        <v>662</v>
      </c>
    </row>
    <row r="165" s="2" customFormat="1" ht="24.15" customHeight="1">
      <c r="A165" s="39"/>
      <c r="B165" s="40"/>
      <c r="C165" s="229" t="s">
        <v>77</v>
      </c>
      <c r="D165" s="229" t="s">
        <v>237</v>
      </c>
      <c r="E165" s="230" t="s">
        <v>4805</v>
      </c>
      <c r="F165" s="231" t="s">
        <v>4757</v>
      </c>
      <c r="G165" s="232" t="s">
        <v>676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241</v>
      </c>
      <c r="AT165" s="241" t="s">
        <v>237</v>
      </c>
      <c r="AU165" s="241" t="s">
        <v>84</v>
      </c>
      <c r="AY165" s="18" t="s">
        <v>235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241</v>
      </c>
      <c r="BM165" s="241" t="s">
        <v>673</v>
      </c>
    </row>
    <row r="166" s="2" customFormat="1" ht="24.15" customHeight="1">
      <c r="A166" s="39"/>
      <c r="B166" s="40"/>
      <c r="C166" s="229" t="s">
        <v>77</v>
      </c>
      <c r="D166" s="229" t="s">
        <v>237</v>
      </c>
      <c r="E166" s="230" t="s">
        <v>4806</v>
      </c>
      <c r="F166" s="231" t="s">
        <v>4760</v>
      </c>
      <c r="G166" s="232" t="s">
        <v>676</v>
      </c>
      <c r="H166" s="233">
        <v>2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241</v>
      </c>
      <c r="AT166" s="241" t="s">
        <v>237</v>
      </c>
      <c r="AU166" s="241" t="s">
        <v>84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241</v>
      </c>
      <c r="BM166" s="241" t="s">
        <v>687</v>
      </c>
    </row>
    <row r="167" s="2" customFormat="1" ht="24.15" customHeight="1">
      <c r="A167" s="39"/>
      <c r="B167" s="40"/>
      <c r="C167" s="229" t="s">
        <v>77</v>
      </c>
      <c r="D167" s="229" t="s">
        <v>237</v>
      </c>
      <c r="E167" s="230" t="s">
        <v>4807</v>
      </c>
      <c r="F167" s="231" t="s">
        <v>4760</v>
      </c>
      <c r="G167" s="232" t="s">
        <v>676</v>
      </c>
      <c r="H167" s="233">
        <v>4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241</v>
      </c>
      <c r="AT167" s="241" t="s">
        <v>237</v>
      </c>
      <c r="AU167" s="241" t="s">
        <v>84</v>
      </c>
      <c r="AY167" s="18" t="s">
        <v>235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241</v>
      </c>
      <c r="BM167" s="241" t="s">
        <v>701</v>
      </c>
    </row>
    <row r="168" s="2" customFormat="1" ht="16.5" customHeight="1">
      <c r="A168" s="39"/>
      <c r="B168" s="40"/>
      <c r="C168" s="229" t="s">
        <v>77</v>
      </c>
      <c r="D168" s="229" t="s">
        <v>237</v>
      </c>
      <c r="E168" s="230" t="s">
        <v>4808</v>
      </c>
      <c r="F168" s="231" t="s">
        <v>4809</v>
      </c>
      <c r="G168" s="232" t="s">
        <v>676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241</v>
      </c>
      <c r="AT168" s="241" t="s">
        <v>237</v>
      </c>
      <c r="AU168" s="241" t="s">
        <v>84</v>
      </c>
      <c r="AY168" s="18" t="s">
        <v>235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241</v>
      </c>
      <c r="BM168" s="241" t="s">
        <v>709</v>
      </c>
    </row>
    <row r="169" s="2" customFormat="1" ht="24.15" customHeight="1">
      <c r="A169" s="39"/>
      <c r="B169" s="40"/>
      <c r="C169" s="229" t="s">
        <v>77</v>
      </c>
      <c r="D169" s="229" t="s">
        <v>237</v>
      </c>
      <c r="E169" s="230" t="s">
        <v>4810</v>
      </c>
      <c r="F169" s="231" t="s">
        <v>4770</v>
      </c>
      <c r="G169" s="232" t="s">
        <v>2162</v>
      </c>
      <c r="H169" s="233">
        <v>8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241</v>
      </c>
      <c r="AT169" s="241" t="s">
        <v>237</v>
      </c>
      <c r="AU169" s="241" t="s">
        <v>84</v>
      </c>
      <c r="AY169" s="18" t="s">
        <v>235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241</v>
      </c>
      <c r="BM169" s="241" t="s">
        <v>717</v>
      </c>
    </row>
    <row r="170" s="2" customFormat="1" ht="24.15" customHeight="1">
      <c r="A170" s="39"/>
      <c r="B170" s="40"/>
      <c r="C170" s="229" t="s">
        <v>77</v>
      </c>
      <c r="D170" s="229" t="s">
        <v>237</v>
      </c>
      <c r="E170" s="230" t="s">
        <v>4811</v>
      </c>
      <c r="F170" s="231" t="s">
        <v>4778</v>
      </c>
      <c r="G170" s="232" t="s">
        <v>2162</v>
      </c>
      <c r="H170" s="233">
        <v>20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241</v>
      </c>
      <c r="AT170" s="241" t="s">
        <v>237</v>
      </c>
      <c r="AU170" s="241" t="s">
        <v>84</v>
      </c>
      <c r="AY170" s="18" t="s">
        <v>235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241</v>
      </c>
      <c r="BM170" s="241" t="s">
        <v>739</v>
      </c>
    </row>
    <row r="171" s="2" customFormat="1" ht="24.15" customHeight="1">
      <c r="A171" s="39"/>
      <c r="B171" s="40"/>
      <c r="C171" s="229" t="s">
        <v>77</v>
      </c>
      <c r="D171" s="229" t="s">
        <v>237</v>
      </c>
      <c r="E171" s="230" t="s">
        <v>4812</v>
      </c>
      <c r="F171" s="231" t="s">
        <v>4780</v>
      </c>
      <c r="G171" s="232" t="s">
        <v>2162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241</v>
      </c>
      <c r="AT171" s="241" t="s">
        <v>237</v>
      </c>
      <c r="AU171" s="241" t="s">
        <v>84</v>
      </c>
      <c r="AY171" s="18" t="s">
        <v>235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241</v>
      </c>
      <c r="BM171" s="241" t="s">
        <v>756</v>
      </c>
    </row>
    <row r="172" s="2" customFormat="1" ht="24.15" customHeight="1">
      <c r="A172" s="39"/>
      <c r="B172" s="40"/>
      <c r="C172" s="229" t="s">
        <v>77</v>
      </c>
      <c r="D172" s="229" t="s">
        <v>237</v>
      </c>
      <c r="E172" s="230" t="s">
        <v>4813</v>
      </c>
      <c r="F172" s="231" t="s">
        <v>4782</v>
      </c>
      <c r="G172" s="232" t="s">
        <v>2162</v>
      </c>
      <c r="H172" s="233">
        <v>18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241</v>
      </c>
      <c r="AT172" s="241" t="s">
        <v>237</v>
      </c>
      <c r="AU172" s="241" t="s">
        <v>84</v>
      </c>
      <c r="AY172" s="18" t="s">
        <v>235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241</v>
      </c>
      <c r="BM172" s="241" t="s">
        <v>769</v>
      </c>
    </row>
    <row r="173" s="2" customFormat="1" ht="24.15" customHeight="1">
      <c r="A173" s="39"/>
      <c r="B173" s="40"/>
      <c r="C173" s="229" t="s">
        <v>77</v>
      </c>
      <c r="D173" s="229" t="s">
        <v>237</v>
      </c>
      <c r="E173" s="230" t="s">
        <v>4814</v>
      </c>
      <c r="F173" s="231" t="s">
        <v>4784</v>
      </c>
      <c r="G173" s="232" t="s">
        <v>2162</v>
      </c>
      <c r="H173" s="233">
        <v>3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241</v>
      </c>
      <c r="AT173" s="241" t="s">
        <v>237</v>
      </c>
      <c r="AU173" s="241" t="s">
        <v>84</v>
      </c>
      <c r="AY173" s="18" t="s">
        <v>235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241</v>
      </c>
      <c r="BM173" s="241" t="s">
        <v>777</v>
      </c>
    </row>
    <row r="174" s="12" customFormat="1" ht="25.92" customHeight="1">
      <c r="A174" s="12"/>
      <c r="B174" s="213"/>
      <c r="C174" s="214"/>
      <c r="D174" s="215" t="s">
        <v>76</v>
      </c>
      <c r="E174" s="216" t="s">
        <v>4465</v>
      </c>
      <c r="F174" s="216" t="s">
        <v>4815</v>
      </c>
      <c r="G174" s="214"/>
      <c r="H174" s="214"/>
      <c r="I174" s="217"/>
      <c r="J174" s="218">
        <f>BK174</f>
        <v>0</v>
      </c>
      <c r="K174" s="214"/>
      <c r="L174" s="219"/>
      <c r="M174" s="220"/>
      <c r="N174" s="221"/>
      <c r="O174" s="221"/>
      <c r="P174" s="222">
        <f>SUM(P175:P195)</f>
        <v>0</v>
      </c>
      <c r="Q174" s="221"/>
      <c r="R174" s="222">
        <f>SUM(R175:R195)</f>
        <v>0</v>
      </c>
      <c r="S174" s="221"/>
      <c r="T174" s="223">
        <f>SUM(T175:T195)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4" t="s">
        <v>84</v>
      </c>
      <c r="AT174" s="225" t="s">
        <v>76</v>
      </c>
      <c r="AU174" s="225" t="s">
        <v>77</v>
      </c>
      <c r="AY174" s="224" t="s">
        <v>235</v>
      </c>
      <c r="BK174" s="226">
        <f>SUM(BK175:BK195)</f>
        <v>0</v>
      </c>
    </row>
    <row r="175" s="2" customFormat="1" ht="62.7" customHeight="1">
      <c r="A175" s="39"/>
      <c r="B175" s="40"/>
      <c r="C175" s="229" t="s">
        <v>77</v>
      </c>
      <c r="D175" s="229" t="s">
        <v>237</v>
      </c>
      <c r="E175" s="230" t="s">
        <v>4816</v>
      </c>
      <c r="F175" s="231" t="s">
        <v>4817</v>
      </c>
      <c r="G175" s="232" t="s">
        <v>676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241</v>
      </c>
      <c r="AT175" s="241" t="s">
        <v>237</v>
      </c>
      <c r="AU175" s="241" t="s">
        <v>84</v>
      </c>
      <c r="AY175" s="18" t="s">
        <v>235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241</v>
      </c>
      <c r="BM175" s="241" t="s">
        <v>790</v>
      </c>
    </row>
    <row r="176" s="2" customFormat="1" ht="16.5" customHeight="1">
      <c r="A176" s="39"/>
      <c r="B176" s="40"/>
      <c r="C176" s="229" t="s">
        <v>77</v>
      </c>
      <c r="D176" s="229" t="s">
        <v>237</v>
      </c>
      <c r="E176" s="230" t="s">
        <v>4818</v>
      </c>
      <c r="F176" s="231" t="s">
        <v>4797</v>
      </c>
      <c r="G176" s="232" t="s">
        <v>676</v>
      </c>
      <c r="H176" s="233">
        <v>2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241</v>
      </c>
      <c r="AT176" s="241" t="s">
        <v>237</v>
      </c>
      <c r="AU176" s="241" t="s">
        <v>84</v>
      </c>
      <c r="AY176" s="18" t="s">
        <v>235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241</v>
      </c>
      <c r="BM176" s="241" t="s">
        <v>799</v>
      </c>
    </row>
    <row r="177" s="2" customFormat="1" ht="16.5" customHeight="1">
      <c r="A177" s="39"/>
      <c r="B177" s="40"/>
      <c r="C177" s="229" t="s">
        <v>77</v>
      </c>
      <c r="D177" s="229" t="s">
        <v>237</v>
      </c>
      <c r="E177" s="230" t="s">
        <v>4819</v>
      </c>
      <c r="F177" s="231" t="s">
        <v>4820</v>
      </c>
      <c r="G177" s="232" t="s">
        <v>676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241</v>
      </c>
      <c r="AT177" s="241" t="s">
        <v>237</v>
      </c>
      <c r="AU177" s="241" t="s">
        <v>84</v>
      </c>
      <c r="AY177" s="18" t="s">
        <v>235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241</v>
      </c>
      <c r="BM177" s="241" t="s">
        <v>811</v>
      </c>
    </row>
    <row r="178" s="2" customFormat="1" ht="24.15" customHeight="1">
      <c r="A178" s="39"/>
      <c r="B178" s="40"/>
      <c r="C178" s="229" t="s">
        <v>77</v>
      </c>
      <c r="D178" s="229" t="s">
        <v>237</v>
      </c>
      <c r="E178" s="230" t="s">
        <v>4821</v>
      </c>
      <c r="F178" s="231" t="s">
        <v>4822</v>
      </c>
      <c r="G178" s="232" t="s">
        <v>676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241</v>
      </c>
      <c r="AT178" s="241" t="s">
        <v>237</v>
      </c>
      <c r="AU178" s="241" t="s">
        <v>84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241</v>
      </c>
      <c r="BM178" s="241" t="s">
        <v>820</v>
      </c>
    </row>
    <row r="179" s="2" customFormat="1" ht="24.15" customHeight="1">
      <c r="A179" s="39"/>
      <c r="B179" s="40"/>
      <c r="C179" s="229" t="s">
        <v>77</v>
      </c>
      <c r="D179" s="229" t="s">
        <v>237</v>
      </c>
      <c r="E179" s="230" t="s">
        <v>4823</v>
      </c>
      <c r="F179" s="231" t="s">
        <v>4757</v>
      </c>
      <c r="G179" s="232" t="s">
        <v>676</v>
      </c>
      <c r="H179" s="233">
        <v>1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241</v>
      </c>
      <c r="AT179" s="241" t="s">
        <v>237</v>
      </c>
      <c r="AU179" s="241" t="s">
        <v>84</v>
      </c>
      <c r="AY179" s="18" t="s">
        <v>235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241</v>
      </c>
      <c r="BM179" s="241" t="s">
        <v>829</v>
      </c>
    </row>
    <row r="180" s="2" customFormat="1" ht="24.15" customHeight="1">
      <c r="A180" s="39"/>
      <c r="B180" s="40"/>
      <c r="C180" s="229" t="s">
        <v>77</v>
      </c>
      <c r="D180" s="229" t="s">
        <v>237</v>
      </c>
      <c r="E180" s="230" t="s">
        <v>4824</v>
      </c>
      <c r="F180" s="231" t="s">
        <v>4754</v>
      </c>
      <c r="G180" s="232" t="s">
        <v>676</v>
      </c>
      <c r="H180" s="233">
        <v>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241</v>
      </c>
      <c r="AT180" s="241" t="s">
        <v>237</v>
      </c>
      <c r="AU180" s="241" t="s">
        <v>84</v>
      </c>
      <c r="AY180" s="18" t="s">
        <v>235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241</v>
      </c>
      <c r="BM180" s="241" t="s">
        <v>839</v>
      </c>
    </row>
    <row r="181" s="2" customFormat="1" ht="24.15" customHeight="1">
      <c r="A181" s="39"/>
      <c r="B181" s="40"/>
      <c r="C181" s="229" t="s">
        <v>77</v>
      </c>
      <c r="D181" s="229" t="s">
        <v>237</v>
      </c>
      <c r="E181" s="230" t="s">
        <v>4825</v>
      </c>
      <c r="F181" s="231" t="s">
        <v>4757</v>
      </c>
      <c r="G181" s="232" t="s">
        <v>676</v>
      </c>
      <c r="H181" s="233">
        <v>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241</v>
      </c>
      <c r="AT181" s="241" t="s">
        <v>237</v>
      </c>
      <c r="AU181" s="241" t="s">
        <v>84</v>
      </c>
      <c r="AY181" s="18" t="s">
        <v>235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241</v>
      </c>
      <c r="BM181" s="241" t="s">
        <v>853</v>
      </c>
    </row>
    <row r="182" s="2" customFormat="1" ht="24.15" customHeight="1">
      <c r="A182" s="39"/>
      <c r="B182" s="40"/>
      <c r="C182" s="229" t="s">
        <v>77</v>
      </c>
      <c r="D182" s="229" t="s">
        <v>237</v>
      </c>
      <c r="E182" s="230" t="s">
        <v>4826</v>
      </c>
      <c r="F182" s="231" t="s">
        <v>4757</v>
      </c>
      <c r="G182" s="232" t="s">
        <v>676</v>
      </c>
      <c r="H182" s="233">
        <v>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241</v>
      </c>
      <c r="AT182" s="241" t="s">
        <v>237</v>
      </c>
      <c r="AU182" s="241" t="s">
        <v>84</v>
      </c>
      <c r="AY182" s="18" t="s">
        <v>235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241</v>
      </c>
      <c r="BM182" s="241" t="s">
        <v>864</v>
      </c>
    </row>
    <row r="183" s="2" customFormat="1" ht="24.15" customHeight="1">
      <c r="A183" s="39"/>
      <c r="B183" s="40"/>
      <c r="C183" s="229" t="s">
        <v>77</v>
      </c>
      <c r="D183" s="229" t="s">
        <v>237</v>
      </c>
      <c r="E183" s="230" t="s">
        <v>4827</v>
      </c>
      <c r="F183" s="231" t="s">
        <v>4828</v>
      </c>
      <c r="G183" s="232" t="s">
        <v>676</v>
      </c>
      <c r="H183" s="233">
        <v>5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241</v>
      </c>
      <c r="AT183" s="241" t="s">
        <v>237</v>
      </c>
      <c r="AU183" s="241" t="s">
        <v>84</v>
      </c>
      <c r="AY183" s="18" t="s">
        <v>235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241</v>
      </c>
      <c r="BM183" s="241" t="s">
        <v>873</v>
      </c>
    </row>
    <row r="184" s="2" customFormat="1" ht="24.15" customHeight="1">
      <c r="A184" s="39"/>
      <c r="B184" s="40"/>
      <c r="C184" s="229" t="s">
        <v>77</v>
      </c>
      <c r="D184" s="229" t="s">
        <v>237</v>
      </c>
      <c r="E184" s="230" t="s">
        <v>4829</v>
      </c>
      <c r="F184" s="231" t="s">
        <v>4828</v>
      </c>
      <c r="G184" s="232" t="s">
        <v>676</v>
      </c>
      <c r="H184" s="233">
        <v>4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241</v>
      </c>
      <c r="AT184" s="241" t="s">
        <v>237</v>
      </c>
      <c r="AU184" s="241" t="s">
        <v>84</v>
      </c>
      <c r="AY184" s="18" t="s">
        <v>235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241</v>
      </c>
      <c r="BM184" s="241" t="s">
        <v>883</v>
      </c>
    </row>
    <row r="185" s="2" customFormat="1" ht="24.15" customHeight="1">
      <c r="A185" s="39"/>
      <c r="B185" s="40"/>
      <c r="C185" s="229" t="s">
        <v>77</v>
      </c>
      <c r="D185" s="229" t="s">
        <v>237</v>
      </c>
      <c r="E185" s="230" t="s">
        <v>4830</v>
      </c>
      <c r="F185" s="231" t="s">
        <v>4831</v>
      </c>
      <c r="G185" s="232" t="s">
        <v>676</v>
      </c>
      <c r="H185" s="233">
        <v>2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241</v>
      </c>
      <c r="AT185" s="241" t="s">
        <v>237</v>
      </c>
      <c r="AU185" s="241" t="s">
        <v>84</v>
      </c>
      <c r="AY185" s="18" t="s">
        <v>235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241</v>
      </c>
      <c r="BM185" s="241" t="s">
        <v>891</v>
      </c>
    </row>
    <row r="186" s="2" customFormat="1" ht="24.15" customHeight="1">
      <c r="A186" s="39"/>
      <c r="B186" s="40"/>
      <c r="C186" s="229" t="s">
        <v>77</v>
      </c>
      <c r="D186" s="229" t="s">
        <v>237</v>
      </c>
      <c r="E186" s="230" t="s">
        <v>4832</v>
      </c>
      <c r="F186" s="231" t="s">
        <v>4760</v>
      </c>
      <c r="G186" s="232" t="s">
        <v>676</v>
      </c>
      <c r="H186" s="233">
        <v>3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241</v>
      </c>
      <c r="AT186" s="241" t="s">
        <v>237</v>
      </c>
      <c r="AU186" s="241" t="s">
        <v>84</v>
      </c>
      <c r="AY186" s="18" t="s">
        <v>235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241</v>
      </c>
      <c r="BM186" s="241" t="s">
        <v>901</v>
      </c>
    </row>
    <row r="187" s="2" customFormat="1" ht="24.15" customHeight="1">
      <c r="A187" s="39"/>
      <c r="B187" s="40"/>
      <c r="C187" s="229" t="s">
        <v>77</v>
      </c>
      <c r="D187" s="229" t="s">
        <v>237</v>
      </c>
      <c r="E187" s="230" t="s">
        <v>4833</v>
      </c>
      <c r="F187" s="231" t="s">
        <v>4831</v>
      </c>
      <c r="G187" s="232" t="s">
        <v>676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241</v>
      </c>
      <c r="AT187" s="241" t="s">
        <v>237</v>
      </c>
      <c r="AU187" s="241" t="s">
        <v>84</v>
      </c>
      <c r="AY187" s="18" t="s">
        <v>235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241</v>
      </c>
      <c r="BM187" s="241" t="s">
        <v>911</v>
      </c>
    </row>
    <row r="188" s="2" customFormat="1" ht="16.5" customHeight="1">
      <c r="A188" s="39"/>
      <c r="B188" s="40"/>
      <c r="C188" s="229" t="s">
        <v>77</v>
      </c>
      <c r="D188" s="229" t="s">
        <v>237</v>
      </c>
      <c r="E188" s="230" t="s">
        <v>4834</v>
      </c>
      <c r="F188" s="231" t="s">
        <v>4809</v>
      </c>
      <c r="G188" s="232" t="s">
        <v>676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241</v>
      </c>
      <c r="AT188" s="241" t="s">
        <v>237</v>
      </c>
      <c r="AU188" s="241" t="s">
        <v>84</v>
      </c>
      <c r="AY188" s="18" t="s">
        <v>235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241</v>
      </c>
      <c r="BM188" s="241" t="s">
        <v>923</v>
      </c>
    </row>
    <row r="189" s="2" customFormat="1" ht="24.15" customHeight="1">
      <c r="A189" s="39"/>
      <c r="B189" s="40"/>
      <c r="C189" s="229" t="s">
        <v>77</v>
      </c>
      <c r="D189" s="229" t="s">
        <v>237</v>
      </c>
      <c r="E189" s="230" t="s">
        <v>4835</v>
      </c>
      <c r="F189" s="231" t="s">
        <v>4836</v>
      </c>
      <c r="G189" s="232" t="s">
        <v>2162</v>
      </c>
      <c r="H189" s="233">
        <v>7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241</v>
      </c>
      <c r="AT189" s="241" t="s">
        <v>237</v>
      </c>
      <c r="AU189" s="241" t="s">
        <v>84</v>
      </c>
      <c r="AY189" s="18" t="s">
        <v>235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241</v>
      </c>
      <c r="BM189" s="241" t="s">
        <v>933</v>
      </c>
    </row>
    <row r="190" s="2" customFormat="1" ht="24.15" customHeight="1">
      <c r="A190" s="39"/>
      <c r="B190" s="40"/>
      <c r="C190" s="229" t="s">
        <v>77</v>
      </c>
      <c r="D190" s="229" t="s">
        <v>237</v>
      </c>
      <c r="E190" s="230" t="s">
        <v>4837</v>
      </c>
      <c r="F190" s="231" t="s">
        <v>4838</v>
      </c>
      <c r="G190" s="232" t="s">
        <v>2162</v>
      </c>
      <c r="H190" s="233">
        <v>3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241</v>
      </c>
      <c r="AT190" s="241" t="s">
        <v>237</v>
      </c>
      <c r="AU190" s="241" t="s">
        <v>84</v>
      </c>
      <c r="AY190" s="18" t="s">
        <v>235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241</v>
      </c>
      <c r="BM190" s="241" t="s">
        <v>942</v>
      </c>
    </row>
    <row r="191" s="2" customFormat="1" ht="24.15" customHeight="1">
      <c r="A191" s="39"/>
      <c r="B191" s="40"/>
      <c r="C191" s="229" t="s">
        <v>77</v>
      </c>
      <c r="D191" s="229" t="s">
        <v>237</v>
      </c>
      <c r="E191" s="230" t="s">
        <v>4839</v>
      </c>
      <c r="F191" s="231" t="s">
        <v>4770</v>
      </c>
      <c r="G191" s="232" t="s">
        <v>2162</v>
      </c>
      <c r="H191" s="233">
        <v>4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241</v>
      </c>
      <c r="AT191" s="241" t="s">
        <v>237</v>
      </c>
      <c r="AU191" s="241" t="s">
        <v>84</v>
      </c>
      <c r="AY191" s="18" t="s">
        <v>235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241</v>
      </c>
      <c r="BM191" s="241" t="s">
        <v>950</v>
      </c>
    </row>
    <row r="192" s="2" customFormat="1" ht="24.15" customHeight="1">
      <c r="A192" s="39"/>
      <c r="B192" s="40"/>
      <c r="C192" s="229" t="s">
        <v>77</v>
      </c>
      <c r="D192" s="229" t="s">
        <v>237</v>
      </c>
      <c r="E192" s="230" t="s">
        <v>4840</v>
      </c>
      <c r="F192" s="231" t="s">
        <v>4778</v>
      </c>
      <c r="G192" s="232" t="s">
        <v>2162</v>
      </c>
      <c r="H192" s="233">
        <v>27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241</v>
      </c>
      <c r="AT192" s="241" t="s">
        <v>237</v>
      </c>
      <c r="AU192" s="241" t="s">
        <v>84</v>
      </c>
      <c r="AY192" s="18" t="s">
        <v>235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241</v>
      </c>
      <c r="BM192" s="241" t="s">
        <v>958</v>
      </c>
    </row>
    <row r="193" s="2" customFormat="1" ht="24.15" customHeight="1">
      <c r="A193" s="39"/>
      <c r="B193" s="40"/>
      <c r="C193" s="229" t="s">
        <v>77</v>
      </c>
      <c r="D193" s="229" t="s">
        <v>237</v>
      </c>
      <c r="E193" s="230" t="s">
        <v>4841</v>
      </c>
      <c r="F193" s="231" t="s">
        <v>4780</v>
      </c>
      <c r="G193" s="232" t="s">
        <v>2162</v>
      </c>
      <c r="H193" s="233">
        <v>3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241</v>
      </c>
      <c r="AT193" s="241" t="s">
        <v>237</v>
      </c>
      <c r="AU193" s="241" t="s">
        <v>84</v>
      </c>
      <c r="AY193" s="18" t="s">
        <v>235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241</v>
      </c>
      <c r="BM193" s="241" t="s">
        <v>968</v>
      </c>
    </row>
    <row r="194" s="2" customFormat="1" ht="24.15" customHeight="1">
      <c r="A194" s="39"/>
      <c r="B194" s="40"/>
      <c r="C194" s="229" t="s">
        <v>77</v>
      </c>
      <c r="D194" s="229" t="s">
        <v>237</v>
      </c>
      <c r="E194" s="230" t="s">
        <v>4842</v>
      </c>
      <c r="F194" s="231" t="s">
        <v>4782</v>
      </c>
      <c r="G194" s="232" t="s">
        <v>2162</v>
      </c>
      <c r="H194" s="233">
        <v>25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241</v>
      </c>
      <c r="AT194" s="241" t="s">
        <v>237</v>
      </c>
      <c r="AU194" s="241" t="s">
        <v>84</v>
      </c>
      <c r="AY194" s="18" t="s">
        <v>235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241</v>
      </c>
      <c r="BM194" s="241" t="s">
        <v>975</v>
      </c>
    </row>
    <row r="195" s="2" customFormat="1" ht="24.15" customHeight="1">
      <c r="A195" s="39"/>
      <c r="B195" s="40"/>
      <c r="C195" s="229" t="s">
        <v>77</v>
      </c>
      <c r="D195" s="229" t="s">
        <v>237</v>
      </c>
      <c r="E195" s="230" t="s">
        <v>4843</v>
      </c>
      <c r="F195" s="231" t="s">
        <v>4784</v>
      </c>
      <c r="G195" s="232" t="s">
        <v>2162</v>
      </c>
      <c r="H195" s="233">
        <v>5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241</v>
      </c>
      <c r="AT195" s="241" t="s">
        <v>237</v>
      </c>
      <c r="AU195" s="241" t="s">
        <v>84</v>
      </c>
      <c r="AY195" s="18" t="s">
        <v>235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241</v>
      </c>
      <c r="BM195" s="241" t="s">
        <v>984</v>
      </c>
    </row>
    <row r="196" s="12" customFormat="1" ht="25.92" customHeight="1">
      <c r="A196" s="12"/>
      <c r="B196" s="213"/>
      <c r="C196" s="214"/>
      <c r="D196" s="215" t="s">
        <v>76</v>
      </c>
      <c r="E196" s="216" t="s">
        <v>4467</v>
      </c>
      <c r="F196" s="216" t="s">
        <v>4844</v>
      </c>
      <c r="G196" s="214"/>
      <c r="H196" s="214"/>
      <c r="I196" s="217"/>
      <c r="J196" s="218">
        <f>BK196</f>
        <v>0</v>
      </c>
      <c r="K196" s="214"/>
      <c r="L196" s="219"/>
      <c r="M196" s="220"/>
      <c r="N196" s="221"/>
      <c r="O196" s="221"/>
      <c r="P196" s="222">
        <f>SUM(P197:P199)</f>
        <v>0</v>
      </c>
      <c r="Q196" s="221"/>
      <c r="R196" s="222">
        <f>SUM(R197:R199)</f>
        <v>0</v>
      </c>
      <c r="S196" s="221"/>
      <c r="T196" s="223">
        <f>SUM(T197:T199)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24" t="s">
        <v>84</v>
      </c>
      <c r="AT196" s="225" t="s">
        <v>76</v>
      </c>
      <c r="AU196" s="225" t="s">
        <v>77</v>
      </c>
      <c r="AY196" s="224" t="s">
        <v>235</v>
      </c>
      <c r="BK196" s="226">
        <f>SUM(BK197:BK199)</f>
        <v>0</v>
      </c>
    </row>
    <row r="197" s="2" customFormat="1" ht="16.5" customHeight="1">
      <c r="A197" s="39"/>
      <c r="B197" s="40"/>
      <c r="C197" s="229" t="s">
        <v>77</v>
      </c>
      <c r="D197" s="229" t="s">
        <v>237</v>
      </c>
      <c r="E197" s="230" t="s">
        <v>4845</v>
      </c>
      <c r="F197" s="231" t="s">
        <v>4846</v>
      </c>
      <c r="G197" s="232" t="s">
        <v>676</v>
      </c>
      <c r="H197" s="233">
        <v>2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241</v>
      </c>
      <c r="AT197" s="241" t="s">
        <v>237</v>
      </c>
      <c r="AU197" s="241" t="s">
        <v>84</v>
      </c>
      <c r="AY197" s="18" t="s">
        <v>235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241</v>
      </c>
      <c r="BM197" s="241" t="s">
        <v>994</v>
      </c>
    </row>
    <row r="198" s="2" customFormat="1" ht="21.75" customHeight="1">
      <c r="A198" s="39"/>
      <c r="B198" s="40"/>
      <c r="C198" s="229" t="s">
        <v>77</v>
      </c>
      <c r="D198" s="229" t="s">
        <v>237</v>
      </c>
      <c r="E198" s="230" t="s">
        <v>4847</v>
      </c>
      <c r="F198" s="231" t="s">
        <v>4848</v>
      </c>
      <c r="G198" s="232" t="s">
        <v>166</v>
      </c>
      <c r="H198" s="233">
        <v>6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241</v>
      </c>
      <c r="AT198" s="241" t="s">
        <v>237</v>
      </c>
      <c r="AU198" s="241" t="s">
        <v>84</v>
      </c>
      <c r="AY198" s="18" t="s">
        <v>235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241</v>
      </c>
      <c r="BM198" s="241" t="s">
        <v>1005</v>
      </c>
    </row>
    <row r="199" s="2" customFormat="1" ht="24.15" customHeight="1">
      <c r="A199" s="39"/>
      <c r="B199" s="40"/>
      <c r="C199" s="229" t="s">
        <v>77</v>
      </c>
      <c r="D199" s="229" t="s">
        <v>237</v>
      </c>
      <c r="E199" s="230" t="s">
        <v>4849</v>
      </c>
      <c r="F199" s="231" t="s">
        <v>4850</v>
      </c>
      <c r="G199" s="232" t="s">
        <v>166</v>
      </c>
      <c r="H199" s="233">
        <v>6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241</v>
      </c>
      <c r="AT199" s="241" t="s">
        <v>237</v>
      </c>
      <c r="AU199" s="241" t="s">
        <v>84</v>
      </c>
      <c r="AY199" s="18" t="s">
        <v>235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241</v>
      </c>
      <c r="BM199" s="241" t="s">
        <v>1013</v>
      </c>
    </row>
    <row r="200" s="12" customFormat="1" ht="25.92" customHeight="1">
      <c r="A200" s="12"/>
      <c r="B200" s="213"/>
      <c r="C200" s="214"/>
      <c r="D200" s="215" t="s">
        <v>76</v>
      </c>
      <c r="E200" s="216" t="s">
        <v>4477</v>
      </c>
      <c r="F200" s="216" t="s">
        <v>4851</v>
      </c>
      <c r="G200" s="214"/>
      <c r="H200" s="214"/>
      <c r="I200" s="217"/>
      <c r="J200" s="218">
        <f>BK200</f>
        <v>0</v>
      </c>
      <c r="K200" s="214"/>
      <c r="L200" s="219"/>
      <c r="M200" s="220"/>
      <c r="N200" s="221"/>
      <c r="O200" s="221"/>
      <c r="P200" s="222">
        <f>SUM(P201:P208)</f>
        <v>0</v>
      </c>
      <c r="Q200" s="221"/>
      <c r="R200" s="222">
        <f>SUM(R201:R208)</f>
        <v>0</v>
      </c>
      <c r="S200" s="221"/>
      <c r="T200" s="223">
        <f>SUM(T201:T208)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84</v>
      </c>
      <c r="AT200" s="225" t="s">
        <v>76</v>
      </c>
      <c r="AU200" s="225" t="s">
        <v>77</v>
      </c>
      <c r="AY200" s="224" t="s">
        <v>235</v>
      </c>
      <c r="BK200" s="226">
        <f>SUM(BK201:BK208)</f>
        <v>0</v>
      </c>
    </row>
    <row r="201" s="2" customFormat="1" ht="24.15" customHeight="1">
      <c r="A201" s="39"/>
      <c r="B201" s="40"/>
      <c r="C201" s="229" t="s">
        <v>77</v>
      </c>
      <c r="D201" s="229" t="s">
        <v>237</v>
      </c>
      <c r="E201" s="230" t="s">
        <v>4852</v>
      </c>
      <c r="F201" s="231" t="s">
        <v>4853</v>
      </c>
      <c r="G201" s="232" t="s">
        <v>676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241</v>
      </c>
      <c r="AT201" s="241" t="s">
        <v>237</v>
      </c>
      <c r="AU201" s="241" t="s">
        <v>84</v>
      </c>
      <c r="AY201" s="18" t="s">
        <v>235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241</v>
      </c>
      <c r="BM201" s="241" t="s">
        <v>1023</v>
      </c>
    </row>
    <row r="202" s="2" customFormat="1" ht="16.5" customHeight="1">
      <c r="A202" s="39"/>
      <c r="B202" s="40"/>
      <c r="C202" s="229" t="s">
        <v>77</v>
      </c>
      <c r="D202" s="229" t="s">
        <v>237</v>
      </c>
      <c r="E202" s="230" t="s">
        <v>4854</v>
      </c>
      <c r="F202" s="231" t="s">
        <v>4855</v>
      </c>
      <c r="G202" s="232" t="s">
        <v>676</v>
      </c>
      <c r="H202" s="233">
        <v>2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241</v>
      </c>
      <c r="AT202" s="241" t="s">
        <v>237</v>
      </c>
      <c r="AU202" s="241" t="s">
        <v>84</v>
      </c>
      <c r="AY202" s="18" t="s">
        <v>235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241</v>
      </c>
      <c r="BM202" s="241" t="s">
        <v>1031</v>
      </c>
    </row>
    <row r="203" s="2" customFormat="1" ht="24.15" customHeight="1">
      <c r="A203" s="39"/>
      <c r="B203" s="40"/>
      <c r="C203" s="229" t="s">
        <v>77</v>
      </c>
      <c r="D203" s="229" t="s">
        <v>237</v>
      </c>
      <c r="E203" s="230" t="s">
        <v>4856</v>
      </c>
      <c r="F203" s="231" t="s">
        <v>4857</v>
      </c>
      <c r="G203" s="232" t="s">
        <v>676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241</v>
      </c>
      <c r="AT203" s="241" t="s">
        <v>237</v>
      </c>
      <c r="AU203" s="241" t="s">
        <v>84</v>
      </c>
      <c r="AY203" s="18" t="s">
        <v>235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241</v>
      </c>
      <c r="BM203" s="241" t="s">
        <v>1041</v>
      </c>
    </row>
    <row r="204" s="2" customFormat="1" ht="24.15" customHeight="1">
      <c r="A204" s="39"/>
      <c r="B204" s="40"/>
      <c r="C204" s="229" t="s">
        <v>77</v>
      </c>
      <c r="D204" s="229" t="s">
        <v>237</v>
      </c>
      <c r="E204" s="230" t="s">
        <v>4858</v>
      </c>
      <c r="F204" s="231" t="s">
        <v>4859</v>
      </c>
      <c r="G204" s="232" t="s">
        <v>676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241</v>
      </c>
      <c r="AT204" s="241" t="s">
        <v>237</v>
      </c>
      <c r="AU204" s="241" t="s">
        <v>84</v>
      </c>
      <c r="AY204" s="18" t="s">
        <v>235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241</v>
      </c>
      <c r="BM204" s="241" t="s">
        <v>1052</v>
      </c>
    </row>
    <row r="205" s="2" customFormat="1" ht="16.5" customHeight="1">
      <c r="A205" s="39"/>
      <c r="B205" s="40"/>
      <c r="C205" s="229" t="s">
        <v>77</v>
      </c>
      <c r="D205" s="229" t="s">
        <v>237</v>
      </c>
      <c r="E205" s="230" t="s">
        <v>4860</v>
      </c>
      <c r="F205" s="231" t="s">
        <v>4861</v>
      </c>
      <c r="G205" s="232" t="s">
        <v>676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241</v>
      </c>
      <c r="AT205" s="241" t="s">
        <v>237</v>
      </c>
      <c r="AU205" s="241" t="s">
        <v>84</v>
      </c>
      <c r="AY205" s="18" t="s">
        <v>235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241</v>
      </c>
      <c r="BM205" s="241" t="s">
        <v>1063</v>
      </c>
    </row>
    <row r="206" s="2" customFormat="1" ht="24.15" customHeight="1">
      <c r="A206" s="39"/>
      <c r="B206" s="40"/>
      <c r="C206" s="229" t="s">
        <v>77</v>
      </c>
      <c r="D206" s="229" t="s">
        <v>237</v>
      </c>
      <c r="E206" s="230" t="s">
        <v>4862</v>
      </c>
      <c r="F206" s="231" t="s">
        <v>4863</v>
      </c>
      <c r="G206" s="232" t="s">
        <v>166</v>
      </c>
      <c r="H206" s="233">
        <v>12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241</v>
      </c>
      <c r="AT206" s="241" t="s">
        <v>237</v>
      </c>
      <c r="AU206" s="241" t="s">
        <v>84</v>
      </c>
      <c r="AY206" s="18" t="s">
        <v>235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241</v>
      </c>
      <c r="BM206" s="241" t="s">
        <v>1080</v>
      </c>
    </row>
    <row r="207" s="2" customFormat="1" ht="37.8" customHeight="1">
      <c r="A207" s="39"/>
      <c r="B207" s="40"/>
      <c r="C207" s="229" t="s">
        <v>77</v>
      </c>
      <c r="D207" s="229" t="s">
        <v>237</v>
      </c>
      <c r="E207" s="230" t="s">
        <v>4864</v>
      </c>
      <c r="F207" s="231" t="s">
        <v>4774</v>
      </c>
      <c r="G207" s="232" t="s">
        <v>166</v>
      </c>
      <c r="H207" s="233">
        <v>23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241</v>
      </c>
      <c r="AT207" s="241" t="s">
        <v>237</v>
      </c>
      <c r="AU207" s="241" t="s">
        <v>84</v>
      </c>
      <c r="AY207" s="18" t="s">
        <v>235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241</v>
      </c>
      <c r="BM207" s="241" t="s">
        <v>1093</v>
      </c>
    </row>
    <row r="208" s="2" customFormat="1" ht="37.8" customHeight="1">
      <c r="A208" s="39"/>
      <c r="B208" s="40"/>
      <c r="C208" s="229" t="s">
        <v>77</v>
      </c>
      <c r="D208" s="229" t="s">
        <v>237</v>
      </c>
      <c r="E208" s="230" t="s">
        <v>4865</v>
      </c>
      <c r="F208" s="231" t="s">
        <v>4776</v>
      </c>
      <c r="G208" s="232" t="s">
        <v>166</v>
      </c>
      <c r="H208" s="233">
        <v>9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241</v>
      </c>
      <c r="AT208" s="241" t="s">
        <v>237</v>
      </c>
      <c r="AU208" s="241" t="s">
        <v>84</v>
      </c>
      <c r="AY208" s="18" t="s">
        <v>235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241</v>
      </c>
      <c r="BM208" s="241" t="s">
        <v>1102</v>
      </c>
    </row>
    <row r="209" s="12" customFormat="1" ht="25.92" customHeight="1">
      <c r="A209" s="12"/>
      <c r="B209" s="213"/>
      <c r="C209" s="214"/>
      <c r="D209" s="215" t="s">
        <v>76</v>
      </c>
      <c r="E209" s="216" t="s">
        <v>4481</v>
      </c>
      <c r="F209" s="216" t="s">
        <v>4303</v>
      </c>
      <c r="G209" s="214"/>
      <c r="H209" s="214"/>
      <c r="I209" s="217"/>
      <c r="J209" s="218">
        <f>BK209</f>
        <v>0</v>
      </c>
      <c r="K209" s="214"/>
      <c r="L209" s="219"/>
      <c r="M209" s="220"/>
      <c r="N209" s="221"/>
      <c r="O209" s="221"/>
      <c r="P209" s="222">
        <f>SUM(P210:P215)</f>
        <v>0</v>
      </c>
      <c r="Q209" s="221"/>
      <c r="R209" s="222">
        <f>SUM(R210:R215)</f>
        <v>0</v>
      </c>
      <c r="S209" s="221"/>
      <c r="T209" s="223">
        <f>SUM(T210:T215)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24" t="s">
        <v>84</v>
      </c>
      <c r="AT209" s="225" t="s">
        <v>76</v>
      </c>
      <c r="AU209" s="225" t="s">
        <v>77</v>
      </c>
      <c r="AY209" s="224" t="s">
        <v>235</v>
      </c>
      <c r="BK209" s="226">
        <f>SUM(BK210:BK215)</f>
        <v>0</v>
      </c>
    </row>
    <row r="210" s="2" customFormat="1" ht="16.5" customHeight="1">
      <c r="A210" s="39"/>
      <c r="B210" s="40"/>
      <c r="C210" s="229" t="s">
        <v>77</v>
      </c>
      <c r="D210" s="229" t="s">
        <v>237</v>
      </c>
      <c r="E210" s="230" t="s">
        <v>4866</v>
      </c>
      <c r="F210" s="231" t="s">
        <v>4867</v>
      </c>
      <c r="G210" s="232" t="s">
        <v>1194</v>
      </c>
      <c r="H210" s="233">
        <v>1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241</v>
      </c>
      <c r="AT210" s="241" t="s">
        <v>237</v>
      </c>
      <c r="AU210" s="241" t="s">
        <v>84</v>
      </c>
      <c r="AY210" s="18" t="s">
        <v>235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241</v>
      </c>
      <c r="BM210" s="241" t="s">
        <v>1113</v>
      </c>
    </row>
    <row r="211" s="2" customFormat="1" ht="16.5" customHeight="1">
      <c r="A211" s="39"/>
      <c r="B211" s="40"/>
      <c r="C211" s="229" t="s">
        <v>77</v>
      </c>
      <c r="D211" s="229" t="s">
        <v>237</v>
      </c>
      <c r="E211" s="230" t="s">
        <v>4868</v>
      </c>
      <c r="F211" s="231" t="s">
        <v>4869</v>
      </c>
      <c r="G211" s="232" t="s">
        <v>1194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241</v>
      </c>
      <c r="AT211" s="241" t="s">
        <v>237</v>
      </c>
      <c r="AU211" s="241" t="s">
        <v>84</v>
      </c>
      <c r="AY211" s="18" t="s">
        <v>235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241</v>
      </c>
      <c r="BM211" s="241" t="s">
        <v>1129</v>
      </c>
    </row>
    <row r="212" s="2" customFormat="1" ht="16.5" customHeight="1">
      <c r="A212" s="39"/>
      <c r="B212" s="40"/>
      <c r="C212" s="229" t="s">
        <v>77</v>
      </c>
      <c r="D212" s="229" t="s">
        <v>237</v>
      </c>
      <c r="E212" s="230" t="s">
        <v>4870</v>
      </c>
      <c r="F212" s="231" t="s">
        <v>4871</v>
      </c>
      <c r="G212" s="232" t="s">
        <v>1194</v>
      </c>
      <c r="H212" s="233">
        <v>1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241</v>
      </c>
      <c r="AT212" s="241" t="s">
        <v>237</v>
      </c>
      <c r="AU212" s="241" t="s">
        <v>84</v>
      </c>
      <c r="AY212" s="18" t="s">
        <v>235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241</v>
      </c>
      <c r="BM212" s="241" t="s">
        <v>1139</v>
      </c>
    </row>
    <row r="213" s="2" customFormat="1" ht="16.5" customHeight="1">
      <c r="A213" s="39"/>
      <c r="B213" s="40"/>
      <c r="C213" s="229" t="s">
        <v>77</v>
      </c>
      <c r="D213" s="229" t="s">
        <v>237</v>
      </c>
      <c r="E213" s="230" t="s">
        <v>4872</v>
      </c>
      <c r="F213" s="231" t="s">
        <v>4873</v>
      </c>
      <c r="G213" s="232" t="s">
        <v>1194</v>
      </c>
      <c r="H213" s="233">
        <v>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241</v>
      </c>
      <c r="AT213" s="241" t="s">
        <v>237</v>
      </c>
      <c r="AU213" s="241" t="s">
        <v>84</v>
      </c>
      <c r="AY213" s="18" t="s">
        <v>235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241</v>
      </c>
      <c r="BM213" s="241" t="s">
        <v>1148</v>
      </c>
    </row>
    <row r="214" s="2" customFormat="1" ht="16.5" customHeight="1">
      <c r="A214" s="39"/>
      <c r="B214" s="40"/>
      <c r="C214" s="229" t="s">
        <v>77</v>
      </c>
      <c r="D214" s="229" t="s">
        <v>237</v>
      </c>
      <c r="E214" s="230" t="s">
        <v>4874</v>
      </c>
      <c r="F214" s="231" t="s">
        <v>4875</v>
      </c>
      <c r="G214" s="232" t="s">
        <v>1194</v>
      </c>
      <c r="H214" s="233">
        <v>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241</v>
      </c>
      <c r="AT214" s="241" t="s">
        <v>237</v>
      </c>
      <c r="AU214" s="241" t="s">
        <v>84</v>
      </c>
      <c r="AY214" s="18" t="s">
        <v>235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241</v>
      </c>
      <c r="BM214" s="241" t="s">
        <v>1156</v>
      </c>
    </row>
    <row r="215" s="2" customFormat="1" ht="24.15" customHeight="1">
      <c r="A215" s="39"/>
      <c r="B215" s="40"/>
      <c r="C215" s="229" t="s">
        <v>77</v>
      </c>
      <c r="D215" s="229" t="s">
        <v>237</v>
      </c>
      <c r="E215" s="230" t="s">
        <v>4876</v>
      </c>
      <c r="F215" s="231" t="s">
        <v>4877</v>
      </c>
      <c r="G215" s="232" t="s">
        <v>1194</v>
      </c>
      <c r="H215" s="233">
        <v>1</v>
      </c>
      <c r="I215" s="234"/>
      <c r="J215" s="235">
        <f>ROUND(I215*H215,2)</f>
        <v>0</v>
      </c>
      <c r="K215" s="236"/>
      <c r="L215" s="45"/>
      <c r="M215" s="305" t="s">
        <v>1</v>
      </c>
      <c r="N215" s="306" t="s">
        <v>42</v>
      </c>
      <c r="O215" s="307"/>
      <c r="P215" s="308">
        <f>O215*H215</f>
        <v>0</v>
      </c>
      <c r="Q215" s="308">
        <v>0</v>
      </c>
      <c r="R215" s="308">
        <f>Q215*H215</f>
        <v>0</v>
      </c>
      <c r="S215" s="308">
        <v>0</v>
      </c>
      <c r="T215" s="309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241</v>
      </c>
      <c r="AT215" s="241" t="s">
        <v>237</v>
      </c>
      <c r="AU215" s="241" t="s">
        <v>84</v>
      </c>
      <c r="AY215" s="18" t="s">
        <v>235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241</v>
      </c>
      <c r="BM215" s="241" t="s">
        <v>1167</v>
      </c>
    </row>
    <row r="216" s="2" customFormat="1" ht="6.96" customHeight="1">
      <c r="A216" s="39"/>
      <c r="B216" s="67"/>
      <c r="C216" s="68"/>
      <c r="D216" s="68"/>
      <c r="E216" s="68"/>
      <c r="F216" s="68"/>
      <c r="G216" s="68"/>
      <c r="H216" s="68"/>
      <c r="I216" s="68"/>
      <c r="J216" s="68"/>
      <c r="K216" s="68"/>
      <c r="L216" s="45"/>
      <c r="M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</sheetData>
  <sheetProtection sheet="1" autoFilter="0" formatColumns="0" formatRows="0" objects="1" scenarios="1" spinCount="100000" saltValue="sB8yfx9t4W4VNzn/zrQiLxoEXnN6cV0d9lyR9SctxRQE3GNEmEu0hDzaXPFVeaGsMHMb0Jb+61KO2elJgVMokA==" hashValue="Gxkr9f4jroFbvxqgKnCQkH+nJ6xA50ePX7kYIcLKlvXtGmQDhOz+js4yo7lrDVt53FfytKUhjuwiTA6ituG9Ig==" algorithmName="SHA-512" password="CC35"/>
  <autoFilter ref="C125:K21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4878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ROUND((SUM(BE122:BE134)),  2)</f>
        <v>0</v>
      </c>
      <c r="G35" s="39"/>
      <c r="H35" s="39"/>
      <c r="I35" s="166">
        <v>0.20999999999999999</v>
      </c>
      <c r="J35" s="165">
        <f>ROUND(((SUM(BE122:BE134))*I35),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ROUND((SUM(BF122:BF134)),  2)</f>
        <v>0</v>
      </c>
      <c r="G36" s="39"/>
      <c r="H36" s="39"/>
      <c r="I36" s="166">
        <v>0.12</v>
      </c>
      <c r="J36" s="165">
        <f>ROUND(((SUM(BF122:BF134))*I36),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ROUND((SUM(BG122:BG134)),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ROUND((SUM(BH122:BH134)),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ROUND((SUM(BI122:BI134)),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D.1.4.3.1 - VRF chlazení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4879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4880</v>
      </c>
      <c r="E100" s="193"/>
      <c r="F100" s="193"/>
      <c r="G100" s="193"/>
      <c r="H100" s="193"/>
      <c r="I100" s="193"/>
      <c r="J100" s="194">
        <f>J129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220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85" t="str">
        <f>E7</f>
        <v>Parkoviště pro zaměstnance a heliport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178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181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184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D.1.4.3.1 - VRF chlazení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České Budějovice</v>
      </c>
      <c r="G116" s="41"/>
      <c r="H116" s="41"/>
      <c r="I116" s="33" t="s">
        <v>22</v>
      </c>
      <c r="J116" s="80" t="str">
        <f>IF(J14="","",J14)</f>
        <v>13. 6. 2025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24</v>
      </c>
      <c r="D118" s="41"/>
      <c r="E118" s="41"/>
      <c r="F118" s="28" t="str">
        <f>E17</f>
        <v>Nemocnice České Budějovice</v>
      </c>
      <c r="G118" s="41"/>
      <c r="H118" s="41"/>
      <c r="I118" s="33" t="s">
        <v>30</v>
      </c>
      <c r="J118" s="37" t="str">
        <f>E23</f>
        <v>AGP nova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QSB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221</v>
      </c>
      <c r="D121" s="204" t="s">
        <v>62</v>
      </c>
      <c r="E121" s="204" t="s">
        <v>58</v>
      </c>
      <c r="F121" s="204" t="s">
        <v>59</v>
      </c>
      <c r="G121" s="204" t="s">
        <v>222</v>
      </c>
      <c r="H121" s="204" t="s">
        <v>223</v>
      </c>
      <c r="I121" s="204" t="s">
        <v>224</v>
      </c>
      <c r="J121" s="205" t="s">
        <v>192</v>
      </c>
      <c r="K121" s="206" t="s">
        <v>225</v>
      </c>
      <c r="L121" s="207"/>
      <c r="M121" s="101" t="s">
        <v>1</v>
      </c>
      <c r="N121" s="102" t="s">
        <v>41</v>
      </c>
      <c r="O121" s="102" t="s">
        <v>226</v>
      </c>
      <c r="P121" s="102" t="s">
        <v>227</v>
      </c>
      <c r="Q121" s="102" t="s">
        <v>228</v>
      </c>
      <c r="R121" s="102" t="s">
        <v>229</v>
      </c>
      <c r="S121" s="102" t="s">
        <v>230</v>
      </c>
      <c r="T121" s="103" t="s">
        <v>231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232</v>
      </c>
      <c r="D122" s="41"/>
      <c r="E122" s="41"/>
      <c r="F122" s="41"/>
      <c r="G122" s="41"/>
      <c r="H122" s="41"/>
      <c r="I122" s="41"/>
      <c r="J122" s="208">
        <f>BK122</f>
        <v>0</v>
      </c>
      <c r="K122" s="41"/>
      <c r="L122" s="45"/>
      <c r="M122" s="104"/>
      <c r="N122" s="209"/>
      <c r="O122" s="105"/>
      <c r="P122" s="210">
        <f>P123+P129</f>
        <v>0</v>
      </c>
      <c r="Q122" s="105"/>
      <c r="R122" s="210">
        <f>R123+R129</f>
        <v>0</v>
      </c>
      <c r="S122" s="105"/>
      <c r="T122" s="211">
        <f>T123+T129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76</v>
      </c>
      <c r="AU122" s="18" t="s">
        <v>194</v>
      </c>
      <c r="BK122" s="212">
        <f>BK123+BK129</f>
        <v>0</v>
      </c>
    </row>
    <row r="123" s="12" customFormat="1" ht="25.92" customHeight="1">
      <c r="A123" s="12"/>
      <c r="B123" s="213"/>
      <c r="C123" s="214"/>
      <c r="D123" s="215" t="s">
        <v>76</v>
      </c>
      <c r="E123" s="216" t="s">
        <v>4881</v>
      </c>
      <c r="F123" s="216" t="s">
        <v>4882</v>
      </c>
      <c r="G123" s="214"/>
      <c r="H123" s="214"/>
      <c r="I123" s="217"/>
      <c r="J123" s="218">
        <f>BK123</f>
        <v>0</v>
      </c>
      <c r="K123" s="214"/>
      <c r="L123" s="219"/>
      <c r="M123" s="220"/>
      <c r="N123" s="221"/>
      <c r="O123" s="221"/>
      <c r="P123" s="222">
        <f>SUM(P124:P128)</f>
        <v>0</v>
      </c>
      <c r="Q123" s="221"/>
      <c r="R123" s="222">
        <f>SUM(R124:R128)</f>
        <v>0</v>
      </c>
      <c r="S123" s="221"/>
      <c r="T123" s="223">
        <f>SUM(T124:T128)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4" t="s">
        <v>84</v>
      </c>
      <c r="AT123" s="225" t="s">
        <v>76</v>
      </c>
      <c r="AU123" s="225" t="s">
        <v>77</v>
      </c>
      <c r="AY123" s="224" t="s">
        <v>235</v>
      </c>
      <c r="BK123" s="226">
        <f>SUM(BK124:BK128)</f>
        <v>0</v>
      </c>
    </row>
    <row r="124" s="2" customFormat="1" ht="24.15" customHeight="1">
      <c r="A124" s="39"/>
      <c r="B124" s="40"/>
      <c r="C124" s="229" t="s">
        <v>84</v>
      </c>
      <c r="D124" s="229" t="s">
        <v>237</v>
      </c>
      <c r="E124" s="230" t="s">
        <v>4883</v>
      </c>
      <c r="F124" s="231" t="s">
        <v>4884</v>
      </c>
      <c r="G124" s="232" t="s">
        <v>4069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241</v>
      </c>
      <c r="AT124" s="241" t="s">
        <v>237</v>
      </c>
      <c r="AU124" s="241" t="s">
        <v>84</v>
      </c>
      <c r="AY124" s="18" t="s">
        <v>235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241</v>
      </c>
      <c r="BM124" s="241" t="s">
        <v>86</v>
      </c>
    </row>
    <row r="125" s="2" customFormat="1" ht="16.5" customHeight="1">
      <c r="A125" s="39"/>
      <c r="B125" s="40"/>
      <c r="C125" s="229" t="s">
        <v>86</v>
      </c>
      <c r="D125" s="229" t="s">
        <v>237</v>
      </c>
      <c r="E125" s="230" t="s">
        <v>4885</v>
      </c>
      <c r="F125" s="231" t="s">
        <v>4886</v>
      </c>
      <c r="G125" s="232" t="s">
        <v>4069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241</v>
      </c>
      <c r="AT125" s="241" t="s">
        <v>237</v>
      </c>
      <c r="AU125" s="241" t="s">
        <v>84</v>
      </c>
      <c r="AY125" s="18" t="s">
        <v>235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241</v>
      </c>
      <c r="BM125" s="241" t="s">
        <v>241</v>
      </c>
    </row>
    <row r="126" s="2" customFormat="1" ht="16.5" customHeight="1">
      <c r="A126" s="39"/>
      <c r="B126" s="40"/>
      <c r="C126" s="229" t="s">
        <v>250</v>
      </c>
      <c r="D126" s="229" t="s">
        <v>237</v>
      </c>
      <c r="E126" s="230" t="s">
        <v>4887</v>
      </c>
      <c r="F126" s="231" t="s">
        <v>4888</v>
      </c>
      <c r="G126" s="232" t="s">
        <v>4069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241</v>
      </c>
      <c r="AT126" s="241" t="s">
        <v>237</v>
      </c>
      <c r="AU126" s="241" t="s">
        <v>84</v>
      </c>
      <c r="AY126" s="18" t="s">
        <v>235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241</v>
      </c>
      <c r="BM126" s="241" t="s">
        <v>269</v>
      </c>
    </row>
    <row r="127" s="2" customFormat="1" ht="16.5" customHeight="1">
      <c r="A127" s="39"/>
      <c r="B127" s="40"/>
      <c r="C127" s="229" t="s">
        <v>241</v>
      </c>
      <c r="D127" s="229" t="s">
        <v>237</v>
      </c>
      <c r="E127" s="230" t="s">
        <v>4889</v>
      </c>
      <c r="F127" s="231" t="s">
        <v>4890</v>
      </c>
      <c r="G127" s="232" t="s">
        <v>4069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241</v>
      </c>
      <c r="AT127" s="241" t="s">
        <v>237</v>
      </c>
      <c r="AU127" s="241" t="s">
        <v>84</v>
      </c>
      <c r="AY127" s="18" t="s">
        <v>235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241</v>
      </c>
      <c r="BM127" s="241" t="s">
        <v>281</v>
      </c>
    </row>
    <row r="128" s="2" customFormat="1" ht="16.5" customHeight="1">
      <c r="A128" s="39"/>
      <c r="B128" s="40"/>
      <c r="C128" s="229" t="s">
        <v>263</v>
      </c>
      <c r="D128" s="229" t="s">
        <v>237</v>
      </c>
      <c r="E128" s="230" t="s">
        <v>4891</v>
      </c>
      <c r="F128" s="231" t="s">
        <v>4892</v>
      </c>
      <c r="G128" s="232" t="s">
        <v>4069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241</v>
      </c>
      <c r="AT128" s="241" t="s">
        <v>237</v>
      </c>
      <c r="AU128" s="241" t="s">
        <v>84</v>
      </c>
      <c r="AY128" s="18" t="s">
        <v>235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241</v>
      </c>
      <c r="BM128" s="241" t="s">
        <v>291</v>
      </c>
    </row>
    <row r="129" s="12" customFormat="1" ht="25.92" customHeight="1">
      <c r="A129" s="12"/>
      <c r="B129" s="213"/>
      <c r="C129" s="214"/>
      <c r="D129" s="215" t="s">
        <v>76</v>
      </c>
      <c r="E129" s="216" t="s">
        <v>4452</v>
      </c>
      <c r="F129" s="216" t="s">
        <v>4893</v>
      </c>
      <c r="G129" s="214"/>
      <c r="H129" s="214"/>
      <c r="I129" s="217"/>
      <c r="J129" s="218">
        <f>BK129</f>
        <v>0</v>
      </c>
      <c r="K129" s="214"/>
      <c r="L129" s="219"/>
      <c r="M129" s="220"/>
      <c r="N129" s="221"/>
      <c r="O129" s="221"/>
      <c r="P129" s="222">
        <f>SUM(P130:P134)</f>
        <v>0</v>
      </c>
      <c r="Q129" s="221"/>
      <c r="R129" s="222">
        <f>SUM(R130:R134)</f>
        <v>0</v>
      </c>
      <c r="S129" s="221"/>
      <c r="T129" s="223">
        <f>SUM(T130:T134)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84</v>
      </c>
      <c r="AT129" s="225" t="s">
        <v>76</v>
      </c>
      <c r="AU129" s="225" t="s">
        <v>77</v>
      </c>
      <c r="AY129" s="224" t="s">
        <v>235</v>
      </c>
      <c r="BK129" s="226">
        <f>SUM(BK130:BK134)</f>
        <v>0</v>
      </c>
    </row>
    <row r="130" s="2" customFormat="1" ht="55.5" customHeight="1">
      <c r="A130" s="39"/>
      <c r="B130" s="40"/>
      <c r="C130" s="229" t="s">
        <v>269</v>
      </c>
      <c r="D130" s="229" t="s">
        <v>237</v>
      </c>
      <c r="E130" s="230" t="s">
        <v>4894</v>
      </c>
      <c r="F130" s="231" t="s">
        <v>4895</v>
      </c>
      <c r="G130" s="232" t="s">
        <v>676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241</v>
      </c>
      <c r="AT130" s="241" t="s">
        <v>237</v>
      </c>
      <c r="AU130" s="241" t="s">
        <v>84</v>
      </c>
      <c r="AY130" s="18" t="s">
        <v>235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241</v>
      </c>
      <c r="BM130" s="241" t="s">
        <v>364</v>
      </c>
    </row>
    <row r="131" s="2" customFormat="1" ht="37.8" customHeight="1">
      <c r="A131" s="39"/>
      <c r="B131" s="40"/>
      <c r="C131" s="229" t="s">
        <v>277</v>
      </c>
      <c r="D131" s="229" t="s">
        <v>237</v>
      </c>
      <c r="E131" s="230" t="s">
        <v>4896</v>
      </c>
      <c r="F131" s="231" t="s">
        <v>4897</v>
      </c>
      <c r="G131" s="232" t="s">
        <v>676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241</v>
      </c>
      <c r="AT131" s="241" t="s">
        <v>237</v>
      </c>
      <c r="AU131" s="241" t="s">
        <v>84</v>
      </c>
      <c r="AY131" s="18" t="s">
        <v>235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241</v>
      </c>
      <c r="BM131" s="241" t="s">
        <v>378</v>
      </c>
    </row>
    <row r="132" s="2" customFormat="1" ht="16.5" customHeight="1">
      <c r="A132" s="39"/>
      <c r="B132" s="40"/>
      <c r="C132" s="229" t="s">
        <v>281</v>
      </c>
      <c r="D132" s="229" t="s">
        <v>237</v>
      </c>
      <c r="E132" s="230" t="s">
        <v>4898</v>
      </c>
      <c r="F132" s="231" t="s">
        <v>4899</v>
      </c>
      <c r="G132" s="232" t="s">
        <v>2162</v>
      </c>
      <c r="H132" s="233">
        <v>28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241</v>
      </c>
      <c r="AT132" s="241" t="s">
        <v>237</v>
      </c>
      <c r="AU132" s="241" t="s">
        <v>84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241</v>
      </c>
      <c r="BM132" s="241" t="s">
        <v>388</v>
      </c>
    </row>
    <row r="133" s="2" customFormat="1" ht="16.5" customHeight="1">
      <c r="A133" s="39"/>
      <c r="B133" s="40"/>
      <c r="C133" s="229" t="s">
        <v>286</v>
      </c>
      <c r="D133" s="229" t="s">
        <v>237</v>
      </c>
      <c r="E133" s="230" t="s">
        <v>4900</v>
      </c>
      <c r="F133" s="231" t="s">
        <v>4901</v>
      </c>
      <c r="G133" s="232" t="s">
        <v>676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241</v>
      </c>
      <c r="AT133" s="241" t="s">
        <v>237</v>
      </c>
      <c r="AU133" s="241" t="s">
        <v>84</v>
      </c>
      <c r="AY133" s="18" t="s">
        <v>235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241</v>
      </c>
      <c r="BM133" s="241" t="s">
        <v>400</v>
      </c>
    </row>
    <row r="134" s="2" customFormat="1" ht="16.5" customHeight="1">
      <c r="A134" s="39"/>
      <c r="B134" s="40"/>
      <c r="C134" s="229" t="s">
        <v>291</v>
      </c>
      <c r="D134" s="229" t="s">
        <v>237</v>
      </c>
      <c r="E134" s="230" t="s">
        <v>4902</v>
      </c>
      <c r="F134" s="231" t="s">
        <v>4903</v>
      </c>
      <c r="G134" s="232" t="s">
        <v>1482</v>
      </c>
      <c r="H134" s="233">
        <v>1</v>
      </c>
      <c r="I134" s="234"/>
      <c r="J134" s="235">
        <f>ROUND(I134*H134,2)</f>
        <v>0</v>
      </c>
      <c r="K134" s="236"/>
      <c r="L134" s="45"/>
      <c r="M134" s="305" t="s">
        <v>1</v>
      </c>
      <c r="N134" s="306" t="s">
        <v>42</v>
      </c>
      <c r="O134" s="307"/>
      <c r="P134" s="308">
        <f>O134*H134</f>
        <v>0</v>
      </c>
      <c r="Q134" s="308">
        <v>0</v>
      </c>
      <c r="R134" s="308">
        <f>Q134*H134</f>
        <v>0</v>
      </c>
      <c r="S134" s="308">
        <v>0</v>
      </c>
      <c r="T134" s="309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241</v>
      </c>
      <c r="AT134" s="241" t="s">
        <v>237</v>
      </c>
      <c r="AU134" s="241" t="s">
        <v>84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241</v>
      </c>
      <c r="BM134" s="241" t="s">
        <v>408</v>
      </c>
    </row>
    <row r="135" s="2" customFormat="1" ht="6.96" customHeight="1">
      <c r="A135" s="39"/>
      <c r="B135" s="67"/>
      <c r="C135" s="68"/>
      <c r="D135" s="68"/>
      <c r="E135" s="68"/>
      <c r="F135" s="68"/>
      <c r="G135" s="68"/>
      <c r="H135" s="68"/>
      <c r="I135" s="68"/>
      <c r="J135" s="68"/>
      <c r="K135" s="68"/>
      <c r="L135" s="45"/>
      <c r="M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</sheetData>
  <sheetProtection sheet="1" autoFilter="0" formatColumns="0" formatRows="0" objects="1" scenarios="1" spinCount="100000" saltValue="Lvsx/IVUOfnuHWURO3rHhEyK7qZHI0JJpeznzTkUj4ijKiuLc7QiR3MIr4jSUUxZOFwfC95hYi8bEA1HWDuWhg==" hashValue="7tIBBgZtqWxVEcC3U+oGCxt7YoLwZUwbxYhwzmSPQhDF7DGeJ2sAmcHeAVhV+yFNsRJZMoKxO6PyvWNeluP4Ng==" algorithmName="SHA-512" password="CC35"/>
  <autoFilter ref="C121:K13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4904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ROUND((SUM(BE130:BE289)),  2)</f>
        <v>0</v>
      </c>
      <c r="G35" s="39"/>
      <c r="H35" s="39"/>
      <c r="I35" s="166">
        <v>0.20999999999999999</v>
      </c>
      <c r="J35" s="165">
        <f>ROUND(((SUM(BE130:BE289))*I35),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ROUND((SUM(BF130:BF289)),  2)</f>
        <v>0</v>
      </c>
      <c r="G36" s="39"/>
      <c r="H36" s="39"/>
      <c r="I36" s="166">
        <v>0.12</v>
      </c>
      <c r="J36" s="165">
        <f>ROUND(((SUM(BF130:BF289))*I36),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ROUND((SUM(BG130:BG289)),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ROUND((SUM(BH130:BH289)),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ROUND((SUM(BI130:BI289)),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D.1.4.4 -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4905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4906</v>
      </c>
      <c r="E100" s="193"/>
      <c r="F100" s="193"/>
      <c r="G100" s="193"/>
      <c r="H100" s="193"/>
      <c r="I100" s="193"/>
      <c r="J100" s="194">
        <f>J156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4907</v>
      </c>
      <c r="E101" s="193"/>
      <c r="F101" s="193"/>
      <c r="G101" s="193"/>
      <c r="H101" s="193"/>
      <c r="I101" s="193"/>
      <c r="J101" s="194">
        <f>J168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4908</v>
      </c>
      <c r="E102" s="193"/>
      <c r="F102" s="193"/>
      <c r="G102" s="193"/>
      <c r="H102" s="193"/>
      <c r="I102" s="193"/>
      <c r="J102" s="194">
        <f>J176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4909</v>
      </c>
      <c r="E103" s="193"/>
      <c r="F103" s="193"/>
      <c r="G103" s="193"/>
      <c r="H103" s="193"/>
      <c r="I103" s="193"/>
      <c r="J103" s="194">
        <f>J202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4910</v>
      </c>
      <c r="E104" s="193"/>
      <c r="F104" s="193"/>
      <c r="G104" s="193"/>
      <c r="H104" s="193"/>
      <c r="I104" s="193"/>
      <c r="J104" s="194">
        <f>J227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4911</v>
      </c>
      <c r="E105" s="193"/>
      <c r="F105" s="193"/>
      <c r="G105" s="193"/>
      <c r="H105" s="193"/>
      <c r="I105" s="193"/>
      <c r="J105" s="194">
        <f>J237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4912</v>
      </c>
      <c r="E106" s="193"/>
      <c r="F106" s="193"/>
      <c r="G106" s="193"/>
      <c r="H106" s="193"/>
      <c r="I106" s="193"/>
      <c r="J106" s="194">
        <f>J254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4913</v>
      </c>
      <c r="E107" s="193"/>
      <c r="F107" s="193"/>
      <c r="G107" s="193"/>
      <c r="H107" s="193"/>
      <c r="I107" s="193"/>
      <c r="J107" s="194">
        <f>J265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4914</v>
      </c>
      <c r="E108" s="193"/>
      <c r="F108" s="193"/>
      <c r="G108" s="193"/>
      <c r="H108" s="193"/>
      <c r="I108" s="193"/>
      <c r="J108" s="194">
        <f>J273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220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178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181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184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D.1.4.4 - Silnoproud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České Budějovice</v>
      </c>
      <c r="G124" s="41"/>
      <c r="H124" s="41"/>
      <c r="I124" s="33" t="s">
        <v>22</v>
      </c>
      <c r="J124" s="80" t="str">
        <f>IF(J14="","",J14)</f>
        <v>13. 6. 2025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30</v>
      </c>
      <c r="J126" s="37" t="str">
        <f>E23</f>
        <v>AGP nova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28</v>
      </c>
      <c r="D127" s="41"/>
      <c r="E127" s="41"/>
      <c r="F127" s="28" t="str">
        <f>IF(E20="","",E20)</f>
        <v>Vyplň údaj</v>
      </c>
      <c r="G127" s="41"/>
      <c r="H127" s="41"/>
      <c r="I127" s="33" t="s">
        <v>33</v>
      </c>
      <c r="J127" s="37" t="str">
        <f>E26</f>
        <v>QSB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221</v>
      </c>
      <c r="D129" s="204" t="s">
        <v>62</v>
      </c>
      <c r="E129" s="204" t="s">
        <v>58</v>
      </c>
      <c r="F129" s="204" t="s">
        <v>59</v>
      </c>
      <c r="G129" s="204" t="s">
        <v>222</v>
      </c>
      <c r="H129" s="204" t="s">
        <v>223</v>
      </c>
      <c r="I129" s="204" t="s">
        <v>224</v>
      </c>
      <c r="J129" s="205" t="s">
        <v>192</v>
      </c>
      <c r="K129" s="206" t="s">
        <v>225</v>
      </c>
      <c r="L129" s="207"/>
      <c r="M129" s="101" t="s">
        <v>1</v>
      </c>
      <c r="N129" s="102" t="s">
        <v>41</v>
      </c>
      <c r="O129" s="102" t="s">
        <v>226</v>
      </c>
      <c r="P129" s="102" t="s">
        <v>227</v>
      </c>
      <c r="Q129" s="102" t="s">
        <v>228</v>
      </c>
      <c r="R129" s="102" t="s">
        <v>229</v>
      </c>
      <c r="S129" s="102" t="s">
        <v>230</v>
      </c>
      <c r="T129" s="103" t="s">
        <v>231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232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P131+P156+P168+P176+P202+P227+P237+P254+P265+P273</f>
        <v>0</v>
      </c>
      <c r="Q130" s="105"/>
      <c r="R130" s="210">
        <f>R131+R156+R168+R176+R202+R227+R237+R254+R265+R273</f>
        <v>0</v>
      </c>
      <c r="S130" s="105"/>
      <c r="T130" s="211">
        <f>T131+T156+T168+T176+T202+T227+T237+T254+T265+T273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76</v>
      </c>
      <c r="AU130" s="18" t="s">
        <v>194</v>
      </c>
      <c r="BK130" s="212">
        <f>BK131+BK156+BK168+BK176+BK202+BK227+BK237+BK254+BK265+BK273</f>
        <v>0</v>
      </c>
    </row>
    <row r="131" s="12" customFormat="1" ht="25.92" customHeight="1">
      <c r="A131" s="12"/>
      <c r="B131" s="213"/>
      <c r="C131" s="214"/>
      <c r="D131" s="215" t="s">
        <v>76</v>
      </c>
      <c r="E131" s="216" t="s">
        <v>84</v>
      </c>
      <c r="F131" s="216" t="s">
        <v>4915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SUM(P132:P155)</f>
        <v>0</v>
      </c>
      <c r="Q131" s="221"/>
      <c r="R131" s="222">
        <f>SUM(R132:R155)</f>
        <v>0</v>
      </c>
      <c r="S131" s="221"/>
      <c r="T131" s="223">
        <f>SUM(T132:T155)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84</v>
      </c>
      <c r="AT131" s="225" t="s">
        <v>76</v>
      </c>
      <c r="AU131" s="225" t="s">
        <v>77</v>
      </c>
      <c r="AY131" s="224" t="s">
        <v>235</v>
      </c>
      <c r="BK131" s="226">
        <f>SUM(BK132:BK155)</f>
        <v>0</v>
      </c>
    </row>
    <row r="132" s="2" customFormat="1" ht="16.5" customHeight="1">
      <c r="A132" s="39"/>
      <c r="B132" s="40"/>
      <c r="C132" s="229" t="s">
        <v>86</v>
      </c>
      <c r="D132" s="229" t="s">
        <v>237</v>
      </c>
      <c r="E132" s="230" t="s">
        <v>4916</v>
      </c>
      <c r="F132" s="231" t="s">
        <v>4917</v>
      </c>
      <c r="G132" s="232" t="s">
        <v>174</v>
      </c>
      <c r="H132" s="233">
        <v>1200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241</v>
      </c>
      <c r="AT132" s="241" t="s">
        <v>237</v>
      </c>
      <c r="AU132" s="241" t="s">
        <v>84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241</v>
      </c>
      <c r="BM132" s="241" t="s">
        <v>86</v>
      </c>
    </row>
    <row r="133" s="2" customFormat="1" ht="16.5" customHeight="1">
      <c r="A133" s="39"/>
      <c r="B133" s="40"/>
      <c r="C133" s="229" t="s">
        <v>250</v>
      </c>
      <c r="D133" s="229" t="s">
        <v>237</v>
      </c>
      <c r="E133" s="230" t="s">
        <v>4918</v>
      </c>
      <c r="F133" s="231" t="s">
        <v>4919</v>
      </c>
      <c r="G133" s="232" t="s">
        <v>174</v>
      </c>
      <c r="H133" s="233">
        <v>900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241</v>
      </c>
      <c r="AT133" s="241" t="s">
        <v>237</v>
      </c>
      <c r="AU133" s="241" t="s">
        <v>84</v>
      </c>
      <c r="AY133" s="18" t="s">
        <v>235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241</v>
      </c>
      <c r="BM133" s="241" t="s">
        <v>241</v>
      </c>
    </row>
    <row r="134" s="2" customFormat="1" ht="16.5" customHeight="1">
      <c r="A134" s="39"/>
      <c r="B134" s="40"/>
      <c r="C134" s="229" t="s">
        <v>241</v>
      </c>
      <c r="D134" s="229" t="s">
        <v>237</v>
      </c>
      <c r="E134" s="230" t="s">
        <v>4920</v>
      </c>
      <c r="F134" s="231" t="s">
        <v>4921</v>
      </c>
      <c r="G134" s="232" t="s">
        <v>174</v>
      </c>
      <c r="H134" s="233">
        <v>500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241</v>
      </c>
      <c r="AT134" s="241" t="s">
        <v>237</v>
      </c>
      <c r="AU134" s="241" t="s">
        <v>84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241</v>
      </c>
      <c r="BM134" s="241" t="s">
        <v>269</v>
      </c>
    </row>
    <row r="135" s="2" customFormat="1" ht="16.5" customHeight="1">
      <c r="A135" s="39"/>
      <c r="B135" s="40"/>
      <c r="C135" s="229" t="s">
        <v>263</v>
      </c>
      <c r="D135" s="229" t="s">
        <v>237</v>
      </c>
      <c r="E135" s="230" t="s">
        <v>4922</v>
      </c>
      <c r="F135" s="231" t="s">
        <v>4923</v>
      </c>
      <c r="G135" s="232" t="s">
        <v>174</v>
      </c>
      <c r="H135" s="233">
        <v>3500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241</v>
      </c>
      <c r="AT135" s="241" t="s">
        <v>237</v>
      </c>
      <c r="AU135" s="241" t="s">
        <v>84</v>
      </c>
      <c r="AY135" s="18" t="s">
        <v>235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241</v>
      </c>
      <c r="BM135" s="241" t="s">
        <v>281</v>
      </c>
    </row>
    <row r="136" s="2" customFormat="1" ht="16.5" customHeight="1">
      <c r="A136" s="39"/>
      <c r="B136" s="40"/>
      <c r="C136" s="229" t="s">
        <v>269</v>
      </c>
      <c r="D136" s="229" t="s">
        <v>237</v>
      </c>
      <c r="E136" s="230" t="s">
        <v>4924</v>
      </c>
      <c r="F136" s="231" t="s">
        <v>4925</v>
      </c>
      <c r="G136" s="232" t="s">
        <v>174</v>
      </c>
      <c r="H136" s="233">
        <v>7450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241</v>
      </c>
      <c r="AT136" s="241" t="s">
        <v>237</v>
      </c>
      <c r="AU136" s="241" t="s">
        <v>84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241</v>
      </c>
      <c r="BM136" s="241" t="s">
        <v>291</v>
      </c>
    </row>
    <row r="137" s="2" customFormat="1" ht="16.5" customHeight="1">
      <c r="A137" s="39"/>
      <c r="B137" s="40"/>
      <c r="C137" s="229" t="s">
        <v>277</v>
      </c>
      <c r="D137" s="229" t="s">
        <v>237</v>
      </c>
      <c r="E137" s="230" t="s">
        <v>4926</v>
      </c>
      <c r="F137" s="231" t="s">
        <v>4927</v>
      </c>
      <c r="G137" s="232" t="s">
        <v>174</v>
      </c>
      <c r="H137" s="233">
        <v>1200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241</v>
      </c>
      <c r="AT137" s="241" t="s">
        <v>237</v>
      </c>
      <c r="AU137" s="241" t="s">
        <v>84</v>
      </c>
      <c r="AY137" s="18" t="s">
        <v>235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241</v>
      </c>
      <c r="BM137" s="241" t="s">
        <v>8</v>
      </c>
    </row>
    <row r="138" s="2" customFormat="1" ht="16.5" customHeight="1">
      <c r="A138" s="39"/>
      <c r="B138" s="40"/>
      <c r="C138" s="229" t="s">
        <v>281</v>
      </c>
      <c r="D138" s="229" t="s">
        <v>237</v>
      </c>
      <c r="E138" s="230" t="s">
        <v>4928</v>
      </c>
      <c r="F138" s="231" t="s">
        <v>4929</v>
      </c>
      <c r="G138" s="232" t="s">
        <v>174</v>
      </c>
      <c r="H138" s="233">
        <v>80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241</v>
      </c>
      <c r="AT138" s="241" t="s">
        <v>237</v>
      </c>
      <c r="AU138" s="241" t="s">
        <v>84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241</v>
      </c>
      <c r="BM138" s="241" t="s">
        <v>315</v>
      </c>
    </row>
    <row r="139" s="2" customFormat="1" ht="16.5" customHeight="1">
      <c r="A139" s="39"/>
      <c r="B139" s="40"/>
      <c r="C139" s="229" t="s">
        <v>286</v>
      </c>
      <c r="D139" s="229" t="s">
        <v>237</v>
      </c>
      <c r="E139" s="230" t="s">
        <v>4930</v>
      </c>
      <c r="F139" s="231" t="s">
        <v>4931</v>
      </c>
      <c r="G139" s="232" t="s">
        <v>174</v>
      </c>
      <c r="H139" s="233">
        <v>80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241</v>
      </c>
      <c r="AT139" s="241" t="s">
        <v>237</v>
      </c>
      <c r="AU139" s="241" t="s">
        <v>84</v>
      </c>
      <c r="AY139" s="18" t="s">
        <v>235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241</v>
      </c>
      <c r="BM139" s="241" t="s">
        <v>325</v>
      </c>
    </row>
    <row r="140" s="2" customFormat="1" ht="16.5" customHeight="1">
      <c r="A140" s="39"/>
      <c r="B140" s="40"/>
      <c r="C140" s="229" t="s">
        <v>291</v>
      </c>
      <c r="D140" s="229" t="s">
        <v>237</v>
      </c>
      <c r="E140" s="230" t="s">
        <v>4932</v>
      </c>
      <c r="F140" s="231" t="s">
        <v>4933</v>
      </c>
      <c r="G140" s="232" t="s">
        <v>174</v>
      </c>
      <c r="H140" s="233">
        <v>280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241</v>
      </c>
      <c r="AT140" s="241" t="s">
        <v>237</v>
      </c>
      <c r="AU140" s="241" t="s">
        <v>84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241</v>
      </c>
      <c r="BM140" s="241" t="s">
        <v>339</v>
      </c>
    </row>
    <row r="141" s="2" customFormat="1" ht="24.15" customHeight="1">
      <c r="A141" s="39"/>
      <c r="B141" s="40"/>
      <c r="C141" s="229" t="s">
        <v>298</v>
      </c>
      <c r="D141" s="229" t="s">
        <v>237</v>
      </c>
      <c r="E141" s="230" t="s">
        <v>4934</v>
      </c>
      <c r="F141" s="231" t="s">
        <v>4935</v>
      </c>
      <c r="G141" s="232" t="s">
        <v>174</v>
      </c>
      <c r="H141" s="233">
        <v>4300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241</v>
      </c>
      <c r="AT141" s="241" t="s">
        <v>237</v>
      </c>
      <c r="AU141" s="241" t="s">
        <v>84</v>
      </c>
      <c r="AY141" s="18" t="s">
        <v>235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241</v>
      </c>
      <c r="BM141" s="241" t="s">
        <v>349</v>
      </c>
    </row>
    <row r="142" s="2" customFormat="1" ht="24.15" customHeight="1">
      <c r="A142" s="39"/>
      <c r="B142" s="40"/>
      <c r="C142" s="229" t="s">
        <v>8</v>
      </c>
      <c r="D142" s="229" t="s">
        <v>237</v>
      </c>
      <c r="E142" s="230" t="s">
        <v>4936</v>
      </c>
      <c r="F142" s="231" t="s">
        <v>4937</v>
      </c>
      <c r="G142" s="232" t="s">
        <v>174</v>
      </c>
      <c r="H142" s="233">
        <v>610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241</v>
      </c>
      <c r="AT142" s="241" t="s">
        <v>237</v>
      </c>
      <c r="AU142" s="241" t="s">
        <v>84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241</v>
      </c>
      <c r="BM142" s="241" t="s">
        <v>364</v>
      </c>
    </row>
    <row r="143" s="2" customFormat="1" ht="24.15" customHeight="1">
      <c r="A143" s="39"/>
      <c r="B143" s="40"/>
      <c r="C143" s="229" t="s">
        <v>310</v>
      </c>
      <c r="D143" s="229" t="s">
        <v>237</v>
      </c>
      <c r="E143" s="230" t="s">
        <v>4938</v>
      </c>
      <c r="F143" s="231" t="s">
        <v>4939</v>
      </c>
      <c r="G143" s="232" t="s">
        <v>174</v>
      </c>
      <c r="H143" s="233">
        <v>350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241</v>
      </c>
      <c r="AT143" s="241" t="s">
        <v>237</v>
      </c>
      <c r="AU143" s="241" t="s">
        <v>84</v>
      </c>
      <c r="AY143" s="18" t="s">
        <v>235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241</v>
      </c>
      <c r="BM143" s="241" t="s">
        <v>378</v>
      </c>
    </row>
    <row r="144" s="2" customFormat="1" ht="24.15" customHeight="1">
      <c r="A144" s="39"/>
      <c r="B144" s="40"/>
      <c r="C144" s="229" t="s">
        <v>315</v>
      </c>
      <c r="D144" s="229" t="s">
        <v>237</v>
      </c>
      <c r="E144" s="230" t="s">
        <v>4940</v>
      </c>
      <c r="F144" s="231" t="s">
        <v>4941</v>
      </c>
      <c r="G144" s="232" t="s">
        <v>174</v>
      </c>
      <c r="H144" s="233">
        <v>210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241</v>
      </c>
      <c r="AT144" s="241" t="s">
        <v>237</v>
      </c>
      <c r="AU144" s="241" t="s">
        <v>84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241</v>
      </c>
      <c r="BM144" s="241" t="s">
        <v>388</v>
      </c>
    </row>
    <row r="145" s="2" customFormat="1" ht="24.15" customHeight="1">
      <c r="A145" s="39"/>
      <c r="B145" s="40"/>
      <c r="C145" s="229" t="s">
        <v>320</v>
      </c>
      <c r="D145" s="229" t="s">
        <v>237</v>
      </c>
      <c r="E145" s="230" t="s">
        <v>4942</v>
      </c>
      <c r="F145" s="231" t="s">
        <v>4943</v>
      </c>
      <c r="G145" s="232" t="s">
        <v>174</v>
      </c>
      <c r="H145" s="233">
        <v>50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241</v>
      </c>
      <c r="AT145" s="241" t="s">
        <v>237</v>
      </c>
      <c r="AU145" s="241" t="s">
        <v>84</v>
      </c>
      <c r="AY145" s="18" t="s">
        <v>235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241</v>
      </c>
      <c r="BM145" s="241" t="s">
        <v>400</v>
      </c>
    </row>
    <row r="146" s="2" customFormat="1" ht="24.15" customHeight="1">
      <c r="A146" s="39"/>
      <c r="B146" s="40"/>
      <c r="C146" s="229" t="s">
        <v>325</v>
      </c>
      <c r="D146" s="229" t="s">
        <v>237</v>
      </c>
      <c r="E146" s="230" t="s">
        <v>4944</v>
      </c>
      <c r="F146" s="231" t="s">
        <v>4945</v>
      </c>
      <c r="G146" s="232" t="s">
        <v>174</v>
      </c>
      <c r="H146" s="233">
        <v>30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241</v>
      </c>
      <c r="AT146" s="241" t="s">
        <v>237</v>
      </c>
      <c r="AU146" s="241" t="s">
        <v>84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241</v>
      </c>
      <c r="BM146" s="241" t="s">
        <v>408</v>
      </c>
    </row>
    <row r="147" s="2" customFormat="1" ht="24.15" customHeight="1">
      <c r="A147" s="39"/>
      <c r="B147" s="40"/>
      <c r="C147" s="229" t="s">
        <v>331</v>
      </c>
      <c r="D147" s="229" t="s">
        <v>237</v>
      </c>
      <c r="E147" s="230" t="s">
        <v>4946</v>
      </c>
      <c r="F147" s="231" t="s">
        <v>4947</v>
      </c>
      <c r="G147" s="232" t="s">
        <v>174</v>
      </c>
      <c r="H147" s="233">
        <v>90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241</v>
      </c>
      <c r="AT147" s="241" t="s">
        <v>237</v>
      </c>
      <c r="AU147" s="241" t="s">
        <v>84</v>
      </c>
      <c r="AY147" s="18" t="s">
        <v>235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241</v>
      </c>
      <c r="BM147" s="241" t="s">
        <v>421</v>
      </c>
    </row>
    <row r="148" s="2" customFormat="1" ht="16.5" customHeight="1">
      <c r="A148" s="39"/>
      <c r="B148" s="40"/>
      <c r="C148" s="229" t="s">
        <v>339</v>
      </c>
      <c r="D148" s="229" t="s">
        <v>237</v>
      </c>
      <c r="E148" s="230" t="s">
        <v>4948</v>
      </c>
      <c r="F148" s="231" t="s">
        <v>4949</v>
      </c>
      <c r="G148" s="232" t="s">
        <v>174</v>
      </c>
      <c r="H148" s="233">
        <v>6800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84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435</v>
      </c>
    </row>
    <row r="149" s="2" customFormat="1" ht="16.5" customHeight="1">
      <c r="A149" s="39"/>
      <c r="B149" s="40"/>
      <c r="C149" s="229" t="s">
        <v>344</v>
      </c>
      <c r="D149" s="229" t="s">
        <v>237</v>
      </c>
      <c r="E149" s="230" t="s">
        <v>4950</v>
      </c>
      <c r="F149" s="231" t="s">
        <v>4951</v>
      </c>
      <c r="G149" s="232" t="s">
        <v>174</v>
      </c>
      <c r="H149" s="233">
        <v>105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241</v>
      </c>
      <c r="AT149" s="241" t="s">
        <v>237</v>
      </c>
      <c r="AU149" s="241" t="s">
        <v>84</v>
      </c>
      <c r="AY149" s="18" t="s">
        <v>235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241</v>
      </c>
      <c r="BM149" s="241" t="s">
        <v>449</v>
      </c>
    </row>
    <row r="150" s="2" customFormat="1" ht="16.5" customHeight="1">
      <c r="A150" s="39"/>
      <c r="B150" s="40"/>
      <c r="C150" s="229" t="s">
        <v>349</v>
      </c>
      <c r="D150" s="229" t="s">
        <v>237</v>
      </c>
      <c r="E150" s="230" t="s">
        <v>4952</v>
      </c>
      <c r="F150" s="231" t="s">
        <v>4953</v>
      </c>
      <c r="G150" s="232" t="s">
        <v>174</v>
      </c>
      <c r="H150" s="233">
        <v>120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241</v>
      </c>
      <c r="AT150" s="241" t="s">
        <v>237</v>
      </c>
      <c r="AU150" s="241" t="s">
        <v>84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241</v>
      </c>
      <c r="BM150" s="241" t="s">
        <v>459</v>
      </c>
    </row>
    <row r="151" s="2" customFormat="1" ht="16.5" customHeight="1">
      <c r="A151" s="39"/>
      <c r="B151" s="40"/>
      <c r="C151" s="229" t="s">
        <v>7</v>
      </c>
      <c r="D151" s="229" t="s">
        <v>237</v>
      </c>
      <c r="E151" s="230" t="s">
        <v>4954</v>
      </c>
      <c r="F151" s="231" t="s">
        <v>4955</v>
      </c>
      <c r="G151" s="232" t="s">
        <v>174</v>
      </c>
      <c r="H151" s="233">
        <v>4200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241</v>
      </c>
      <c r="AT151" s="241" t="s">
        <v>237</v>
      </c>
      <c r="AU151" s="241" t="s">
        <v>84</v>
      </c>
      <c r="AY151" s="18" t="s">
        <v>235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241</v>
      </c>
      <c r="BM151" s="241" t="s">
        <v>470</v>
      </c>
    </row>
    <row r="152" s="2" customFormat="1" ht="16.5" customHeight="1">
      <c r="A152" s="39"/>
      <c r="B152" s="40"/>
      <c r="C152" s="229" t="s">
        <v>364</v>
      </c>
      <c r="D152" s="229" t="s">
        <v>237</v>
      </c>
      <c r="E152" s="230" t="s">
        <v>4956</v>
      </c>
      <c r="F152" s="231" t="s">
        <v>4957</v>
      </c>
      <c r="G152" s="232" t="s">
        <v>174</v>
      </c>
      <c r="H152" s="233">
        <v>120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241</v>
      </c>
      <c r="AT152" s="241" t="s">
        <v>237</v>
      </c>
      <c r="AU152" s="241" t="s">
        <v>84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241</v>
      </c>
      <c r="BM152" s="241" t="s">
        <v>493</v>
      </c>
    </row>
    <row r="153" s="2" customFormat="1" ht="16.5" customHeight="1">
      <c r="A153" s="39"/>
      <c r="B153" s="40"/>
      <c r="C153" s="229" t="s">
        <v>373</v>
      </c>
      <c r="D153" s="229" t="s">
        <v>237</v>
      </c>
      <c r="E153" s="230" t="s">
        <v>4958</v>
      </c>
      <c r="F153" s="231" t="s">
        <v>4959</v>
      </c>
      <c r="G153" s="232" t="s">
        <v>174</v>
      </c>
      <c r="H153" s="233">
        <v>450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241</v>
      </c>
      <c r="AT153" s="241" t="s">
        <v>237</v>
      </c>
      <c r="AU153" s="241" t="s">
        <v>84</v>
      </c>
      <c r="AY153" s="18" t="s">
        <v>235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241</v>
      </c>
      <c r="BM153" s="241" t="s">
        <v>503</v>
      </c>
    </row>
    <row r="154" s="2" customFormat="1" ht="16.5" customHeight="1">
      <c r="A154" s="39"/>
      <c r="B154" s="40"/>
      <c r="C154" s="229" t="s">
        <v>378</v>
      </c>
      <c r="D154" s="229" t="s">
        <v>237</v>
      </c>
      <c r="E154" s="230" t="s">
        <v>4960</v>
      </c>
      <c r="F154" s="231" t="s">
        <v>4961</v>
      </c>
      <c r="G154" s="232" t="s">
        <v>1352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241</v>
      </c>
      <c r="AT154" s="241" t="s">
        <v>237</v>
      </c>
      <c r="AU154" s="241" t="s">
        <v>84</v>
      </c>
      <c r="AY154" s="18" t="s">
        <v>235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241</v>
      </c>
      <c r="BM154" s="241" t="s">
        <v>513</v>
      </c>
    </row>
    <row r="155" s="2" customFormat="1" ht="16.5" customHeight="1">
      <c r="A155" s="39"/>
      <c r="B155" s="40"/>
      <c r="C155" s="229" t="s">
        <v>383</v>
      </c>
      <c r="D155" s="229" t="s">
        <v>237</v>
      </c>
      <c r="E155" s="230" t="s">
        <v>4962</v>
      </c>
      <c r="F155" s="231" t="s">
        <v>4963</v>
      </c>
      <c r="G155" s="232" t="s">
        <v>1352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241</v>
      </c>
      <c r="AT155" s="241" t="s">
        <v>237</v>
      </c>
      <c r="AU155" s="241" t="s">
        <v>84</v>
      </c>
      <c r="AY155" s="18" t="s">
        <v>235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241</v>
      </c>
      <c r="BM155" s="241" t="s">
        <v>524</v>
      </c>
    </row>
    <row r="156" s="12" customFormat="1" ht="25.92" customHeight="1">
      <c r="A156" s="12"/>
      <c r="B156" s="213"/>
      <c r="C156" s="214"/>
      <c r="D156" s="215" t="s">
        <v>76</v>
      </c>
      <c r="E156" s="216" t="s">
        <v>86</v>
      </c>
      <c r="F156" s="216" t="s">
        <v>4964</v>
      </c>
      <c r="G156" s="214"/>
      <c r="H156" s="214"/>
      <c r="I156" s="217"/>
      <c r="J156" s="218">
        <f>BK156</f>
        <v>0</v>
      </c>
      <c r="K156" s="214"/>
      <c r="L156" s="219"/>
      <c r="M156" s="220"/>
      <c r="N156" s="221"/>
      <c r="O156" s="221"/>
      <c r="P156" s="222">
        <f>SUM(P157:P167)</f>
        <v>0</v>
      </c>
      <c r="Q156" s="221"/>
      <c r="R156" s="222">
        <f>SUM(R157:R167)</f>
        <v>0</v>
      </c>
      <c r="S156" s="221"/>
      <c r="T156" s="223">
        <f>SUM(T157:T167)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84</v>
      </c>
      <c r="AT156" s="225" t="s">
        <v>76</v>
      </c>
      <c r="AU156" s="225" t="s">
        <v>77</v>
      </c>
      <c r="AY156" s="224" t="s">
        <v>235</v>
      </c>
      <c r="BK156" s="226">
        <f>SUM(BK157:BK167)</f>
        <v>0</v>
      </c>
    </row>
    <row r="157" s="2" customFormat="1" ht="16.5" customHeight="1">
      <c r="A157" s="39"/>
      <c r="B157" s="40"/>
      <c r="C157" s="229" t="s">
        <v>400</v>
      </c>
      <c r="D157" s="229" t="s">
        <v>237</v>
      </c>
      <c r="E157" s="230" t="s">
        <v>4965</v>
      </c>
      <c r="F157" s="231" t="s">
        <v>4966</v>
      </c>
      <c r="G157" s="232" t="s">
        <v>676</v>
      </c>
      <c r="H157" s="233">
        <v>180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241</v>
      </c>
      <c r="AT157" s="241" t="s">
        <v>237</v>
      </c>
      <c r="AU157" s="241" t="s">
        <v>84</v>
      </c>
      <c r="AY157" s="18" t="s">
        <v>235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241</v>
      </c>
      <c r="BM157" s="241" t="s">
        <v>534</v>
      </c>
    </row>
    <row r="158" s="2" customFormat="1" ht="16.5" customHeight="1">
      <c r="A158" s="39"/>
      <c r="B158" s="40"/>
      <c r="C158" s="229" t="s">
        <v>404</v>
      </c>
      <c r="D158" s="229" t="s">
        <v>237</v>
      </c>
      <c r="E158" s="230" t="s">
        <v>4967</v>
      </c>
      <c r="F158" s="231" t="s">
        <v>4968</v>
      </c>
      <c r="G158" s="232" t="s">
        <v>676</v>
      </c>
      <c r="H158" s="233">
        <v>140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241</v>
      </c>
      <c r="AT158" s="241" t="s">
        <v>237</v>
      </c>
      <c r="AU158" s="241" t="s">
        <v>84</v>
      </c>
      <c r="AY158" s="18" t="s">
        <v>235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241</v>
      </c>
      <c r="BM158" s="241" t="s">
        <v>543</v>
      </c>
    </row>
    <row r="159" s="2" customFormat="1" ht="16.5" customHeight="1">
      <c r="A159" s="39"/>
      <c r="B159" s="40"/>
      <c r="C159" s="229" t="s">
        <v>408</v>
      </c>
      <c r="D159" s="229" t="s">
        <v>237</v>
      </c>
      <c r="E159" s="230" t="s">
        <v>4969</v>
      </c>
      <c r="F159" s="231" t="s">
        <v>4970</v>
      </c>
      <c r="G159" s="232" t="s">
        <v>676</v>
      </c>
      <c r="H159" s="233">
        <v>50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241</v>
      </c>
      <c r="AT159" s="241" t="s">
        <v>237</v>
      </c>
      <c r="AU159" s="241" t="s">
        <v>84</v>
      </c>
      <c r="AY159" s="18" t="s">
        <v>235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241</v>
      </c>
      <c r="BM159" s="241" t="s">
        <v>551</v>
      </c>
    </row>
    <row r="160" s="2" customFormat="1" ht="16.5" customHeight="1">
      <c r="A160" s="39"/>
      <c r="B160" s="40"/>
      <c r="C160" s="229" t="s">
        <v>416</v>
      </c>
      <c r="D160" s="229" t="s">
        <v>237</v>
      </c>
      <c r="E160" s="230" t="s">
        <v>4971</v>
      </c>
      <c r="F160" s="231" t="s">
        <v>4972</v>
      </c>
      <c r="G160" s="232" t="s">
        <v>676</v>
      </c>
      <c r="H160" s="233">
        <v>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241</v>
      </c>
      <c r="AT160" s="241" t="s">
        <v>237</v>
      </c>
      <c r="AU160" s="241" t="s">
        <v>84</v>
      </c>
      <c r="AY160" s="18" t="s">
        <v>235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241</v>
      </c>
      <c r="BM160" s="241" t="s">
        <v>563</v>
      </c>
    </row>
    <row r="161" s="2" customFormat="1" ht="16.5" customHeight="1">
      <c r="A161" s="39"/>
      <c r="B161" s="40"/>
      <c r="C161" s="229" t="s">
        <v>421</v>
      </c>
      <c r="D161" s="229" t="s">
        <v>237</v>
      </c>
      <c r="E161" s="230" t="s">
        <v>4973</v>
      </c>
      <c r="F161" s="231" t="s">
        <v>4974</v>
      </c>
      <c r="G161" s="232" t="s">
        <v>676</v>
      </c>
      <c r="H161" s="233">
        <v>10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241</v>
      </c>
      <c r="AT161" s="241" t="s">
        <v>237</v>
      </c>
      <c r="AU161" s="241" t="s">
        <v>84</v>
      </c>
      <c r="AY161" s="18" t="s">
        <v>235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241</v>
      </c>
      <c r="BM161" s="241" t="s">
        <v>572</v>
      </c>
    </row>
    <row r="162" s="2" customFormat="1" ht="16.5" customHeight="1">
      <c r="A162" s="39"/>
      <c r="B162" s="40"/>
      <c r="C162" s="229" t="s">
        <v>428</v>
      </c>
      <c r="D162" s="229" t="s">
        <v>237</v>
      </c>
      <c r="E162" s="230" t="s">
        <v>4975</v>
      </c>
      <c r="F162" s="231" t="s">
        <v>4976</v>
      </c>
      <c r="G162" s="232" t="s">
        <v>676</v>
      </c>
      <c r="H162" s="233">
        <v>6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241</v>
      </c>
      <c r="AT162" s="241" t="s">
        <v>237</v>
      </c>
      <c r="AU162" s="241" t="s">
        <v>84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241</v>
      </c>
      <c r="BM162" s="241" t="s">
        <v>581</v>
      </c>
    </row>
    <row r="163" s="2" customFormat="1" ht="16.5" customHeight="1">
      <c r="A163" s="39"/>
      <c r="B163" s="40"/>
      <c r="C163" s="229" t="s">
        <v>435</v>
      </c>
      <c r="D163" s="229" t="s">
        <v>237</v>
      </c>
      <c r="E163" s="230" t="s">
        <v>4977</v>
      </c>
      <c r="F163" s="231" t="s">
        <v>4978</v>
      </c>
      <c r="G163" s="232" t="s">
        <v>676</v>
      </c>
      <c r="H163" s="233">
        <v>10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241</v>
      </c>
      <c r="AT163" s="241" t="s">
        <v>237</v>
      </c>
      <c r="AU163" s="241" t="s">
        <v>84</v>
      </c>
      <c r="AY163" s="18" t="s">
        <v>235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241</v>
      </c>
      <c r="BM163" s="241" t="s">
        <v>590</v>
      </c>
    </row>
    <row r="164" s="2" customFormat="1" ht="16.5" customHeight="1">
      <c r="A164" s="39"/>
      <c r="B164" s="40"/>
      <c r="C164" s="229" t="s">
        <v>443</v>
      </c>
      <c r="D164" s="229" t="s">
        <v>237</v>
      </c>
      <c r="E164" s="230" t="s">
        <v>4979</v>
      </c>
      <c r="F164" s="231" t="s">
        <v>4980</v>
      </c>
      <c r="G164" s="232" t="s">
        <v>676</v>
      </c>
      <c r="H164" s="233">
        <v>40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241</v>
      </c>
      <c r="AT164" s="241" t="s">
        <v>237</v>
      </c>
      <c r="AU164" s="241" t="s">
        <v>84</v>
      </c>
      <c r="AY164" s="18" t="s">
        <v>235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241</v>
      </c>
      <c r="BM164" s="241" t="s">
        <v>617</v>
      </c>
    </row>
    <row r="165" s="2" customFormat="1" ht="16.5" customHeight="1">
      <c r="A165" s="39"/>
      <c r="B165" s="40"/>
      <c r="C165" s="229" t="s">
        <v>449</v>
      </c>
      <c r="D165" s="229" t="s">
        <v>237</v>
      </c>
      <c r="E165" s="230" t="s">
        <v>4981</v>
      </c>
      <c r="F165" s="231" t="s">
        <v>4982</v>
      </c>
      <c r="G165" s="232" t="s">
        <v>676</v>
      </c>
      <c r="H165" s="233">
        <v>6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241</v>
      </c>
      <c r="AT165" s="241" t="s">
        <v>237</v>
      </c>
      <c r="AU165" s="241" t="s">
        <v>84</v>
      </c>
      <c r="AY165" s="18" t="s">
        <v>235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241</v>
      </c>
      <c r="BM165" s="241" t="s">
        <v>627</v>
      </c>
    </row>
    <row r="166" s="2" customFormat="1" ht="16.5" customHeight="1">
      <c r="A166" s="39"/>
      <c r="B166" s="40"/>
      <c r="C166" s="229" t="s">
        <v>454</v>
      </c>
      <c r="D166" s="229" t="s">
        <v>237</v>
      </c>
      <c r="E166" s="230" t="s">
        <v>4983</v>
      </c>
      <c r="F166" s="231" t="s">
        <v>4961</v>
      </c>
      <c r="G166" s="232" t="s">
        <v>1352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241</v>
      </c>
      <c r="AT166" s="241" t="s">
        <v>237</v>
      </c>
      <c r="AU166" s="241" t="s">
        <v>84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241</v>
      </c>
      <c r="BM166" s="241" t="s">
        <v>635</v>
      </c>
    </row>
    <row r="167" s="2" customFormat="1" ht="16.5" customHeight="1">
      <c r="A167" s="39"/>
      <c r="B167" s="40"/>
      <c r="C167" s="229" t="s">
        <v>459</v>
      </c>
      <c r="D167" s="229" t="s">
        <v>237</v>
      </c>
      <c r="E167" s="230" t="s">
        <v>4984</v>
      </c>
      <c r="F167" s="231" t="s">
        <v>4963</v>
      </c>
      <c r="G167" s="232" t="s">
        <v>1352</v>
      </c>
      <c r="H167" s="233">
        <v>1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241</v>
      </c>
      <c r="AT167" s="241" t="s">
        <v>237</v>
      </c>
      <c r="AU167" s="241" t="s">
        <v>84</v>
      </c>
      <c r="AY167" s="18" t="s">
        <v>235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241</v>
      </c>
      <c r="BM167" s="241" t="s">
        <v>643</v>
      </c>
    </row>
    <row r="168" s="12" customFormat="1" ht="25.92" customHeight="1">
      <c r="A168" s="12"/>
      <c r="B168" s="213"/>
      <c r="C168" s="214"/>
      <c r="D168" s="215" t="s">
        <v>76</v>
      </c>
      <c r="E168" s="216" t="s">
        <v>250</v>
      </c>
      <c r="F168" s="216" t="s">
        <v>4985</v>
      </c>
      <c r="G168" s="214"/>
      <c r="H168" s="214"/>
      <c r="I168" s="217"/>
      <c r="J168" s="218">
        <f>BK168</f>
        <v>0</v>
      </c>
      <c r="K168" s="214"/>
      <c r="L168" s="219"/>
      <c r="M168" s="220"/>
      <c r="N168" s="221"/>
      <c r="O168" s="221"/>
      <c r="P168" s="222">
        <f>SUM(P169:P175)</f>
        <v>0</v>
      </c>
      <c r="Q168" s="221"/>
      <c r="R168" s="222">
        <f>SUM(R169:R175)</f>
        <v>0</v>
      </c>
      <c r="S168" s="221"/>
      <c r="T168" s="223">
        <f>SUM(T169:T175)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84</v>
      </c>
      <c r="AT168" s="225" t="s">
        <v>76</v>
      </c>
      <c r="AU168" s="225" t="s">
        <v>77</v>
      </c>
      <c r="AY168" s="224" t="s">
        <v>235</v>
      </c>
      <c r="BK168" s="226">
        <f>SUM(BK169:BK175)</f>
        <v>0</v>
      </c>
    </row>
    <row r="169" s="2" customFormat="1" ht="16.5" customHeight="1">
      <c r="A169" s="39"/>
      <c r="B169" s="40"/>
      <c r="C169" s="229" t="s">
        <v>479</v>
      </c>
      <c r="D169" s="229" t="s">
        <v>237</v>
      </c>
      <c r="E169" s="230" t="s">
        <v>4986</v>
      </c>
      <c r="F169" s="231" t="s">
        <v>4987</v>
      </c>
      <c r="G169" s="232" t="s">
        <v>676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241</v>
      </c>
      <c r="AT169" s="241" t="s">
        <v>237</v>
      </c>
      <c r="AU169" s="241" t="s">
        <v>84</v>
      </c>
      <c r="AY169" s="18" t="s">
        <v>235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241</v>
      </c>
      <c r="BM169" s="241" t="s">
        <v>662</v>
      </c>
    </row>
    <row r="170" s="2" customFormat="1" ht="16.5" customHeight="1">
      <c r="A170" s="39"/>
      <c r="B170" s="40"/>
      <c r="C170" s="229" t="s">
        <v>493</v>
      </c>
      <c r="D170" s="229" t="s">
        <v>237</v>
      </c>
      <c r="E170" s="230" t="s">
        <v>4988</v>
      </c>
      <c r="F170" s="231" t="s">
        <v>4989</v>
      </c>
      <c r="G170" s="232" t="s">
        <v>676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241</v>
      </c>
      <c r="AT170" s="241" t="s">
        <v>237</v>
      </c>
      <c r="AU170" s="241" t="s">
        <v>84</v>
      </c>
      <c r="AY170" s="18" t="s">
        <v>235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241</v>
      </c>
      <c r="BM170" s="241" t="s">
        <v>673</v>
      </c>
    </row>
    <row r="171" s="2" customFormat="1" ht="37.8" customHeight="1">
      <c r="A171" s="39"/>
      <c r="B171" s="40"/>
      <c r="C171" s="229" t="s">
        <v>498</v>
      </c>
      <c r="D171" s="229" t="s">
        <v>237</v>
      </c>
      <c r="E171" s="230" t="s">
        <v>4990</v>
      </c>
      <c r="F171" s="231" t="s">
        <v>4991</v>
      </c>
      <c r="G171" s="232" t="s">
        <v>676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241</v>
      </c>
      <c r="AT171" s="241" t="s">
        <v>237</v>
      </c>
      <c r="AU171" s="241" t="s">
        <v>84</v>
      </c>
      <c r="AY171" s="18" t="s">
        <v>235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241</v>
      </c>
      <c r="BM171" s="241" t="s">
        <v>687</v>
      </c>
    </row>
    <row r="172" s="2" customFormat="1">
      <c r="A172" s="39"/>
      <c r="B172" s="40"/>
      <c r="C172" s="41"/>
      <c r="D172" s="245" t="s">
        <v>621</v>
      </c>
      <c r="E172" s="41"/>
      <c r="F172" s="298" t="s">
        <v>4992</v>
      </c>
      <c r="G172" s="41"/>
      <c r="H172" s="41"/>
      <c r="I172" s="299"/>
      <c r="J172" s="41"/>
      <c r="K172" s="41"/>
      <c r="L172" s="45"/>
      <c r="M172" s="300"/>
      <c r="N172" s="301"/>
      <c r="O172" s="92"/>
      <c r="P172" s="92"/>
      <c r="Q172" s="92"/>
      <c r="R172" s="92"/>
      <c r="S172" s="92"/>
      <c r="T172" s="93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621</v>
      </c>
      <c r="AU172" s="18" t="s">
        <v>84</v>
      </c>
    </row>
    <row r="173" s="2" customFormat="1" ht="49.05" customHeight="1">
      <c r="A173" s="39"/>
      <c r="B173" s="40"/>
      <c r="C173" s="229" t="s">
        <v>503</v>
      </c>
      <c r="D173" s="229" t="s">
        <v>237</v>
      </c>
      <c r="E173" s="230" t="s">
        <v>4993</v>
      </c>
      <c r="F173" s="231" t="s">
        <v>4994</v>
      </c>
      <c r="G173" s="232" t="s">
        <v>676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241</v>
      </c>
      <c r="AT173" s="241" t="s">
        <v>237</v>
      </c>
      <c r="AU173" s="241" t="s">
        <v>84</v>
      </c>
      <c r="AY173" s="18" t="s">
        <v>235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241</v>
      </c>
      <c r="BM173" s="241" t="s">
        <v>701</v>
      </c>
    </row>
    <row r="174" s="2" customFormat="1" ht="16.5" customHeight="1">
      <c r="A174" s="39"/>
      <c r="B174" s="40"/>
      <c r="C174" s="229" t="s">
        <v>508</v>
      </c>
      <c r="D174" s="229" t="s">
        <v>237</v>
      </c>
      <c r="E174" s="230" t="s">
        <v>4995</v>
      </c>
      <c r="F174" s="231" t="s">
        <v>4961</v>
      </c>
      <c r="G174" s="232" t="s">
        <v>1352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241</v>
      </c>
      <c r="AT174" s="241" t="s">
        <v>237</v>
      </c>
      <c r="AU174" s="241" t="s">
        <v>84</v>
      </c>
      <c r="AY174" s="18" t="s">
        <v>235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241</v>
      </c>
      <c r="BM174" s="241" t="s">
        <v>709</v>
      </c>
    </row>
    <row r="175" s="2" customFormat="1" ht="16.5" customHeight="1">
      <c r="A175" s="39"/>
      <c r="B175" s="40"/>
      <c r="C175" s="229" t="s">
        <v>513</v>
      </c>
      <c r="D175" s="229" t="s">
        <v>237</v>
      </c>
      <c r="E175" s="230" t="s">
        <v>4996</v>
      </c>
      <c r="F175" s="231" t="s">
        <v>4963</v>
      </c>
      <c r="G175" s="232" t="s">
        <v>1352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241</v>
      </c>
      <c r="AT175" s="241" t="s">
        <v>237</v>
      </c>
      <c r="AU175" s="241" t="s">
        <v>84</v>
      </c>
      <c r="AY175" s="18" t="s">
        <v>235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241</v>
      </c>
      <c r="BM175" s="241" t="s">
        <v>717</v>
      </c>
    </row>
    <row r="176" s="12" customFormat="1" ht="25.92" customHeight="1">
      <c r="A176" s="12"/>
      <c r="B176" s="213"/>
      <c r="C176" s="214"/>
      <c r="D176" s="215" t="s">
        <v>76</v>
      </c>
      <c r="E176" s="216" t="s">
        <v>241</v>
      </c>
      <c r="F176" s="216" t="s">
        <v>4997</v>
      </c>
      <c r="G176" s="214"/>
      <c r="H176" s="214"/>
      <c r="I176" s="217"/>
      <c r="J176" s="218">
        <f>BK176</f>
        <v>0</v>
      </c>
      <c r="K176" s="214"/>
      <c r="L176" s="219"/>
      <c r="M176" s="220"/>
      <c r="N176" s="221"/>
      <c r="O176" s="221"/>
      <c r="P176" s="222">
        <f>SUM(P177:P201)</f>
        <v>0</v>
      </c>
      <c r="Q176" s="221"/>
      <c r="R176" s="222">
        <f>SUM(R177:R201)</f>
        <v>0</v>
      </c>
      <c r="S176" s="221"/>
      <c r="T176" s="223">
        <f>SUM(T177:T201)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4" t="s">
        <v>84</v>
      </c>
      <c r="AT176" s="225" t="s">
        <v>76</v>
      </c>
      <c r="AU176" s="225" t="s">
        <v>77</v>
      </c>
      <c r="AY176" s="224" t="s">
        <v>235</v>
      </c>
      <c r="BK176" s="226">
        <f>SUM(BK177:BK201)</f>
        <v>0</v>
      </c>
    </row>
    <row r="177" s="2" customFormat="1" ht="55.5" customHeight="1">
      <c r="A177" s="39"/>
      <c r="B177" s="40"/>
      <c r="C177" s="229" t="s">
        <v>529</v>
      </c>
      <c r="D177" s="229" t="s">
        <v>237</v>
      </c>
      <c r="E177" s="230" t="s">
        <v>4998</v>
      </c>
      <c r="F177" s="231" t="s">
        <v>4999</v>
      </c>
      <c r="G177" s="232" t="s">
        <v>676</v>
      </c>
      <c r="H177" s="233">
        <v>4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241</v>
      </c>
      <c r="AT177" s="241" t="s">
        <v>237</v>
      </c>
      <c r="AU177" s="241" t="s">
        <v>84</v>
      </c>
      <c r="AY177" s="18" t="s">
        <v>235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241</v>
      </c>
      <c r="BM177" s="241" t="s">
        <v>739</v>
      </c>
    </row>
    <row r="178" s="2" customFormat="1" ht="49.05" customHeight="1">
      <c r="A178" s="39"/>
      <c r="B178" s="40"/>
      <c r="C178" s="229" t="s">
        <v>534</v>
      </c>
      <c r="D178" s="229" t="s">
        <v>237</v>
      </c>
      <c r="E178" s="230" t="s">
        <v>5000</v>
      </c>
      <c r="F178" s="231" t="s">
        <v>5001</v>
      </c>
      <c r="G178" s="232" t="s">
        <v>676</v>
      </c>
      <c r="H178" s="233">
        <v>12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241</v>
      </c>
      <c r="AT178" s="241" t="s">
        <v>237</v>
      </c>
      <c r="AU178" s="241" t="s">
        <v>84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241</v>
      </c>
      <c r="BM178" s="241" t="s">
        <v>756</v>
      </c>
    </row>
    <row r="179" s="2" customFormat="1" ht="49.05" customHeight="1">
      <c r="A179" s="39"/>
      <c r="B179" s="40"/>
      <c r="C179" s="229" t="s">
        <v>538</v>
      </c>
      <c r="D179" s="229" t="s">
        <v>237</v>
      </c>
      <c r="E179" s="230" t="s">
        <v>5002</v>
      </c>
      <c r="F179" s="231" t="s">
        <v>5003</v>
      </c>
      <c r="G179" s="232" t="s">
        <v>676</v>
      </c>
      <c r="H179" s="233">
        <v>30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241</v>
      </c>
      <c r="AT179" s="241" t="s">
        <v>237</v>
      </c>
      <c r="AU179" s="241" t="s">
        <v>84</v>
      </c>
      <c r="AY179" s="18" t="s">
        <v>235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241</v>
      </c>
      <c r="BM179" s="241" t="s">
        <v>769</v>
      </c>
    </row>
    <row r="180" s="2" customFormat="1" ht="49.05" customHeight="1">
      <c r="A180" s="39"/>
      <c r="B180" s="40"/>
      <c r="C180" s="229" t="s">
        <v>543</v>
      </c>
      <c r="D180" s="229" t="s">
        <v>237</v>
      </c>
      <c r="E180" s="230" t="s">
        <v>5004</v>
      </c>
      <c r="F180" s="231" t="s">
        <v>5005</v>
      </c>
      <c r="G180" s="232" t="s">
        <v>676</v>
      </c>
      <c r="H180" s="233">
        <v>6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241</v>
      </c>
      <c r="AT180" s="241" t="s">
        <v>237</v>
      </c>
      <c r="AU180" s="241" t="s">
        <v>84</v>
      </c>
      <c r="AY180" s="18" t="s">
        <v>235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241</v>
      </c>
      <c r="BM180" s="241" t="s">
        <v>777</v>
      </c>
    </row>
    <row r="181" s="2" customFormat="1" ht="49.05" customHeight="1">
      <c r="A181" s="39"/>
      <c r="B181" s="40"/>
      <c r="C181" s="229" t="s">
        <v>547</v>
      </c>
      <c r="D181" s="229" t="s">
        <v>237</v>
      </c>
      <c r="E181" s="230" t="s">
        <v>5006</v>
      </c>
      <c r="F181" s="231" t="s">
        <v>5007</v>
      </c>
      <c r="G181" s="232" t="s">
        <v>676</v>
      </c>
      <c r="H181" s="233">
        <v>0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241</v>
      </c>
      <c r="AT181" s="241" t="s">
        <v>237</v>
      </c>
      <c r="AU181" s="241" t="s">
        <v>84</v>
      </c>
      <c r="AY181" s="18" t="s">
        <v>235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241</v>
      </c>
      <c r="BM181" s="241" t="s">
        <v>790</v>
      </c>
    </row>
    <row r="182" s="2" customFormat="1" ht="55.5" customHeight="1">
      <c r="A182" s="39"/>
      <c r="B182" s="40"/>
      <c r="C182" s="229" t="s">
        <v>551</v>
      </c>
      <c r="D182" s="229" t="s">
        <v>237</v>
      </c>
      <c r="E182" s="230" t="s">
        <v>5008</v>
      </c>
      <c r="F182" s="231" t="s">
        <v>5009</v>
      </c>
      <c r="G182" s="232" t="s">
        <v>676</v>
      </c>
      <c r="H182" s="233">
        <v>840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241</v>
      </c>
      <c r="AT182" s="241" t="s">
        <v>237</v>
      </c>
      <c r="AU182" s="241" t="s">
        <v>84</v>
      </c>
      <c r="AY182" s="18" t="s">
        <v>235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241</v>
      </c>
      <c r="BM182" s="241" t="s">
        <v>799</v>
      </c>
    </row>
    <row r="183" s="2" customFormat="1" ht="55.5" customHeight="1">
      <c r="A183" s="39"/>
      <c r="B183" s="40"/>
      <c r="C183" s="229" t="s">
        <v>556</v>
      </c>
      <c r="D183" s="229" t="s">
        <v>237</v>
      </c>
      <c r="E183" s="230" t="s">
        <v>5010</v>
      </c>
      <c r="F183" s="231" t="s">
        <v>5011</v>
      </c>
      <c r="G183" s="232" t="s">
        <v>676</v>
      </c>
      <c r="H183" s="233">
        <v>18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241</v>
      </c>
      <c r="AT183" s="241" t="s">
        <v>237</v>
      </c>
      <c r="AU183" s="241" t="s">
        <v>84</v>
      </c>
      <c r="AY183" s="18" t="s">
        <v>235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241</v>
      </c>
      <c r="BM183" s="241" t="s">
        <v>811</v>
      </c>
    </row>
    <row r="184" s="2" customFormat="1" ht="33" customHeight="1">
      <c r="A184" s="39"/>
      <c r="B184" s="40"/>
      <c r="C184" s="229" t="s">
        <v>563</v>
      </c>
      <c r="D184" s="229" t="s">
        <v>237</v>
      </c>
      <c r="E184" s="230" t="s">
        <v>5012</v>
      </c>
      <c r="F184" s="231" t="s">
        <v>5013</v>
      </c>
      <c r="G184" s="232" t="s">
        <v>676</v>
      </c>
      <c r="H184" s="233">
        <v>31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241</v>
      </c>
      <c r="AT184" s="241" t="s">
        <v>237</v>
      </c>
      <c r="AU184" s="241" t="s">
        <v>84</v>
      </c>
      <c r="AY184" s="18" t="s">
        <v>235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241</v>
      </c>
      <c r="BM184" s="241" t="s">
        <v>820</v>
      </c>
    </row>
    <row r="185" s="2" customFormat="1" ht="37.8" customHeight="1">
      <c r="A185" s="39"/>
      <c r="B185" s="40"/>
      <c r="C185" s="229" t="s">
        <v>567</v>
      </c>
      <c r="D185" s="229" t="s">
        <v>237</v>
      </c>
      <c r="E185" s="230" t="s">
        <v>5014</v>
      </c>
      <c r="F185" s="231" t="s">
        <v>5015</v>
      </c>
      <c r="G185" s="232" t="s">
        <v>676</v>
      </c>
      <c r="H185" s="233">
        <v>102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241</v>
      </c>
      <c r="AT185" s="241" t="s">
        <v>237</v>
      </c>
      <c r="AU185" s="241" t="s">
        <v>84</v>
      </c>
      <c r="AY185" s="18" t="s">
        <v>235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241</v>
      </c>
      <c r="BM185" s="241" t="s">
        <v>829</v>
      </c>
    </row>
    <row r="186" s="2" customFormat="1" ht="24.15" customHeight="1">
      <c r="A186" s="39"/>
      <c r="B186" s="40"/>
      <c r="C186" s="229" t="s">
        <v>572</v>
      </c>
      <c r="D186" s="229" t="s">
        <v>237</v>
      </c>
      <c r="E186" s="230" t="s">
        <v>5016</v>
      </c>
      <c r="F186" s="231" t="s">
        <v>5017</v>
      </c>
      <c r="G186" s="232" t="s">
        <v>676</v>
      </c>
      <c r="H186" s="233">
        <v>65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241</v>
      </c>
      <c r="AT186" s="241" t="s">
        <v>237</v>
      </c>
      <c r="AU186" s="241" t="s">
        <v>84</v>
      </c>
      <c r="AY186" s="18" t="s">
        <v>235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241</v>
      </c>
      <c r="BM186" s="241" t="s">
        <v>839</v>
      </c>
    </row>
    <row r="187" s="2" customFormat="1" ht="24.15" customHeight="1">
      <c r="A187" s="39"/>
      <c r="B187" s="40"/>
      <c r="C187" s="229" t="s">
        <v>574</v>
      </c>
      <c r="D187" s="229" t="s">
        <v>237</v>
      </c>
      <c r="E187" s="230" t="s">
        <v>5018</v>
      </c>
      <c r="F187" s="231" t="s">
        <v>5019</v>
      </c>
      <c r="G187" s="232" t="s">
        <v>676</v>
      </c>
      <c r="H187" s="233">
        <v>6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241</v>
      </c>
      <c r="AT187" s="241" t="s">
        <v>237</v>
      </c>
      <c r="AU187" s="241" t="s">
        <v>84</v>
      </c>
      <c r="AY187" s="18" t="s">
        <v>235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241</v>
      </c>
      <c r="BM187" s="241" t="s">
        <v>853</v>
      </c>
    </row>
    <row r="188" s="2" customFormat="1" ht="33" customHeight="1">
      <c r="A188" s="39"/>
      <c r="B188" s="40"/>
      <c r="C188" s="229" t="s">
        <v>581</v>
      </c>
      <c r="D188" s="229" t="s">
        <v>237</v>
      </c>
      <c r="E188" s="230" t="s">
        <v>5020</v>
      </c>
      <c r="F188" s="231" t="s">
        <v>5021</v>
      </c>
      <c r="G188" s="232" t="s">
        <v>676</v>
      </c>
      <c r="H188" s="233">
        <v>14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241</v>
      </c>
      <c r="AT188" s="241" t="s">
        <v>237</v>
      </c>
      <c r="AU188" s="241" t="s">
        <v>84</v>
      </c>
      <c r="AY188" s="18" t="s">
        <v>235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241</v>
      </c>
      <c r="BM188" s="241" t="s">
        <v>864</v>
      </c>
    </row>
    <row r="189" s="2" customFormat="1" ht="24.15" customHeight="1">
      <c r="A189" s="39"/>
      <c r="B189" s="40"/>
      <c r="C189" s="229" t="s">
        <v>584</v>
      </c>
      <c r="D189" s="229" t="s">
        <v>237</v>
      </c>
      <c r="E189" s="230" t="s">
        <v>5022</v>
      </c>
      <c r="F189" s="231" t="s">
        <v>5023</v>
      </c>
      <c r="G189" s="232" t="s">
        <v>676</v>
      </c>
      <c r="H189" s="233">
        <v>187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241</v>
      </c>
      <c r="AT189" s="241" t="s">
        <v>237</v>
      </c>
      <c r="AU189" s="241" t="s">
        <v>84</v>
      </c>
      <c r="AY189" s="18" t="s">
        <v>235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241</v>
      </c>
      <c r="BM189" s="241" t="s">
        <v>873</v>
      </c>
    </row>
    <row r="190" s="2" customFormat="1" ht="24.15" customHeight="1">
      <c r="A190" s="39"/>
      <c r="B190" s="40"/>
      <c r="C190" s="229" t="s">
        <v>590</v>
      </c>
      <c r="D190" s="229" t="s">
        <v>237</v>
      </c>
      <c r="E190" s="230" t="s">
        <v>5024</v>
      </c>
      <c r="F190" s="231" t="s">
        <v>5025</v>
      </c>
      <c r="G190" s="232" t="s">
        <v>676</v>
      </c>
      <c r="H190" s="233">
        <v>4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241</v>
      </c>
      <c r="AT190" s="241" t="s">
        <v>237</v>
      </c>
      <c r="AU190" s="241" t="s">
        <v>84</v>
      </c>
      <c r="AY190" s="18" t="s">
        <v>235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241</v>
      </c>
      <c r="BM190" s="241" t="s">
        <v>883</v>
      </c>
    </row>
    <row r="191" s="2" customFormat="1" ht="24.15" customHeight="1">
      <c r="A191" s="39"/>
      <c r="B191" s="40"/>
      <c r="C191" s="229" t="s">
        <v>596</v>
      </c>
      <c r="D191" s="229" t="s">
        <v>237</v>
      </c>
      <c r="E191" s="230" t="s">
        <v>5026</v>
      </c>
      <c r="F191" s="231" t="s">
        <v>5027</v>
      </c>
      <c r="G191" s="232" t="s">
        <v>676</v>
      </c>
      <c r="H191" s="233">
        <v>9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241</v>
      </c>
      <c r="AT191" s="241" t="s">
        <v>237</v>
      </c>
      <c r="AU191" s="241" t="s">
        <v>84</v>
      </c>
      <c r="AY191" s="18" t="s">
        <v>235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241</v>
      </c>
      <c r="BM191" s="241" t="s">
        <v>891</v>
      </c>
    </row>
    <row r="192" s="2" customFormat="1" ht="24.15" customHeight="1">
      <c r="A192" s="39"/>
      <c r="B192" s="40"/>
      <c r="C192" s="229" t="s">
        <v>617</v>
      </c>
      <c r="D192" s="229" t="s">
        <v>237</v>
      </c>
      <c r="E192" s="230" t="s">
        <v>5028</v>
      </c>
      <c r="F192" s="231" t="s">
        <v>5029</v>
      </c>
      <c r="G192" s="232" t="s">
        <v>676</v>
      </c>
      <c r="H192" s="233">
        <v>3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241</v>
      </c>
      <c r="AT192" s="241" t="s">
        <v>237</v>
      </c>
      <c r="AU192" s="241" t="s">
        <v>84</v>
      </c>
      <c r="AY192" s="18" t="s">
        <v>235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241</v>
      </c>
      <c r="BM192" s="241" t="s">
        <v>901</v>
      </c>
    </row>
    <row r="193" s="2" customFormat="1" ht="24.15" customHeight="1">
      <c r="A193" s="39"/>
      <c r="B193" s="40"/>
      <c r="C193" s="229" t="s">
        <v>623</v>
      </c>
      <c r="D193" s="229" t="s">
        <v>237</v>
      </c>
      <c r="E193" s="230" t="s">
        <v>5030</v>
      </c>
      <c r="F193" s="231" t="s">
        <v>5031</v>
      </c>
      <c r="G193" s="232" t="s">
        <v>676</v>
      </c>
      <c r="H193" s="233">
        <v>7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241</v>
      </c>
      <c r="AT193" s="241" t="s">
        <v>237</v>
      </c>
      <c r="AU193" s="241" t="s">
        <v>84</v>
      </c>
      <c r="AY193" s="18" t="s">
        <v>235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241</v>
      </c>
      <c r="BM193" s="241" t="s">
        <v>911</v>
      </c>
    </row>
    <row r="194" s="2" customFormat="1" ht="24.15" customHeight="1">
      <c r="A194" s="39"/>
      <c r="B194" s="40"/>
      <c r="C194" s="229" t="s">
        <v>627</v>
      </c>
      <c r="D194" s="229" t="s">
        <v>237</v>
      </c>
      <c r="E194" s="230" t="s">
        <v>5032</v>
      </c>
      <c r="F194" s="231" t="s">
        <v>5033</v>
      </c>
      <c r="G194" s="232" t="s">
        <v>676</v>
      </c>
      <c r="H194" s="233">
        <v>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241</v>
      </c>
      <c r="AT194" s="241" t="s">
        <v>237</v>
      </c>
      <c r="AU194" s="241" t="s">
        <v>84</v>
      </c>
      <c r="AY194" s="18" t="s">
        <v>235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241</v>
      </c>
      <c r="BM194" s="241" t="s">
        <v>923</v>
      </c>
    </row>
    <row r="195" s="2" customFormat="1" ht="24.15" customHeight="1">
      <c r="A195" s="39"/>
      <c r="B195" s="40"/>
      <c r="C195" s="229" t="s">
        <v>631</v>
      </c>
      <c r="D195" s="229" t="s">
        <v>237</v>
      </c>
      <c r="E195" s="230" t="s">
        <v>5034</v>
      </c>
      <c r="F195" s="231" t="s">
        <v>5035</v>
      </c>
      <c r="G195" s="232" t="s">
        <v>1194</v>
      </c>
      <c r="H195" s="233">
        <v>0.80000000000000004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241</v>
      </c>
      <c r="AT195" s="241" t="s">
        <v>237</v>
      </c>
      <c r="AU195" s="241" t="s">
        <v>84</v>
      </c>
      <c r="AY195" s="18" t="s">
        <v>235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241</v>
      </c>
      <c r="BM195" s="241" t="s">
        <v>933</v>
      </c>
    </row>
    <row r="196" s="2" customFormat="1" ht="24.15" customHeight="1">
      <c r="A196" s="39"/>
      <c r="B196" s="40"/>
      <c r="C196" s="229" t="s">
        <v>635</v>
      </c>
      <c r="D196" s="229" t="s">
        <v>237</v>
      </c>
      <c r="E196" s="230" t="s">
        <v>5036</v>
      </c>
      <c r="F196" s="231" t="s">
        <v>5037</v>
      </c>
      <c r="G196" s="232" t="s">
        <v>676</v>
      </c>
      <c r="H196" s="233">
        <v>126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241</v>
      </c>
      <c r="AT196" s="241" t="s">
        <v>237</v>
      </c>
      <c r="AU196" s="241" t="s">
        <v>84</v>
      </c>
      <c r="AY196" s="18" t="s">
        <v>235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241</v>
      </c>
      <c r="BM196" s="241" t="s">
        <v>942</v>
      </c>
    </row>
    <row r="197" s="2" customFormat="1" ht="21.75" customHeight="1">
      <c r="A197" s="39"/>
      <c r="B197" s="40"/>
      <c r="C197" s="229" t="s">
        <v>639</v>
      </c>
      <c r="D197" s="229" t="s">
        <v>237</v>
      </c>
      <c r="E197" s="230" t="s">
        <v>5038</v>
      </c>
      <c r="F197" s="231" t="s">
        <v>5039</v>
      </c>
      <c r="G197" s="232" t="s">
        <v>676</v>
      </c>
      <c r="H197" s="233">
        <v>12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241</v>
      </c>
      <c r="AT197" s="241" t="s">
        <v>237</v>
      </c>
      <c r="AU197" s="241" t="s">
        <v>84</v>
      </c>
      <c r="AY197" s="18" t="s">
        <v>235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241</v>
      </c>
      <c r="BM197" s="241" t="s">
        <v>950</v>
      </c>
    </row>
    <row r="198" s="2" customFormat="1" ht="24.15" customHeight="1">
      <c r="A198" s="39"/>
      <c r="B198" s="40"/>
      <c r="C198" s="229" t="s">
        <v>643</v>
      </c>
      <c r="D198" s="229" t="s">
        <v>237</v>
      </c>
      <c r="E198" s="230" t="s">
        <v>5040</v>
      </c>
      <c r="F198" s="231" t="s">
        <v>5041</v>
      </c>
      <c r="G198" s="232" t="s">
        <v>1194</v>
      </c>
      <c r="H198" s="233">
        <v>0.90000000000000002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241</v>
      </c>
      <c r="AT198" s="241" t="s">
        <v>237</v>
      </c>
      <c r="AU198" s="241" t="s">
        <v>84</v>
      </c>
      <c r="AY198" s="18" t="s">
        <v>235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241</v>
      </c>
      <c r="BM198" s="241" t="s">
        <v>958</v>
      </c>
    </row>
    <row r="199" s="2" customFormat="1">
      <c r="A199" s="39"/>
      <c r="B199" s="40"/>
      <c r="C199" s="41"/>
      <c r="D199" s="245" t="s">
        <v>621</v>
      </c>
      <c r="E199" s="41"/>
      <c r="F199" s="298" t="s">
        <v>5042</v>
      </c>
      <c r="G199" s="41"/>
      <c r="H199" s="41"/>
      <c r="I199" s="299"/>
      <c r="J199" s="41"/>
      <c r="K199" s="41"/>
      <c r="L199" s="45"/>
      <c r="M199" s="300"/>
      <c r="N199" s="301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621</v>
      </c>
      <c r="AU199" s="18" t="s">
        <v>84</v>
      </c>
    </row>
    <row r="200" s="2" customFormat="1" ht="16.5" customHeight="1">
      <c r="A200" s="39"/>
      <c r="B200" s="40"/>
      <c r="C200" s="229" t="s">
        <v>657</v>
      </c>
      <c r="D200" s="229" t="s">
        <v>237</v>
      </c>
      <c r="E200" s="230" t="s">
        <v>5043</v>
      </c>
      <c r="F200" s="231" t="s">
        <v>5044</v>
      </c>
      <c r="G200" s="232" t="s">
        <v>1352</v>
      </c>
      <c r="H200" s="233">
        <v>1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241</v>
      </c>
      <c r="AT200" s="241" t="s">
        <v>237</v>
      </c>
      <c r="AU200" s="241" t="s">
        <v>84</v>
      </c>
      <c r="AY200" s="18" t="s">
        <v>235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241</v>
      </c>
      <c r="BM200" s="241" t="s">
        <v>968</v>
      </c>
    </row>
    <row r="201" s="2" customFormat="1" ht="16.5" customHeight="1">
      <c r="A201" s="39"/>
      <c r="B201" s="40"/>
      <c r="C201" s="229" t="s">
        <v>662</v>
      </c>
      <c r="D201" s="229" t="s">
        <v>237</v>
      </c>
      <c r="E201" s="230" t="s">
        <v>5045</v>
      </c>
      <c r="F201" s="231" t="s">
        <v>4963</v>
      </c>
      <c r="G201" s="232" t="s">
        <v>1352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241</v>
      </c>
      <c r="AT201" s="241" t="s">
        <v>237</v>
      </c>
      <c r="AU201" s="241" t="s">
        <v>84</v>
      </c>
      <c r="AY201" s="18" t="s">
        <v>235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241</v>
      </c>
      <c r="BM201" s="241" t="s">
        <v>975</v>
      </c>
    </row>
    <row r="202" s="12" customFormat="1" ht="25.92" customHeight="1">
      <c r="A202" s="12"/>
      <c r="B202" s="213"/>
      <c r="C202" s="214"/>
      <c r="D202" s="215" t="s">
        <v>76</v>
      </c>
      <c r="E202" s="216" t="s">
        <v>263</v>
      </c>
      <c r="F202" s="216" t="s">
        <v>5046</v>
      </c>
      <c r="G202" s="214"/>
      <c r="H202" s="214"/>
      <c r="I202" s="217"/>
      <c r="J202" s="218">
        <f>BK202</f>
        <v>0</v>
      </c>
      <c r="K202" s="214"/>
      <c r="L202" s="219"/>
      <c r="M202" s="220"/>
      <c r="N202" s="221"/>
      <c r="O202" s="221"/>
      <c r="P202" s="222">
        <f>SUM(P203:P226)</f>
        <v>0</v>
      </c>
      <c r="Q202" s="221"/>
      <c r="R202" s="222">
        <f>SUM(R203:R226)</f>
        <v>0</v>
      </c>
      <c r="S202" s="221"/>
      <c r="T202" s="223">
        <f>SUM(T203:T226)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84</v>
      </c>
      <c r="AT202" s="225" t="s">
        <v>76</v>
      </c>
      <c r="AU202" s="225" t="s">
        <v>77</v>
      </c>
      <c r="AY202" s="224" t="s">
        <v>235</v>
      </c>
      <c r="BK202" s="226">
        <f>SUM(BK203:BK226)</f>
        <v>0</v>
      </c>
    </row>
    <row r="203" s="2" customFormat="1" ht="33" customHeight="1">
      <c r="A203" s="39"/>
      <c r="B203" s="40"/>
      <c r="C203" s="229" t="s">
        <v>682</v>
      </c>
      <c r="D203" s="229" t="s">
        <v>237</v>
      </c>
      <c r="E203" s="230" t="s">
        <v>5047</v>
      </c>
      <c r="F203" s="231" t="s">
        <v>5048</v>
      </c>
      <c r="G203" s="232" t="s">
        <v>174</v>
      </c>
      <c r="H203" s="233">
        <v>1100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241</v>
      </c>
      <c r="AT203" s="241" t="s">
        <v>237</v>
      </c>
      <c r="AU203" s="241" t="s">
        <v>84</v>
      </c>
      <c r="AY203" s="18" t="s">
        <v>235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241</v>
      </c>
      <c r="BM203" s="241" t="s">
        <v>984</v>
      </c>
    </row>
    <row r="204" s="2" customFormat="1" ht="33" customHeight="1">
      <c r="A204" s="39"/>
      <c r="B204" s="40"/>
      <c r="C204" s="229" t="s">
        <v>687</v>
      </c>
      <c r="D204" s="229" t="s">
        <v>237</v>
      </c>
      <c r="E204" s="230" t="s">
        <v>5049</v>
      </c>
      <c r="F204" s="231" t="s">
        <v>5050</v>
      </c>
      <c r="G204" s="232" t="s">
        <v>174</v>
      </c>
      <c r="H204" s="233">
        <v>220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241</v>
      </c>
      <c r="AT204" s="241" t="s">
        <v>237</v>
      </c>
      <c r="AU204" s="241" t="s">
        <v>84</v>
      </c>
      <c r="AY204" s="18" t="s">
        <v>235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241</v>
      </c>
      <c r="BM204" s="241" t="s">
        <v>994</v>
      </c>
    </row>
    <row r="205" s="2" customFormat="1" ht="24.15" customHeight="1">
      <c r="A205" s="39"/>
      <c r="B205" s="40"/>
      <c r="C205" s="229" t="s">
        <v>696</v>
      </c>
      <c r="D205" s="229" t="s">
        <v>237</v>
      </c>
      <c r="E205" s="230" t="s">
        <v>5051</v>
      </c>
      <c r="F205" s="231" t="s">
        <v>5052</v>
      </c>
      <c r="G205" s="232" t="s">
        <v>174</v>
      </c>
      <c r="H205" s="233">
        <v>50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241</v>
      </c>
      <c r="AT205" s="241" t="s">
        <v>237</v>
      </c>
      <c r="AU205" s="241" t="s">
        <v>84</v>
      </c>
      <c r="AY205" s="18" t="s">
        <v>235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241</v>
      </c>
      <c r="BM205" s="241" t="s">
        <v>1005</v>
      </c>
    </row>
    <row r="206" s="2" customFormat="1" ht="21.75" customHeight="1">
      <c r="A206" s="39"/>
      <c r="B206" s="40"/>
      <c r="C206" s="229" t="s">
        <v>701</v>
      </c>
      <c r="D206" s="229" t="s">
        <v>237</v>
      </c>
      <c r="E206" s="230" t="s">
        <v>5053</v>
      </c>
      <c r="F206" s="231" t="s">
        <v>5054</v>
      </c>
      <c r="G206" s="232" t="s">
        <v>676</v>
      </c>
      <c r="H206" s="233">
        <v>10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241</v>
      </c>
      <c r="AT206" s="241" t="s">
        <v>237</v>
      </c>
      <c r="AU206" s="241" t="s">
        <v>84</v>
      </c>
      <c r="AY206" s="18" t="s">
        <v>235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241</v>
      </c>
      <c r="BM206" s="241" t="s">
        <v>1013</v>
      </c>
    </row>
    <row r="207" s="2" customFormat="1" ht="24.15" customHeight="1">
      <c r="A207" s="39"/>
      <c r="B207" s="40"/>
      <c r="C207" s="229" t="s">
        <v>705</v>
      </c>
      <c r="D207" s="229" t="s">
        <v>237</v>
      </c>
      <c r="E207" s="230" t="s">
        <v>5055</v>
      </c>
      <c r="F207" s="231" t="s">
        <v>5056</v>
      </c>
      <c r="G207" s="232" t="s">
        <v>676</v>
      </c>
      <c r="H207" s="233">
        <v>20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241</v>
      </c>
      <c r="AT207" s="241" t="s">
        <v>237</v>
      </c>
      <c r="AU207" s="241" t="s">
        <v>84</v>
      </c>
      <c r="AY207" s="18" t="s">
        <v>235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241</v>
      </c>
      <c r="BM207" s="241" t="s">
        <v>1023</v>
      </c>
    </row>
    <row r="208" s="2" customFormat="1" ht="16.5" customHeight="1">
      <c r="A208" s="39"/>
      <c r="B208" s="40"/>
      <c r="C208" s="229" t="s">
        <v>709</v>
      </c>
      <c r="D208" s="229" t="s">
        <v>237</v>
      </c>
      <c r="E208" s="230" t="s">
        <v>5057</v>
      </c>
      <c r="F208" s="231" t="s">
        <v>5058</v>
      </c>
      <c r="G208" s="232" t="s">
        <v>676</v>
      </c>
      <c r="H208" s="233">
        <v>300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241</v>
      </c>
      <c r="AT208" s="241" t="s">
        <v>237</v>
      </c>
      <c r="AU208" s="241" t="s">
        <v>84</v>
      </c>
      <c r="AY208" s="18" t="s">
        <v>235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241</v>
      </c>
      <c r="BM208" s="241" t="s">
        <v>1031</v>
      </c>
    </row>
    <row r="209" s="2" customFormat="1" ht="24.15" customHeight="1">
      <c r="A209" s="39"/>
      <c r="B209" s="40"/>
      <c r="C209" s="229" t="s">
        <v>713</v>
      </c>
      <c r="D209" s="229" t="s">
        <v>237</v>
      </c>
      <c r="E209" s="230" t="s">
        <v>5059</v>
      </c>
      <c r="F209" s="231" t="s">
        <v>5060</v>
      </c>
      <c r="G209" s="232" t="s">
        <v>676</v>
      </c>
      <c r="H209" s="233">
        <v>160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241</v>
      </c>
      <c r="AT209" s="241" t="s">
        <v>237</v>
      </c>
      <c r="AU209" s="241" t="s">
        <v>84</v>
      </c>
      <c r="AY209" s="18" t="s">
        <v>235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241</v>
      </c>
      <c r="BM209" s="241" t="s">
        <v>1041</v>
      </c>
    </row>
    <row r="210" s="2" customFormat="1" ht="16.5" customHeight="1">
      <c r="A210" s="39"/>
      <c r="B210" s="40"/>
      <c r="C210" s="229" t="s">
        <v>717</v>
      </c>
      <c r="D210" s="229" t="s">
        <v>237</v>
      </c>
      <c r="E210" s="230" t="s">
        <v>5061</v>
      </c>
      <c r="F210" s="231" t="s">
        <v>5062</v>
      </c>
      <c r="G210" s="232" t="s">
        <v>676</v>
      </c>
      <c r="H210" s="233">
        <v>150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241</v>
      </c>
      <c r="AT210" s="241" t="s">
        <v>237</v>
      </c>
      <c r="AU210" s="241" t="s">
        <v>84</v>
      </c>
      <c r="AY210" s="18" t="s">
        <v>235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241</v>
      </c>
      <c r="BM210" s="241" t="s">
        <v>1052</v>
      </c>
    </row>
    <row r="211" s="2" customFormat="1" ht="24.15" customHeight="1">
      <c r="A211" s="39"/>
      <c r="B211" s="40"/>
      <c r="C211" s="229" t="s">
        <v>723</v>
      </c>
      <c r="D211" s="229" t="s">
        <v>237</v>
      </c>
      <c r="E211" s="230" t="s">
        <v>5063</v>
      </c>
      <c r="F211" s="231" t="s">
        <v>5064</v>
      </c>
      <c r="G211" s="232" t="s">
        <v>676</v>
      </c>
      <c r="H211" s="233">
        <v>80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241</v>
      </c>
      <c r="AT211" s="241" t="s">
        <v>237</v>
      </c>
      <c r="AU211" s="241" t="s">
        <v>84</v>
      </c>
      <c r="AY211" s="18" t="s">
        <v>235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241</v>
      </c>
      <c r="BM211" s="241" t="s">
        <v>1063</v>
      </c>
    </row>
    <row r="212" s="2" customFormat="1" ht="16.5" customHeight="1">
      <c r="A212" s="39"/>
      <c r="B212" s="40"/>
      <c r="C212" s="229" t="s">
        <v>739</v>
      </c>
      <c r="D212" s="229" t="s">
        <v>237</v>
      </c>
      <c r="E212" s="230" t="s">
        <v>5065</v>
      </c>
      <c r="F212" s="231" t="s">
        <v>5066</v>
      </c>
      <c r="G212" s="232" t="s">
        <v>174</v>
      </c>
      <c r="H212" s="233">
        <v>3000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241</v>
      </c>
      <c r="AT212" s="241" t="s">
        <v>237</v>
      </c>
      <c r="AU212" s="241" t="s">
        <v>84</v>
      </c>
      <c r="AY212" s="18" t="s">
        <v>235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241</v>
      </c>
      <c r="BM212" s="241" t="s">
        <v>1080</v>
      </c>
    </row>
    <row r="213" s="2" customFormat="1" ht="24.15" customHeight="1">
      <c r="A213" s="39"/>
      <c r="B213" s="40"/>
      <c r="C213" s="229" t="s">
        <v>748</v>
      </c>
      <c r="D213" s="229" t="s">
        <v>237</v>
      </c>
      <c r="E213" s="230" t="s">
        <v>5067</v>
      </c>
      <c r="F213" s="231" t="s">
        <v>5068</v>
      </c>
      <c r="G213" s="232" t="s">
        <v>174</v>
      </c>
      <c r="H213" s="233">
        <v>900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241</v>
      </c>
      <c r="AT213" s="241" t="s">
        <v>237</v>
      </c>
      <c r="AU213" s="241" t="s">
        <v>84</v>
      </c>
      <c r="AY213" s="18" t="s">
        <v>235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241</v>
      </c>
      <c r="BM213" s="241" t="s">
        <v>1093</v>
      </c>
    </row>
    <row r="214" s="2" customFormat="1" ht="16.5" customHeight="1">
      <c r="A214" s="39"/>
      <c r="B214" s="40"/>
      <c r="C214" s="229" t="s">
        <v>756</v>
      </c>
      <c r="D214" s="229" t="s">
        <v>237</v>
      </c>
      <c r="E214" s="230" t="s">
        <v>5069</v>
      </c>
      <c r="F214" s="231" t="s">
        <v>5070</v>
      </c>
      <c r="G214" s="232" t="s">
        <v>676</v>
      </c>
      <c r="H214" s="233">
        <v>200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241</v>
      </c>
      <c r="AT214" s="241" t="s">
        <v>237</v>
      </c>
      <c r="AU214" s="241" t="s">
        <v>84</v>
      </c>
      <c r="AY214" s="18" t="s">
        <v>235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241</v>
      </c>
      <c r="BM214" s="241" t="s">
        <v>1102</v>
      </c>
    </row>
    <row r="215" s="2" customFormat="1" ht="16.5" customHeight="1">
      <c r="A215" s="39"/>
      <c r="B215" s="40"/>
      <c r="C215" s="229" t="s">
        <v>764</v>
      </c>
      <c r="D215" s="229" t="s">
        <v>237</v>
      </c>
      <c r="E215" s="230" t="s">
        <v>5071</v>
      </c>
      <c r="F215" s="231" t="s">
        <v>5072</v>
      </c>
      <c r="G215" s="232" t="s">
        <v>676</v>
      </c>
      <c r="H215" s="233">
        <v>200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241</v>
      </c>
      <c r="AT215" s="241" t="s">
        <v>237</v>
      </c>
      <c r="AU215" s="241" t="s">
        <v>84</v>
      </c>
      <c r="AY215" s="18" t="s">
        <v>235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241</v>
      </c>
      <c r="BM215" s="241" t="s">
        <v>1113</v>
      </c>
    </row>
    <row r="216" s="2" customFormat="1" ht="16.5" customHeight="1">
      <c r="A216" s="39"/>
      <c r="B216" s="40"/>
      <c r="C216" s="229" t="s">
        <v>769</v>
      </c>
      <c r="D216" s="229" t="s">
        <v>237</v>
      </c>
      <c r="E216" s="230" t="s">
        <v>5073</v>
      </c>
      <c r="F216" s="231" t="s">
        <v>5074</v>
      </c>
      <c r="G216" s="232" t="s">
        <v>676</v>
      </c>
      <c r="H216" s="233">
        <v>600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42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241</v>
      </c>
      <c r="AT216" s="241" t="s">
        <v>237</v>
      </c>
      <c r="AU216" s="241" t="s">
        <v>84</v>
      </c>
      <c r="AY216" s="18" t="s">
        <v>235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241</v>
      </c>
      <c r="BM216" s="241" t="s">
        <v>1129</v>
      </c>
    </row>
    <row r="217" s="2" customFormat="1" ht="16.5" customHeight="1">
      <c r="A217" s="39"/>
      <c r="B217" s="40"/>
      <c r="C217" s="229" t="s">
        <v>773</v>
      </c>
      <c r="D217" s="229" t="s">
        <v>237</v>
      </c>
      <c r="E217" s="230" t="s">
        <v>5075</v>
      </c>
      <c r="F217" s="231" t="s">
        <v>5076</v>
      </c>
      <c r="G217" s="232" t="s">
        <v>676</v>
      </c>
      <c r="H217" s="233">
        <v>3600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241</v>
      </c>
      <c r="AT217" s="241" t="s">
        <v>237</v>
      </c>
      <c r="AU217" s="241" t="s">
        <v>84</v>
      </c>
      <c r="AY217" s="18" t="s">
        <v>235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241</v>
      </c>
      <c r="BM217" s="241" t="s">
        <v>1139</v>
      </c>
    </row>
    <row r="218" s="2" customFormat="1" ht="16.5" customHeight="1">
      <c r="A218" s="39"/>
      <c r="B218" s="40"/>
      <c r="C218" s="229" t="s">
        <v>777</v>
      </c>
      <c r="D218" s="229" t="s">
        <v>237</v>
      </c>
      <c r="E218" s="230" t="s">
        <v>5077</v>
      </c>
      <c r="F218" s="231" t="s">
        <v>5078</v>
      </c>
      <c r="G218" s="232" t="s">
        <v>676</v>
      </c>
      <c r="H218" s="233">
        <v>500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42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241</v>
      </c>
      <c r="AT218" s="241" t="s">
        <v>237</v>
      </c>
      <c r="AU218" s="241" t="s">
        <v>84</v>
      </c>
      <c r="AY218" s="18" t="s">
        <v>235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84</v>
      </c>
      <c r="BK218" s="242">
        <f>ROUND(I218*H218,2)</f>
        <v>0</v>
      </c>
      <c r="BL218" s="18" t="s">
        <v>241</v>
      </c>
      <c r="BM218" s="241" t="s">
        <v>1148</v>
      </c>
    </row>
    <row r="219" s="2" customFormat="1" ht="16.5" customHeight="1">
      <c r="A219" s="39"/>
      <c r="B219" s="40"/>
      <c r="C219" s="229" t="s">
        <v>782</v>
      </c>
      <c r="D219" s="229" t="s">
        <v>237</v>
      </c>
      <c r="E219" s="230" t="s">
        <v>5079</v>
      </c>
      <c r="F219" s="231" t="s">
        <v>5080</v>
      </c>
      <c r="G219" s="232" t="s">
        <v>676</v>
      </c>
      <c r="H219" s="233">
        <v>500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241</v>
      </c>
      <c r="AT219" s="241" t="s">
        <v>237</v>
      </c>
      <c r="AU219" s="241" t="s">
        <v>84</v>
      </c>
      <c r="AY219" s="18" t="s">
        <v>235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241</v>
      </c>
      <c r="BM219" s="241" t="s">
        <v>1156</v>
      </c>
    </row>
    <row r="220" s="2" customFormat="1" ht="21.75" customHeight="1">
      <c r="A220" s="39"/>
      <c r="B220" s="40"/>
      <c r="C220" s="229" t="s">
        <v>790</v>
      </c>
      <c r="D220" s="229" t="s">
        <v>237</v>
      </c>
      <c r="E220" s="230" t="s">
        <v>5081</v>
      </c>
      <c r="F220" s="231" t="s">
        <v>5082</v>
      </c>
      <c r="G220" s="232" t="s">
        <v>676</v>
      </c>
      <c r="H220" s="233">
        <v>250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241</v>
      </c>
      <c r="AT220" s="241" t="s">
        <v>237</v>
      </c>
      <c r="AU220" s="241" t="s">
        <v>84</v>
      </c>
      <c r="AY220" s="18" t="s">
        <v>235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241</v>
      </c>
      <c r="BM220" s="241" t="s">
        <v>1167</v>
      </c>
    </row>
    <row r="221" s="2" customFormat="1" ht="16.5" customHeight="1">
      <c r="A221" s="39"/>
      <c r="B221" s="40"/>
      <c r="C221" s="229" t="s">
        <v>795</v>
      </c>
      <c r="D221" s="229" t="s">
        <v>237</v>
      </c>
      <c r="E221" s="230" t="s">
        <v>5083</v>
      </c>
      <c r="F221" s="231" t="s">
        <v>5084</v>
      </c>
      <c r="G221" s="232" t="s">
        <v>676</v>
      </c>
      <c r="H221" s="233">
        <v>150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241</v>
      </c>
      <c r="AT221" s="241" t="s">
        <v>237</v>
      </c>
      <c r="AU221" s="241" t="s">
        <v>84</v>
      </c>
      <c r="AY221" s="18" t="s">
        <v>235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241</v>
      </c>
      <c r="BM221" s="241" t="s">
        <v>1176</v>
      </c>
    </row>
    <row r="222" s="2" customFormat="1" ht="16.5" customHeight="1">
      <c r="A222" s="39"/>
      <c r="B222" s="40"/>
      <c r="C222" s="229" t="s">
        <v>799</v>
      </c>
      <c r="D222" s="229" t="s">
        <v>237</v>
      </c>
      <c r="E222" s="230" t="s">
        <v>5085</v>
      </c>
      <c r="F222" s="231" t="s">
        <v>5086</v>
      </c>
      <c r="G222" s="232" t="s">
        <v>676</v>
      </c>
      <c r="H222" s="233">
        <v>650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241</v>
      </c>
      <c r="AT222" s="241" t="s">
        <v>237</v>
      </c>
      <c r="AU222" s="241" t="s">
        <v>84</v>
      </c>
      <c r="AY222" s="18" t="s">
        <v>235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241</v>
      </c>
      <c r="BM222" s="241" t="s">
        <v>1185</v>
      </c>
    </row>
    <row r="223" s="2" customFormat="1" ht="24.15" customHeight="1">
      <c r="A223" s="39"/>
      <c r="B223" s="40"/>
      <c r="C223" s="229" t="s">
        <v>804</v>
      </c>
      <c r="D223" s="229" t="s">
        <v>237</v>
      </c>
      <c r="E223" s="230" t="s">
        <v>5087</v>
      </c>
      <c r="F223" s="231" t="s">
        <v>5088</v>
      </c>
      <c r="G223" s="232" t="s">
        <v>676</v>
      </c>
      <c r="H223" s="233">
        <v>36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241</v>
      </c>
      <c r="AT223" s="241" t="s">
        <v>237</v>
      </c>
      <c r="AU223" s="241" t="s">
        <v>84</v>
      </c>
      <c r="AY223" s="18" t="s">
        <v>235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241</v>
      </c>
      <c r="BM223" s="241" t="s">
        <v>1197</v>
      </c>
    </row>
    <row r="224" s="2" customFormat="1" ht="16.5" customHeight="1">
      <c r="A224" s="39"/>
      <c r="B224" s="40"/>
      <c r="C224" s="229" t="s">
        <v>811</v>
      </c>
      <c r="D224" s="229" t="s">
        <v>237</v>
      </c>
      <c r="E224" s="230" t="s">
        <v>5089</v>
      </c>
      <c r="F224" s="231" t="s">
        <v>5090</v>
      </c>
      <c r="G224" s="232" t="s">
        <v>676</v>
      </c>
      <c r="H224" s="233">
        <v>8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241</v>
      </c>
      <c r="AT224" s="241" t="s">
        <v>237</v>
      </c>
      <c r="AU224" s="241" t="s">
        <v>84</v>
      </c>
      <c r="AY224" s="18" t="s">
        <v>235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241</v>
      </c>
      <c r="BM224" s="241" t="s">
        <v>1207</v>
      </c>
    </row>
    <row r="225" s="2" customFormat="1" ht="16.5" customHeight="1">
      <c r="A225" s="39"/>
      <c r="B225" s="40"/>
      <c r="C225" s="229" t="s">
        <v>816</v>
      </c>
      <c r="D225" s="229" t="s">
        <v>237</v>
      </c>
      <c r="E225" s="230" t="s">
        <v>5091</v>
      </c>
      <c r="F225" s="231" t="s">
        <v>5092</v>
      </c>
      <c r="G225" s="232" t="s">
        <v>1352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241</v>
      </c>
      <c r="AT225" s="241" t="s">
        <v>237</v>
      </c>
      <c r="AU225" s="241" t="s">
        <v>84</v>
      </c>
      <c r="AY225" s="18" t="s">
        <v>235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241</v>
      </c>
      <c r="BM225" s="241" t="s">
        <v>1216</v>
      </c>
    </row>
    <row r="226" s="2" customFormat="1" ht="16.5" customHeight="1">
      <c r="A226" s="39"/>
      <c r="B226" s="40"/>
      <c r="C226" s="229" t="s">
        <v>820</v>
      </c>
      <c r="D226" s="229" t="s">
        <v>237</v>
      </c>
      <c r="E226" s="230" t="s">
        <v>5093</v>
      </c>
      <c r="F226" s="231" t="s">
        <v>4963</v>
      </c>
      <c r="G226" s="232" t="s">
        <v>1352</v>
      </c>
      <c r="H226" s="233">
        <v>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241</v>
      </c>
      <c r="AT226" s="241" t="s">
        <v>237</v>
      </c>
      <c r="AU226" s="241" t="s">
        <v>84</v>
      </c>
      <c r="AY226" s="18" t="s">
        <v>235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241</v>
      </c>
      <c r="BM226" s="241" t="s">
        <v>1224</v>
      </c>
    </row>
    <row r="227" s="12" customFormat="1" ht="25.92" customHeight="1">
      <c r="A227" s="12"/>
      <c r="B227" s="213"/>
      <c r="C227" s="214"/>
      <c r="D227" s="215" t="s">
        <v>76</v>
      </c>
      <c r="E227" s="216" t="s">
        <v>269</v>
      </c>
      <c r="F227" s="216" t="s">
        <v>5094</v>
      </c>
      <c r="G227" s="214"/>
      <c r="H227" s="214"/>
      <c r="I227" s="217"/>
      <c r="J227" s="218">
        <f>BK227</f>
        <v>0</v>
      </c>
      <c r="K227" s="214"/>
      <c r="L227" s="219"/>
      <c r="M227" s="220"/>
      <c r="N227" s="221"/>
      <c r="O227" s="221"/>
      <c r="P227" s="222">
        <f>SUM(P228:P236)</f>
        <v>0</v>
      </c>
      <c r="Q227" s="221"/>
      <c r="R227" s="222">
        <f>SUM(R228:R236)</f>
        <v>0</v>
      </c>
      <c r="S227" s="221"/>
      <c r="T227" s="223">
        <f>SUM(T228:T236)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24" t="s">
        <v>84</v>
      </c>
      <c r="AT227" s="225" t="s">
        <v>76</v>
      </c>
      <c r="AU227" s="225" t="s">
        <v>77</v>
      </c>
      <c r="AY227" s="224" t="s">
        <v>235</v>
      </c>
      <c r="BK227" s="226">
        <f>SUM(BK228:BK236)</f>
        <v>0</v>
      </c>
    </row>
    <row r="228" s="2" customFormat="1" ht="24.15" customHeight="1">
      <c r="A228" s="39"/>
      <c r="B228" s="40"/>
      <c r="C228" s="229" t="s">
        <v>834</v>
      </c>
      <c r="D228" s="229" t="s">
        <v>237</v>
      </c>
      <c r="E228" s="230" t="s">
        <v>5095</v>
      </c>
      <c r="F228" s="231" t="s">
        <v>5096</v>
      </c>
      <c r="G228" s="232" t="s">
        <v>676</v>
      </c>
      <c r="H228" s="233">
        <v>15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241</v>
      </c>
      <c r="AT228" s="241" t="s">
        <v>237</v>
      </c>
      <c r="AU228" s="241" t="s">
        <v>84</v>
      </c>
      <c r="AY228" s="18" t="s">
        <v>235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241</v>
      </c>
      <c r="BM228" s="241" t="s">
        <v>1232</v>
      </c>
    </row>
    <row r="229" s="2" customFormat="1" ht="24.15" customHeight="1">
      <c r="A229" s="39"/>
      <c r="B229" s="40"/>
      <c r="C229" s="229" t="s">
        <v>839</v>
      </c>
      <c r="D229" s="229" t="s">
        <v>237</v>
      </c>
      <c r="E229" s="230" t="s">
        <v>5097</v>
      </c>
      <c r="F229" s="231" t="s">
        <v>5098</v>
      </c>
      <c r="G229" s="232" t="s">
        <v>676</v>
      </c>
      <c r="H229" s="233">
        <v>6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42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241</v>
      </c>
      <c r="AT229" s="241" t="s">
        <v>237</v>
      </c>
      <c r="AU229" s="241" t="s">
        <v>84</v>
      </c>
      <c r="AY229" s="18" t="s">
        <v>235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84</v>
      </c>
      <c r="BK229" s="242">
        <f>ROUND(I229*H229,2)</f>
        <v>0</v>
      </c>
      <c r="BL229" s="18" t="s">
        <v>241</v>
      </c>
      <c r="BM229" s="241" t="s">
        <v>1243</v>
      </c>
    </row>
    <row r="230" s="2" customFormat="1" ht="24.15" customHeight="1">
      <c r="A230" s="39"/>
      <c r="B230" s="40"/>
      <c r="C230" s="229" t="s">
        <v>845</v>
      </c>
      <c r="D230" s="229" t="s">
        <v>237</v>
      </c>
      <c r="E230" s="230" t="s">
        <v>5099</v>
      </c>
      <c r="F230" s="231" t="s">
        <v>5100</v>
      </c>
      <c r="G230" s="232" t="s">
        <v>676</v>
      </c>
      <c r="H230" s="233">
        <v>3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241</v>
      </c>
      <c r="AT230" s="241" t="s">
        <v>237</v>
      </c>
      <c r="AU230" s="241" t="s">
        <v>84</v>
      </c>
      <c r="AY230" s="18" t="s">
        <v>235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241</v>
      </c>
      <c r="BM230" s="241" t="s">
        <v>1252</v>
      </c>
    </row>
    <row r="231" s="2" customFormat="1" ht="24.15" customHeight="1">
      <c r="A231" s="39"/>
      <c r="B231" s="40"/>
      <c r="C231" s="229" t="s">
        <v>853</v>
      </c>
      <c r="D231" s="229" t="s">
        <v>237</v>
      </c>
      <c r="E231" s="230" t="s">
        <v>5101</v>
      </c>
      <c r="F231" s="231" t="s">
        <v>5102</v>
      </c>
      <c r="G231" s="232" t="s">
        <v>676</v>
      </c>
      <c r="H231" s="233">
        <v>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241</v>
      </c>
      <c r="AT231" s="241" t="s">
        <v>237</v>
      </c>
      <c r="AU231" s="241" t="s">
        <v>84</v>
      </c>
      <c r="AY231" s="18" t="s">
        <v>235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241</v>
      </c>
      <c r="BM231" s="241" t="s">
        <v>1260</v>
      </c>
    </row>
    <row r="232" s="2" customFormat="1" ht="24.15" customHeight="1">
      <c r="A232" s="39"/>
      <c r="B232" s="40"/>
      <c r="C232" s="229" t="s">
        <v>858</v>
      </c>
      <c r="D232" s="229" t="s">
        <v>237</v>
      </c>
      <c r="E232" s="230" t="s">
        <v>5103</v>
      </c>
      <c r="F232" s="231" t="s">
        <v>5104</v>
      </c>
      <c r="G232" s="232" t="s">
        <v>676</v>
      </c>
      <c r="H232" s="233">
        <v>0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241</v>
      </c>
      <c r="AT232" s="241" t="s">
        <v>237</v>
      </c>
      <c r="AU232" s="241" t="s">
        <v>84</v>
      </c>
      <c r="AY232" s="18" t="s">
        <v>235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241</v>
      </c>
      <c r="BM232" s="241" t="s">
        <v>1268</v>
      </c>
    </row>
    <row r="233" s="2" customFormat="1" ht="24.15" customHeight="1">
      <c r="A233" s="39"/>
      <c r="B233" s="40"/>
      <c r="C233" s="229" t="s">
        <v>864</v>
      </c>
      <c r="D233" s="229" t="s">
        <v>237</v>
      </c>
      <c r="E233" s="230" t="s">
        <v>5105</v>
      </c>
      <c r="F233" s="231" t="s">
        <v>5106</v>
      </c>
      <c r="G233" s="232" t="s">
        <v>676</v>
      </c>
      <c r="H233" s="233">
        <v>6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241</v>
      </c>
      <c r="AT233" s="241" t="s">
        <v>237</v>
      </c>
      <c r="AU233" s="241" t="s">
        <v>84</v>
      </c>
      <c r="AY233" s="18" t="s">
        <v>235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241</v>
      </c>
      <c r="BM233" s="241" t="s">
        <v>1276</v>
      </c>
    </row>
    <row r="234" s="2" customFormat="1" ht="24.15" customHeight="1">
      <c r="A234" s="39"/>
      <c r="B234" s="40"/>
      <c r="C234" s="229" t="s">
        <v>870</v>
      </c>
      <c r="D234" s="229" t="s">
        <v>237</v>
      </c>
      <c r="E234" s="230" t="s">
        <v>5107</v>
      </c>
      <c r="F234" s="231" t="s">
        <v>5108</v>
      </c>
      <c r="G234" s="232" t="s">
        <v>676</v>
      </c>
      <c r="H234" s="233">
        <v>16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241</v>
      </c>
      <c r="AT234" s="241" t="s">
        <v>237</v>
      </c>
      <c r="AU234" s="241" t="s">
        <v>84</v>
      </c>
      <c r="AY234" s="18" t="s">
        <v>235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241</v>
      </c>
      <c r="BM234" s="241" t="s">
        <v>1285</v>
      </c>
    </row>
    <row r="235" s="2" customFormat="1" ht="16.5" customHeight="1">
      <c r="A235" s="39"/>
      <c r="B235" s="40"/>
      <c r="C235" s="229" t="s">
        <v>873</v>
      </c>
      <c r="D235" s="229" t="s">
        <v>237</v>
      </c>
      <c r="E235" s="230" t="s">
        <v>5109</v>
      </c>
      <c r="F235" s="231" t="s">
        <v>5110</v>
      </c>
      <c r="G235" s="232" t="s">
        <v>1352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241</v>
      </c>
      <c r="AT235" s="241" t="s">
        <v>237</v>
      </c>
      <c r="AU235" s="241" t="s">
        <v>84</v>
      </c>
      <c r="AY235" s="18" t="s">
        <v>235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241</v>
      </c>
      <c r="BM235" s="241" t="s">
        <v>1293</v>
      </c>
    </row>
    <row r="236" s="2" customFormat="1" ht="16.5" customHeight="1">
      <c r="A236" s="39"/>
      <c r="B236" s="40"/>
      <c r="C236" s="229" t="s">
        <v>878</v>
      </c>
      <c r="D236" s="229" t="s">
        <v>237</v>
      </c>
      <c r="E236" s="230" t="s">
        <v>5111</v>
      </c>
      <c r="F236" s="231" t="s">
        <v>4963</v>
      </c>
      <c r="G236" s="232" t="s">
        <v>1352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42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241</v>
      </c>
      <c r="AT236" s="241" t="s">
        <v>237</v>
      </c>
      <c r="AU236" s="241" t="s">
        <v>84</v>
      </c>
      <c r="AY236" s="18" t="s">
        <v>235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84</v>
      </c>
      <c r="BK236" s="242">
        <f>ROUND(I236*H236,2)</f>
        <v>0</v>
      </c>
      <c r="BL236" s="18" t="s">
        <v>241</v>
      </c>
      <c r="BM236" s="241" t="s">
        <v>1301</v>
      </c>
    </row>
    <row r="237" s="12" customFormat="1" ht="25.92" customHeight="1">
      <c r="A237" s="12"/>
      <c r="B237" s="213"/>
      <c r="C237" s="214"/>
      <c r="D237" s="215" t="s">
        <v>76</v>
      </c>
      <c r="E237" s="216" t="s">
        <v>277</v>
      </c>
      <c r="F237" s="216" t="s">
        <v>5112</v>
      </c>
      <c r="G237" s="214"/>
      <c r="H237" s="214"/>
      <c r="I237" s="217"/>
      <c r="J237" s="218">
        <f>BK237</f>
        <v>0</v>
      </c>
      <c r="K237" s="214"/>
      <c r="L237" s="219"/>
      <c r="M237" s="220"/>
      <c r="N237" s="221"/>
      <c r="O237" s="221"/>
      <c r="P237" s="222">
        <f>SUM(P238:P253)</f>
        <v>0</v>
      </c>
      <c r="Q237" s="221"/>
      <c r="R237" s="222">
        <f>SUM(R238:R253)</f>
        <v>0</v>
      </c>
      <c r="S237" s="221"/>
      <c r="T237" s="223">
        <f>SUM(T238:T253)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24" t="s">
        <v>84</v>
      </c>
      <c r="AT237" s="225" t="s">
        <v>76</v>
      </c>
      <c r="AU237" s="225" t="s">
        <v>77</v>
      </c>
      <c r="AY237" s="224" t="s">
        <v>235</v>
      </c>
      <c r="BK237" s="226">
        <f>SUM(BK238:BK253)</f>
        <v>0</v>
      </c>
    </row>
    <row r="238" s="2" customFormat="1" ht="16.5" customHeight="1">
      <c r="A238" s="39"/>
      <c r="B238" s="40"/>
      <c r="C238" s="229" t="s">
        <v>891</v>
      </c>
      <c r="D238" s="229" t="s">
        <v>237</v>
      </c>
      <c r="E238" s="230" t="s">
        <v>5113</v>
      </c>
      <c r="F238" s="231" t="s">
        <v>5114</v>
      </c>
      <c r="G238" s="232" t="s">
        <v>174</v>
      </c>
      <c r="H238" s="233">
        <v>950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42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241</v>
      </c>
      <c r="AT238" s="241" t="s">
        <v>237</v>
      </c>
      <c r="AU238" s="241" t="s">
        <v>84</v>
      </c>
      <c r="AY238" s="18" t="s">
        <v>235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84</v>
      </c>
      <c r="BK238" s="242">
        <f>ROUND(I238*H238,2)</f>
        <v>0</v>
      </c>
      <c r="BL238" s="18" t="s">
        <v>241</v>
      </c>
      <c r="BM238" s="241" t="s">
        <v>1309</v>
      </c>
    </row>
    <row r="239" s="2" customFormat="1" ht="16.5" customHeight="1">
      <c r="A239" s="39"/>
      <c r="B239" s="40"/>
      <c r="C239" s="229" t="s">
        <v>897</v>
      </c>
      <c r="D239" s="229" t="s">
        <v>237</v>
      </c>
      <c r="E239" s="230" t="s">
        <v>5115</v>
      </c>
      <c r="F239" s="231" t="s">
        <v>5116</v>
      </c>
      <c r="G239" s="232" t="s">
        <v>174</v>
      </c>
      <c r="H239" s="233">
        <v>1550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241</v>
      </c>
      <c r="AT239" s="241" t="s">
        <v>237</v>
      </c>
      <c r="AU239" s="241" t="s">
        <v>84</v>
      </c>
      <c r="AY239" s="18" t="s">
        <v>235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241</v>
      </c>
      <c r="BM239" s="241" t="s">
        <v>1317</v>
      </c>
    </row>
    <row r="240" s="2" customFormat="1" ht="16.5" customHeight="1">
      <c r="A240" s="39"/>
      <c r="B240" s="40"/>
      <c r="C240" s="229" t="s">
        <v>901</v>
      </c>
      <c r="D240" s="229" t="s">
        <v>237</v>
      </c>
      <c r="E240" s="230" t="s">
        <v>5117</v>
      </c>
      <c r="F240" s="231" t="s">
        <v>5118</v>
      </c>
      <c r="G240" s="232" t="s">
        <v>174</v>
      </c>
      <c r="H240" s="233">
        <v>2400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42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241</v>
      </c>
      <c r="AT240" s="241" t="s">
        <v>237</v>
      </c>
      <c r="AU240" s="241" t="s">
        <v>84</v>
      </c>
      <c r="AY240" s="18" t="s">
        <v>235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241</v>
      </c>
      <c r="BM240" s="241" t="s">
        <v>1325</v>
      </c>
    </row>
    <row r="241" s="2" customFormat="1" ht="16.5" customHeight="1">
      <c r="A241" s="39"/>
      <c r="B241" s="40"/>
      <c r="C241" s="229" t="s">
        <v>907</v>
      </c>
      <c r="D241" s="229" t="s">
        <v>237</v>
      </c>
      <c r="E241" s="230" t="s">
        <v>5119</v>
      </c>
      <c r="F241" s="231" t="s">
        <v>5120</v>
      </c>
      <c r="G241" s="232" t="s">
        <v>174</v>
      </c>
      <c r="H241" s="233">
        <v>280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241</v>
      </c>
      <c r="AT241" s="241" t="s">
        <v>237</v>
      </c>
      <c r="AU241" s="241" t="s">
        <v>84</v>
      </c>
      <c r="AY241" s="18" t="s">
        <v>235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241</v>
      </c>
      <c r="BM241" s="241" t="s">
        <v>1333</v>
      </c>
    </row>
    <row r="242" s="2" customFormat="1" ht="16.5" customHeight="1">
      <c r="A242" s="39"/>
      <c r="B242" s="40"/>
      <c r="C242" s="229" t="s">
        <v>911</v>
      </c>
      <c r="D242" s="229" t="s">
        <v>237</v>
      </c>
      <c r="E242" s="230" t="s">
        <v>5121</v>
      </c>
      <c r="F242" s="231" t="s">
        <v>5122</v>
      </c>
      <c r="G242" s="232" t="s">
        <v>676</v>
      </c>
      <c r="H242" s="233">
        <v>160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241</v>
      </c>
      <c r="AT242" s="241" t="s">
        <v>237</v>
      </c>
      <c r="AU242" s="241" t="s">
        <v>84</v>
      </c>
      <c r="AY242" s="18" t="s">
        <v>235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241</v>
      </c>
      <c r="BM242" s="241" t="s">
        <v>1341</v>
      </c>
    </row>
    <row r="243" s="2" customFormat="1" ht="16.5" customHeight="1">
      <c r="A243" s="39"/>
      <c r="B243" s="40"/>
      <c r="C243" s="229" t="s">
        <v>917</v>
      </c>
      <c r="D243" s="229" t="s">
        <v>237</v>
      </c>
      <c r="E243" s="230" t="s">
        <v>5123</v>
      </c>
      <c r="F243" s="231" t="s">
        <v>5124</v>
      </c>
      <c r="G243" s="232" t="s">
        <v>676</v>
      </c>
      <c r="H243" s="233">
        <v>80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42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241</v>
      </c>
      <c r="AT243" s="241" t="s">
        <v>237</v>
      </c>
      <c r="AU243" s="241" t="s">
        <v>84</v>
      </c>
      <c r="AY243" s="18" t="s">
        <v>235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241</v>
      </c>
      <c r="BM243" s="241" t="s">
        <v>1349</v>
      </c>
    </row>
    <row r="244" s="2" customFormat="1" ht="16.5" customHeight="1">
      <c r="A244" s="39"/>
      <c r="B244" s="40"/>
      <c r="C244" s="229" t="s">
        <v>923</v>
      </c>
      <c r="D244" s="229" t="s">
        <v>237</v>
      </c>
      <c r="E244" s="230" t="s">
        <v>5125</v>
      </c>
      <c r="F244" s="231" t="s">
        <v>5126</v>
      </c>
      <c r="G244" s="232" t="s">
        <v>676</v>
      </c>
      <c r="H244" s="233">
        <v>150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241</v>
      </c>
      <c r="AT244" s="241" t="s">
        <v>237</v>
      </c>
      <c r="AU244" s="241" t="s">
        <v>84</v>
      </c>
      <c r="AY244" s="18" t="s">
        <v>235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241</v>
      </c>
      <c r="BM244" s="241" t="s">
        <v>1360</v>
      </c>
    </row>
    <row r="245" s="2" customFormat="1" ht="16.5" customHeight="1">
      <c r="A245" s="39"/>
      <c r="B245" s="40"/>
      <c r="C245" s="229" t="s">
        <v>927</v>
      </c>
      <c r="D245" s="229" t="s">
        <v>237</v>
      </c>
      <c r="E245" s="230" t="s">
        <v>5127</v>
      </c>
      <c r="F245" s="231" t="s">
        <v>5128</v>
      </c>
      <c r="G245" s="232" t="s">
        <v>676</v>
      </c>
      <c r="H245" s="233">
        <v>95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42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241</v>
      </c>
      <c r="AT245" s="241" t="s">
        <v>237</v>
      </c>
      <c r="AU245" s="241" t="s">
        <v>84</v>
      </c>
      <c r="AY245" s="18" t="s">
        <v>235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84</v>
      </c>
      <c r="BK245" s="242">
        <f>ROUND(I245*H245,2)</f>
        <v>0</v>
      </c>
      <c r="BL245" s="18" t="s">
        <v>241</v>
      </c>
      <c r="BM245" s="241" t="s">
        <v>1371</v>
      </c>
    </row>
    <row r="246" s="2" customFormat="1" ht="16.5" customHeight="1">
      <c r="A246" s="39"/>
      <c r="B246" s="40"/>
      <c r="C246" s="229" t="s">
        <v>933</v>
      </c>
      <c r="D246" s="229" t="s">
        <v>237</v>
      </c>
      <c r="E246" s="230" t="s">
        <v>5129</v>
      </c>
      <c r="F246" s="231" t="s">
        <v>5130</v>
      </c>
      <c r="G246" s="232" t="s">
        <v>676</v>
      </c>
      <c r="H246" s="233">
        <v>43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241</v>
      </c>
      <c r="AT246" s="241" t="s">
        <v>237</v>
      </c>
      <c r="AU246" s="241" t="s">
        <v>84</v>
      </c>
      <c r="AY246" s="18" t="s">
        <v>235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241</v>
      </c>
      <c r="BM246" s="241" t="s">
        <v>1380</v>
      </c>
    </row>
    <row r="247" s="2" customFormat="1" ht="16.5" customHeight="1">
      <c r="A247" s="39"/>
      <c r="B247" s="40"/>
      <c r="C247" s="229" t="s">
        <v>937</v>
      </c>
      <c r="D247" s="229" t="s">
        <v>237</v>
      </c>
      <c r="E247" s="230" t="s">
        <v>5131</v>
      </c>
      <c r="F247" s="231" t="s">
        <v>5132</v>
      </c>
      <c r="G247" s="232" t="s">
        <v>676</v>
      </c>
      <c r="H247" s="233">
        <v>43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241</v>
      </c>
      <c r="AT247" s="241" t="s">
        <v>237</v>
      </c>
      <c r="AU247" s="241" t="s">
        <v>84</v>
      </c>
      <c r="AY247" s="18" t="s">
        <v>235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241</v>
      </c>
      <c r="BM247" s="241" t="s">
        <v>1391</v>
      </c>
    </row>
    <row r="248" s="2" customFormat="1" ht="16.5" customHeight="1">
      <c r="A248" s="39"/>
      <c r="B248" s="40"/>
      <c r="C248" s="229" t="s">
        <v>942</v>
      </c>
      <c r="D248" s="229" t="s">
        <v>237</v>
      </c>
      <c r="E248" s="230" t="s">
        <v>5133</v>
      </c>
      <c r="F248" s="231" t="s">
        <v>5134</v>
      </c>
      <c r="G248" s="232" t="s">
        <v>676</v>
      </c>
      <c r="H248" s="233">
        <v>40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42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241</v>
      </c>
      <c r="AT248" s="241" t="s">
        <v>237</v>
      </c>
      <c r="AU248" s="241" t="s">
        <v>84</v>
      </c>
      <c r="AY248" s="18" t="s">
        <v>235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84</v>
      </c>
      <c r="BK248" s="242">
        <f>ROUND(I248*H248,2)</f>
        <v>0</v>
      </c>
      <c r="BL248" s="18" t="s">
        <v>241</v>
      </c>
      <c r="BM248" s="241" t="s">
        <v>1402</v>
      </c>
    </row>
    <row r="249" s="2" customFormat="1" ht="16.5" customHeight="1">
      <c r="A249" s="39"/>
      <c r="B249" s="40"/>
      <c r="C249" s="229" t="s">
        <v>946</v>
      </c>
      <c r="D249" s="229" t="s">
        <v>237</v>
      </c>
      <c r="E249" s="230" t="s">
        <v>5135</v>
      </c>
      <c r="F249" s="231" t="s">
        <v>5136</v>
      </c>
      <c r="G249" s="232" t="s">
        <v>676</v>
      </c>
      <c r="H249" s="233">
        <v>30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241</v>
      </c>
      <c r="AT249" s="241" t="s">
        <v>237</v>
      </c>
      <c r="AU249" s="241" t="s">
        <v>84</v>
      </c>
      <c r="AY249" s="18" t="s">
        <v>235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241</v>
      </c>
      <c r="BM249" s="241" t="s">
        <v>1412</v>
      </c>
    </row>
    <row r="250" s="2" customFormat="1" ht="16.5" customHeight="1">
      <c r="A250" s="39"/>
      <c r="B250" s="40"/>
      <c r="C250" s="229" t="s">
        <v>950</v>
      </c>
      <c r="D250" s="229" t="s">
        <v>237</v>
      </c>
      <c r="E250" s="230" t="s">
        <v>5137</v>
      </c>
      <c r="F250" s="231" t="s">
        <v>5138</v>
      </c>
      <c r="G250" s="232" t="s">
        <v>676</v>
      </c>
      <c r="H250" s="233">
        <v>45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42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241</v>
      </c>
      <c r="AT250" s="241" t="s">
        <v>237</v>
      </c>
      <c r="AU250" s="241" t="s">
        <v>84</v>
      </c>
      <c r="AY250" s="18" t="s">
        <v>235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84</v>
      </c>
      <c r="BK250" s="242">
        <f>ROUND(I250*H250,2)</f>
        <v>0</v>
      </c>
      <c r="BL250" s="18" t="s">
        <v>241</v>
      </c>
      <c r="BM250" s="241" t="s">
        <v>1425</v>
      </c>
    </row>
    <row r="251" s="2" customFormat="1" ht="16.5" customHeight="1">
      <c r="A251" s="39"/>
      <c r="B251" s="40"/>
      <c r="C251" s="229" t="s">
        <v>954</v>
      </c>
      <c r="D251" s="229" t="s">
        <v>237</v>
      </c>
      <c r="E251" s="230" t="s">
        <v>5139</v>
      </c>
      <c r="F251" s="231" t="s">
        <v>5140</v>
      </c>
      <c r="G251" s="232" t="s">
        <v>676</v>
      </c>
      <c r="H251" s="233">
        <v>43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42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241</v>
      </c>
      <c r="AT251" s="241" t="s">
        <v>237</v>
      </c>
      <c r="AU251" s="241" t="s">
        <v>84</v>
      </c>
      <c r="AY251" s="18" t="s">
        <v>235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84</v>
      </c>
      <c r="BK251" s="242">
        <f>ROUND(I251*H251,2)</f>
        <v>0</v>
      </c>
      <c r="BL251" s="18" t="s">
        <v>241</v>
      </c>
      <c r="BM251" s="241" t="s">
        <v>1431</v>
      </c>
    </row>
    <row r="252" s="2" customFormat="1" ht="16.5" customHeight="1">
      <c r="A252" s="39"/>
      <c r="B252" s="40"/>
      <c r="C252" s="229" t="s">
        <v>958</v>
      </c>
      <c r="D252" s="229" t="s">
        <v>237</v>
      </c>
      <c r="E252" s="230" t="s">
        <v>5141</v>
      </c>
      <c r="F252" s="231" t="s">
        <v>4961</v>
      </c>
      <c r="G252" s="232" t="s">
        <v>1352</v>
      </c>
      <c r="H252" s="233">
        <v>1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241</v>
      </c>
      <c r="AT252" s="241" t="s">
        <v>237</v>
      </c>
      <c r="AU252" s="241" t="s">
        <v>84</v>
      </c>
      <c r="AY252" s="18" t="s">
        <v>235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241</v>
      </c>
      <c r="BM252" s="241" t="s">
        <v>1439</v>
      </c>
    </row>
    <row r="253" s="2" customFormat="1" ht="16.5" customHeight="1">
      <c r="A253" s="39"/>
      <c r="B253" s="40"/>
      <c r="C253" s="229" t="s">
        <v>964</v>
      </c>
      <c r="D253" s="229" t="s">
        <v>237</v>
      </c>
      <c r="E253" s="230" t="s">
        <v>5142</v>
      </c>
      <c r="F253" s="231" t="s">
        <v>4963</v>
      </c>
      <c r="G253" s="232" t="s">
        <v>1352</v>
      </c>
      <c r="H253" s="233">
        <v>1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241</v>
      </c>
      <c r="AT253" s="241" t="s">
        <v>237</v>
      </c>
      <c r="AU253" s="241" t="s">
        <v>84</v>
      </c>
      <c r="AY253" s="18" t="s">
        <v>235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241</v>
      </c>
      <c r="BM253" s="241" t="s">
        <v>1447</v>
      </c>
    </row>
    <row r="254" s="12" customFormat="1" ht="25.92" customHeight="1">
      <c r="A254" s="12"/>
      <c r="B254" s="213"/>
      <c r="C254" s="214"/>
      <c r="D254" s="215" t="s">
        <v>76</v>
      </c>
      <c r="E254" s="216" t="s">
        <v>281</v>
      </c>
      <c r="F254" s="216" t="s">
        <v>5143</v>
      </c>
      <c r="G254" s="214"/>
      <c r="H254" s="214"/>
      <c r="I254" s="217"/>
      <c r="J254" s="218">
        <f>BK254</f>
        <v>0</v>
      </c>
      <c r="K254" s="214"/>
      <c r="L254" s="219"/>
      <c r="M254" s="220"/>
      <c r="N254" s="221"/>
      <c r="O254" s="221"/>
      <c r="P254" s="222">
        <f>SUM(P255:P264)</f>
        <v>0</v>
      </c>
      <c r="Q254" s="221"/>
      <c r="R254" s="222">
        <f>SUM(R255:R264)</f>
        <v>0</v>
      </c>
      <c r="S254" s="221"/>
      <c r="T254" s="223">
        <f>SUM(T255:T264)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24" t="s">
        <v>84</v>
      </c>
      <c r="AT254" s="225" t="s">
        <v>76</v>
      </c>
      <c r="AU254" s="225" t="s">
        <v>77</v>
      </c>
      <c r="AY254" s="224" t="s">
        <v>235</v>
      </c>
      <c r="BK254" s="226">
        <f>SUM(BK255:BK264)</f>
        <v>0</v>
      </c>
    </row>
    <row r="255" s="2" customFormat="1" ht="24.15" customHeight="1">
      <c r="A255" s="39"/>
      <c r="B255" s="40"/>
      <c r="C255" s="229" t="s">
        <v>975</v>
      </c>
      <c r="D255" s="229" t="s">
        <v>237</v>
      </c>
      <c r="E255" s="230" t="s">
        <v>5144</v>
      </c>
      <c r="F255" s="231" t="s">
        <v>5145</v>
      </c>
      <c r="G255" s="232" t="s">
        <v>166</v>
      </c>
      <c r="H255" s="233">
        <v>30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42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241</v>
      </c>
      <c r="AT255" s="241" t="s">
        <v>237</v>
      </c>
      <c r="AU255" s="241" t="s">
        <v>84</v>
      </c>
      <c r="AY255" s="18" t="s">
        <v>235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241</v>
      </c>
      <c r="BM255" s="241" t="s">
        <v>1457</v>
      </c>
    </row>
    <row r="256" s="2" customFormat="1" ht="16.5" customHeight="1">
      <c r="A256" s="39"/>
      <c r="B256" s="40"/>
      <c r="C256" s="229" t="s">
        <v>980</v>
      </c>
      <c r="D256" s="229" t="s">
        <v>237</v>
      </c>
      <c r="E256" s="230" t="s">
        <v>5146</v>
      </c>
      <c r="F256" s="231" t="s">
        <v>5147</v>
      </c>
      <c r="G256" s="232" t="s">
        <v>676</v>
      </c>
      <c r="H256" s="233">
        <v>10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42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241</v>
      </c>
      <c r="AT256" s="241" t="s">
        <v>237</v>
      </c>
      <c r="AU256" s="241" t="s">
        <v>84</v>
      </c>
      <c r="AY256" s="18" t="s">
        <v>235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84</v>
      </c>
      <c r="BK256" s="242">
        <f>ROUND(I256*H256,2)</f>
        <v>0</v>
      </c>
      <c r="BL256" s="18" t="s">
        <v>241</v>
      </c>
      <c r="BM256" s="241" t="s">
        <v>1466</v>
      </c>
    </row>
    <row r="257" s="2" customFormat="1" ht="24.15" customHeight="1">
      <c r="A257" s="39"/>
      <c r="B257" s="40"/>
      <c r="C257" s="229" t="s">
        <v>984</v>
      </c>
      <c r="D257" s="229" t="s">
        <v>237</v>
      </c>
      <c r="E257" s="230" t="s">
        <v>5148</v>
      </c>
      <c r="F257" s="231" t="s">
        <v>5149</v>
      </c>
      <c r="G257" s="232" t="s">
        <v>676</v>
      </c>
      <c r="H257" s="233">
        <v>85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42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241</v>
      </c>
      <c r="AT257" s="241" t="s">
        <v>237</v>
      </c>
      <c r="AU257" s="241" t="s">
        <v>84</v>
      </c>
      <c r="AY257" s="18" t="s">
        <v>235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84</v>
      </c>
      <c r="BK257" s="242">
        <f>ROUND(I257*H257,2)</f>
        <v>0</v>
      </c>
      <c r="BL257" s="18" t="s">
        <v>241</v>
      </c>
      <c r="BM257" s="241" t="s">
        <v>1474</v>
      </c>
    </row>
    <row r="258" s="2" customFormat="1" ht="21.75" customHeight="1">
      <c r="A258" s="39"/>
      <c r="B258" s="40"/>
      <c r="C258" s="229" t="s">
        <v>990</v>
      </c>
      <c r="D258" s="229" t="s">
        <v>237</v>
      </c>
      <c r="E258" s="230" t="s">
        <v>5150</v>
      </c>
      <c r="F258" s="231" t="s">
        <v>5151</v>
      </c>
      <c r="G258" s="232" t="s">
        <v>676</v>
      </c>
      <c r="H258" s="233">
        <v>102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42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241</v>
      </c>
      <c r="AT258" s="241" t="s">
        <v>237</v>
      </c>
      <c r="AU258" s="241" t="s">
        <v>84</v>
      </c>
      <c r="AY258" s="18" t="s">
        <v>235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84</v>
      </c>
      <c r="BK258" s="242">
        <f>ROUND(I258*H258,2)</f>
        <v>0</v>
      </c>
      <c r="BL258" s="18" t="s">
        <v>241</v>
      </c>
      <c r="BM258" s="241" t="s">
        <v>1485</v>
      </c>
    </row>
    <row r="259" s="2" customFormat="1" ht="33" customHeight="1">
      <c r="A259" s="39"/>
      <c r="B259" s="40"/>
      <c r="C259" s="229" t="s">
        <v>994</v>
      </c>
      <c r="D259" s="229" t="s">
        <v>237</v>
      </c>
      <c r="E259" s="230" t="s">
        <v>5152</v>
      </c>
      <c r="F259" s="231" t="s">
        <v>5153</v>
      </c>
      <c r="G259" s="232" t="s">
        <v>676</v>
      </c>
      <c r="H259" s="233">
        <v>1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42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241</v>
      </c>
      <c r="AT259" s="241" t="s">
        <v>237</v>
      </c>
      <c r="AU259" s="241" t="s">
        <v>84</v>
      </c>
      <c r="AY259" s="18" t="s">
        <v>235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84</v>
      </c>
      <c r="BK259" s="242">
        <f>ROUND(I259*H259,2)</f>
        <v>0</v>
      </c>
      <c r="BL259" s="18" t="s">
        <v>241</v>
      </c>
      <c r="BM259" s="241" t="s">
        <v>1494</v>
      </c>
    </row>
    <row r="260" s="2" customFormat="1" ht="44.25" customHeight="1">
      <c r="A260" s="39"/>
      <c r="B260" s="40"/>
      <c r="C260" s="229" t="s">
        <v>999</v>
      </c>
      <c r="D260" s="229" t="s">
        <v>237</v>
      </c>
      <c r="E260" s="230" t="s">
        <v>5154</v>
      </c>
      <c r="F260" s="231" t="s">
        <v>5155</v>
      </c>
      <c r="G260" s="232" t="s">
        <v>676</v>
      </c>
      <c r="H260" s="233">
        <v>1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42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241</v>
      </c>
      <c r="AT260" s="241" t="s">
        <v>237</v>
      </c>
      <c r="AU260" s="241" t="s">
        <v>84</v>
      </c>
      <c r="AY260" s="18" t="s">
        <v>235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84</v>
      </c>
      <c r="BK260" s="242">
        <f>ROUND(I260*H260,2)</f>
        <v>0</v>
      </c>
      <c r="BL260" s="18" t="s">
        <v>241</v>
      </c>
      <c r="BM260" s="241" t="s">
        <v>1503</v>
      </c>
    </row>
    <row r="261" s="2" customFormat="1" ht="37.8" customHeight="1">
      <c r="A261" s="39"/>
      <c r="B261" s="40"/>
      <c r="C261" s="229" t="s">
        <v>1005</v>
      </c>
      <c r="D261" s="229" t="s">
        <v>237</v>
      </c>
      <c r="E261" s="230" t="s">
        <v>5156</v>
      </c>
      <c r="F261" s="231" t="s">
        <v>5157</v>
      </c>
      <c r="G261" s="232" t="s">
        <v>676</v>
      </c>
      <c r="H261" s="233">
        <v>7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42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241</v>
      </c>
      <c r="AT261" s="241" t="s">
        <v>237</v>
      </c>
      <c r="AU261" s="241" t="s">
        <v>84</v>
      </c>
      <c r="AY261" s="18" t="s">
        <v>235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84</v>
      </c>
      <c r="BK261" s="242">
        <f>ROUND(I261*H261,2)</f>
        <v>0</v>
      </c>
      <c r="BL261" s="18" t="s">
        <v>241</v>
      </c>
      <c r="BM261" s="241" t="s">
        <v>1515</v>
      </c>
    </row>
    <row r="262" s="2" customFormat="1" ht="24.15" customHeight="1">
      <c r="A262" s="39"/>
      <c r="B262" s="40"/>
      <c r="C262" s="229" t="s">
        <v>1009</v>
      </c>
      <c r="D262" s="229" t="s">
        <v>237</v>
      </c>
      <c r="E262" s="230" t="s">
        <v>5158</v>
      </c>
      <c r="F262" s="231" t="s">
        <v>5159</v>
      </c>
      <c r="G262" s="232" t="s">
        <v>676</v>
      </c>
      <c r="H262" s="233">
        <v>3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42</v>
      </c>
      <c r="O262" s="92"/>
      <c r="P262" s="239">
        <f>O262*H262</f>
        <v>0</v>
      </c>
      <c r="Q262" s="239">
        <v>0</v>
      </c>
      <c r="R262" s="239">
        <f>Q262*H262</f>
        <v>0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241</v>
      </c>
      <c r="AT262" s="241" t="s">
        <v>237</v>
      </c>
      <c r="AU262" s="241" t="s">
        <v>84</v>
      </c>
      <c r="AY262" s="18" t="s">
        <v>235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84</v>
      </c>
      <c r="BK262" s="242">
        <f>ROUND(I262*H262,2)</f>
        <v>0</v>
      </c>
      <c r="BL262" s="18" t="s">
        <v>241</v>
      </c>
      <c r="BM262" s="241" t="s">
        <v>1530</v>
      </c>
    </row>
    <row r="263" s="2" customFormat="1" ht="16.5" customHeight="1">
      <c r="A263" s="39"/>
      <c r="B263" s="40"/>
      <c r="C263" s="229" t="s">
        <v>1013</v>
      </c>
      <c r="D263" s="229" t="s">
        <v>237</v>
      </c>
      <c r="E263" s="230" t="s">
        <v>5160</v>
      </c>
      <c r="F263" s="231" t="s">
        <v>4961</v>
      </c>
      <c r="G263" s="232" t="s">
        <v>1352</v>
      </c>
      <c r="H263" s="233">
        <v>1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42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241</v>
      </c>
      <c r="AT263" s="241" t="s">
        <v>237</v>
      </c>
      <c r="AU263" s="241" t="s">
        <v>84</v>
      </c>
      <c r="AY263" s="18" t="s">
        <v>235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84</v>
      </c>
      <c r="BK263" s="242">
        <f>ROUND(I263*H263,2)</f>
        <v>0</v>
      </c>
      <c r="BL263" s="18" t="s">
        <v>241</v>
      </c>
      <c r="BM263" s="241" t="s">
        <v>1540</v>
      </c>
    </row>
    <row r="264" s="2" customFormat="1" ht="16.5" customHeight="1">
      <c r="A264" s="39"/>
      <c r="B264" s="40"/>
      <c r="C264" s="229" t="s">
        <v>1017</v>
      </c>
      <c r="D264" s="229" t="s">
        <v>237</v>
      </c>
      <c r="E264" s="230" t="s">
        <v>5161</v>
      </c>
      <c r="F264" s="231" t="s">
        <v>4963</v>
      </c>
      <c r="G264" s="232" t="s">
        <v>1352</v>
      </c>
      <c r="H264" s="233">
        <v>1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42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241</v>
      </c>
      <c r="AT264" s="241" t="s">
        <v>237</v>
      </c>
      <c r="AU264" s="241" t="s">
        <v>84</v>
      </c>
      <c r="AY264" s="18" t="s">
        <v>235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84</v>
      </c>
      <c r="BK264" s="242">
        <f>ROUND(I264*H264,2)</f>
        <v>0</v>
      </c>
      <c r="BL264" s="18" t="s">
        <v>241</v>
      </c>
      <c r="BM264" s="241" t="s">
        <v>1549</v>
      </c>
    </row>
    <row r="265" s="12" customFormat="1" ht="25.92" customHeight="1">
      <c r="A265" s="12"/>
      <c r="B265" s="213"/>
      <c r="C265" s="214"/>
      <c r="D265" s="215" t="s">
        <v>76</v>
      </c>
      <c r="E265" s="216" t="s">
        <v>286</v>
      </c>
      <c r="F265" s="216" t="s">
        <v>5162</v>
      </c>
      <c r="G265" s="214"/>
      <c r="H265" s="214"/>
      <c r="I265" s="217"/>
      <c r="J265" s="218">
        <f>BK265</f>
        <v>0</v>
      </c>
      <c r="K265" s="214"/>
      <c r="L265" s="219"/>
      <c r="M265" s="220"/>
      <c r="N265" s="221"/>
      <c r="O265" s="221"/>
      <c r="P265" s="222">
        <f>SUM(P266:P272)</f>
        <v>0</v>
      </c>
      <c r="Q265" s="221"/>
      <c r="R265" s="222">
        <f>SUM(R266:R272)</f>
        <v>0</v>
      </c>
      <c r="S265" s="221"/>
      <c r="T265" s="223">
        <f>SUM(T266:T272)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24" t="s">
        <v>84</v>
      </c>
      <c r="AT265" s="225" t="s">
        <v>76</v>
      </c>
      <c r="AU265" s="225" t="s">
        <v>77</v>
      </c>
      <c r="AY265" s="224" t="s">
        <v>235</v>
      </c>
      <c r="BK265" s="226">
        <f>SUM(BK266:BK272)</f>
        <v>0</v>
      </c>
    </row>
    <row r="266" s="2" customFormat="1" ht="24.15" customHeight="1">
      <c r="A266" s="39"/>
      <c r="B266" s="40"/>
      <c r="C266" s="229" t="s">
        <v>1031</v>
      </c>
      <c r="D266" s="229" t="s">
        <v>237</v>
      </c>
      <c r="E266" s="230" t="s">
        <v>5163</v>
      </c>
      <c r="F266" s="231" t="s">
        <v>5164</v>
      </c>
      <c r="G266" s="232" t="s">
        <v>1194</v>
      </c>
      <c r="H266" s="233">
        <v>1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42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241</v>
      </c>
      <c r="AT266" s="241" t="s">
        <v>237</v>
      </c>
      <c r="AU266" s="241" t="s">
        <v>84</v>
      </c>
      <c r="AY266" s="18" t="s">
        <v>235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84</v>
      </c>
      <c r="BK266" s="242">
        <f>ROUND(I266*H266,2)</f>
        <v>0</v>
      </c>
      <c r="BL266" s="18" t="s">
        <v>241</v>
      </c>
      <c r="BM266" s="241" t="s">
        <v>1589</v>
      </c>
    </row>
    <row r="267" s="2" customFormat="1" ht="24.15" customHeight="1">
      <c r="A267" s="39"/>
      <c r="B267" s="40"/>
      <c r="C267" s="229" t="s">
        <v>1036</v>
      </c>
      <c r="D267" s="229" t="s">
        <v>237</v>
      </c>
      <c r="E267" s="230" t="s">
        <v>5165</v>
      </c>
      <c r="F267" s="231" t="s">
        <v>5166</v>
      </c>
      <c r="G267" s="232" t="s">
        <v>1194</v>
      </c>
      <c r="H267" s="233">
        <v>1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42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241</v>
      </c>
      <c r="AT267" s="241" t="s">
        <v>237</v>
      </c>
      <c r="AU267" s="241" t="s">
        <v>84</v>
      </c>
      <c r="AY267" s="18" t="s">
        <v>235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84</v>
      </c>
      <c r="BK267" s="242">
        <f>ROUND(I267*H267,2)</f>
        <v>0</v>
      </c>
      <c r="BL267" s="18" t="s">
        <v>241</v>
      </c>
      <c r="BM267" s="241" t="s">
        <v>1600</v>
      </c>
    </row>
    <row r="268" s="2" customFormat="1" ht="24.15" customHeight="1">
      <c r="A268" s="39"/>
      <c r="B268" s="40"/>
      <c r="C268" s="229" t="s">
        <v>1041</v>
      </c>
      <c r="D268" s="229" t="s">
        <v>237</v>
      </c>
      <c r="E268" s="230" t="s">
        <v>5167</v>
      </c>
      <c r="F268" s="231" t="s">
        <v>5168</v>
      </c>
      <c r="G268" s="232" t="s">
        <v>1194</v>
      </c>
      <c r="H268" s="233">
        <v>1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42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241</v>
      </c>
      <c r="AT268" s="241" t="s">
        <v>237</v>
      </c>
      <c r="AU268" s="241" t="s">
        <v>84</v>
      </c>
      <c r="AY268" s="18" t="s">
        <v>235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84</v>
      </c>
      <c r="BK268" s="242">
        <f>ROUND(I268*H268,2)</f>
        <v>0</v>
      </c>
      <c r="BL268" s="18" t="s">
        <v>241</v>
      </c>
      <c r="BM268" s="241" t="s">
        <v>1631</v>
      </c>
    </row>
    <row r="269" s="2" customFormat="1" ht="16.5" customHeight="1">
      <c r="A269" s="39"/>
      <c r="B269" s="40"/>
      <c r="C269" s="229" t="s">
        <v>1047</v>
      </c>
      <c r="D269" s="229" t="s">
        <v>237</v>
      </c>
      <c r="E269" s="230" t="s">
        <v>5169</v>
      </c>
      <c r="F269" s="231" t="s">
        <v>5170</v>
      </c>
      <c r="G269" s="232" t="s">
        <v>676</v>
      </c>
      <c r="H269" s="233">
        <v>1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42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241</v>
      </c>
      <c r="AT269" s="241" t="s">
        <v>237</v>
      </c>
      <c r="AU269" s="241" t="s">
        <v>84</v>
      </c>
      <c r="AY269" s="18" t="s">
        <v>235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84</v>
      </c>
      <c r="BK269" s="242">
        <f>ROUND(I269*H269,2)</f>
        <v>0</v>
      </c>
      <c r="BL269" s="18" t="s">
        <v>241</v>
      </c>
      <c r="BM269" s="241" t="s">
        <v>1652</v>
      </c>
    </row>
    <row r="270" s="2" customFormat="1" ht="16.5" customHeight="1">
      <c r="A270" s="39"/>
      <c r="B270" s="40"/>
      <c r="C270" s="229" t="s">
        <v>1052</v>
      </c>
      <c r="D270" s="229" t="s">
        <v>237</v>
      </c>
      <c r="E270" s="230" t="s">
        <v>5171</v>
      </c>
      <c r="F270" s="231" t="s">
        <v>5172</v>
      </c>
      <c r="G270" s="232" t="s">
        <v>676</v>
      </c>
      <c r="H270" s="233">
        <v>1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42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241</v>
      </c>
      <c r="AT270" s="241" t="s">
        <v>237</v>
      </c>
      <c r="AU270" s="241" t="s">
        <v>84</v>
      </c>
      <c r="AY270" s="18" t="s">
        <v>235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84</v>
      </c>
      <c r="BK270" s="242">
        <f>ROUND(I270*H270,2)</f>
        <v>0</v>
      </c>
      <c r="BL270" s="18" t="s">
        <v>241</v>
      </c>
      <c r="BM270" s="241" t="s">
        <v>1678</v>
      </c>
    </row>
    <row r="271" s="2" customFormat="1" ht="16.5" customHeight="1">
      <c r="A271" s="39"/>
      <c r="B271" s="40"/>
      <c r="C271" s="229" t="s">
        <v>1057</v>
      </c>
      <c r="D271" s="229" t="s">
        <v>237</v>
      </c>
      <c r="E271" s="230" t="s">
        <v>5173</v>
      </c>
      <c r="F271" s="231" t="s">
        <v>5174</v>
      </c>
      <c r="G271" s="232" t="s">
        <v>676</v>
      </c>
      <c r="H271" s="233">
        <v>1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42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241</v>
      </c>
      <c r="AT271" s="241" t="s">
        <v>237</v>
      </c>
      <c r="AU271" s="241" t="s">
        <v>84</v>
      </c>
      <c r="AY271" s="18" t="s">
        <v>235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84</v>
      </c>
      <c r="BK271" s="242">
        <f>ROUND(I271*H271,2)</f>
        <v>0</v>
      </c>
      <c r="BL271" s="18" t="s">
        <v>241</v>
      </c>
      <c r="BM271" s="241" t="s">
        <v>1689</v>
      </c>
    </row>
    <row r="272" s="2" customFormat="1" ht="24.15" customHeight="1">
      <c r="A272" s="39"/>
      <c r="B272" s="40"/>
      <c r="C272" s="229" t="s">
        <v>1063</v>
      </c>
      <c r="D272" s="229" t="s">
        <v>237</v>
      </c>
      <c r="E272" s="230" t="s">
        <v>5175</v>
      </c>
      <c r="F272" s="231" t="s">
        <v>5176</v>
      </c>
      <c r="G272" s="232" t="s">
        <v>676</v>
      </c>
      <c r="H272" s="233">
        <v>120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42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241</v>
      </c>
      <c r="AT272" s="241" t="s">
        <v>237</v>
      </c>
      <c r="AU272" s="241" t="s">
        <v>84</v>
      </c>
      <c r="AY272" s="18" t="s">
        <v>235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84</v>
      </c>
      <c r="BK272" s="242">
        <f>ROUND(I272*H272,2)</f>
        <v>0</v>
      </c>
      <c r="BL272" s="18" t="s">
        <v>241</v>
      </c>
      <c r="BM272" s="241" t="s">
        <v>1699</v>
      </c>
    </row>
    <row r="273" s="12" customFormat="1" ht="25.92" customHeight="1">
      <c r="A273" s="12"/>
      <c r="B273" s="213"/>
      <c r="C273" s="214"/>
      <c r="D273" s="215" t="s">
        <v>76</v>
      </c>
      <c r="E273" s="216" t="s">
        <v>291</v>
      </c>
      <c r="F273" s="216" t="s">
        <v>5177</v>
      </c>
      <c r="G273" s="214"/>
      <c r="H273" s="214"/>
      <c r="I273" s="217"/>
      <c r="J273" s="218">
        <f>BK273</f>
        <v>0</v>
      </c>
      <c r="K273" s="214"/>
      <c r="L273" s="219"/>
      <c r="M273" s="220"/>
      <c r="N273" s="221"/>
      <c r="O273" s="221"/>
      <c r="P273" s="222">
        <f>SUM(P274:P289)</f>
        <v>0</v>
      </c>
      <c r="Q273" s="221"/>
      <c r="R273" s="222">
        <f>SUM(R274:R289)</f>
        <v>0</v>
      </c>
      <c r="S273" s="221"/>
      <c r="T273" s="223">
        <f>SUM(T274:T289)</f>
        <v>0</v>
      </c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R273" s="224" t="s">
        <v>84</v>
      </c>
      <c r="AT273" s="225" t="s">
        <v>76</v>
      </c>
      <c r="AU273" s="225" t="s">
        <v>77</v>
      </c>
      <c r="AY273" s="224" t="s">
        <v>235</v>
      </c>
      <c r="BK273" s="226">
        <f>SUM(BK274:BK289)</f>
        <v>0</v>
      </c>
    </row>
    <row r="274" s="2" customFormat="1" ht="16.5" customHeight="1">
      <c r="A274" s="39"/>
      <c r="B274" s="40"/>
      <c r="C274" s="229" t="s">
        <v>1089</v>
      </c>
      <c r="D274" s="229" t="s">
        <v>237</v>
      </c>
      <c r="E274" s="230" t="s">
        <v>5178</v>
      </c>
      <c r="F274" s="231" t="s">
        <v>5179</v>
      </c>
      <c r="G274" s="232" t="s">
        <v>720</v>
      </c>
      <c r="H274" s="233">
        <v>200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42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241</v>
      </c>
      <c r="AT274" s="241" t="s">
        <v>237</v>
      </c>
      <c r="AU274" s="241" t="s">
        <v>84</v>
      </c>
      <c r="AY274" s="18" t="s">
        <v>235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84</v>
      </c>
      <c r="BK274" s="242">
        <f>ROUND(I274*H274,2)</f>
        <v>0</v>
      </c>
      <c r="BL274" s="18" t="s">
        <v>241</v>
      </c>
      <c r="BM274" s="241" t="s">
        <v>1709</v>
      </c>
    </row>
    <row r="275" s="2" customFormat="1" ht="16.5" customHeight="1">
      <c r="A275" s="39"/>
      <c r="B275" s="40"/>
      <c r="C275" s="229" t="s">
        <v>1093</v>
      </c>
      <c r="D275" s="229" t="s">
        <v>237</v>
      </c>
      <c r="E275" s="230" t="s">
        <v>5180</v>
      </c>
      <c r="F275" s="231" t="s">
        <v>5181</v>
      </c>
      <c r="G275" s="232" t="s">
        <v>1194</v>
      </c>
      <c r="H275" s="233">
        <v>50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42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241</v>
      </c>
      <c r="AT275" s="241" t="s">
        <v>237</v>
      </c>
      <c r="AU275" s="241" t="s">
        <v>84</v>
      </c>
      <c r="AY275" s="18" t="s">
        <v>235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84</v>
      </c>
      <c r="BK275" s="242">
        <f>ROUND(I275*H275,2)</f>
        <v>0</v>
      </c>
      <c r="BL275" s="18" t="s">
        <v>241</v>
      </c>
      <c r="BM275" s="241" t="s">
        <v>1717</v>
      </c>
    </row>
    <row r="276" s="2" customFormat="1" ht="16.5" customHeight="1">
      <c r="A276" s="39"/>
      <c r="B276" s="40"/>
      <c r="C276" s="229" t="s">
        <v>1098</v>
      </c>
      <c r="D276" s="229" t="s">
        <v>237</v>
      </c>
      <c r="E276" s="230" t="s">
        <v>5182</v>
      </c>
      <c r="F276" s="231" t="s">
        <v>5183</v>
      </c>
      <c r="G276" s="232" t="s">
        <v>720</v>
      </c>
      <c r="H276" s="233">
        <v>200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241</v>
      </c>
      <c r="AT276" s="241" t="s">
        <v>237</v>
      </c>
      <c r="AU276" s="241" t="s">
        <v>84</v>
      </c>
      <c r="AY276" s="18" t="s">
        <v>235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241</v>
      </c>
      <c r="BM276" s="241" t="s">
        <v>1726</v>
      </c>
    </row>
    <row r="277" s="2" customFormat="1" ht="16.5" customHeight="1">
      <c r="A277" s="39"/>
      <c r="B277" s="40"/>
      <c r="C277" s="229" t="s">
        <v>1102</v>
      </c>
      <c r="D277" s="229" t="s">
        <v>237</v>
      </c>
      <c r="E277" s="230" t="s">
        <v>5184</v>
      </c>
      <c r="F277" s="231" t="s">
        <v>5185</v>
      </c>
      <c r="G277" s="232" t="s">
        <v>720</v>
      </c>
      <c r="H277" s="233">
        <v>90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42</v>
      </c>
      <c r="O277" s="92"/>
      <c r="P277" s="239">
        <f>O277*H277</f>
        <v>0</v>
      </c>
      <c r="Q277" s="239">
        <v>0</v>
      </c>
      <c r="R277" s="239">
        <f>Q277*H277</f>
        <v>0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241</v>
      </c>
      <c r="AT277" s="241" t="s">
        <v>237</v>
      </c>
      <c r="AU277" s="241" t="s">
        <v>84</v>
      </c>
      <c r="AY277" s="18" t="s">
        <v>235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84</v>
      </c>
      <c r="BK277" s="242">
        <f>ROUND(I277*H277,2)</f>
        <v>0</v>
      </c>
      <c r="BL277" s="18" t="s">
        <v>241</v>
      </c>
      <c r="BM277" s="241" t="s">
        <v>1736</v>
      </c>
    </row>
    <row r="278" s="2" customFormat="1" ht="16.5" customHeight="1">
      <c r="A278" s="39"/>
      <c r="B278" s="40"/>
      <c r="C278" s="229" t="s">
        <v>1107</v>
      </c>
      <c r="D278" s="229" t="s">
        <v>237</v>
      </c>
      <c r="E278" s="230" t="s">
        <v>5186</v>
      </c>
      <c r="F278" s="231" t="s">
        <v>5187</v>
      </c>
      <c r="G278" s="232" t="s">
        <v>720</v>
      </c>
      <c r="H278" s="233">
        <v>110</v>
      </c>
      <c r="I278" s="234"/>
      <c r="J278" s="235">
        <f>ROUND(I278*H278,2)</f>
        <v>0</v>
      </c>
      <c r="K278" s="236"/>
      <c r="L278" s="45"/>
      <c r="M278" s="237" t="s">
        <v>1</v>
      </c>
      <c r="N278" s="238" t="s">
        <v>42</v>
      </c>
      <c r="O278" s="92"/>
      <c r="P278" s="239">
        <f>O278*H278</f>
        <v>0</v>
      </c>
      <c r="Q278" s="239">
        <v>0</v>
      </c>
      <c r="R278" s="239">
        <f>Q278*H278</f>
        <v>0</v>
      </c>
      <c r="S278" s="239">
        <v>0</v>
      </c>
      <c r="T278" s="240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1" t="s">
        <v>241</v>
      </c>
      <c r="AT278" s="241" t="s">
        <v>237</v>
      </c>
      <c r="AU278" s="241" t="s">
        <v>84</v>
      </c>
      <c r="AY278" s="18" t="s">
        <v>235</v>
      </c>
      <c r="BE278" s="242">
        <f>IF(N278="základní",J278,0)</f>
        <v>0</v>
      </c>
      <c r="BF278" s="242">
        <f>IF(N278="snížená",J278,0)</f>
        <v>0</v>
      </c>
      <c r="BG278" s="242">
        <f>IF(N278="zákl. přenesená",J278,0)</f>
        <v>0</v>
      </c>
      <c r="BH278" s="242">
        <f>IF(N278="sníž. přenesená",J278,0)</f>
        <v>0</v>
      </c>
      <c r="BI278" s="242">
        <f>IF(N278="nulová",J278,0)</f>
        <v>0</v>
      </c>
      <c r="BJ278" s="18" t="s">
        <v>84</v>
      </c>
      <c r="BK278" s="242">
        <f>ROUND(I278*H278,2)</f>
        <v>0</v>
      </c>
      <c r="BL278" s="18" t="s">
        <v>241</v>
      </c>
      <c r="BM278" s="241" t="s">
        <v>1747</v>
      </c>
    </row>
    <row r="279" s="2" customFormat="1" ht="16.5" customHeight="1">
      <c r="A279" s="39"/>
      <c r="B279" s="40"/>
      <c r="C279" s="229" t="s">
        <v>1113</v>
      </c>
      <c r="D279" s="229" t="s">
        <v>237</v>
      </c>
      <c r="E279" s="230" t="s">
        <v>5188</v>
      </c>
      <c r="F279" s="231" t="s">
        <v>5189</v>
      </c>
      <c r="G279" s="232" t="s">
        <v>174</v>
      </c>
      <c r="H279" s="233">
        <v>20</v>
      </c>
      <c r="I279" s="234"/>
      <c r="J279" s="235">
        <f>ROUND(I279*H279,2)</f>
        <v>0</v>
      </c>
      <c r="K279" s="236"/>
      <c r="L279" s="45"/>
      <c r="M279" s="237" t="s">
        <v>1</v>
      </c>
      <c r="N279" s="238" t="s">
        <v>42</v>
      </c>
      <c r="O279" s="92"/>
      <c r="P279" s="239">
        <f>O279*H279</f>
        <v>0</v>
      </c>
      <c r="Q279" s="239">
        <v>0</v>
      </c>
      <c r="R279" s="239">
        <f>Q279*H279</f>
        <v>0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241</v>
      </c>
      <c r="AT279" s="241" t="s">
        <v>237</v>
      </c>
      <c r="AU279" s="241" t="s">
        <v>84</v>
      </c>
      <c r="AY279" s="18" t="s">
        <v>235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84</v>
      </c>
      <c r="BK279" s="242">
        <f>ROUND(I279*H279,2)</f>
        <v>0</v>
      </c>
      <c r="BL279" s="18" t="s">
        <v>241</v>
      </c>
      <c r="BM279" s="241" t="s">
        <v>1756</v>
      </c>
    </row>
    <row r="280" s="2" customFormat="1" ht="16.5" customHeight="1">
      <c r="A280" s="39"/>
      <c r="B280" s="40"/>
      <c r="C280" s="229" t="s">
        <v>1124</v>
      </c>
      <c r="D280" s="229" t="s">
        <v>237</v>
      </c>
      <c r="E280" s="230" t="s">
        <v>5190</v>
      </c>
      <c r="F280" s="231" t="s">
        <v>5191</v>
      </c>
      <c r="G280" s="232" t="s">
        <v>720</v>
      </c>
      <c r="H280" s="233">
        <v>20</v>
      </c>
      <c r="I280" s="234"/>
      <c r="J280" s="235">
        <f>ROUND(I280*H280,2)</f>
        <v>0</v>
      </c>
      <c r="K280" s="236"/>
      <c r="L280" s="45"/>
      <c r="M280" s="237" t="s">
        <v>1</v>
      </c>
      <c r="N280" s="238" t="s">
        <v>42</v>
      </c>
      <c r="O280" s="92"/>
      <c r="P280" s="239">
        <f>O280*H280</f>
        <v>0</v>
      </c>
      <c r="Q280" s="239">
        <v>0</v>
      </c>
      <c r="R280" s="239">
        <f>Q280*H280</f>
        <v>0</v>
      </c>
      <c r="S280" s="239">
        <v>0</v>
      </c>
      <c r="T280" s="240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1" t="s">
        <v>241</v>
      </c>
      <c r="AT280" s="241" t="s">
        <v>237</v>
      </c>
      <c r="AU280" s="241" t="s">
        <v>84</v>
      </c>
      <c r="AY280" s="18" t="s">
        <v>235</v>
      </c>
      <c r="BE280" s="242">
        <f>IF(N280="základní",J280,0)</f>
        <v>0</v>
      </c>
      <c r="BF280" s="242">
        <f>IF(N280="snížená",J280,0)</f>
        <v>0</v>
      </c>
      <c r="BG280" s="242">
        <f>IF(N280="zákl. přenesená",J280,0)</f>
        <v>0</v>
      </c>
      <c r="BH280" s="242">
        <f>IF(N280="sníž. přenesená",J280,0)</f>
        <v>0</v>
      </c>
      <c r="BI280" s="242">
        <f>IF(N280="nulová",J280,0)</f>
        <v>0</v>
      </c>
      <c r="BJ280" s="18" t="s">
        <v>84</v>
      </c>
      <c r="BK280" s="242">
        <f>ROUND(I280*H280,2)</f>
        <v>0</v>
      </c>
      <c r="BL280" s="18" t="s">
        <v>241</v>
      </c>
      <c r="BM280" s="241" t="s">
        <v>1765</v>
      </c>
    </row>
    <row r="281" s="2" customFormat="1" ht="24.15" customHeight="1">
      <c r="A281" s="39"/>
      <c r="B281" s="40"/>
      <c r="C281" s="229" t="s">
        <v>1129</v>
      </c>
      <c r="D281" s="229" t="s">
        <v>237</v>
      </c>
      <c r="E281" s="230" t="s">
        <v>5192</v>
      </c>
      <c r="F281" s="231" t="s">
        <v>5193</v>
      </c>
      <c r="G281" s="232" t="s">
        <v>720</v>
      </c>
      <c r="H281" s="233">
        <v>50</v>
      </c>
      <c r="I281" s="234"/>
      <c r="J281" s="235">
        <f>ROUND(I281*H281,2)</f>
        <v>0</v>
      </c>
      <c r="K281" s="236"/>
      <c r="L281" s="45"/>
      <c r="M281" s="237" t="s">
        <v>1</v>
      </c>
      <c r="N281" s="238" t="s">
        <v>42</v>
      </c>
      <c r="O281" s="92"/>
      <c r="P281" s="239">
        <f>O281*H281</f>
        <v>0</v>
      </c>
      <c r="Q281" s="239">
        <v>0</v>
      </c>
      <c r="R281" s="239">
        <f>Q281*H281</f>
        <v>0</v>
      </c>
      <c r="S281" s="239">
        <v>0</v>
      </c>
      <c r="T281" s="240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41" t="s">
        <v>241</v>
      </c>
      <c r="AT281" s="241" t="s">
        <v>237</v>
      </c>
      <c r="AU281" s="241" t="s">
        <v>84</v>
      </c>
      <c r="AY281" s="18" t="s">
        <v>235</v>
      </c>
      <c r="BE281" s="242">
        <f>IF(N281="základní",J281,0)</f>
        <v>0</v>
      </c>
      <c r="BF281" s="242">
        <f>IF(N281="snížená",J281,0)</f>
        <v>0</v>
      </c>
      <c r="BG281" s="242">
        <f>IF(N281="zákl. přenesená",J281,0)</f>
        <v>0</v>
      </c>
      <c r="BH281" s="242">
        <f>IF(N281="sníž. přenesená",J281,0)</f>
        <v>0</v>
      </c>
      <c r="BI281" s="242">
        <f>IF(N281="nulová",J281,0)</f>
        <v>0</v>
      </c>
      <c r="BJ281" s="18" t="s">
        <v>84</v>
      </c>
      <c r="BK281" s="242">
        <f>ROUND(I281*H281,2)</f>
        <v>0</v>
      </c>
      <c r="BL281" s="18" t="s">
        <v>241</v>
      </c>
      <c r="BM281" s="241" t="s">
        <v>1776</v>
      </c>
    </row>
    <row r="282" s="2" customFormat="1" ht="37.8" customHeight="1">
      <c r="A282" s="39"/>
      <c r="B282" s="40"/>
      <c r="C282" s="229" t="s">
        <v>1134</v>
      </c>
      <c r="D282" s="229" t="s">
        <v>237</v>
      </c>
      <c r="E282" s="230" t="s">
        <v>5194</v>
      </c>
      <c r="F282" s="231" t="s">
        <v>5195</v>
      </c>
      <c r="G282" s="232" t="s">
        <v>720</v>
      </c>
      <c r="H282" s="233">
        <v>100</v>
      </c>
      <c r="I282" s="234"/>
      <c r="J282" s="235">
        <f>ROUND(I282*H282,2)</f>
        <v>0</v>
      </c>
      <c r="K282" s="236"/>
      <c r="L282" s="45"/>
      <c r="M282" s="237" t="s">
        <v>1</v>
      </c>
      <c r="N282" s="238" t="s">
        <v>42</v>
      </c>
      <c r="O282" s="92"/>
      <c r="P282" s="239">
        <f>O282*H282</f>
        <v>0</v>
      </c>
      <c r="Q282" s="239">
        <v>0</v>
      </c>
      <c r="R282" s="239">
        <f>Q282*H282</f>
        <v>0</v>
      </c>
      <c r="S282" s="239">
        <v>0</v>
      </c>
      <c r="T282" s="240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1" t="s">
        <v>241</v>
      </c>
      <c r="AT282" s="241" t="s">
        <v>237</v>
      </c>
      <c r="AU282" s="241" t="s">
        <v>84</v>
      </c>
      <c r="AY282" s="18" t="s">
        <v>235</v>
      </c>
      <c r="BE282" s="242">
        <f>IF(N282="základní",J282,0)</f>
        <v>0</v>
      </c>
      <c r="BF282" s="242">
        <f>IF(N282="snížená",J282,0)</f>
        <v>0</v>
      </c>
      <c r="BG282" s="242">
        <f>IF(N282="zákl. přenesená",J282,0)</f>
        <v>0</v>
      </c>
      <c r="BH282" s="242">
        <f>IF(N282="sníž. přenesená",J282,0)</f>
        <v>0</v>
      </c>
      <c r="BI282" s="242">
        <f>IF(N282="nulová",J282,0)</f>
        <v>0</v>
      </c>
      <c r="BJ282" s="18" t="s">
        <v>84</v>
      </c>
      <c r="BK282" s="242">
        <f>ROUND(I282*H282,2)</f>
        <v>0</v>
      </c>
      <c r="BL282" s="18" t="s">
        <v>241</v>
      </c>
      <c r="BM282" s="241" t="s">
        <v>1793</v>
      </c>
    </row>
    <row r="283" s="2" customFormat="1" ht="24.15" customHeight="1">
      <c r="A283" s="39"/>
      <c r="B283" s="40"/>
      <c r="C283" s="229" t="s">
        <v>1139</v>
      </c>
      <c r="D283" s="229" t="s">
        <v>237</v>
      </c>
      <c r="E283" s="230" t="s">
        <v>5196</v>
      </c>
      <c r="F283" s="231" t="s">
        <v>5197</v>
      </c>
      <c r="G283" s="232" t="s">
        <v>720</v>
      </c>
      <c r="H283" s="233">
        <v>50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42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241</v>
      </c>
      <c r="AT283" s="241" t="s">
        <v>237</v>
      </c>
      <c r="AU283" s="241" t="s">
        <v>84</v>
      </c>
      <c r="AY283" s="18" t="s">
        <v>235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84</v>
      </c>
      <c r="BK283" s="242">
        <f>ROUND(I283*H283,2)</f>
        <v>0</v>
      </c>
      <c r="BL283" s="18" t="s">
        <v>241</v>
      </c>
      <c r="BM283" s="241" t="s">
        <v>1807</v>
      </c>
    </row>
    <row r="284" s="2" customFormat="1" ht="24.15" customHeight="1">
      <c r="A284" s="39"/>
      <c r="B284" s="40"/>
      <c r="C284" s="229" t="s">
        <v>1143</v>
      </c>
      <c r="D284" s="229" t="s">
        <v>237</v>
      </c>
      <c r="E284" s="230" t="s">
        <v>5198</v>
      </c>
      <c r="F284" s="231" t="s">
        <v>5199</v>
      </c>
      <c r="G284" s="232" t="s">
        <v>720</v>
      </c>
      <c r="H284" s="233">
        <v>150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42</v>
      </c>
      <c r="O284" s="92"/>
      <c r="P284" s="239">
        <f>O284*H284</f>
        <v>0</v>
      </c>
      <c r="Q284" s="239">
        <v>0</v>
      </c>
      <c r="R284" s="239">
        <f>Q284*H284</f>
        <v>0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241</v>
      </c>
      <c r="AT284" s="241" t="s">
        <v>237</v>
      </c>
      <c r="AU284" s="241" t="s">
        <v>84</v>
      </c>
      <c r="AY284" s="18" t="s">
        <v>235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84</v>
      </c>
      <c r="BK284" s="242">
        <f>ROUND(I284*H284,2)</f>
        <v>0</v>
      </c>
      <c r="BL284" s="18" t="s">
        <v>241</v>
      </c>
      <c r="BM284" s="241" t="s">
        <v>1824</v>
      </c>
    </row>
    <row r="285" s="2" customFormat="1" ht="16.5" customHeight="1">
      <c r="A285" s="39"/>
      <c r="B285" s="40"/>
      <c r="C285" s="229" t="s">
        <v>1148</v>
      </c>
      <c r="D285" s="229" t="s">
        <v>237</v>
      </c>
      <c r="E285" s="230" t="s">
        <v>5200</v>
      </c>
      <c r="F285" s="231" t="s">
        <v>5201</v>
      </c>
      <c r="G285" s="232" t="s">
        <v>720</v>
      </c>
      <c r="H285" s="233">
        <v>50</v>
      </c>
      <c r="I285" s="234"/>
      <c r="J285" s="235">
        <f>ROUND(I285*H285,2)</f>
        <v>0</v>
      </c>
      <c r="K285" s="236"/>
      <c r="L285" s="45"/>
      <c r="M285" s="237" t="s">
        <v>1</v>
      </c>
      <c r="N285" s="238" t="s">
        <v>42</v>
      </c>
      <c r="O285" s="92"/>
      <c r="P285" s="239">
        <f>O285*H285</f>
        <v>0</v>
      </c>
      <c r="Q285" s="239">
        <v>0</v>
      </c>
      <c r="R285" s="239">
        <f>Q285*H285</f>
        <v>0</v>
      </c>
      <c r="S285" s="239">
        <v>0</v>
      </c>
      <c r="T285" s="240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41" t="s">
        <v>241</v>
      </c>
      <c r="AT285" s="241" t="s">
        <v>237</v>
      </c>
      <c r="AU285" s="241" t="s">
        <v>84</v>
      </c>
      <c r="AY285" s="18" t="s">
        <v>235</v>
      </c>
      <c r="BE285" s="242">
        <f>IF(N285="základní",J285,0)</f>
        <v>0</v>
      </c>
      <c r="BF285" s="242">
        <f>IF(N285="snížená",J285,0)</f>
        <v>0</v>
      </c>
      <c r="BG285" s="242">
        <f>IF(N285="zákl. přenesená",J285,0)</f>
        <v>0</v>
      </c>
      <c r="BH285" s="242">
        <f>IF(N285="sníž. přenesená",J285,0)</f>
        <v>0</v>
      </c>
      <c r="BI285" s="242">
        <f>IF(N285="nulová",J285,0)</f>
        <v>0</v>
      </c>
      <c r="BJ285" s="18" t="s">
        <v>84</v>
      </c>
      <c r="BK285" s="242">
        <f>ROUND(I285*H285,2)</f>
        <v>0</v>
      </c>
      <c r="BL285" s="18" t="s">
        <v>241</v>
      </c>
      <c r="BM285" s="241" t="s">
        <v>1833</v>
      </c>
    </row>
    <row r="286" s="2" customFormat="1" ht="37.8" customHeight="1">
      <c r="A286" s="39"/>
      <c r="B286" s="40"/>
      <c r="C286" s="229" t="s">
        <v>1152</v>
      </c>
      <c r="D286" s="229" t="s">
        <v>237</v>
      </c>
      <c r="E286" s="230" t="s">
        <v>5202</v>
      </c>
      <c r="F286" s="231" t="s">
        <v>5203</v>
      </c>
      <c r="G286" s="232" t="s">
        <v>720</v>
      </c>
      <c r="H286" s="233">
        <v>120</v>
      </c>
      <c r="I286" s="234"/>
      <c r="J286" s="235">
        <f>ROUND(I286*H286,2)</f>
        <v>0</v>
      </c>
      <c r="K286" s="236"/>
      <c r="L286" s="45"/>
      <c r="M286" s="237" t="s">
        <v>1</v>
      </c>
      <c r="N286" s="238" t="s">
        <v>42</v>
      </c>
      <c r="O286" s="92"/>
      <c r="P286" s="239">
        <f>O286*H286</f>
        <v>0</v>
      </c>
      <c r="Q286" s="239">
        <v>0</v>
      </c>
      <c r="R286" s="239">
        <f>Q286*H286</f>
        <v>0</v>
      </c>
      <c r="S286" s="239">
        <v>0</v>
      </c>
      <c r="T286" s="240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41" t="s">
        <v>241</v>
      </c>
      <c r="AT286" s="241" t="s">
        <v>237</v>
      </c>
      <c r="AU286" s="241" t="s">
        <v>84</v>
      </c>
      <c r="AY286" s="18" t="s">
        <v>235</v>
      </c>
      <c r="BE286" s="242">
        <f>IF(N286="základní",J286,0)</f>
        <v>0</v>
      </c>
      <c r="BF286" s="242">
        <f>IF(N286="snížená",J286,0)</f>
        <v>0</v>
      </c>
      <c r="BG286" s="242">
        <f>IF(N286="zákl. přenesená",J286,0)</f>
        <v>0</v>
      </c>
      <c r="BH286" s="242">
        <f>IF(N286="sníž. přenesená",J286,0)</f>
        <v>0</v>
      </c>
      <c r="BI286" s="242">
        <f>IF(N286="nulová",J286,0)</f>
        <v>0</v>
      </c>
      <c r="BJ286" s="18" t="s">
        <v>84</v>
      </c>
      <c r="BK286" s="242">
        <f>ROUND(I286*H286,2)</f>
        <v>0</v>
      </c>
      <c r="BL286" s="18" t="s">
        <v>241</v>
      </c>
      <c r="BM286" s="241" t="s">
        <v>1844</v>
      </c>
    </row>
    <row r="287" s="2" customFormat="1" ht="44.25" customHeight="1">
      <c r="A287" s="39"/>
      <c r="B287" s="40"/>
      <c r="C287" s="229" t="s">
        <v>1156</v>
      </c>
      <c r="D287" s="229" t="s">
        <v>237</v>
      </c>
      <c r="E287" s="230" t="s">
        <v>5204</v>
      </c>
      <c r="F287" s="231" t="s">
        <v>5205</v>
      </c>
      <c r="G287" s="232" t="s">
        <v>720</v>
      </c>
      <c r="H287" s="233">
        <v>70</v>
      </c>
      <c r="I287" s="234"/>
      <c r="J287" s="235">
        <f>ROUND(I287*H287,2)</f>
        <v>0</v>
      </c>
      <c r="K287" s="236"/>
      <c r="L287" s="45"/>
      <c r="M287" s="237" t="s">
        <v>1</v>
      </c>
      <c r="N287" s="238" t="s">
        <v>42</v>
      </c>
      <c r="O287" s="92"/>
      <c r="P287" s="239">
        <f>O287*H287</f>
        <v>0</v>
      </c>
      <c r="Q287" s="239">
        <v>0</v>
      </c>
      <c r="R287" s="239">
        <f>Q287*H287</f>
        <v>0</v>
      </c>
      <c r="S287" s="239">
        <v>0</v>
      </c>
      <c r="T287" s="240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41" t="s">
        <v>241</v>
      </c>
      <c r="AT287" s="241" t="s">
        <v>237</v>
      </c>
      <c r="AU287" s="241" t="s">
        <v>84</v>
      </c>
      <c r="AY287" s="18" t="s">
        <v>235</v>
      </c>
      <c r="BE287" s="242">
        <f>IF(N287="základní",J287,0)</f>
        <v>0</v>
      </c>
      <c r="BF287" s="242">
        <f>IF(N287="snížená",J287,0)</f>
        <v>0</v>
      </c>
      <c r="BG287" s="242">
        <f>IF(N287="zákl. přenesená",J287,0)</f>
        <v>0</v>
      </c>
      <c r="BH287" s="242">
        <f>IF(N287="sníž. přenesená",J287,0)</f>
        <v>0</v>
      </c>
      <c r="BI287" s="242">
        <f>IF(N287="nulová",J287,0)</f>
        <v>0</v>
      </c>
      <c r="BJ287" s="18" t="s">
        <v>84</v>
      </c>
      <c r="BK287" s="242">
        <f>ROUND(I287*H287,2)</f>
        <v>0</v>
      </c>
      <c r="BL287" s="18" t="s">
        <v>241</v>
      </c>
      <c r="BM287" s="241" t="s">
        <v>1852</v>
      </c>
    </row>
    <row r="288" s="2" customFormat="1" ht="24.15" customHeight="1">
      <c r="A288" s="39"/>
      <c r="B288" s="40"/>
      <c r="C288" s="229" t="s">
        <v>1162</v>
      </c>
      <c r="D288" s="229" t="s">
        <v>237</v>
      </c>
      <c r="E288" s="230" t="s">
        <v>5206</v>
      </c>
      <c r="F288" s="231" t="s">
        <v>5207</v>
      </c>
      <c r="G288" s="232" t="s">
        <v>720</v>
      </c>
      <c r="H288" s="233">
        <v>50</v>
      </c>
      <c r="I288" s="234"/>
      <c r="J288" s="235">
        <f>ROUND(I288*H288,2)</f>
        <v>0</v>
      </c>
      <c r="K288" s="236"/>
      <c r="L288" s="45"/>
      <c r="M288" s="237" t="s">
        <v>1</v>
      </c>
      <c r="N288" s="238" t="s">
        <v>42</v>
      </c>
      <c r="O288" s="92"/>
      <c r="P288" s="239">
        <f>O288*H288</f>
        <v>0</v>
      </c>
      <c r="Q288" s="239">
        <v>0</v>
      </c>
      <c r="R288" s="239">
        <f>Q288*H288</f>
        <v>0</v>
      </c>
      <c r="S288" s="239">
        <v>0</v>
      </c>
      <c r="T288" s="240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41" t="s">
        <v>241</v>
      </c>
      <c r="AT288" s="241" t="s">
        <v>237</v>
      </c>
      <c r="AU288" s="241" t="s">
        <v>84</v>
      </c>
      <c r="AY288" s="18" t="s">
        <v>235</v>
      </c>
      <c r="BE288" s="242">
        <f>IF(N288="základní",J288,0)</f>
        <v>0</v>
      </c>
      <c r="BF288" s="242">
        <f>IF(N288="snížená",J288,0)</f>
        <v>0</v>
      </c>
      <c r="BG288" s="242">
        <f>IF(N288="zákl. přenesená",J288,0)</f>
        <v>0</v>
      </c>
      <c r="BH288" s="242">
        <f>IF(N288="sníž. přenesená",J288,0)</f>
        <v>0</v>
      </c>
      <c r="BI288" s="242">
        <f>IF(N288="nulová",J288,0)</f>
        <v>0</v>
      </c>
      <c r="BJ288" s="18" t="s">
        <v>84</v>
      </c>
      <c r="BK288" s="242">
        <f>ROUND(I288*H288,2)</f>
        <v>0</v>
      </c>
      <c r="BL288" s="18" t="s">
        <v>241</v>
      </c>
      <c r="BM288" s="241" t="s">
        <v>1860</v>
      </c>
    </row>
    <row r="289" s="2" customFormat="1" ht="24.15" customHeight="1">
      <c r="A289" s="39"/>
      <c r="B289" s="40"/>
      <c r="C289" s="229" t="s">
        <v>1167</v>
      </c>
      <c r="D289" s="229" t="s">
        <v>237</v>
      </c>
      <c r="E289" s="230" t="s">
        <v>5208</v>
      </c>
      <c r="F289" s="231" t="s">
        <v>5209</v>
      </c>
      <c r="G289" s="232" t="s">
        <v>720</v>
      </c>
      <c r="H289" s="233">
        <v>100</v>
      </c>
      <c r="I289" s="234"/>
      <c r="J289" s="235">
        <f>ROUND(I289*H289,2)</f>
        <v>0</v>
      </c>
      <c r="K289" s="236"/>
      <c r="L289" s="45"/>
      <c r="M289" s="305" t="s">
        <v>1</v>
      </c>
      <c r="N289" s="306" t="s">
        <v>42</v>
      </c>
      <c r="O289" s="307"/>
      <c r="P289" s="308">
        <f>O289*H289</f>
        <v>0</v>
      </c>
      <c r="Q289" s="308">
        <v>0</v>
      </c>
      <c r="R289" s="308">
        <f>Q289*H289</f>
        <v>0</v>
      </c>
      <c r="S289" s="308">
        <v>0</v>
      </c>
      <c r="T289" s="309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41" t="s">
        <v>241</v>
      </c>
      <c r="AT289" s="241" t="s">
        <v>237</v>
      </c>
      <c r="AU289" s="241" t="s">
        <v>84</v>
      </c>
      <c r="AY289" s="18" t="s">
        <v>235</v>
      </c>
      <c r="BE289" s="242">
        <f>IF(N289="základní",J289,0)</f>
        <v>0</v>
      </c>
      <c r="BF289" s="242">
        <f>IF(N289="snížená",J289,0)</f>
        <v>0</v>
      </c>
      <c r="BG289" s="242">
        <f>IF(N289="zákl. přenesená",J289,0)</f>
        <v>0</v>
      </c>
      <c r="BH289" s="242">
        <f>IF(N289="sníž. přenesená",J289,0)</f>
        <v>0</v>
      </c>
      <c r="BI289" s="242">
        <f>IF(N289="nulová",J289,0)</f>
        <v>0</v>
      </c>
      <c r="BJ289" s="18" t="s">
        <v>84</v>
      </c>
      <c r="BK289" s="242">
        <f>ROUND(I289*H289,2)</f>
        <v>0</v>
      </c>
      <c r="BL289" s="18" t="s">
        <v>241</v>
      </c>
      <c r="BM289" s="241" t="s">
        <v>1879</v>
      </c>
    </row>
    <row r="290" s="2" customFormat="1" ht="6.96" customHeight="1">
      <c r="A290" s="39"/>
      <c r="B290" s="67"/>
      <c r="C290" s="68"/>
      <c r="D290" s="68"/>
      <c r="E290" s="68"/>
      <c r="F290" s="68"/>
      <c r="G290" s="68"/>
      <c r="H290" s="68"/>
      <c r="I290" s="68"/>
      <c r="J290" s="68"/>
      <c r="K290" s="68"/>
      <c r="L290" s="45"/>
      <c r="M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</sheetData>
  <sheetProtection sheet="1" autoFilter="0" formatColumns="0" formatRows="0" objects="1" scenarios="1" spinCount="100000" saltValue="DS1IM126NqJHDT286wZksfrotTqq9tbjEs/Y1oNUaSIzg53d64WyQs3mbAWyFFDe7Hcopcf6mMkym0EJDg71XQ==" hashValue="9ah6C4aFf8F3BYj+Ui+Y0IUx6g3AJ65S+LHjZspvlzA9gIAymuJzSvwImClkLkajwJgAQjctKuzR9lNGFJMJIw==" algorithmName="SHA-512" password="CC35"/>
  <autoFilter ref="C129:K28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5210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ROUND((SUM(BE127:BE243)),  2)</f>
        <v>0</v>
      </c>
      <c r="G35" s="39"/>
      <c r="H35" s="39"/>
      <c r="I35" s="166">
        <v>0.20999999999999999</v>
      </c>
      <c r="J35" s="165">
        <f>ROUND(((SUM(BE127:BE243))*I35),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ROUND((SUM(BF127:BF243)),  2)</f>
        <v>0</v>
      </c>
      <c r="G36" s="39"/>
      <c r="H36" s="39"/>
      <c r="I36" s="166">
        <v>0.12</v>
      </c>
      <c r="J36" s="165">
        <f>ROUND(((SUM(BF127:BF243))*I36),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ROUND((SUM(BG127:BG243)),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ROUND((SUM(BH127:BH243)),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ROUND((SUM(BI127:BI243)),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5211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5212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5213</v>
      </c>
      <c r="E101" s="198"/>
      <c r="F101" s="198"/>
      <c r="G101" s="198"/>
      <c r="H101" s="198"/>
      <c r="I101" s="198"/>
      <c r="J101" s="199">
        <f>J165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5214</v>
      </c>
      <c r="E102" s="198"/>
      <c r="F102" s="198"/>
      <c r="G102" s="198"/>
      <c r="H102" s="198"/>
      <c r="I102" s="198"/>
      <c r="J102" s="199">
        <f>J176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5215</v>
      </c>
      <c r="E103" s="198"/>
      <c r="F103" s="198"/>
      <c r="G103" s="198"/>
      <c r="H103" s="198"/>
      <c r="I103" s="198"/>
      <c r="J103" s="199">
        <f>J209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5216</v>
      </c>
      <c r="E104" s="198"/>
      <c r="F104" s="198"/>
      <c r="G104" s="198"/>
      <c r="H104" s="198"/>
      <c r="I104" s="198"/>
      <c r="J104" s="199">
        <f>J232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5217</v>
      </c>
      <c r="E105" s="198"/>
      <c r="F105" s="198"/>
      <c r="G105" s="198"/>
      <c r="H105" s="198"/>
      <c r="I105" s="198"/>
      <c r="J105" s="199">
        <f>J238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220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178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181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184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D.1.4.5 - Slaboproud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České Budějovice</v>
      </c>
      <c r="G121" s="41"/>
      <c r="H121" s="41"/>
      <c r="I121" s="33" t="s">
        <v>22</v>
      </c>
      <c r="J121" s="80" t="str">
        <f>IF(J14="","",J14)</f>
        <v>13. 6. 2025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30</v>
      </c>
      <c r="J123" s="37" t="str">
        <f>E23</f>
        <v>AGP nova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28</v>
      </c>
      <c r="D124" s="41"/>
      <c r="E124" s="41"/>
      <c r="F124" s="28" t="str">
        <f>IF(E20="","",E20)</f>
        <v>Vyplň údaj</v>
      </c>
      <c r="G124" s="41"/>
      <c r="H124" s="41"/>
      <c r="I124" s="33" t="s">
        <v>33</v>
      </c>
      <c r="J124" s="37" t="str">
        <f>E26</f>
        <v>QSB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221</v>
      </c>
      <c r="D126" s="204" t="s">
        <v>62</v>
      </c>
      <c r="E126" s="204" t="s">
        <v>58</v>
      </c>
      <c r="F126" s="204" t="s">
        <v>59</v>
      </c>
      <c r="G126" s="204" t="s">
        <v>222</v>
      </c>
      <c r="H126" s="204" t="s">
        <v>223</v>
      </c>
      <c r="I126" s="204" t="s">
        <v>224</v>
      </c>
      <c r="J126" s="205" t="s">
        <v>192</v>
      </c>
      <c r="K126" s="206" t="s">
        <v>225</v>
      </c>
      <c r="L126" s="207"/>
      <c r="M126" s="101" t="s">
        <v>1</v>
      </c>
      <c r="N126" s="102" t="s">
        <v>41</v>
      </c>
      <c r="O126" s="102" t="s">
        <v>226</v>
      </c>
      <c r="P126" s="102" t="s">
        <v>227</v>
      </c>
      <c r="Q126" s="102" t="s">
        <v>228</v>
      </c>
      <c r="R126" s="102" t="s">
        <v>229</v>
      </c>
      <c r="S126" s="102" t="s">
        <v>230</v>
      </c>
      <c r="T126" s="103" t="s">
        <v>231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232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76</v>
      </c>
      <c r="AU127" s="18" t="s">
        <v>194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76</v>
      </c>
      <c r="E128" s="216" t="s">
        <v>2152</v>
      </c>
      <c r="F128" s="216" t="s">
        <v>5218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P129+P165+P176+P209+P232+P238</f>
        <v>0</v>
      </c>
      <c r="Q128" s="221"/>
      <c r="R128" s="222">
        <f>R129+R165+R176+R209+R232+R238</f>
        <v>0</v>
      </c>
      <c r="S128" s="221"/>
      <c r="T128" s="223">
        <f>T129+T165+T176+T209+T232+T238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84</v>
      </c>
      <c r="AT128" s="225" t="s">
        <v>76</v>
      </c>
      <c r="AU128" s="225" t="s">
        <v>77</v>
      </c>
      <c r="AY128" s="224" t="s">
        <v>235</v>
      </c>
      <c r="BK128" s="226">
        <f>BK129+BK165+BK176+BK209+BK232+BK238</f>
        <v>0</v>
      </c>
    </row>
    <row r="129" s="12" customFormat="1" ht="22.8" customHeight="1">
      <c r="A129" s="12"/>
      <c r="B129" s="213"/>
      <c r="C129" s="214"/>
      <c r="D129" s="215" t="s">
        <v>76</v>
      </c>
      <c r="E129" s="227" t="s">
        <v>4452</v>
      </c>
      <c r="F129" s="227" t="s">
        <v>5219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f>SUM(P130:P164)</f>
        <v>0</v>
      </c>
      <c r="Q129" s="221"/>
      <c r="R129" s="222">
        <f>SUM(R130:R164)</f>
        <v>0</v>
      </c>
      <c r="S129" s="221"/>
      <c r="T129" s="223">
        <f>SUM(T130:T164)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84</v>
      </c>
      <c r="AT129" s="225" t="s">
        <v>76</v>
      </c>
      <c r="AU129" s="225" t="s">
        <v>84</v>
      </c>
      <c r="AY129" s="224" t="s">
        <v>235</v>
      </c>
      <c r="BK129" s="226">
        <f>SUM(BK130:BK164)</f>
        <v>0</v>
      </c>
    </row>
    <row r="130" s="2" customFormat="1" ht="21.75" customHeight="1">
      <c r="A130" s="39"/>
      <c r="B130" s="40"/>
      <c r="C130" s="229" t="s">
        <v>84</v>
      </c>
      <c r="D130" s="229" t="s">
        <v>237</v>
      </c>
      <c r="E130" s="230" t="s">
        <v>5220</v>
      </c>
      <c r="F130" s="231" t="s">
        <v>5221</v>
      </c>
      <c r="G130" s="232" t="s">
        <v>676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241</v>
      </c>
      <c r="AT130" s="241" t="s">
        <v>237</v>
      </c>
      <c r="AU130" s="241" t="s">
        <v>86</v>
      </c>
      <c r="AY130" s="18" t="s">
        <v>235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241</v>
      </c>
      <c r="BM130" s="241" t="s">
        <v>86</v>
      </c>
    </row>
    <row r="131" s="2" customFormat="1" ht="16.5" customHeight="1">
      <c r="A131" s="39"/>
      <c r="B131" s="40"/>
      <c r="C131" s="229" t="s">
        <v>86</v>
      </c>
      <c r="D131" s="229" t="s">
        <v>237</v>
      </c>
      <c r="E131" s="230" t="s">
        <v>5222</v>
      </c>
      <c r="F131" s="231" t="s">
        <v>5223</v>
      </c>
      <c r="G131" s="232" t="s">
        <v>676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241</v>
      </c>
      <c r="AT131" s="241" t="s">
        <v>237</v>
      </c>
      <c r="AU131" s="241" t="s">
        <v>86</v>
      </c>
      <c r="AY131" s="18" t="s">
        <v>235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241</v>
      </c>
      <c r="BM131" s="241" t="s">
        <v>241</v>
      </c>
    </row>
    <row r="132" s="2" customFormat="1" ht="24.15" customHeight="1">
      <c r="A132" s="39"/>
      <c r="B132" s="40"/>
      <c r="C132" s="229" t="s">
        <v>250</v>
      </c>
      <c r="D132" s="229" t="s">
        <v>237</v>
      </c>
      <c r="E132" s="230" t="s">
        <v>5224</v>
      </c>
      <c r="F132" s="231" t="s">
        <v>5225</v>
      </c>
      <c r="G132" s="232" t="s">
        <v>676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241</v>
      </c>
      <c r="AT132" s="241" t="s">
        <v>237</v>
      </c>
      <c r="AU132" s="241" t="s">
        <v>86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241</v>
      </c>
      <c r="BM132" s="241" t="s">
        <v>269</v>
      </c>
    </row>
    <row r="133" s="2" customFormat="1" ht="24.15" customHeight="1">
      <c r="A133" s="39"/>
      <c r="B133" s="40"/>
      <c r="C133" s="229" t="s">
        <v>241</v>
      </c>
      <c r="D133" s="229" t="s">
        <v>237</v>
      </c>
      <c r="E133" s="230" t="s">
        <v>5226</v>
      </c>
      <c r="F133" s="231" t="s">
        <v>5227</v>
      </c>
      <c r="G133" s="232" t="s">
        <v>676</v>
      </c>
      <c r="H133" s="233">
        <v>3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241</v>
      </c>
      <c r="AT133" s="241" t="s">
        <v>237</v>
      </c>
      <c r="AU133" s="241" t="s">
        <v>86</v>
      </c>
      <c r="AY133" s="18" t="s">
        <v>235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241</v>
      </c>
      <c r="BM133" s="241" t="s">
        <v>281</v>
      </c>
    </row>
    <row r="134" s="2" customFormat="1" ht="16.5" customHeight="1">
      <c r="A134" s="39"/>
      <c r="B134" s="40"/>
      <c r="C134" s="229" t="s">
        <v>263</v>
      </c>
      <c r="D134" s="229" t="s">
        <v>237</v>
      </c>
      <c r="E134" s="230" t="s">
        <v>5228</v>
      </c>
      <c r="F134" s="231" t="s">
        <v>5229</v>
      </c>
      <c r="G134" s="232" t="s">
        <v>676</v>
      </c>
      <c r="H134" s="233">
        <v>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241</v>
      </c>
      <c r="AT134" s="241" t="s">
        <v>237</v>
      </c>
      <c r="AU134" s="241" t="s">
        <v>86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241</v>
      </c>
      <c r="BM134" s="241" t="s">
        <v>291</v>
      </c>
    </row>
    <row r="135" s="2" customFormat="1" ht="16.5" customHeight="1">
      <c r="A135" s="39"/>
      <c r="B135" s="40"/>
      <c r="C135" s="229" t="s">
        <v>269</v>
      </c>
      <c r="D135" s="229" t="s">
        <v>237</v>
      </c>
      <c r="E135" s="230" t="s">
        <v>5230</v>
      </c>
      <c r="F135" s="231" t="s">
        <v>5231</v>
      </c>
      <c r="G135" s="232" t="s">
        <v>676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241</v>
      </c>
      <c r="AT135" s="241" t="s">
        <v>237</v>
      </c>
      <c r="AU135" s="241" t="s">
        <v>86</v>
      </c>
      <c r="AY135" s="18" t="s">
        <v>235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241</v>
      </c>
      <c r="BM135" s="241" t="s">
        <v>8</v>
      </c>
    </row>
    <row r="136" s="2" customFormat="1" ht="16.5" customHeight="1">
      <c r="A136" s="39"/>
      <c r="B136" s="40"/>
      <c r="C136" s="229" t="s">
        <v>277</v>
      </c>
      <c r="D136" s="229" t="s">
        <v>237</v>
      </c>
      <c r="E136" s="230" t="s">
        <v>5232</v>
      </c>
      <c r="F136" s="231" t="s">
        <v>5233</v>
      </c>
      <c r="G136" s="232" t="s">
        <v>676</v>
      </c>
      <c r="H136" s="233">
        <v>7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241</v>
      </c>
      <c r="AT136" s="241" t="s">
        <v>237</v>
      </c>
      <c r="AU136" s="241" t="s">
        <v>86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241</v>
      </c>
      <c r="BM136" s="241" t="s">
        <v>315</v>
      </c>
    </row>
    <row r="137" s="2" customFormat="1" ht="24.15" customHeight="1">
      <c r="A137" s="39"/>
      <c r="B137" s="40"/>
      <c r="C137" s="229" t="s">
        <v>281</v>
      </c>
      <c r="D137" s="229" t="s">
        <v>237</v>
      </c>
      <c r="E137" s="230" t="s">
        <v>5234</v>
      </c>
      <c r="F137" s="231" t="s">
        <v>5235</v>
      </c>
      <c r="G137" s="232" t="s">
        <v>676</v>
      </c>
      <c r="H137" s="233">
        <v>4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241</v>
      </c>
      <c r="AT137" s="241" t="s">
        <v>237</v>
      </c>
      <c r="AU137" s="241" t="s">
        <v>86</v>
      </c>
      <c r="AY137" s="18" t="s">
        <v>235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241</v>
      </c>
      <c r="BM137" s="241" t="s">
        <v>325</v>
      </c>
    </row>
    <row r="138" s="2" customFormat="1" ht="16.5" customHeight="1">
      <c r="A138" s="39"/>
      <c r="B138" s="40"/>
      <c r="C138" s="229" t="s">
        <v>286</v>
      </c>
      <c r="D138" s="229" t="s">
        <v>237</v>
      </c>
      <c r="E138" s="230" t="s">
        <v>5236</v>
      </c>
      <c r="F138" s="231" t="s">
        <v>5237</v>
      </c>
      <c r="G138" s="232" t="s">
        <v>676</v>
      </c>
      <c r="H138" s="233">
        <v>6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241</v>
      </c>
      <c r="AT138" s="241" t="s">
        <v>237</v>
      </c>
      <c r="AU138" s="241" t="s">
        <v>86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241</v>
      </c>
      <c r="BM138" s="241" t="s">
        <v>339</v>
      </c>
    </row>
    <row r="139" s="2" customFormat="1" ht="16.5" customHeight="1">
      <c r="A139" s="39"/>
      <c r="B139" s="40"/>
      <c r="C139" s="229" t="s">
        <v>291</v>
      </c>
      <c r="D139" s="229" t="s">
        <v>237</v>
      </c>
      <c r="E139" s="230" t="s">
        <v>5238</v>
      </c>
      <c r="F139" s="231" t="s">
        <v>5239</v>
      </c>
      <c r="G139" s="232" t="s">
        <v>676</v>
      </c>
      <c r="H139" s="233">
        <v>15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241</v>
      </c>
      <c r="AT139" s="241" t="s">
        <v>237</v>
      </c>
      <c r="AU139" s="241" t="s">
        <v>86</v>
      </c>
      <c r="AY139" s="18" t="s">
        <v>235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241</v>
      </c>
      <c r="BM139" s="241" t="s">
        <v>349</v>
      </c>
    </row>
    <row r="140" s="2" customFormat="1" ht="24.15" customHeight="1">
      <c r="A140" s="39"/>
      <c r="B140" s="40"/>
      <c r="C140" s="229" t="s">
        <v>298</v>
      </c>
      <c r="D140" s="229" t="s">
        <v>237</v>
      </c>
      <c r="E140" s="230" t="s">
        <v>5240</v>
      </c>
      <c r="F140" s="231" t="s">
        <v>5241</v>
      </c>
      <c r="G140" s="232" t="s">
        <v>676</v>
      </c>
      <c r="H140" s="233">
        <v>2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241</v>
      </c>
      <c r="AT140" s="241" t="s">
        <v>237</v>
      </c>
      <c r="AU140" s="241" t="s">
        <v>86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241</v>
      </c>
      <c r="BM140" s="241" t="s">
        <v>364</v>
      </c>
    </row>
    <row r="141" s="2" customFormat="1" ht="44.25" customHeight="1">
      <c r="A141" s="39"/>
      <c r="B141" s="40"/>
      <c r="C141" s="229" t="s">
        <v>8</v>
      </c>
      <c r="D141" s="229" t="s">
        <v>237</v>
      </c>
      <c r="E141" s="230" t="s">
        <v>5242</v>
      </c>
      <c r="F141" s="231" t="s">
        <v>5243</v>
      </c>
      <c r="G141" s="232" t="s">
        <v>676</v>
      </c>
      <c r="H141" s="233">
        <v>3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241</v>
      </c>
      <c r="AT141" s="241" t="s">
        <v>237</v>
      </c>
      <c r="AU141" s="241" t="s">
        <v>86</v>
      </c>
      <c r="AY141" s="18" t="s">
        <v>235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241</v>
      </c>
      <c r="BM141" s="241" t="s">
        <v>378</v>
      </c>
    </row>
    <row r="142" s="2" customFormat="1" ht="24.15" customHeight="1">
      <c r="A142" s="39"/>
      <c r="B142" s="40"/>
      <c r="C142" s="229" t="s">
        <v>310</v>
      </c>
      <c r="D142" s="229" t="s">
        <v>237</v>
      </c>
      <c r="E142" s="230" t="s">
        <v>5244</v>
      </c>
      <c r="F142" s="231" t="s">
        <v>5245</v>
      </c>
      <c r="G142" s="232" t="s">
        <v>676</v>
      </c>
      <c r="H142" s="233">
        <v>12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241</v>
      </c>
      <c r="AT142" s="241" t="s">
        <v>237</v>
      </c>
      <c r="AU142" s="241" t="s">
        <v>86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241</v>
      </c>
      <c r="BM142" s="241" t="s">
        <v>388</v>
      </c>
    </row>
    <row r="143" s="2" customFormat="1" ht="16.5" customHeight="1">
      <c r="A143" s="39"/>
      <c r="B143" s="40"/>
      <c r="C143" s="229" t="s">
        <v>315</v>
      </c>
      <c r="D143" s="229" t="s">
        <v>237</v>
      </c>
      <c r="E143" s="230" t="s">
        <v>5246</v>
      </c>
      <c r="F143" s="231" t="s">
        <v>5247</v>
      </c>
      <c r="G143" s="232" t="s">
        <v>676</v>
      </c>
      <c r="H143" s="233">
        <v>40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241</v>
      </c>
      <c r="AT143" s="241" t="s">
        <v>237</v>
      </c>
      <c r="AU143" s="241" t="s">
        <v>86</v>
      </c>
      <c r="AY143" s="18" t="s">
        <v>235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241</v>
      </c>
      <c r="BM143" s="241" t="s">
        <v>400</v>
      </c>
    </row>
    <row r="144" s="2" customFormat="1" ht="21.75" customHeight="1">
      <c r="A144" s="39"/>
      <c r="B144" s="40"/>
      <c r="C144" s="229" t="s">
        <v>320</v>
      </c>
      <c r="D144" s="229" t="s">
        <v>237</v>
      </c>
      <c r="E144" s="230" t="s">
        <v>5248</v>
      </c>
      <c r="F144" s="231" t="s">
        <v>5249</v>
      </c>
      <c r="G144" s="232" t="s">
        <v>676</v>
      </c>
      <c r="H144" s="233">
        <v>20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241</v>
      </c>
      <c r="AT144" s="241" t="s">
        <v>237</v>
      </c>
      <c r="AU144" s="241" t="s">
        <v>86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241</v>
      </c>
      <c r="BM144" s="241" t="s">
        <v>408</v>
      </c>
    </row>
    <row r="145" s="2" customFormat="1" ht="21.75" customHeight="1">
      <c r="A145" s="39"/>
      <c r="B145" s="40"/>
      <c r="C145" s="229" t="s">
        <v>325</v>
      </c>
      <c r="D145" s="229" t="s">
        <v>237</v>
      </c>
      <c r="E145" s="230" t="s">
        <v>5250</v>
      </c>
      <c r="F145" s="231" t="s">
        <v>5251</v>
      </c>
      <c r="G145" s="232" t="s">
        <v>676</v>
      </c>
      <c r="H145" s="233">
        <v>161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241</v>
      </c>
      <c r="AT145" s="241" t="s">
        <v>237</v>
      </c>
      <c r="AU145" s="241" t="s">
        <v>86</v>
      </c>
      <c r="AY145" s="18" t="s">
        <v>235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241</v>
      </c>
      <c r="BM145" s="241" t="s">
        <v>421</v>
      </c>
    </row>
    <row r="146" s="2" customFormat="1" ht="16.5" customHeight="1">
      <c r="A146" s="39"/>
      <c r="B146" s="40"/>
      <c r="C146" s="229" t="s">
        <v>331</v>
      </c>
      <c r="D146" s="229" t="s">
        <v>237</v>
      </c>
      <c r="E146" s="230" t="s">
        <v>5252</v>
      </c>
      <c r="F146" s="231" t="s">
        <v>5253</v>
      </c>
      <c r="G146" s="232" t="s">
        <v>1194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241</v>
      </c>
      <c r="AT146" s="241" t="s">
        <v>237</v>
      </c>
      <c r="AU146" s="241" t="s">
        <v>86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241</v>
      </c>
      <c r="BM146" s="241" t="s">
        <v>435</v>
      </c>
    </row>
    <row r="147" s="2" customFormat="1" ht="16.5" customHeight="1">
      <c r="A147" s="39"/>
      <c r="B147" s="40"/>
      <c r="C147" s="229" t="s">
        <v>339</v>
      </c>
      <c r="D147" s="229" t="s">
        <v>237</v>
      </c>
      <c r="E147" s="230" t="s">
        <v>5254</v>
      </c>
      <c r="F147" s="231" t="s">
        <v>5255</v>
      </c>
      <c r="G147" s="232" t="s">
        <v>676</v>
      </c>
      <c r="H147" s="233">
        <v>8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241</v>
      </c>
      <c r="AT147" s="241" t="s">
        <v>237</v>
      </c>
      <c r="AU147" s="241" t="s">
        <v>86</v>
      </c>
      <c r="AY147" s="18" t="s">
        <v>235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241</v>
      </c>
      <c r="BM147" s="241" t="s">
        <v>449</v>
      </c>
    </row>
    <row r="148" s="2" customFormat="1" ht="16.5" customHeight="1">
      <c r="A148" s="39"/>
      <c r="B148" s="40"/>
      <c r="C148" s="229" t="s">
        <v>344</v>
      </c>
      <c r="D148" s="229" t="s">
        <v>237</v>
      </c>
      <c r="E148" s="230" t="s">
        <v>5256</v>
      </c>
      <c r="F148" s="231" t="s">
        <v>5257</v>
      </c>
      <c r="G148" s="232" t="s">
        <v>676</v>
      </c>
      <c r="H148" s="233">
        <v>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86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459</v>
      </c>
    </row>
    <row r="149" s="2" customFormat="1" ht="16.5" customHeight="1">
      <c r="A149" s="39"/>
      <c r="B149" s="40"/>
      <c r="C149" s="229" t="s">
        <v>349</v>
      </c>
      <c r="D149" s="229" t="s">
        <v>237</v>
      </c>
      <c r="E149" s="230" t="s">
        <v>5258</v>
      </c>
      <c r="F149" s="231" t="s">
        <v>5259</v>
      </c>
      <c r="G149" s="232" t="s">
        <v>676</v>
      </c>
      <c r="H149" s="233">
        <v>6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241</v>
      </c>
      <c r="AT149" s="241" t="s">
        <v>237</v>
      </c>
      <c r="AU149" s="241" t="s">
        <v>86</v>
      </c>
      <c r="AY149" s="18" t="s">
        <v>235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241</v>
      </c>
      <c r="BM149" s="241" t="s">
        <v>470</v>
      </c>
    </row>
    <row r="150" s="2" customFormat="1" ht="16.5" customHeight="1">
      <c r="A150" s="39"/>
      <c r="B150" s="40"/>
      <c r="C150" s="229" t="s">
        <v>7</v>
      </c>
      <c r="D150" s="229" t="s">
        <v>237</v>
      </c>
      <c r="E150" s="230" t="s">
        <v>5260</v>
      </c>
      <c r="F150" s="231" t="s">
        <v>5261</v>
      </c>
      <c r="G150" s="232" t="s">
        <v>174</v>
      </c>
      <c r="H150" s="233">
        <v>160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241</v>
      </c>
      <c r="AT150" s="241" t="s">
        <v>237</v>
      </c>
      <c r="AU150" s="241" t="s">
        <v>86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241</v>
      </c>
      <c r="BM150" s="241" t="s">
        <v>493</v>
      </c>
    </row>
    <row r="151" s="2" customFormat="1" ht="16.5" customHeight="1">
      <c r="A151" s="39"/>
      <c r="B151" s="40"/>
      <c r="C151" s="229" t="s">
        <v>364</v>
      </c>
      <c r="D151" s="229" t="s">
        <v>237</v>
      </c>
      <c r="E151" s="230" t="s">
        <v>5262</v>
      </c>
      <c r="F151" s="231" t="s">
        <v>5263</v>
      </c>
      <c r="G151" s="232" t="s">
        <v>174</v>
      </c>
      <c r="H151" s="233">
        <v>720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241</v>
      </c>
      <c r="AT151" s="241" t="s">
        <v>237</v>
      </c>
      <c r="AU151" s="241" t="s">
        <v>86</v>
      </c>
      <c r="AY151" s="18" t="s">
        <v>235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241</v>
      </c>
      <c r="BM151" s="241" t="s">
        <v>503</v>
      </c>
    </row>
    <row r="152" s="2" customFormat="1" ht="24.15" customHeight="1">
      <c r="A152" s="39"/>
      <c r="B152" s="40"/>
      <c r="C152" s="229" t="s">
        <v>373</v>
      </c>
      <c r="D152" s="229" t="s">
        <v>237</v>
      </c>
      <c r="E152" s="230" t="s">
        <v>5264</v>
      </c>
      <c r="F152" s="231" t="s">
        <v>5265</v>
      </c>
      <c r="G152" s="232" t="s">
        <v>174</v>
      </c>
      <c r="H152" s="233">
        <v>7900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241</v>
      </c>
      <c r="AT152" s="241" t="s">
        <v>237</v>
      </c>
      <c r="AU152" s="241" t="s">
        <v>86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241</v>
      </c>
      <c r="BM152" s="241" t="s">
        <v>513</v>
      </c>
    </row>
    <row r="153" s="2" customFormat="1" ht="16.5" customHeight="1">
      <c r="A153" s="39"/>
      <c r="B153" s="40"/>
      <c r="C153" s="229" t="s">
        <v>378</v>
      </c>
      <c r="D153" s="229" t="s">
        <v>237</v>
      </c>
      <c r="E153" s="230" t="s">
        <v>5266</v>
      </c>
      <c r="F153" s="231" t="s">
        <v>5267</v>
      </c>
      <c r="G153" s="232" t="s">
        <v>174</v>
      </c>
      <c r="H153" s="233">
        <v>70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241</v>
      </c>
      <c r="AT153" s="241" t="s">
        <v>237</v>
      </c>
      <c r="AU153" s="241" t="s">
        <v>86</v>
      </c>
      <c r="AY153" s="18" t="s">
        <v>235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241</v>
      </c>
      <c r="BM153" s="241" t="s">
        <v>524</v>
      </c>
    </row>
    <row r="154" s="2" customFormat="1" ht="24.15" customHeight="1">
      <c r="A154" s="39"/>
      <c r="B154" s="40"/>
      <c r="C154" s="229" t="s">
        <v>383</v>
      </c>
      <c r="D154" s="229" t="s">
        <v>237</v>
      </c>
      <c r="E154" s="230" t="s">
        <v>5268</v>
      </c>
      <c r="F154" s="231" t="s">
        <v>5269</v>
      </c>
      <c r="G154" s="232" t="s">
        <v>174</v>
      </c>
      <c r="H154" s="233">
        <v>250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241</v>
      </c>
      <c r="AT154" s="241" t="s">
        <v>237</v>
      </c>
      <c r="AU154" s="241" t="s">
        <v>86</v>
      </c>
      <c r="AY154" s="18" t="s">
        <v>235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241</v>
      </c>
      <c r="BM154" s="241" t="s">
        <v>534</v>
      </c>
    </row>
    <row r="155" s="2" customFormat="1" ht="16.5" customHeight="1">
      <c r="A155" s="39"/>
      <c r="B155" s="40"/>
      <c r="C155" s="229" t="s">
        <v>388</v>
      </c>
      <c r="D155" s="229" t="s">
        <v>237</v>
      </c>
      <c r="E155" s="230" t="s">
        <v>5270</v>
      </c>
      <c r="F155" s="231" t="s">
        <v>5271</v>
      </c>
      <c r="G155" s="232" t="s">
        <v>174</v>
      </c>
      <c r="H155" s="233">
        <v>150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241</v>
      </c>
      <c r="AT155" s="241" t="s">
        <v>237</v>
      </c>
      <c r="AU155" s="241" t="s">
        <v>86</v>
      </c>
      <c r="AY155" s="18" t="s">
        <v>235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241</v>
      </c>
      <c r="BM155" s="241" t="s">
        <v>543</v>
      </c>
    </row>
    <row r="156" s="2" customFormat="1" ht="16.5" customHeight="1">
      <c r="A156" s="39"/>
      <c r="B156" s="40"/>
      <c r="C156" s="229" t="s">
        <v>394</v>
      </c>
      <c r="D156" s="229" t="s">
        <v>237</v>
      </c>
      <c r="E156" s="230" t="s">
        <v>5272</v>
      </c>
      <c r="F156" s="231" t="s">
        <v>5273</v>
      </c>
      <c r="G156" s="232" t="s">
        <v>174</v>
      </c>
      <c r="H156" s="233">
        <v>215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241</v>
      </c>
      <c r="AT156" s="241" t="s">
        <v>237</v>
      </c>
      <c r="AU156" s="241" t="s">
        <v>86</v>
      </c>
      <c r="AY156" s="18" t="s">
        <v>235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241</v>
      </c>
      <c r="BM156" s="241" t="s">
        <v>551</v>
      </c>
    </row>
    <row r="157" s="2" customFormat="1" ht="24.15" customHeight="1">
      <c r="A157" s="39"/>
      <c r="B157" s="40"/>
      <c r="C157" s="229" t="s">
        <v>400</v>
      </c>
      <c r="D157" s="229" t="s">
        <v>237</v>
      </c>
      <c r="E157" s="230" t="s">
        <v>5274</v>
      </c>
      <c r="F157" s="231" t="s">
        <v>5275</v>
      </c>
      <c r="G157" s="232" t="s">
        <v>174</v>
      </c>
      <c r="H157" s="233">
        <v>80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241</v>
      </c>
      <c r="AT157" s="241" t="s">
        <v>237</v>
      </c>
      <c r="AU157" s="241" t="s">
        <v>86</v>
      </c>
      <c r="AY157" s="18" t="s">
        <v>235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241</v>
      </c>
      <c r="BM157" s="241" t="s">
        <v>563</v>
      </c>
    </row>
    <row r="158" s="2" customFormat="1" ht="16.5" customHeight="1">
      <c r="A158" s="39"/>
      <c r="B158" s="40"/>
      <c r="C158" s="229" t="s">
        <v>404</v>
      </c>
      <c r="D158" s="229" t="s">
        <v>237</v>
      </c>
      <c r="E158" s="230" t="s">
        <v>5276</v>
      </c>
      <c r="F158" s="231" t="s">
        <v>5277</v>
      </c>
      <c r="G158" s="232" t="s">
        <v>676</v>
      </c>
      <c r="H158" s="233">
        <v>26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241</v>
      </c>
      <c r="AT158" s="241" t="s">
        <v>237</v>
      </c>
      <c r="AU158" s="241" t="s">
        <v>86</v>
      </c>
      <c r="AY158" s="18" t="s">
        <v>235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241</v>
      </c>
      <c r="BM158" s="241" t="s">
        <v>572</v>
      </c>
    </row>
    <row r="159" s="2" customFormat="1" ht="33" customHeight="1">
      <c r="A159" s="39"/>
      <c r="B159" s="40"/>
      <c r="C159" s="229" t="s">
        <v>408</v>
      </c>
      <c r="D159" s="229" t="s">
        <v>237</v>
      </c>
      <c r="E159" s="230" t="s">
        <v>5278</v>
      </c>
      <c r="F159" s="231" t="s">
        <v>5279</v>
      </c>
      <c r="G159" s="232" t="s">
        <v>676</v>
      </c>
      <c r="H159" s="233">
        <v>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241</v>
      </c>
      <c r="AT159" s="241" t="s">
        <v>237</v>
      </c>
      <c r="AU159" s="241" t="s">
        <v>86</v>
      </c>
      <c r="AY159" s="18" t="s">
        <v>235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241</v>
      </c>
      <c r="BM159" s="241" t="s">
        <v>581</v>
      </c>
    </row>
    <row r="160" s="2" customFormat="1" ht="21.75" customHeight="1">
      <c r="A160" s="39"/>
      <c r="B160" s="40"/>
      <c r="C160" s="229" t="s">
        <v>416</v>
      </c>
      <c r="D160" s="229" t="s">
        <v>237</v>
      </c>
      <c r="E160" s="230" t="s">
        <v>5280</v>
      </c>
      <c r="F160" s="231" t="s">
        <v>5281</v>
      </c>
      <c r="G160" s="232" t="s">
        <v>676</v>
      </c>
      <c r="H160" s="233">
        <v>26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241</v>
      </c>
      <c r="AT160" s="241" t="s">
        <v>237</v>
      </c>
      <c r="AU160" s="241" t="s">
        <v>86</v>
      </c>
      <c r="AY160" s="18" t="s">
        <v>235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241</v>
      </c>
      <c r="BM160" s="241" t="s">
        <v>590</v>
      </c>
    </row>
    <row r="161" s="2" customFormat="1" ht="16.5" customHeight="1">
      <c r="A161" s="39"/>
      <c r="B161" s="40"/>
      <c r="C161" s="229" t="s">
        <v>421</v>
      </c>
      <c r="D161" s="229" t="s">
        <v>237</v>
      </c>
      <c r="E161" s="230" t="s">
        <v>5282</v>
      </c>
      <c r="F161" s="231" t="s">
        <v>5283</v>
      </c>
      <c r="G161" s="232" t="s">
        <v>676</v>
      </c>
      <c r="H161" s="233">
        <v>350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241</v>
      </c>
      <c r="AT161" s="241" t="s">
        <v>237</v>
      </c>
      <c r="AU161" s="241" t="s">
        <v>86</v>
      </c>
      <c r="AY161" s="18" t="s">
        <v>235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241</v>
      </c>
      <c r="BM161" s="241" t="s">
        <v>617</v>
      </c>
    </row>
    <row r="162" s="2" customFormat="1" ht="16.5" customHeight="1">
      <c r="A162" s="39"/>
      <c r="B162" s="40"/>
      <c r="C162" s="229" t="s">
        <v>428</v>
      </c>
      <c r="D162" s="229" t="s">
        <v>237</v>
      </c>
      <c r="E162" s="230" t="s">
        <v>5284</v>
      </c>
      <c r="F162" s="231" t="s">
        <v>5285</v>
      </c>
      <c r="G162" s="232" t="s">
        <v>1194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241</v>
      </c>
      <c r="AT162" s="241" t="s">
        <v>237</v>
      </c>
      <c r="AU162" s="241" t="s">
        <v>86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241</v>
      </c>
      <c r="BM162" s="241" t="s">
        <v>627</v>
      </c>
    </row>
    <row r="163" s="2" customFormat="1" ht="16.5" customHeight="1">
      <c r="A163" s="39"/>
      <c r="B163" s="40"/>
      <c r="C163" s="229" t="s">
        <v>435</v>
      </c>
      <c r="D163" s="229" t="s">
        <v>237</v>
      </c>
      <c r="E163" s="230" t="s">
        <v>5286</v>
      </c>
      <c r="F163" s="231" t="s">
        <v>5287</v>
      </c>
      <c r="G163" s="232" t="s">
        <v>1194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241</v>
      </c>
      <c r="AT163" s="241" t="s">
        <v>237</v>
      </c>
      <c r="AU163" s="241" t="s">
        <v>86</v>
      </c>
      <c r="AY163" s="18" t="s">
        <v>235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241</v>
      </c>
      <c r="BM163" s="241" t="s">
        <v>635</v>
      </c>
    </row>
    <row r="164" s="2" customFormat="1" ht="16.5" customHeight="1">
      <c r="A164" s="39"/>
      <c r="B164" s="40"/>
      <c r="C164" s="229" t="s">
        <v>443</v>
      </c>
      <c r="D164" s="229" t="s">
        <v>237</v>
      </c>
      <c r="E164" s="230" t="s">
        <v>5288</v>
      </c>
      <c r="F164" s="231" t="s">
        <v>844</v>
      </c>
      <c r="G164" s="232" t="s">
        <v>4030</v>
      </c>
      <c r="H164" s="313"/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241</v>
      </c>
      <c r="AT164" s="241" t="s">
        <v>237</v>
      </c>
      <c r="AU164" s="241" t="s">
        <v>86</v>
      </c>
      <c r="AY164" s="18" t="s">
        <v>235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241</v>
      </c>
      <c r="BM164" s="241" t="s">
        <v>643</v>
      </c>
    </row>
    <row r="165" s="12" customFormat="1" ht="22.8" customHeight="1">
      <c r="A165" s="12"/>
      <c r="B165" s="213"/>
      <c r="C165" s="214"/>
      <c r="D165" s="215" t="s">
        <v>76</v>
      </c>
      <c r="E165" s="227" t="s">
        <v>4465</v>
      </c>
      <c r="F165" s="227" t="s">
        <v>5289</v>
      </c>
      <c r="G165" s="214"/>
      <c r="H165" s="214"/>
      <c r="I165" s="217"/>
      <c r="J165" s="228">
        <f>BK165</f>
        <v>0</v>
      </c>
      <c r="K165" s="214"/>
      <c r="L165" s="219"/>
      <c r="M165" s="220"/>
      <c r="N165" s="221"/>
      <c r="O165" s="221"/>
      <c r="P165" s="222">
        <f>SUM(P166:P175)</f>
        <v>0</v>
      </c>
      <c r="Q165" s="221"/>
      <c r="R165" s="222">
        <f>SUM(R166:R175)</f>
        <v>0</v>
      </c>
      <c r="S165" s="221"/>
      <c r="T165" s="223">
        <f>SUM(T166:T175)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4" t="s">
        <v>84</v>
      </c>
      <c r="AT165" s="225" t="s">
        <v>76</v>
      </c>
      <c r="AU165" s="225" t="s">
        <v>84</v>
      </c>
      <c r="AY165" s="224" t="s">
        <v>235</v>
      </c>
      <c r="BK165" s="226">
        <f>SUM(BK166:BK175)</f>
        <v>0</v>
      </c>
    </row>
    <row r="166" s="2" customFormat="1" ht="24.15" customHeight="1">
      <c r="A166" s="39"/>
      <c r="B166" s="40"/>
      <c r="C166" s="229" t="s">
        <v>449</v>
      </c>
      <c r="D166" s="229" t="s">
        <v>237</v>
      </c>
      <c r="E166" s="230" t="s">
        <v>5290</v>
      </c>
      <c r="F166" s="231" t="s">
        <v>5291</v>
      </c>
      <c r="G166" s="232" t="s">
        <v>676</v>
      </c>
      <c r="H166" s="233">
        <v>120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241</v>
      </c>
      <c r="AT166" s="241" t="s">
        <v>237</v>
      </c>
      <c r="AU166" s="241" t="s">
        <v>86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241</v>
      </c>
      <c r="BM166" s="241" t="s">
        <v>662</v>
      </c>
    </row>
    <row r="167" s="2" customFormat="1" ht="16.5" customHeight="1">
      <c r="A167" s="39"/>
      <c r="B167" s="40"/>
      <c r="C167" s="229" t="s">
        <v>454</v>
      </c>
      <c r="D167" s="229" t="s">
        <v>237</v>
      </c>
      <c r="E167" s="230" t="s">
        <v>5292</v>
      </c>
      <c r="F167" s="231" t="s">
        <v>5293</v>
      </c>
      <c r="G167" s="232" t="s">
        <v>676</v>
      </c>
      <c r="H167" s="233">
        <v>5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241</v>
      </c>
      <c r="AT167" s="241" t="s">
        <v>237</v>
      </c>
      <c r="AU167" s="241" t="s">
        <v>86</v>
      </c>
      <c r="AY167" s="18" t="s">
        <v>235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241</v>
      </c>
      <c r="BM167" s="241" t="s">
        <v>673</v>
      </c>
    </row>
    <row r="168" s="2" customFormat="1" ht="24.15" customHeight="1">
      <c r="A168" s="39"/>
      <c r="B168" s="40"/>
      <c r="C168" s="229" t="s">
        <v>459</v>
      </c>
      <c r="D168" s="229" t="s">
        <v>237</v>
      </c>
      <c r="E168" s="230" t="s">
        <v>5294</v>
      </c>
      <c r="F168" s="231" t="s">
        <v>5295</v>
      </c>
      <c r="G168" s="232" t="s">
        <v>676</v>
      </c>
      <c r="H168" s="233">
        <v>7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241</v>
      </c>
      <c r="AT168" s="241" t="s">
        <v>237</v>
      </c>
      <c r="AU168" s="241" t="s">
        <v>86</v>
      </c>
      <c r="AY168" s="18" t="s">
        <v>235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241</v>
      </c>
      <c r="BM168" s="241" t="s">
        <v>687</v>
      </c>
    </row>
    <row r="169" s="2" customFormat="1" ht="24.15" customHeight="1">
      <c r="A169" s="39"/>
      <c r="B169" s="40"/>
      <c r="C169" s="229" t="s">
        <v>464</v>
      </c>
      <c r="D169" s="229" t="s">
        <v>237</v>
      </c>
      <c r="E169" s="230" t="s">
        <v>5296</v>
      </c>
      <c r="F169" s="231" t="s">
        <v>5297</v>
      </c>
      <c r="G169" s="232" t="s">
        <v>676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241</v>
      </c>
      <c r="AT169" s="241" t="s">
        <v>237</v>
      </c>
      <c r="AU169" s="241" t="s">
        <v>86</v>
      </c>
      <c r="AY169" s="18" t="s">
        <v>235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241</v>
      </c>
      <c r="BM169" s="241" t="s">
        <v>701</v>
      </c>
    </row>
    <row r="170" s="2" customFormat="1" ht="16.5" customHeight="1">
      <c r="A170" s="39"/>
      <c r="B170" s="40"/>
      <c r="C170" s="229" t="s">
        <v>470</v>
      </c>
      <c r="D170" s="229" t="s">
        <v>237</v>
      </c>
      <c r="E170" s="230" t="s">
        <v>5298</v>
      </c>
      <c r="F170" s="231" t="s">
        <v>5299</v>
      </c>
      <c r="G170" s="232" t="s">
        <v>676</v>
      </c>
      <c r="H170" s="233">
        <v>2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241</v>
      </c>
      <c r="AT170" s="241" t="s">
        <v>237</v>
      </c>
      <c r="AU170" s="241" t="s">
        <v>86</v>
      </c>
      <c r="AY170" s="18" t="s">
        <v>235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241</v>
      </c>
      <c r="BM170" s="241" t="s">
        <v>709</v>
      </c>
    </row>
    <row r="171" s="2" customFormat="1" ht="21.75" customHeight="1">
      <c r="A171" s="39"/>
      <c r="B171" s="40"/>
      <c r="C171" s="229" t="s">
        <v>479</v>
      </c>
      <c r="D171" s="229" t="s">
        <v>237</v>
      </c>
      <c r="E171" s="230" t="s">
        <v>5300</v>
      </c>
      <c r="F171" s="231" t="s">
        <v>5301</v>
      </c>
      <c r="G171" s="232" t="s">
        <v>676</v>
      </c>
      <c r="H171" s="233">
        <v>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241</v>
      </c>
      <c r="AT171" s="241" t="s">
        <v>237</v>
      </c>
      <c r="AU171" s="241" t="s">
        <v>86</v>
      </c>
      <c r="AY171" s="18" t="s">
        <v>235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241</v>
      </c>
      <c r="BM171" s="241" t="s">
        <v>717</v>
      </c>
    </row>
    <row r="172" s="2" customFormat="1" ht="16.5" customHeight="1">
      <c r="A172" s="39"/>
      <c r="B172" s="40"/>
      <c r="C172" s="229" t="s">
        <v>493</v>
      </c>
      <c r="D172" s="229" t="s">
        <v>237</v>
      </c>
      <c r="E172" s="230" t="s">
        <v>5302</v>
      </c>
      <c r="F172" s="231" t="s">
        <v>5303</v>
      </c>
      <c r="G172" s="232" t="s">
        <v>676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241</v>
      </c>
      <c r="AT172" s="241" t="s">
        <v>237</v>
      </c>
      <c r="AU172" s="241" t="s">
        <v>86</v>
      </c>
      <c r="AY172" s="18" t="s">
        <v>235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241</v>
      </c>
      <c r="BM172" s="241" t="s">
        <v>739</v>
      </c>
    </row>
    <row r="173" s="2" customFormat="1" ht="21.75" customHeight="1">
      <c r="A173" s="39"/>
      <c r="B173" s="40"/>
      <c r="C173" s="229" t="s">
        <v>498</v>
      </c>
      <c r="D173" s="229" t="s">
        <v>237</v>
      </c>
      <c r="E173" s="230" t="s">
        <v>5304</v>
      </c>
      <c r="F173" s="231" t="s">
        <v>5305</v>
      </c>
      <c r="G173" s="232" t="s">
        <v>676</v>
      </c>
      <c r="H173" s="233">
        <v>14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241</v>
      </c>
      <c r="AT173" s="241" t="s">
        <v>237</v>
      </c>
      <c r="AU173" s="241" t="s">
        <v>86</v>
      </c>
      <c r="AY173" s="18" t="s">
        <v>235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241</v>
      </c>
      <c r="BM173" s="241" t="s">
        <v>756</v>
      </c>
    </row>
    <row r="174" s="2" customFormat="1" ht="16.5" customHeight="1">
      <c r="A174" s="39"/>
      <c r="B174" s="40"/>
      <c r="C174" s="229" t="s">
        <v>503</v>
      </c>
      <c r="D174" s="229" t="s">
        <v>237</v>
      </c>
      <c r="E174" s="230" t="s">
        <v>5306</v>
      </c>
      <c r="F174" s="231" t="s">
        <v>5307</v>
      </c>
      <c r="G174" s="232" t="s">
        <v>1194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241</v>
      </c>
      <c r="AT174" s="241" t="s">
        <v>237</v>
      </c>
      <c r="AU174" s="241" t="s">
        <v>86</v>
      </c>
      <c r="AY174" s="18" t="s">
        <v>235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241</v>
      </c>
      <c r="BM174" s="241" t="s">
        <v>769</v>
      </c>
    </row>
    <row r="175" s="2" customFormat="1" ht="16.5" customHeight="1">
      <c r="A175" s="39"/>
      <c r="B175" s="40"/>
      <c r="C175" s="229" t="s">
        <v>508</v>
      </c>
      <c r="D175" s="229" t="s">
        <v>237</v>
      </c>
      <c r="E175" s="230" t="s">
        <v>5308</v>
      </c>
      <c r="F175" s="231" t="s">
        <v>844</v>
      </c>
      <c r="G175" s="232" t="s">
        <v>4030</v>
      </c>
      <c r="H175" s="313"/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241</v>
      </c>
      <c r="AT175" s="241" t="s">
        <v>237</v>
      </c>
      <c r="AU175" s="241" t="s">
        <v>86</v>
      </c>
      <c r="AY175" s="18" t="s">
        <v>235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241</v>
      </c>
      <c r="BM175" s="241" t="s">
        <v>777</v>
      </c>
    </row>
    <row r="176" s="12" customFormat="1" ht="22.8" customHeight="1">
      <c r="A176" s="12"/>
      <c r="B176" s="213"/>
      <c r="C176" s="214"/>
      <c r="D176" s="215" t="s">
        <v>76</v>
      </c>
      <c r="E176" s="227" t="s">
        <v>4467</v>
      </c>
      <c r="F176" s="227" t="s">
        <v>5309</v>
      </c>
      <c r="G176" s="214"/>
      <c r="H176" s="214"/>
      <c r="I176" s="217"/>
      <c r="J176" s="228">
        <f>BK176</f>
        <v>0</v>
      </c>
      <c r="K176" s="214"/>
      <c r="L176" s="219"/>
      <c r="M176" s="220"/>
      <c r="N176" s="221"/>
      <c r="O176" s="221"/>
      <c r="P176" s="222">
        <f>SUM(P177:P208)</f>
        <v>0</v>
      </c>
      <c r="Q176" s="221"/>
      <c r="R176" s="222">
        <f>SUM(R177:R208)</f>
        <v>0</v>
      </c>
      <c r="S176" s="221"/>
      <c r="T176" s="223">
        <f>SUM(T177:T208)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4" t="s">
        <v>84</v>
      </c>
      <c r="AT176" s="225" t="s">
        <v>76</v>
      </c>
      <c r="AU176" s="225" t="s">
        <v>84</v>
      </c>
      <c r="AY176" s="224" t="s">
        <v>235</v>
      </c>
      <c r="BK176" s="226">
        <f>SUM(BK177:BK208)</f>
        <v>0</v>
      </c>
    </row>
    <row r="177" s="2" customFormat="1" ht="24.15" customHeight="1">
      <c r="A177" s="39"/>
      <c r="B177" s="40"/>
      <c r="C177" s="229" t="s">
        <v>77</v>
      </c>
      <c r="D177" s="229" t="s">
        <v>237</v>
      </c>
      <c r="E177" s="230" t="s">
        <v>5310</v>
      </c>
      <c r="F177" s="231" t="s">
        <v>5311</v>
      </c>
      <c r="G177" s="232" t="s">
        <v>676</v>
      </c>
      <c r="H177" s="233">
        <v>3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241</v>
      </c>
      <c r="AT177" s="241" t="s">
        <v>237</v>
      </c>
      <c r="AU177" s="241" t="s">
        <v>86</v>
      </c>
      <c r="AY177" s="18" t="s">
        <v>235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241</v>
      </c>
      <c r="BM177" s="241" t="s">
        <v>790</v>
      </c>
    </row>
    <row r="178" s="2" customFormat="1" ht="37.8" customHeight="1">
      <c r="A178" s="39"/>
      <c r="B178" s="40"/>
      <c r="C178" s="229" t="s">
        <v>517</v>
      </c>
      <c r="D178" s="229" t="s">
        <v>237</v>
      </c>
      <c r="E178" s="230" t="s">
        <v>5312</v>
      </c>
      <c r="F178" s="231" t="s">
        <v>5313</v>
      </c>
      <c r="G178" s="232" t="s">
        <v>676</v>
      </c>
      <c r="H178" s="233">
        <v>3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241</v>
      </c>
      <c r="AT178" s="241" t="s">
        <v>237</v>
      </c>
      <c r="AU178" s="241" t="s">
        <v>86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241</v>
      </c>
      <c r="BM178" s="241" t="s">
        <v>799</v>
      </c>
    </row>
    <row r="179" s="2" customFormat="1" ht="24.15" customHeight="1">
      <c r="A179" s="39"/>
      <c r="B179" s="40"/>
      <c r="C179" s="229" t="s">
        <v>524</v>
      </c>
      <c r="D179" s="229" t="s">
        <v>237</v>
      </c>
      <c r="E179" s="230" t="s">
        <v>5314</v>
      </c>
      <c r="F179" s="231" t="s">
        <v>5315</v>
      </c>
      <c r="G179" s="232" t="s">
        <v>676</v>
      </c>
      <c r="H179" s="233">
        <v>3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241</v>
      </c>
      <c r="AT179" s="241" t="s">
        <v>237</v>
      </c>
      <c r="AU179" s="241" t="s">
        <v>86</v>
      </c>
      <c r="AY179" s="18" t="s">
        <v>235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241</v>
      </c>
      <c r="BM179" s="241" t="s">
        <v>811</v>
      </c>
    </row>
    <row r="180" s="2" customFormat="1" ht="16.5" customHeight="1">
      <c r="A180" s="39"/>
      <c r="B180" s="40"/>
      <c r="C180" s="229" t="s">
        <v>529</v>
      </c>
      <c r="D180" s="229" t="s">
        <v>237</v>
      </c>
      <c r="E180" s="230" t="s">
        <v>5316</v>
      </c>
      <c r="F180" s="231" t="s">
        <v>5317</v>
      </c>
      <c r="G180" s="232" t="s">
        <v>676</v>
      </c>
      <c r="H180" s="233">
        <v>3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241</v>
      </c>
      <c r="AT180" s="241" t="s">
        <v>237</v>
      </c>
      <c r="AU180" s="241" t="s">
        <v>86</v>
      </c>
      <c r="AY180" s="18" t="s">
        <v>235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241</v>
      </c>
      <c r="BM180" s="241" t="s">
        <v>820</v>
      </c>
    </row>
    <row r="181" s="2" customFormat="1" ht="55.5" customHeight="1">
      <c r="A181" s="39"/>
      <c r="B181" s="40"/>
      <c r="C181" s="229" t="s">
        <v>534</v>
      </c>
      <c r="D181" s="229" t="s">
        <v>237</v>
      </c>
      <c r="E181" s="230" t="s">
        <v>5318</v>
      </c>
      <c r="F181" s="231" t="s">
        <v>5319</v>
      </c>
      <c r="G181" s="232" t="s">
        <v>676</v>
      </c>
      <c r="H181" s="233">
        <v>28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241</v>
      </c>
      <c r="AT181" s="241" t="s">
        <v>237</v>
      </c>
      <c r="AU181" s="241" t="s">
        <v>86</v>
      </c>
      <c r="AY181" s="18" t="s">
        <v>235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241</v>
      </c>
      <c r="BM181" s="241" t="s">
        <v>829</v>
      </c>
    </row>
    <row r="182" s="2" customFormat="1" ht="21.75" customHeight="1">
      <c r="A182" s="39"/>
      <c r="B182" s="40"/>
      <c r="C182" s="229" t="s">
        <v>538</v>
      </c>
      <c r="D182" s="229" t="s">
        <v>237</v>
      </c>
      <c r="E182" s="230" t="s">
        <v>5320</v>
      </c>
      <c r="F182" s="231" t="s">
        <v>5321</v>
      </c>
      <c r="G182" s="232" t="s">
        <v>676</v>
      </c>
      <c r="H182" s="233">
        <v>12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241</v>
      </c>
      <c r="AT182" s="241" t="s">
        <v>237</v>
      </c>
      <c r="AU182" s="241" t="s">
        <v>86</v>
      </c>
      <c r="AY182" s="18" t="s">
        <v>235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241</v>
      </c>
      <c r="BM182" s="241" t="s">
        <v>839</v>
      </c>
    </row>
    <row r="183" s="2" customFormat="1" ht="24.15" customHeight="1">
      <c r="A183" s="39"/>
      <c r="B183" s="40"/>
      <c r="C183" s="229" t="s">
        <v>543</v>
      </c>
      <c r="D183" s="229" t="s">
        <v>237</v>
      </c>
      <c r="E183" s="230" t="s">
        <v>5322</v>
      </c>
      <c r="F183" s="231" t="s">
        <v>5323</v>
      </c>
      <c r="G183" s="232" t="s">
        <v>676</v>
      </c>
      <c r="H183" s="233">
        <v>16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241</v>
      </c>
      <c r="AT183" s="241" t="s">
        <v>237</v>
      </c>
      <c r="AU183" s="241" t="s">
        <v>86</v>
      </c>
      <c r="AY183" s="18" t="s">
        <v>235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241</v>
      </c>
      <c r="BM183" s="241" t="s">
        <v>853</v>
      </c>
    </row>
    <row r="184" s="2" customFormat="1" ht="24.15" customHeight="1">
      <c r="A184" s="39"/>
      <c r="B184" s="40"/>
      <c r="C184" s="229" t="s">
        <v>547</v>
      </c>
      <c r="D184" s="229" t="s">
        <v>237</v>
      </c>
      <c r="E184" s="230" t="s">
        <v>5324</v>
      </c>
      <c r="F184" s="231" t="s">
        <v>5325</v>
      </c>
      <c r="G184" s="232" t="s">
        <v>676</v>
      </c>
      <c r="H184" s="233">
        <v>7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241</v>
      </c>
      <c r="AT184" s="241" t="s">
        <v>237</v>
      </c>
      <c r="AU184" s="241" t="s">
        <v>86</v>
      </c>
      <c r="AY184" s="18" t="s">
        <v>235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241</v>
      </c>
      <c r="BM184" s="241" t="s">
        <v>864</v>
      </c>
    </row>
    <row r="185" s="2" customFormat="1" ht="24.15" customHeight="1">
      <c r="A185" s="39"/>
      <c r="B185" s="40"/>
      <c r="C185" s="229" t="s">
        <v>551</v>
      </c>
      <c r="D185" s="229" t="s">
        <v>237</v>
      </c>
      <c r="E185" s="230" t="s">
        <v>5326</v>
      </c>
      <c r="F185" s="231" t="s">
        <v>5327</v>
      </c>
      <c r="G185" s="232" t="s">
        <v>676</v>
      </c>
      <c r="H185" s="233">
        <v>19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241</v>
      </c>
      <c r="AT185" s="241" t="s">
        <v>237</v>
      </c>
      <c r="AU185" s="241" t="s">
        <v>86</v>
      </c>
      <c r="AY185" s="18" t="s">
        <v>235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241</v>
      </c>
      <c r="BM185" s="241" t="s">
        <v>873</v>
      </c>
    </row>
    <row r="186" s="2" customFormat="1" ht="16.5" customHeight="1">
      <c r="A186" s="39"/>
      <c r="B186" s="40"/>
      <c r="C186" s="229" t="s">
        <v>556</v>
      </c>
      <c r="D186" s="229" t="s">
        <v>237</v>
      </c>
      <c r="E186" s="230" t="s">
        <v>5328</v>
      </c>
      <c r="F186" s="231" t="s">
        <v>5329</v>
      </c>
      <c r="G186" s="232" t="s">
        <v>676</v>
      </c>
      <c r="H186" s="233">
        <v>7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241</v>
      </c>
      <c r="AT186" s="241" t="s">
        <v>237</v>
      </c>
      <c r="AU186" s="241" t="s">
        <v>86</v>
      </c>
      <c r="AY186" s="18" t="s">
        <v>235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241</v>
      </c>
      <c r="BM186" s="241" t="s">
        <v>883</v>
      </c>
    </row>
    <row r="187" s="2" customFormat="1" ht="16.5" customHeight="1">
      <c r="A187" s="39"/>
      <c r="B187" s="40"/>
      <c r="C187" s="229" t="s">
        <v>563</v>
      </c>
      <c r="D187" s="229" t="s">
        <v>237</v>
      </c>
      <c r="E187" s="230" t="s">
        <v>5330</v>
      </c>
      <c r="F187" s="231" t="s">
        <v>5331</v>
      </c>
      <c r="G187" s="232" t="s">
        <v>676</v>
      </c>
      <c r="H187" s="233">
        <v>19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241</v>
      </c>
      <c r="AT187" s="241" t="s">
        <v>237</v>
      </c>
      <c r="AU187" s="241" t="s">
        <v>86</v>
      </c>
      <c r="AY187" s="18" t="s">
        <v>235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241</v>
      </c>
      <c r="BM187" s="241" t="s">
        <v>891</v>
      </c>
    </row>
    <row r="188" s="2" customFormat="1" ht="16.5" customHeight="1">
      <c r="A188" s="39"/>
      <c r="B188" s="40"/>
      <c r="C188" s="229" t="s">
        <v>567</v>
      </c>
      <c r="D188" s="229" t="s">
        <v>237</v>
      </c>
      <c r="E188" s="230" t="s">
        <v>5332</v>
      </c>
      <c r="F188" s="231" t="s">
        <v>5333</v>
      </c>
      <c r="G188" s="232" t="s">
        <v>676</v>
      </c>
      <c r="H188" s="233">
        <v>28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241</v>
      </c>
      <c r="AT188" s="241" t="s">
        <v>237</v>
      </c>
      <c r="AU188" s="241" t="s">
        <v>86</v>
      </c>
      <c r="AY188" s="18" t="s">
        <v>235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241</v>
      </c>
      <c r="BM188" s="241" t="s">
        <v>901</v>
      </c>
    </row>
    <row r="189" s="2" customFormat="1" ht="16.5" customHeight="1">
      <c r="A189" s="39"/>
      <c r="B189" s="40"/>
      <c r="C189" s="229" t="s">
        <v>572</v>
      </c>
      <c r="D189" s="229" t="s">
        <v>237</v>
      </c>
      <c r="E189" s="230" t="s">
        <v>5334</v>
      </c>
      <c r="F189" s="231" t="s">
        <v>5335</v>
      </c>
      <c r="G189" s="232" t="s">
        <v>676</v>
      </c>
      <c r="H189" s="233">
        <v>7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241</v>
      </c>
      <c r="AT189" s="241" t="s">
        <v>237</v>
      </c>
      <c r="AU189" s="241" t="s">
        <v>86</v>
      </c>
      <c r="AY189" s="18" t="s">
        <v>235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241</v>
      </c>
      <c r="BM189" s="241" t="s">
        <v>911</v>
      </c>
    </row>
    <row r="190" s="2" customFormat="1" ht="16.5" customHeight="1">
      <c r="A190" s="39"/>
      <c r="B190" s="40"/>
      <c r="C190" s="229" t="s">
        <v>574</v>
      </c>
      <c r="D190" s="229" t="s">
        <v>237</v>
      </c>
      <c r="E190" s="230" t="s">
        <v>5336</v>
      </c>
      <c r="F190" s="231" t="s">
        <v>5337</v>
      </c>
      <c r="G190" s="232" t="s">
        <v>676</v>
      </c>
      <c r="H190" s="233">
        <v>4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241</v>
      </c>
      <c r="AT190" s="241" t="s">
        <v>237</v>
      </c>
      <c r="AU190" s="241" t="s">
        <v>86</v>
      </c>
      <c r="AY190" s="18" t="s">
        <v>235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241</v>
      </c>
      <c r="BM190" s="241" t="s">
        <v>923</v>
      </c>
    </row>
    <row r="191" s="2" customFormat="1" ht="24.15" customHeight="1">
      <c r="A191" s="39"/>
      <c r="B191" s="40"/>
      <c r="C191" s="229" t="s">
        <v>581</v>
      </c>
      <c r="D191" s="229" t="s">
        <v>237</v>
      </c>
      <c r="E191" s="230" t="s">
        <v>5338</v>
      </c>
      <c r="F191" s="231" t="s">
        <v>5339</v>
      </c>
      <c r="G191" s="232" t="s">
        <v>676</v>
      </c>
      <c r="H191" s="233">
        <v>5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241</v>
      </c>
      <c r="AT191" s="241" t="s">
        <v>237</v>
      </c>
      <c r="AU191" s="241" t="s">
        <v>86</v>
      </c>
      <c r="AY191" s="18" t="s">
        <v>235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241</v>
      </c>
      <c r="BM191" s="241" t="s">
        <v>933</v>
      </c>
    </row>
    <row r="192" s="2" customFormat="1" ht="16.5" customHeight="1">
      <c r="A192" s="39"/>
      <c r="B192" s="40"/>
      <c r="C192" s="229" t="s">
        <v>584</v>
      </c>
      <c r="D192" s="229" t="s">
        <v>237</v>
      </c>
      <c r="E192" s="230" t="s">
        <v>5340</v>
      </c>
      <c r="F192" s="231" t="s">
        <v>5341</v>
      </c>
      <c r="G192" s="232" t="s">
        <v>676</v>
      </c>
      <c r="H192" s="233">
        <v>9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241</v>
      </c>
      <c r="AT192" s="241" t="s">
        <v>237</v>
      </c>
      <c r="AU192" s="241" t="s">
        <v>86</v>
      </c>
      <c r="AY192" s="18" t="s">
        <v>235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241</v>
      </c>
      <c r="BM192" s="241" t="s">
        <v>942</v>
      </c>
    </row>
    <row r="193" s="2" customFormat="1" ht="16.5" customHeight="1">
      <c r="A193" s="39"/>
      <c r="B193" s="40"/>
      <c r="C193" s="229" t="s">
        <v>590</v>
      </c>
      <c r="D193" s="229" t="s">
        <v>237</v>
      </c>
      <c r="E193" s="230" t="s">
        <v>5342</v>
      </c>
      <c r="F193" s="231" t="s">
        <v>5343</v>
      </c>
      <c r="G193" s="232" t="s">
        <v>676</v>
      </c>
      <c r="H193" s="233">
        <v>10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241</v>
      </c>
      <c r="AT193" s="241" t="s">
        <v>237</v>
      </c>
      <c r="AU193" s="241" t="s">
        <v>86</v>
      </c>
      <c r="AY193" s="18" t="s">
        <v>235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241</v>
      </c>
      <c r="BM193" s="241" t="s">
        <v>950</v>
      </c>
    </row>
    <row r="194" s="2" customFormat="1" ht="16.5" customHeight="1">
      <c r="A194" s="39"/>
      <c r="B194" s="40"/>
      <c r="C194" s="229" t="s">
        <v>596</v>
      </c>
      <c r="D194" s="229" t="s">
        <v>237</v>
      </c>
      <c r="E194" s="230" t="s">
        <v>5344</v>
      </c>
      <c r="F194" s="231" t="s">
        <v>5345</v>
      </c>
      <c r="G194" s="232" t="s">
        <v>676</v>
      </c>
      <c r="H194" s="233">
        <v>4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241</v>
      </c>
      <c r="AT194" s="241" t="s">
        <v>237</v>
      </c>
      <c r="AU194" s="241" t="s">
        <v>86</v>
      </c>
      <c r="AY194" s="18" t="s">
        <v>235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241</v>
      </c>
      <c r="BM194" s="241" t="s">
        <v>958</v>
      </c>
    </row>
    <row r="195" s="2" customFormat="1" ht="16.5" customHeight="1">
      <c r="A195" s="39"/>
      <c r="B195" s="40"/>
      <c r="C195" s="229" t="s">
        <v>617</v>
      </c>
      <c r="D195" s="229" t="s">
        <v>237</v>
      </c>
      <c r="E195" s="230" t="s">
        <v>5346</v>
      </c>
      <c r="F195" s="231" t="s">
        <v>5347</v>
      </c>
      <c r="G195" s="232" t="s">
        <v>676</v>
      </c>
      <c r="H195" s="233">
        <v>35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241</v>
      </c>
      <c r="AT195" s="241" t="s">
        <v>237</v>
      </c>
      <c r="AU195" s="241" t="s">
        <v>86</v>
      </c>
      <c r="AY195" s="18" t="s">
        <v>235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241</v>
      </c>
      <c r="BM195" s="241" t="s">
        <v>968</v>
      </c>
    </row>
    <row r="196" s="2" customFormat="1" ht="21.75" customHeight="1">
      <c r="A196" s="39"/>
      <c r="B196" s="40"/>
      <c r="C196" s="229" t="s">
        <v>623</v>
      </c>
      <c r="D196" s="229" t="s">
        <v>237</v>
      </c>
      <c r="E196" s="230" t="s">
        <v>5348</v>
      </c>
      <c r="F196" s="231" t="s">
        <v>5349</v>
      </c>
      <c r="G196" s="232" t="s">
        <v>676</v>
      </c>
      <c r="H196" s="233">
        <v>3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241</v>
      </c>
      <c r="AT196" s="241" t="s">
        <v>237</v>
      </c>
      <c r="AU196" s="241" t="s">
        <v>86</v>
      </c>
      <c r="AY196" s="18" t="s">
        <v>235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241</v>
      </c>
      <c r="BM196" s="241" t="s">
        <v>975</v>
      </c>
    </row>
    <row r="197" s="2" customFormat="1" ht="16.5" customHeight="1">
      <c r="A197" s="39"/>
      <c r="B197" s="40"/>
      <c r="C197" s="229" t="s">
        <v>627</v>
      </c>
      <c r="D197" s="229" t="s">
        <v>237</v>
      </c>
      <c r="E197" s="230" t="s">
        <v>5350</v>
      </c>
      <c r="F197" s="231" t="s">
        <v>5351</v>
      </c>
      <c r="G197" s="232" t="s">
        <v>676</v>
      </c>
      <c r="H197" s="233">
        <v>15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241</v>
      </c>
      <c r="AT197" s="241" t="s">
        <v>237</v>
      </c>
      <c r="AU197" s="241" t="s">
        <v>86</v>
      </c>
      <c r="AY197" s="18" t="s">
        <v>235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241</v>
      </c>
      <c r="BM197" s="241" t="s">
        <v>984</v>
      </c>
    </row>
    <row r="198" s="2" customFormat="1" ht="16.5" customHeight="1">
      <c r="A198" s="39"/>
      <c r="B198" s="40"/>
      <c r="C198" s="229" t="s">
        <v>631</v>
      </c>
      <c r="D198" s="229" t="s">
        <v>237</v>
      </c>
      <c r="E198" s="230" t="s">
        <v>5352</v>
      </c>
      <c r="F198" s="231" t="s">
        <v>5353</v>
      </c>
      <c r="G198" s="232" t="s">
        <v>676</v>
      </c>
      <c r="H198" s="233">
        <v>4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241</v>
      </c>
      <c r="AT198" s="241" t="s">
        <v>237</v>
      </c>
      <c r="AU198" s="241" t="s">
        <v>86</v>
      </c>
      <c r="AY198" s="18" t="s">
        <v>235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241</v>
      </c>
      <c r="BM198" s="241" t="s">
        <v>994</v>
      </c>
    </row>
    <row r="199" s="2" customFormat="1" ht="24.15" customHeight="1">
      <c r="A199" s="39"/>
      <c r="B199" s="40"/>
      <c r="C199" s="229" t="s">
        <v>635</v>
      </c>
      <c r="D199" s="229" t="s">
        <v>237</v>
      </c>
      <c r="E199" s="230" t="s">
        <v>5354</v>
      </c>
      <c r="F199" s="231" t="s">
        <v>5355</v>
      </c>
      <c r="G199" s="232" t="s">
        <v>174</v>
      </c>
      <c r="H199" s="233">
        <v>1445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241</v>
      </c>
      <c r="AT199" s="241" t="s">
        <v>237</v>
      </c>
      <c r="AU199" s="241" t="s">
        <v>86</v>
      </c>
      <c r="AY199" s="18" t="s">
        <v>235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241</v>
      </c>
      <c r="BM199" s="241" t="s">
        <v>1005</v>
      </c>
    </row>
    <row r="200" s="2" customFormat="1" ht="24.15" customHeight="1">
      <c r="A200" s="39"/>
      <c r="B200" s="40"/>
      <c r="C200" s="229" t="s">
        <v>639</v>
      </c>
      <c r="D200" s="229" t="s">
        <v>237</v>
      </c>
      <c r="E200" s="230" t="s">
        <v>5356</v>
      </c>
      <c r="F200" s="231" t="s">
        <v>5357</v>
      </c>
      <c r="G200" s="232" t="s">
        <v>174</v>
      </c>
      <c r="H200" s="233">
        <v>450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241</v>
      </c>
      <c r="AT200" s="241" t="s">
        <v>237</v>
      </c>
      <c r="AU200" s="241" t="s">
        <v>86</v>
      </c>
      <c r="AY200" s="18" t="s">
        <v>235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241</v>
      </c>
      <c r="BM200" s="241" t="s">
        <v>1013</v>
      </c>
    </row>
    <row r="201" s="2" customFormat="1" ht="24.15" customHeight="1">
      <c r="A201" s="39"/>
      <c r="B201" s="40"/>
      <c r="C201" s="229" t="s">
        <v>643</v>
      </c>
      <c r="D201" s="229" t="s">
        <v>237</v>
      </c>
      <c r="E201" s="230" t="s">
        <v>5358</v>
      </c>
      <c r="F201" s="231" t="s">
        <v>5359</v>
      </c>
      <c r="G201" s="232" t="s">
        <v>174</v>
      </c>
      <c r="H201" s="233">
        <v>110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241</v>
      </c>
      <c r="AT201" s="241" t="s">
        <v>237</v>
      </c>
      <c r="AU201" s="241" t="s">
        <v>86</v>
      </c>
      <c r="AY201" s="18" t="s">
        <v>235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241</v>
      </c>
      <c r="BM201" s="241" t="s">
        <v>1023</v>
      </c>
    </row>
    <row r="202" s="2" customFormat="1" ht="16.5" customHeight="1">
      <c r="A202" s="39"/>
      <c r="B202" s="40"/>
      <c r="C202" s="229" t="s">
        <v>657</v>
      </c>
      <c r="D202" s="229" t="s">
        <v>237</v>
      </c>
      <c r="E202" s="230" t="s">
        <v>5360</v>
      </c>
      <c r="F202" s="231" t="s">
        <v>5361</v>
      </c>
      <c r="G202" s="232" t="s">
        <v>676</v>
      </c>
      <c r="H202" s="233">
        <v>77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241</v>
      </c>
      <c r="AT202" s="241" t="s">
        <v>237</v>
      </c>
      <c r="AU202" s="241" t="s">
        <v>86</v>
      </c>
      <c r="AY202" s="18" t="s">
        <v>235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241</v>
      </c>
      <c r="BM202" s="241" t="s">
        <v>1031</v>
      </c>
    </row>
    <row r="203" s="2" customFormat="1" ht="21.75" customHeight="1">
      <c r="A203" s="39"/>
      <c r="B203" s="40"/>
      <c r="C203" s="229" t="s">
        <v>662</v>
      </c>
      <c r="D203" s="229" t="s">
        <v>237</v>
      </c>
      <c r="E203" s="230" t="s">
        <v>5362</v>
      </c>
      <c r="F203" s="231" t="s">
        <v>5363</v>
      </c>
      <c r="G203" s="232" t="s">
        <v>4586</v>
      </c>
      <c r="H203" s="233">
        <v>3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241</v>
      </c>
      <c r="AT203" s="241" t="s">
        <v>237</v>
      </c>
      <c r="AU203" s="241" t="s">
        <v>86</v>
      </c>
      <c r="AY203" s="18" t="s">
        <v>235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241</v>
      </c>
      <c r="BM203" s="241" t="s">
        <v>1041</v>
      </c>
    </row>
    <row r="204" s="2" customFormat="1" ht="24.15" customHeight="1">
      <c r="A204" s="39"/>
      <c r="B204" s="40"/>
      <c r="C204" s="229" t="s">
        <v>667</v>
      </c>
      <c r="D204" s="229" t="s">
        <v>237</v>
      </c>
      <c r="E204" s="230" t="s">
        <v>5364</v>
      </c>
      <c r="F204" s="231" t="s">
        <v>5365</v>
      </c>
      <c r="G204" s="232" t="s">
        <v>174</v>
      </c>
      <c r="H204" s="233">
        <v>985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241</v>
      </c>
      <c r="AT204" s="241" t="s">
        <v>237</v>
      </c>
      <c r="AU204" s="241" t="s">
        <v>86</v>
      </c>
      <c r="AY204" s="18" t="s">
        <v>235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241</v>
      </c>
      <c r="BM204" s="241" t="s">
        <v>1052</v>
      </c>
    </row>
    <row r="205" s="2" customFormat="1" ht="16.5" customHeight="1">
      <c r="A205" s="39"/>
      <c r="B205" s="40"/>
      <c r="C205" s="229" t="s">
        <v>673</v>
      </c>
      <c r="D205" s="229" t="s">
        <v>237</v>
      </c>
      <c r="E205" s="230" t="s">
        <v>5366</v>
      </c>
      <c r="F205" s="231" t="s">
        <v>5367</v>
      </c>
      <c r="G205" s="232" t="s">
        <v>174</v>
      </c>
      <c r="H205" s="233">
        <v>1897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241</v>
      </c>
      <c r="AT205" s="241" t="s">
        <v>237</v>
      </c>
      <c r="AU205" s="241" t="s">
        <v>86</v>
      </c>
      <c r="AY205" s="18" t="s">
        <v>235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241</v>
      </c>
      <c r="BM205" s="241" t="s">
        <v>1063</v>
      </c>
    </row>
    <row r="206" s="2" customFormat="1" ht="16.5" customHeight="1">
      <c r="A206" s="39"/>
      <c r="B206" s="40"/>
      <c r="C206" s="229" t="s">
        <v>682</v>
      </c>
      <c r="D206" s="229" t="s">
        <v>237</v>
      </c>
      <c r="E206" s="230" t="s">
        <v>5368</v>
      </c>
      <c r="F206" s="231" t="s">
        <v>5285</v>
      </c>
      <c r="G206" s="232" t="s">
        <v>1194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241</v>
      </c>
      <c r="AT206" s="241" t="s">
        <v>237</v>
      </c>
      <c r="AU206" s="241" t="s">
        <v>86</v>
      </c>
      <c r="AY206" s="18" t="s">
        <v>235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241</v>
      </c>
      <c r="BM206" s="241" t="s">
        <v>1080</v>
      </c>
    </row>
    <row r="207" s="2" customFormat="1" ht="16.5" customHeight="1">
      <c r="A207" s="39"/>
      <c r="B207" s="40"/>
      <c r="C207" s="229" t="s">
        <v>687</v>
      </c>
      <c r="D207" s="229" t="s">
        <v>237</v>
      </c>
      <c r="E207" s="230" t="s">
        <v>5369</v>
      </c>
      <c r="F207" s="231" t="s">
        <v>5307</v>
      </c>
      <c r="G207" s="232" t="s">
        <v>1194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241</v>
      </c>
      <c r="AT207" s="241" t="s">
        <v>237</v>
      </c>
      <c r="AU207" s="241" t="s">
        <v>86</v>
      </c>
      <c r="AY207" s="18" t="s">
        <v>235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241</v>
      </c>
      <c r="BM207" s="241" t="s">
        <v>1093</v>
      </c>
    </row>
    <row r="208" s="2" customFormat="1" ht="16.5" customHeight="1">
      <c r="A208" s="39"/>
      <c r="B208" s="40"/>
      <c r="C208" s="229" t="s">
        <v>696</v>
      </c>
      <c r="D208" s="229" t="s">
        <v>237</v>
      </c>
      <c r="E208" s="230" t="s">
        <v>5370</v>
      </c>
      <c r="F208" s="231" t="s">
        <v>844</v>
      </c>
      <c r="G208" s="232" t="s">
        <v>4030</v>
      </c>
      <c r="H208" s="313"/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241</v>
      </c>
      <c r="AT208" s="241" t="s">
        <v>237</v>
      </c>
      <c r="AU208" s="241" t="s">
        <v>86</v>
      </c>
      <c r="AY208" s="18" t="s">
        <v>235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241</v>
      </c>
      <c r="BM208" s="241" t="s">
        <v>1102</v>
      </c>
    </row>
    <row r="209" s="12" customFormat="1" ht="22.8" customHeight="1">
      <c r="A209" s="12"/>
      <c r="B209" s="213"/>
      <c r="C209" s="214"/>
      <c r="D209" s="215" t="s">
        <v>76</v>
      </c>
      <c r="E209" s="227" t="s">
        <v>4477</v>
      </c>
      <c r="F209" s="227" t="s">
        <v>5371</v>
      </c>
      <c r="G209" s="214"/>
      <c r="H209" s="214"/>
      <c r="I209" s="217"/>
      <c r="J209" s="228">
        <f>BK209</f>
        <v>0</v>
      </c>
      <c r="K209" s="214"/>
      <c r="L209" s="219"/>
      <c r="M209" s="220"/>
      <c r="N209" s="221"/>
      <c r="O209" s="221"/>
      <c r="P209" s="222">
        <f>SUM(P210:P231)</f>
        <v>0</v>
      </c>
      <c r="Q209" s="221"/>
      <c r="R209" s="222">
        <f>SUM(R210:R231)</f>
        <v>0</v>
      </c>
      <c r="S209" s="221"/>
      <c r="T209" s="223">
        <f>SUM(T210:T231)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24" t="s">
        <v>84</v>
      </c>
      <c r="AT209" s="225" t="s">
        <v>76</v>
      </c>
      <c r="AU209" s="225" t="s">
        <v>84</v>
      </c>
      <c r="AY209" s="224" t="s">
        <v>235</v>
      </c>
      <c r="BK209" s="226">
        <f>SUM(BK210:BK231)</f>
        <v>0</v>
      </c>
    </row>
    <row r="210" s="2" customFormat="1" ht="24.15" customHeight="1">
      <c r="A210" s="39"/>
      <c r="B210" s="40"/>
      <c r="C210" s="229" t="s">
        <v>701</v>
      </c>
      <c r="D210" s="229" t="s">
        <v>237</v>
      </c>
      <c r="E210" s="230" t="s">
        <v>5372</v>
      </c>
      <c r="F210" s="231" t="s">
        <v>5373</v>
      </c>
      <c r="G210" s="232" t="s">
        <v>676</v>
      </c>
      <c r="H210" s="233">
        <v>12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241</v>
      </c>
      <c r="AT210" s="241" t="s">
        <v>237</v>
      </c>
      <c r="AU210" s="241" t="s">
        <v>86</v>
      </c>
      <c r="AY210" s="18" t="s">
        <v>235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241</v>
      </c>
      <c r="BM210" s="241" t="s">
        <v>1113</v>
      </c>
    </row>
    <row r="211" s="2" customFormat="1" ht="66.75" customHeight="1">
      <c r="A211" s="39"/>
      <c r="B211" s="40"/>
      <c r="C211" s="229" t="s">
        <v>705</v>
      </c>
      <c r="D211" s="229" t="s">
        <v>237</v>
      </c>
      <c r="E211" s="230" t="s">
        <v>5374</v>
      </c>
      <c r="F211" s="231" t="s">
        <v>5375</v>
      </c>
      <c r="G211" s="232" t="s">
        <v>676</v>
      </c>
      <c r="H211" s="233">
        <v>2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241</v>
      </c>
      <c r="AT211" s="241" t="s">
        <v>237</v>
      </c>
      <c r="AU211" s="241" t="s">
        <v>86</v>
      </c>
      <c r="AY211" s="18" t="s">
        <v>235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241</v>
      </c>
      <c r="BM211" s="241" t="s">
        <v>1129</v>
      </c>
    </row>
    <row r="212" s="2" customFormat="1" ht="44.25" customHeight="1">
      <c r="A212" s="39"/>
      <c r="B212" s="40"/>
      <c r="C212" s="229" t="s">
        <v>709</v>
      </c>
      <c r="D212" s="229" t="s">
        <v>237</v>
      </c>
      <c r="E212" s="230" t="s">
        <v>5376</v>
      </c>
      <c r="F212" s="231" t="s">
        <v>5377</v>
      </c>
      <c r="G212" s="232" t="s">
        <v>676</v>
      </c>
      <c r="H212" s="233">
        <v>2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241</v>
      </c>
      <c r="AT212" s="241" t="s">
        <v>237</v>
      </c>
      <c r="AU212" s="241" t="s">
        <v>86</v>
      </c>
      <c r="AY212" s="18" t="s">
        <v>235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241</v>
      </c>
      <c r="BM212" s="241" t="s">
        <v>1139</v>
      </c>
    </row>
    <row r="213" s="2" customFormat="1" ht="37.8" customHeight="1">
      <c r="A213" s="39"/>
      <c r="B213" s="40"/>
      <c r="C213" s="229" t="s">
        <v>713</v>
      </c>
      <c r="D213" s="229" t="s">
        <v>237</v>
      </c>
      <c r="E213" s="230" t="s">
        <v>5378</v>
      </c>
      <c r="F213" s="231" t="s">
        <v>5379</v>
      </c>
      <c r="G213" s="232" t="s">
        <v>676</v>
      </c>
      <c r="H213" s="233">
        <v>2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241</v>
      </c>
      <c r="AT213" s="241" t="s">
        <v>237</v>
      </c>
      <c r="AU213" s="241" t="s">
        <v>86</v>
      </c>
      <c r="AY213" s="18" t="s">
        <v>235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241</v>
      </c>
      <c r="BM213" s="241" t="s">
        <v>1148</v>
      </c>
    </row>
    <row r="214" s="2" customFormat="1" ht="76.35" customHeight="1">
      <c r="A214" s="39"/>
      <c r="B214" s="40"/>
      <c r="C214" s="229" t="s">
        <v>717</v>
      </c>
      <c r="D214" s="229" t="s">
        <v>237</v>
      </c>
      <c r="E214" s="230" t="s">
        <v>5380</v>
      </c>
      <c r="F214" s="231" t="s">
        <v>5381</v>
      </c>
      <c r="G214" s="232" t="s">
        <v>676</v>
      </c>
      <c r="H214" s="233">
        <v>2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241</v>
      </c>
      <c r="AT214" s="241" t="s">
        <v>237</v>
      </c>
      <c r="AU214" s="241" t="s">
        <v>86</v>
      </c>
      <c r="AY214" s="18" t="s">
        <v>235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241</v>
      </c>
      <c r="BM214" s="241" t="s">
        <v>1156</v>
      </c>
    </row>
    <row r="215" s="2" customFormat="1" ht="33" customHeight="1">
      <c r="A215" s="39"/>
      <c r="B215" s="40"/>
      <c r="C215" s="229" t="s">
        <v>723</v>
      </c>
      <c r="D215" s="229" t="s">
        <v>237</v>
      </c>
      <c r="E215" s="230" t="s">
        <v>5382</v>
      </c>
      <c r="F215" s="231" t="s">
        <v>5383</v>
      </c>
      <c r="G215" s="232" t="s">
        <v>676</v>
      </c>
      <c r="H215" s="233">
        <v>2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241</v>
      </c>
      <c r="AT215" s="241" t="s">
        <v>237</v>
      </c>
      <c r="AU215" s="241" t="s">
        <v>86</v>
      </c>
      <c r="AY215" s="18" t="s">
        <v>235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241</v>
      </c>
      <c r="BM215" s="241" t="s">
        <v>1167</v>
      </c>
    </row>
    <row r="216" s="2" customFormat="1" ht="33" customHeight="1">
      <c r="A216" s="39"/>
      <c r="B216" s="40"/>
      <c r="C216" s="229" t="s">
        <v>739</v>
      </c>
      <c r="D216" s="229" t="s">
        <v>237</v>
      </c>
      <c r="E216" s="230" t="s">
        <v>5384</v>
      </c>
      <c r="F216" s="231" t="s">
        <v>5385</v>
      </c>
      <c r="G216" s="232" t="s">
        <v>676</v>
      </c>
      <c r="H216" s="233">
        <v>2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42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241</v>
      </c>
      <c r="AT216" s="241" t="s">
        <v>237</v>
      </c>
      <c r="AU216" s="241" t="s">
        <v>86</v>
      </c>
      <c r="AY216" s="18" t="s">
        <v>235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241</v>
      </c>
      <c r="BM216" s="241" t="s">
        <v>1176</v>
      </c>
    </row>
    <row r="217" s="2" customFormat="1" ht="76.35" customHeight="1">
      <c r="A217" s="39"/>
      <c r="B217" s="40"/>
      <c r="C217" s="229" t="s">
        <v>748</v>
      </c>
      <c r="D217" s="229" t="s">
        <v>237</v>
      </c>
      <c r="E217" s="230" t="s">
        <v>5386</v>
      </c>
      <c r="F217" s="231" t="s">
        <v>5387</v>
      </c>
      <c r="G217" s="232" t="s">
        <v>676</v>
      </c>
      <c r="H217" s="233">
        <v>2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241</v>
      </c>
      <c r="AT217" s="241" t="s">
        <v>237</v>
      </c>
      <c r="AU217" s="241" t="s">
        <v>86</v>
      </c>
      <c r="AY217" s="18" t="s">
        <v>235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241</v>
      </c>
      <c r="BM217" s="241" t="s">
        <v>1185</v>
      </c>
    </row>
    <row r="218" s="2" customFormat="1" ht="33" customHeight="1">
      <c r="A218" s="39"/>
      <c r="B218" s="40"/>
      <c r="C218" s="229" t="s">
        <v>756</v>
      </c>
      <c r="D218" s="229" t="s">
        <v>237</v>
      </c>
      <c r="E218" s="230" t="s">
        <v>5388</v>
      </c>
      <c r="F218" s="231" t="s">
        <v>5389</v>
      </c>
      <c r="G218" s="232" t="s">
        <v>676</v>
      </c>
      <c r="H218" s="233">
        <v>2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42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241</v>
      </c>
      <c r="AT218" s="241" t="s">
        <v>237</v>
      </c>
      <c r="AU218" s="241" t="s">
        <v>86</v>
      </c>
      <c r="AY218" s="18" t="s">
        <v>235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84</v>
      </c>
      <c r="BK218" s="242">
        <f>ROUND(I218*H218,2)</f>
        <v>0</v>
      </c>
      <c r="BL218" s="18" t="s">
        <v>241</v>
      </c>
      <c r="BM218" s="241" t="s">
        <v>1197</v>
      </c>
    </row>
    <row r="219" s="2" customFormat="1" ht="24.15" customHeight="1">
      <c r="A219" s="39"/>
      <c r="B219" s="40"/>
      <c r="C219" s="229" t="s">
        <v>764</v>
      </c>
      <c r="D219" s="229" t="s">
        <v>237</v>
      </c>
      <c r="E219" s="230" t="s">
        <v>5390</v>
      </c>
      <c r="F219" s="231" t="s">
        <v>5391</v>
      </c>
      <c r="G219" s="232" t="s">
        <v>676</v>
      </c>
      <c r="H219" s="233">
        <v>4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241</v>
      </c>
      <c r="AT219" s="241" t="s">
        <v>237</v>
      </c>
      <c r="AU219" s="241" t="s">
        <v>86</v>
      </c>
      <c r="AY219" s="18" t="s">
        <v>235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241</v>
      </c>
      <c r="BM219" s="241" t="s">
        <v>1207</v>
      </c>
    </row>
    <row r="220" s="2" customFormat="1" ht="66.75" customHeight="1">
      <c r="A220" s="39"/>
      <c r="B220" s="40"/>
      <c r="C220" s="229" t="s">
        <v>769</v>
      </c>
      <c r="D220" s="229" t="s">
        <v>237</v>
      </c>
      <c r="E220" s="230" t="s">
        <v>5392</v>
      </c>
      <c r="F220" s="231" t="s">
        <v>5393</v>
      </c>
      <c r="G220" s="232" t="s">
        <v>676</v>
      </c>
      <c r="H220" s="233">
        <v>4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241</v>
      </c>
      <c r="AT220" s="241" t="s">
        <v>237</v>
      </c>
      <c r="AU220" s="241" t="s">
        <v>86</v>
      </c>
      <c r="AY220" s="18" t="s">
        <v>235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241</v>
      </c>
      <c r="BM220" s="241" t="s">
        <v>1216</v>
      </c>
    </row>
    <row r="221" s="2" customFormat="1" ht="33" customHeight="1">
      <c r="A221" s="39"/>
      <c r="B221" s="40"/>
      <c r="C221" s="229" t="s">
        <v>773</v>
      </c>
      <c r="D221" s="229" t="s">
        <v>237</v>
      </c>
      <c r="E221" s="230" t="s">
        <v>5394</v>
      </c>
      <c r="F221" s="231" t="s">
        <v>5395</v>
      </c>
      <c r="G221" s="232" t="s">
        <v>676</v>
      </c>
      <c r="H221" s="233">
        <v>4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241</v>
      </c>
      <c r="AT221" s="241" t="s">
        <v>237</v>
      </c>
      <c r="AU221" s="241" t="s">
        <v>86</v>
      </c>
      <c r="AY221" s="18" t="s">
        <v>235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241</v>
      </c>
      <c r="BM221" s="241" t="s">
        <v>1224</v>
      </c>
    </row>
    <row r="222" s="2" customFormat="1" ht="33" customHeight="1">
      <c r="A222" s="39"/>
      <c r="B222" s="40"/>
      <c r="C222" s="229" t="s">
        <v>777</v>
      </c>
      <c r="D222" s="229" t="s">
        <v>237</v>
      </c>
      <c r="E222" s="230" t="s">
        <v>5382</v>
      </c>
      <c r="F222" s="231" t="s">
        <v>5383</v>
      </c>
      <c r="G222" s="232" t="s">
        <v>676</v>
      </c>
      <c r="H222" s="233">
        <v>2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241</v>
      </c>
      <c r="AT222" s="241" t="s">
        <v>237</v>
      </c>
      <c r="AU222" s="241" t="s">
        <v>86</v>
      </c>
      <c r="AY222" s="18" t="s">
        <v>235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241</v>
      </c>
      <c r="BM222" s="241" t="s">
        <v>1232</v>
      </c>
    </row>
    <row r="223" s="2" customFormat="1" ht="33" customHeight="1">
      <c r="A223" s="39"/>
      <c r="B223" s="40"/>
      <c r="C223" s="229" t="s">
        <v>782</v>
      </c>
      <c r="D223" s="229" t="s">
        <v>237</v>
      </c>
      <c r="E223" s="230" t="s">
        <v>5384</v>
      </c>
      <c r="F223" s="231" t="s">
        <v>5385</v>
      </c>
      <c r="G223" s="232" t="s">
        <v>676</v>
      </c>
      <c r="H223" s="233">
        <v>2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241</v>
      </c>
      <c r="AT223" s="241" t="s">
        <v>237</v>
      </c>
      <c r="AU223" s="241" t="s">
        <v>86</v>
      </c>
      <c r="AY223" s="18" t="s">
        <v>235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241</v>
      </c>
      <c r="BM223" s="241" t="s">
        <v>1243</v>
      </c>
    </row>
    <row r="224" s="2" customFormat="1" ht="44.25" customHeight="1">
      <c r="A224" s="39"/>
      <c r="B224" s="40"/>
      <c r="C224" s="229" t="s">
        <v>790</v>
      </c>
      <c r="D224" s="229" t="s">
        <v>237</v>
      </c>
      <c r="E224" s="230" t="s">
        <v>5396</v>
      </c>
      <c r="F224" s="231" t="s">
        <v>5397</v>
      </c>
      <c r="G224" s="232" t="s">
        <v>676</v>
      </c>
      <c r="H224" s="233">
        <v>12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241</v>
      </c>
      <c r="AT224" s="241" t="s">
        <v>237</v>
      </c>
      <c r="AU224" s="241" t="s">
        <v>86</v>
      </c>
      <c r="AY224" s="18" t="s">
        <v>235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241</v>
      </c>
      <c r="BM224" s="241" t="s">
        <v>1252</v>
      </c>
    </row>
    <row r="225" s="2" customFormat="1" ht="44.25" customHeight="1">
      <c r="A225" s="39"/>
      <c r="B225" s="40"/>
      <c r="C225" s="229" t="s">
        <v>795</v>
      </c>
      <c r="D225" s="229" t="s">
        <v>237</v>
      </c>
      <c r="E225" s="230" t="s">
        <v>5398</v>
      </c>
      <c r="F225" s="231" t="s">
        <v>5399</v>
      </c>
      <c r="G225" s="232" t="s">
        <v>676</v>
      </c>
      <c r="H225" s="233">
        <v>4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241</v>
      </c>
      <c r="AT225" s="241" t="s">
        <v>237</v>
      </c>
      <c r="AU225" s="241" t="s">
        <v>86</v>
      </c>
      <c r="AY225" s="18" t="s">
        <v>235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241</v>
      </c>
      <c r="BM225" s="241" t="s">
        <v>1260</v>
      </c>
    </row>
    <row r="226" s="2" customFormat="1" ht="33" customHeight="1">
      <c r="A226" s="39"/>
      <c r="B226" s="40"/>
      <c r="C226" s="229" t="s">
        <v>799</v>
      </c>
      <c r="D226" s="229" t="s">
        <v>237</v>
      </c>
      <c r="E226" s="230" t="s">
        <v>5382</v>
      </c>
      <c r="F226" s="231" t="s">
        <v>5383</v>
      </c>
      <c r="G226" s="232" t="s">
        <v>676</v>
      </c>
      <c r="H226" s="233">
        <v>16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241</v>
      </c>
      <c r="AT226" s="241" t="s">
        <v>237</v>
      </c>
      <c r="AU226" s="241" t="s">
        <v>86</v>
      </c>
      <c r="AY226" s="18" t="s">
        <v>235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241</v>
      </c>
      <c r="BM226" s="241" t="s">
        <v>1268</v>
      </c>
    </row>
    <row r="227" s="2" customFormat="1" ht="33" customHeight="1">
      <c r="A227" s="39"/>
      <c r="B227" s="40"/>
      <c r="C227" s="229" t="s">
        <v>804</v>
      </c>
      <c r="D227" s="229" t="s">
        <v>237</v>
      </c>
      <c r="E227" s="230" t="s">
        <v>5384</v>
      </c>
      <c r="F227" s="231" t="s">
        <v>5385</v>
      </c>
      <c r="G227" s="232" t="s">
        <v>676</v>
      </c>
      <c r="H227" s="233">
        <v>16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241</v>
      </c>
      <c r="AT227" s="241" t="s">
        <v>237</v>
      </c>
      <c r="AU227" s="241" t="s">
        <v>86</v>
      </c>
      <c r="AY227" s="18" t="s">
        <v>235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241</v>
      </c>
      <c r="BM227" s="241" t="s">
        <v>1276</v>
      </c>
    </row>
    <row r="228" s="2" customFormat="1" ht="24.15" customHeight="1">
      <c r="A228" s="39"/>
      <c r="B228" s="40"/>
      <c r="C228" s="229" t="s">
        <v>811</v>
      </c>
      <c r="D228" s="229" t="s">
        <v>237</v>
      </c>
      <c r="E228" s="230" t="s">
        <v>5400</v>
      </c>
      <c r="F228" s="231" t="s">
        <v>5401</v>
      </c>
      <c r="G228" s="232" t="s">
        <v>1194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241</v>
      </c>
      <c r="AT228" s="241" t="s">
        <v>237</v>
      </c>
      <c r="AU228" s="241" t="s">
        <v>86</v>
      </c>
      <c r="AY228" s="18" t="s">
        <v>235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241</v>
      </c>
      <c r="BM228" s="241" t="s">
        <v>1285</v>
      </c>
    </row>
    <row r="229" s="2" customFormat="1" ht="21.75" customHeight="1">
      <c r="A229" s="39"/>
      <c r="B229" s="40"/>
      <c r="C229" s="229" t="s">
        <v>816</v>
      </c>
      <c r="D229" s="229" t="s">
        <v>237</v>
      </c>
      <c r="E229" s="230" t="s">
        <v>5402</v>
      </c>
      <c r="F229" s="231" t="s">
        <v>5403</v>
      </c>
      <c r="G229" s="232" t="s">
        <v>1194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42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241</v>
      </c>
      <c r="AT229" s="241" t="s">
        <v>237</v>
      </c>
      <c r="AU229" s="241" t="s">
        <v>86</v>
      </c>
      <c r="AY229" s="18" t="s">
        <v>235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84</v>
      </c>
      <c r="BK229" s="242">
        <f>ROUND(I229*H229,2)</f>
        <v>0</v>
      </c>
      <c r="BL229" s="18" t="s">
        <v>241</v>
      </c>
      <c r="BM229" s="241" t="s">
        <v>1293</v>
      </c>
    </row>
    <row r="230" s="2" customFormat="1" ht="16.5" customHeight="1">
      <c r="A230" s="39"/>
      <c r="B230" s="40"/>
      <c r="C230" s="229" t="s">
        <v>820</v>
      </c>
      <c r="D230" s="229" t="s">
        <v>237</v>
      </c>
      <c r="E230" s="230" t="s">
        <v>5404</v>
      </c>
      <c r="F230" s="231" t="s">
        <v>5307</v>
      </c>
      <c r="G230" s="232" t="s">
        <v>1194</v>
      </c>
      <c r="H230" s="233">
        <v>1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241</v>
      </c>
      <c r="AT230" s="241" t="s">
        <v>237</v>
      </c>
      <c r="AU230" s="241" t="s">
        <v>86</v>
      </c>
      <c r="AY230" s="18" t="s">
        <v>235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241</v>
      </c>
      <c r="BM230" s="241" t="s">
        <v>1301</v>
      </c>
    </row>
    <row r="231" s="2" customFormat="1" ht="16.5" customHeight="1">
      <c r="A231" s="39"/>
      <c r="B231" s="40"/>
      <c r="C231" s="229" t="s">
        <v>824</v>
      </c>
      <c r="D231" s="229" t="s">
        <v>237</v>
      </c>
      <c r="E231" s="230" t="s">
        <v>5405</v>
      </c>
      <c r="F231" s="231" t="s">
        <v>844</v>
      </c>
      <c r="G231" s="232" t="s">
        <v>4030</v>
      </c>
      <c r="H231" s="313"/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241</v>
      </c>
      <c r="AT231" s="241" t="s">
        <v>237</v>
      </c>
      <c r="AU231" s="241" t="s">
        <v>86</v>
      </c>
      <c r="AY231" s="18" t="s">
        <v>235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241</v>
      </c>
      <c r="BM231" s="241" t="s">
        <v>1309</v>
      </c>
    </row>
    <row r="232" s="12" customFormat="1" ht="22.8" customHeight="1">
      <c r="A232" s="12"/>
      <c r="B232" s="213"/>
      <c r="C232" s="214"/>
      <c r="D232" s="215" t="s">
        <v>76</v>
      </c>
      <c r="E232" s="227" t="s">
        <v>4481</v>
      </c>
      <c r="F232" s="227" t="s">
        <v>5406</v>
      </c>
      <c r="G232" s="214"/>
      <c r="H232" s="214"/>
      <c r="I232" s="217"/>
      <c r="J232" s="228">
        <f>BK232</f>
        <v>0</v>
      </c>
      <c r="K232" s="214"/>
      <c r="L232" s="219"/>
      <c r="M232" s="220"/>
      <c r="N232" s="221"/>
      <c r="O232" s="221"/>
      <c r="P232" s="222">
        <f>SUM(P233:P237)</f>
        <v>0</v>
      </c>
      <c r="Q232" s="221"/>
      <c r="R232" s="222">
        <f>SUM(R233:R237)</f>
        <v>0</v>
      </c>
      <c r="S232" s="221"/>
      <c r="T232" s="223">
        <f>SUM(T233:T237)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24" t="s">
        <v>84</v>
      </c>
      <c r="AT232" s="225" t="s">
        <v>76</v>
      </c>
      <c r="AU232" s="225" t="s">
        <v>84</v>
      </c>
      <c r="AY232" s="224" t="s">
        <v>235</v>
      </c>
      <c r="BK232" s="226">
        <f>SUM(BK233:BK237)</f>
        <v>0</v>
      </c>
    </row>
    <row r="233" s="2" customFormat="1" ht="16.5" customHeight="1">
      <c r="A233" s="39"/>
      <c r="B233" s="40"/>
      <c r="C233" s="229" t="s">
        <v>829</v>
      </c>
      <c r="D233" s="229" t="s">
        <v>237</v>
      </c>
      <c r="E233" s="230" t="s">
        <v>5407</v>
      </c>
      <c r="F233" s="231" t="s">
        <v>5408</v>
      </c>
      <c r="G233" s="232" t="s">
        <v>174</v>
      </c>
      <c r="H233" s="233">
        <v>560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241</v>
      </c>
      <c r="AT233" s="241" t="s">
        <v>237</v>
      </c>
      <c r="AU233" s="241" t="s">
        <v>86</v>
      </c>
      <c r="AY233" s="18" t="s">
        <v>235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241</v>
      </c>
      <c r="BM233" s="241" t="s">
        <v>1317</v>
      </c>
    </row>
    <row r="234" s="2" customFormat="1" ht="33" customHeight="1">
      <c r="A234" s="39"/>
      <c r="B234" s="40"/>
      <c r="C234" s="229" t="s">
        <v>834</v>
      </c>
      <c r="D234" s="229" t="s">
        <v>237</v>
      </c>
      <c r="E234" s="230" t="s">
        <v>5409</v>
      </c>
      <c r="F234" s="231" t="s">
        <v>5410</v>
      </c>
      <c r="G234" s="232" t="s">
        <v>174</v>
      </c>
      <c r="H234" s="233">
        <v>28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241</v>
      </c>
      <c r="AT234" s="241" t="s">
        <v>237</v>
      </c>
      <c r="AU234" s="241" t="s">
        <v>86</v>
      </c>
      <c r="AY234" s="18" t="s">
        <v>235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241</v>
      </c>
      <c r="BM234" s="241" t="s">
        <v>1325</v>
      </c>
    </row>
    <row r="235" s="2" customFormat="1" ht="16.5" customHeight="1">
      <c r="A235" s="39"/>
      <c r="B235" s="40"/>
      <c r="C235" s="229" t="s">
        <v>839</v>
      </c>
      <c r="D235" s="229" t="s">
        <v>237</v>
      </c>
      <c r="E235" s="230" t="s">
        <v>5411</v>
      </c>
      <c r="F235" s="231" t="s">
        <v>5412</v>
      </c>
      <c r="G235" s="232" t="s">
        <v>1194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241</v>
      </c>
      <c r="AT235" s="241" t="s">
        <v>237</v>
      </c>
      <c r="AU235" s="241" t="s">
        <v>86</v>
      </c>
      <c r="AY235" s="18" t="s">
        <v>235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241</v>
      </c>
      <c r="BM235" s="241" t="s">
        <v>1333</v>
      </c>
    </row>
    <row r="236" s="2" customFormat="1" ht="16.5" customHeight="1">
      <c r="A236" s="39"/>
      <c r="B236" s="40"/>
      <c r="C236" s="229" t="s">
        <v>845</v>
      </c>
      <c r="D236" s="229" t="s">
        <v>237</v>
      </c>
      <c r="E236" s="230" t="s">
        <v>5413</v>
      </c>
      <c r="F236" s="231" t="s">
        <v>5285</v>
      </c>
      <c r="G236" s="232" t="s">
        <v>1194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42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241</v>
      </c>
      <c r="AT236" s="241" t="s">
        <v>237</v>
      </c>
      <c r="AU236" s="241" t="s">
        <v>86</v>
      </c>
      <c r="AY236" s="18" t="s">
        <v>235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84</v>
      </c>
      <c r="BK236" s="242">
        <f>ROUND(I236*H236,2)</f>
        <v>0</v>
      </c>
      <c r="BL236" s="18" t="s">
        <v>241</v>
      </c>
      <c r="BM236" s="241" t="s">
        <v>1341</v>
      </c>
    </row>
    <row r="237" s="2" customFormat="1" ht="16.5" customHeight="1">
      <c r="A237" s="39"/>
      <c r="B237" s="40"/>
      <c r="C237" s="229" t="s">
        <v>853</v>
      </c>
      <c r="D237" s="229" t="s">
        <v>237</v>
      </c>
      <c r="E237" s="230" t="s">
        <v>5414</v>
      </c>
      <c r="F237" s="231" t="s">
        <v>844</v>
      </c>
      <c r="G237" s="232" t="s">
        <v>4030</v>
      </c>
      <c r="H237" s="313"/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241</v>
      </c>
      <c r="AT237" s="241" t="s">
        <v>237</v>
      </c>
      <c r="AU237" s="241" t="s">
        <v>86</v>
      </c>
      <c r="AY237" s="18" t="s">
        <v>235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241</v>
      </c>
      <c r="BM237" s="241" t="s">
        <v>1349</v>
      </c>
    </row>
    <row r="238" s="12" customFormat="1" ht="22.8" customHeight="1">
      <c r="A238" s="12"/>
      <c r="B238" s="213"/>
      <c r="C238" s="214"/>
      <c r="D238" s="215" t="s">
        <v>76</v>
      </c>
      <c r="E238" s="227" t="s">
        <v>4491</v>
      </c>
      <c r="F238" s="227" t="s">
        <v>5415</v>
      </c>
      <c r="G238" s="214"/>
      <c r="H238" s="214"/>
      <c r="I238" s="217"/>
      <c r="J238" s="228">
        <f>BK238</f>
        <v>0</v>
      </c>
      <c r="K238" s="214"/>
      <c r="L238" s="219"/>
      <c r="M238" s="220"/>
      <c r="N238" s="221"/>
      <c r="O238" s="221"/>
      <c r="P238" s="222">
        <f>SUM(P239:P243)</f>
        <v>0</v>
      </c>
      <c r="Q238" s="221"/>
      <c r="R238" s="222">
        <f>SUM(R239:R243)</f>
        <v>0</v>
      </c>
      <c r="S238" s="221"/>
      <c r="T238" s="223">
        <f>SUM(T239:T243)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24" t="s">
        <v>84</v>
      </c>
      <c r="AT238" s="225" t="s">
        <v>76</v>
      </c>
      <c r="AU238" s="225" t="s">
        <v>84</v>
      </c>
      <c r="AY238" s="224" t="s">
        <v>235</v>
      </c>
      <c r="BK238" s="226">
        <f>SUM(BK239:BK243)</f>
        <v>0</v>
      </c>
    </row>
    <row r="239" s="2" customFormat="1" ht="16.5" customHeight="1">
      <c r="A239" s="39"/>
      <c r="B239" s="40"/>
      <c r="C239" s="229" t="s">
        <v>858</v>
      </c>
      <c r="D239" s="229" t="s">
        <v>237</v>
      </c>
      <c r="E239" s="230" t="s">
        <v>5416</v>
      </c>
      <c r="F239" s="231" t="s">
        <v>5417</v>
      </c>
      <c r="G239" s="232" t="s">
        <v>720</v>
      </c>
      <c r="H239" s="233">
        <v>60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241</v>
      </c>
      <c r="AT239" s="241" t="s">
        <v>237</v>
      </c>
      <c r="AU239" s="241" t="s">
        <v>86</v>
      </c>
      <c r="AY239" s="18" t="s">
        <v>235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241</v>
      </c>
      <c r="BM239" s="241" t="s">
        <v>1360</v>
      </c>
    </row>
    <row r="240" s="2" customFormat="1" ht="16.5" customHeight="1">
      <c r="A240" s="39"/>
      <c r="B240" s="40"/>
      <c r="C240" s="229" t="s">
        <v>864</v>
      </c>
      <c r="D240" s="229" t="s">
        <v>237</v>
      </c>
      <c r="E240" s="230" t="s">
        <v>5418</v>
      </c>
      <c r="F240" s="231" t="s">
        <v>5419</v>
      </c>
      <c r="G240" s="232" t="s">
        <v>1194</v>
      </c>
      <c r="H240" s="233">
        <v>1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42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241</v>
      </c>
      <c r="AT240" s="241" t="s">
        <v>237</v>
      </c>
      <c r="AU240" s="241" t="s">
        <v>86</v>
      </c>
      <c r="AY240" s="18" t="s">
        <v>235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241</v>
      </c>
      <c r="BM240" s="241" t="s">
        <v>1371</v>
      </c>
    </row>
    <row r="241" s="2" customFormat="1" ht="21.75" customHeight="1">
      <c r="A241" s="39"/>
      <c r="B241" s="40"/>
      <c r="C241" s="229" t="s">
        <v>870</v>
      </c>
      <c r="D241" s="229" t="s">
        <v>237</v>
      </c>
      <c r="E241" s="230" t="s">
        <v>5420</v>
      </c>
      <c r="F241" s="231" t="s">
        <v>5421</v>
      </c>
      <c r="G241" s="232" t="s">
        <v>1194</v>
      </c>
      <c r="H241" s="233">
        <v>1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241</v>
      </c>
      <c r="AT241" s="241" t="s">
        <v>237</v>
      </c>
      <c r="AU241" s="241" t="s">
        <v>86</v>
      </c>
      <c r="AY241" s="18" t="s">
        <v>235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241</v>
      </c>
      <c r="BM241" s="241" t="s">
        <v>1380</v>
      </c>
    </row>
    <row r="242" s="2" customFormat="1" ht="16.5" customHeight="1">
      <c r="A242" s="39"/>
      <c r="B242" s="40"/>
      <c r="C242" s="229" t="s">
        <v>873</v>
      </c>
      <c r="D242" s="229" t="s">
        <v>237</v>
      </c>
      <c r="E242" s="230" t="s">
        <v>5422</v>
      </c>
      <c r="F242" s="231" t="s">
        <v>5423</v>
      </c>
      <c r="G242" s="232" t="s">
        <v>720</v>
      </c>
      <c r="H242" s="233">
        <v>180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241</v>
      </c>
      <c r="AT242" s="241" t="s">
        <v>237</v>
      </c>
      <c r="AU242" s="241" t="s">
        <v>86</v>
      </c>
      <c r="AY242" s="18" t="s">
        <v>235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241</v>
      </c>
      <c r="BM242" s="241" t="s">
        <v>1391</v>
      </c>
    </row>
    <row r="243" s="2" customFormat="1" ht="16.5" customHeight="1">
      <c r="A243" s="39"/>
      <c r="B243" s="40"/>
      <c r="C243" s="229" t="s">
        <v>878</v>
      </c>
      <c r="D243" s="229" t="s">
        <v>237</v>
      </c>
      <c r="E243" s="230" t="s">
        <v>5424</v>
      </c>
      <c r="F243" s="231" t="s">
        <v>5425</v>
      </c>
      <c r="G243" s="232" t="s">
        <v>1194</v>
      </c>
      <c r="H243" s="233">
        <v>1</v>
      </c>
      <c r="I243" s="234"/>
      <c r="J243" s="235">
        <f>ROUND(I243*H243,2)</f>
        <v>0</v>
      </c>
      <c r="K243" s="236"/>
      <c r="L243" s="45"/>
      <c r="M243" s="305" t="s">
        <v>1</v>
      </c>
      <c r="N243" s="306" t="s">
        <v>42</v>
      </c>
      <c r="O243" s="307"/>
      <c r="P243" s="308">
        <f>O243*H243</f>
        <v>0</v>
      </c>
      <c r="Q243" s="308">
        <v>0</v>
      </c>
      <c r="R243" s="308">
        <f>Q243*H243</f>
        <v>0</v>
      </c>
      <c r="S243" s="308">
        <v>0</v>
      </c>
      <c r="T243" s="309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241</v>
      </c>
      <c r="AT243" s="241" t="s">
        <v>237</v>
      </c>
      <c r="AU243" s="241" t="s">
        <v>86</v>
      </c>
      <c r="AY243" s="18" t="s">
        <v>235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241</v>
      </c>
      <c r="BM243" s="241" t="s">
        <v>1402</v>
      </c>
    </row>
    <row r="244" s="2" customFormat="1" ht="6.96" customHeight="1">
      <c r="A244" s="39"/>
      <c r="B244" s="67"/>
      <c r="C244" s="68"/>
      <c r="D244" s="68"/>
      <c r="E244" s="68"/>
      <c r="F244" s="68"/>
      <c r="G244" s="68"/>
      <c r="H244" s="68"/>
      <c r="I244" s="68"/>
      <c r="J244" s="68"/>
      <c r="K244" s="68"/>
      <c r="L244" s="45"/>
      <c r="M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</sheetData>
  <sheetProtection sheet="1" autoFilter="0" formatColumns="0" formatRows="0" objects="1" scenarios="1" spinCount="100000" saltValue="Qq6piKOut3z3f6SxZhNtxh55DeAFlrf/n4F+fycRgu2SgMgKOOzrAiLd/UbE9K3N3sAw4p4QZCpKQahpVDRCcQ==" hashValue="ENlkgKLGz3OaTz08Osw40Arj+gII1eolWNEQmQgnRHtD5Gf/chvIrt0yW7ZRanl0sH6NjiC1GltdT/nf9n9Lcg==" algorithmName="SHA-512" password="CC35"/>
  <autoFilter ref="C126:K24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5426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ROUND((SUM(BE123:BE176)),  2)</f>
        <v>0</v>
      </c>
      <c r="G35" s="39"/>
      <c r="H35" s="39"/>
      <c r="I35" s="166">
        <v>0.20999999999999999</v>
      </c>
      <c r="J35" s="165">
        <f>ROUND(((SUM(BE123:BE176))*I35),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ROUND((SUM(BF123:BF176)),  2)</f>
        <v>0</v>
      </c>
      <c r="G36" s="39"/>
      <c r="H36" s="39"/>
      <c r="I36" s="166">
        <v>0.12</v>
      </c>
      <c r="J36" s="165">
        <f>ROUND(((SUM(BF123:BF176))*I36),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ROUND((SUM(BG123:BG176)),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ROUND((SUM(BH123:BH176)),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ROUND((SUM(BI123:BI176)),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D.1.4.5.1 - Elektrická požární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5427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5428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5429</v>
      </c>
      <c r="E101" s="198"/>
      <c r="F101" s="198"/>
      <c r="G101" s="198"/>
      <c r="H101" s="198"/>
      <c r="I101" s="198"/>
      <c r="J101" s="199">
        <f>J165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220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178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181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184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D.1.4.5.1 - Elektrická požární signalizace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České Budějovice</v>
      </c>
      <c r="G117" s="41"/>
      <c r="H117" s="41"/>
      <c r="I117" s="33" t="s">
        <v>22</v>
      </c>
      <c r="J117" s="80" t="str">
        <f>IF(J14="","",J14)</f>
        <v>13. 6. 2025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30</v>
      </c>
      <c r="J119" s="37" t="str">
        <f>E23</f>
        <v>AGP nova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28</v>
      </c>
      <c r="D120" s="41"/>
      <c r="E120" s="41"/>
      <c r="F120" s="28" t="str">
        <f>IF(E20="","",E20)</f>
        <v>Vyplň údaj</v>
      </c>
      <c r="G120" s="41"/>
      <c r="H120" s="41"/>
      <c r="I120" s="33" t="s">
        <v>33</v>
      </c>
      <c r="J120" s="37" t="str">
        <f>E26</f>
        <v>QSB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221</v>
      </c>
      <c r="D122" s="204" t="s">
        <v>62</v>
      </c>
      <c r="E122" s="204" t="s">
        <v>58</v>
      </c>
      <c r="F122" s="204" t="s">
        <v>59</v>
      </c>
      <c r="G122" s="204" t="s">
        <v>222</v>
      </c>
      <c r="H122" s="204" t="s">
        <v>223</v>
      </c>
      <c r="I122" s="204" t="s">
        <v>224</v>
      </c>
      <c r="J122" s="205" t="s">
        <v>192</v>
      </c>
      <c r="K122" s="206" t="s">
        <v>225</v>
      </c>
      <c r="L122" s="207"/>
      <c r="M122" s="101" t="s">
        <v>1</v>
      </c>
      <c r="N122" s="102" t="s">
        <v>41</v>
      </c>
      <c r="O122" s="102" t="s">
        <v>226</v>
      </c>
      <c r="P122" s="102" t="s">
        <v>227</v>
      </c>
      <c r="Q122" s="102" t="s">
        <v>228</v>
      </c>
      <c r="R122" s="102" t="s">
        <v>229</v>
      </c>
      <c r="S122" s="102" t="s">
        <v>230</v>
      </c>
      <c r="T122" s="103" t="s">
        <v>231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232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76</v>
      </c>
      <c r="AU123" s="18" t="s">
        <v>194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76</v>
      </c>
      <c r="E124" s="216" t="s">
        <v>2152</v>
      </c>
      <c r="F124" s="216" t="s">
        <v>5430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P125+P165</f>
        <v>0</v>
      </c>
      <c r="Q124" s="221"/>
      <c r="R124" s="222">
        <f>R125+R165</f>
        <v>0</v>
      </c>
      <c r="S124" s="221"/>
      <c r="T124" s="223">
        <f>T125+T165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84</v>
      </c>
      <c r="AT124" s="225" t="s">
        <v>76</v>
      </c>
      <c r="AU124" s="225" t="s">
        <v>77</v>
      </c>
      <c r="AY124" s="224" t="s">
        <v>235</v>
      </c>
      <c r="BK124" s="226">
        <f>BK125+BK165</f>
        <v>0</v>
      </c>
    </row>
    <row r="125" s="12" customFormat="1" ht="22.8" customHeight="1">
      <c r="A125" s="12"/>
      <c r="B125" s="213"/>
      <c r="C125" s="214"/>
      <c r="D125" s="215" t="s">
        <v>76</v>
      </c>
      <c r="E125" s="227" t="s">
        <v>4452</v>
      </c>
      <c r="F125" s="227" t="s">
        <v>5431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SUM(P126:P164)</f>
        <v>0</v>
      </c>
      <c r="Q125" s="221"/>
      <c r="R125" s="222">
        <f>SUM(R126:R164)</f>
        <v>0</v>
      </c>
      <c r="S125" s="221"/>
      <c r="T125" s="223">
        <f>SUM(T126:T164)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84</v>
      </c>
      <c r="AT125" s="225" t="s">
        <v>76</v>
      </c>
      <c r="AU125" s="225" t="s">
        <v>84</v>
      </c>
      <c r="AY125" s="224" t="s">
        <v>235</v>
      </c>
      <c r="BK125" s="226">
        <f>SUM(BK126:BK164)</f>
        <v>0</v>
      </c>
    </row>
    <row r="126" s="2" customFormat="1" ht="16.5" customHeight="1">
      <c r="A126" s="39"/>
      <c r="B126" s="40"/>
      <c r="C126" s="229" t="s">
        <v>84</v>
      </c>
      <c r="D126" s="229" t="s">
        <v>237</v>
      </c>
      <c r="E126" s="230" t="s">
        <v>5432</v>
      </c>
      <c r="F126" s="231" t="s">
        <v>5433</v>
      </c>
      <c r="G126" s="232" t="s">
        <v>676</v>
      </c>
      <c r="H126" s="233">
        <v>2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241</v>
      </c>
      <c r="AT126" s="241" t="s">
        <v>237</v>
      </c>
      <c r="AU126" s="241" t="s">
        <v>86</v>
      </c>
      <c r="AY126" s="18" t="s">
        <v>235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241</v>
      </c>
      <c r="BM126" s="241" t="s">
        <v>86</v>
      </c>
    </row>
    <row r="127" s="2" customFormat="1" ht="37.8" customHeight="1">
      <c r="A127" s="39"/>
      <c r="B127" s="40"/>
      <c r="C127" s="229" t="s">
        <v>86</v>
      </c>
      <c r="D127" s="229" t="s">
        <v>237</v>
      </c>
      <c r="E127" s="230" t="s">
        <v>5434</v>
      </c>
      <c r="F127" s="231" t="s">
        <v>5435</v>
      </c>
      <c r="G127" s="232" t="s">
        <v>676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241</v>
      </c>
      <c r="AT127" s="241" t="s">
        <v>237</v>
      </c>
      <c r="AU127" s="241" t="s">
        <v>86</v>
      </c>
      <c r="AY127" s="18" t="s">
        <v>235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241</v>
      </c>
      <c r="BM127" s="241" t="s">
        <v>241</v>
      </c>
    </row>
    <row r="128" s="2" customFormat="1" ht="33" customHeight="1">
      <c r="A128" s="39"/>
      <c r="B128" s="40"/>
      <c r="C128" s="229" t="s">
        <v>250</v>
      </c>
      <c r="D128" s="229" t="s">
        <v>237</v>
      </c>
      <c r="E128" s="230" t="s">
        <v>5436</v>
      </c>
      <c r="F128" s="231" t="s">
        <v>5437</v>
      </c>
      <c r="G128" s="232" t="s">
        <v>676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241</v>
      </c>
      <c r="AT128" s="241" t="s">
        <v>237</v>
      </c>
      <c r="AU128" s="241" t="s">
        <v>86</v>
      </c>
      <c r="AY128" s="18" t="s">
        <v>235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241</v>
      </c>
      <c r="BM128" s="241" t="s">
        <v>269</v>
      </c>
    </row>
    <row r="129" s="2" customFormat="1" ht="21.75" customHeight="1">
      <c r="A129" s="39"/>
      <c r="B129" s="40"/>
      <c r="C129" s="229" t="s">
        <v>241</v>
      </c>
      <c r="D129" s="229" t="s">
        <v>237</v>
      </c>
      <c r="E129" s="230" t="s">
        <v>5438</v>
      </c>
      <c r="F129" s="231" t="s">
        <v>5439</v>
      </c>
      <c r="G129" s="232" t="s">
        <v>1194</v>
      </c>
      <c r="H129" s="233">
        <v>2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241</v>
      </c>
      <c r="AT129" s="241" t="s">
        <v>237</v>
      </c>
      <c r="AU129" s="241" t="s">
        <v>86</v>
      </c>
      <c r="AY129" s="18" t="s">
        <v>235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241</v>
      </c>
      <c r="BM129" s="241" t="s">
        <v>281</v>
      </c>
    </row>
    <row r="130" s="2" customFormat="1" ht="33" customHeight="1">
      <c r="A130" s="39"/>
      <c r="B130" s="40"/>
      <c r="C130" s="229" t="s">
        <v>263</v>
      </c>
      <c r="D130" s="229" t="s">
        <v>237</v>
      </c>
      <c r="E130" s="230" t="s">
        <v>5440</v>
      </c>
      <c r="F130" s="231" t="s">
        <v>5441</v>
      </c>
      <c r="G130" s="232" t="s">
        <v>1194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241</v>
      </c>
      <c r="AT130" s="241" t="s">
        <v>237</v>
      </c>
      <c r="AU130" s="241" t="s">
        <v>86</v>
      </c>
      <c r="AY130" s="18" t="s">
        <v>235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241</v>
      </c>
      <c r="BM130" s="241" t="s">
        <v>291</v>
      </c>
    </row>
    <row r="131" s="2" customFormat="1" ht="24.15" customHeight="1">
      <c r="A131" s="39"/>
      <c r="B131" s="40"/>
      <c r="C131" s="229" t="s">
        <v>269</v>
      </c>
      <c r="D131" s="229" t="s">
        <v>237</v>
      </c>
      <c r="E131" s="230" t="s">
        <v>5442</v>
      </c>
      <c r="F131" s="231" t="s">
        <v>5443</v>
      </c>
      <c r="G131" s="232" t="s">
        <v>676</v>
      </c>
      <c r="H131" s="233">
        <v>42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241</v>
      </c>
      <c r="AT131" s="241" t="s">
        <v>237</v>
      </c>
      <c r="AU131" s="241" t="s">
        <v>86</v>
      </c>
      <c r="AY131" s="18" t="s">
        <v>235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241</v>
      </c>
      <c r="BM131" s="241" t="s">
        <v>8</v>
      </c>
    </row>
    <row r="132" s="2" customFormat="1" ht="16.5" customHeight="1">
      <c r="A132" s="39"/>
      <c r="B132" s="40"/>
      <c r="C132" s="229" t="s">
        <v>277</v>
      </c>
      <c r="D132" s="229" t="s">
        <v>237</v>
      </c>
      <c r="E132" s="230" t="s">
        <v>5444</v>
      </c>
      <c r="F132" s="231" t="s">
        <v>5445</v>
      </c>
      <c r="G132" s="232" t="s">
        <v>676</v>
      </c>
      <c r="H132" s="233">
        <v>42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241</v>
      </c>
      <c r="AT132" s="241" t="s">
        <v>237</v>
      </c>
      <c r="AU132" s="241" t="s">
        <v>86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241</v>
      </c>
      <c r="BM132" s="241" t="s">
        <v>315</v>
      </c>
    </row>
    <row r="133" s="2" customFormat="1" ht="37.8" customHeight="1">
      <c r="A133" s="39"/>
      <c r="B133" s="40"/>
      <c r="C133" s="229" t="s">
        <v>281</v>
      </c>
      <c r="D133" s="229" t="s">
        <v>237</v>
      </c>
      <c r="E133" s="230" t="s">
        <v>5446</v>
      </c>
      <c r="F133" s="231" t="s">
        <v>5447</v>
      </c>
      <c r="G133" s="232" t="s">
        <v>676</v>
      </c>
      <c r="H133" s="233">
        <v>9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241</v>
      </c>
      <c r="AT133" s="241" t="s">
        <v>237</v>
      </c>
      <c r="AU133" s="241" t="s">
        <v>86</v>
      </c>
      <c r="AY133" s="18" t="s">
        <v>235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241</v>
      </c>
      <c r="BM133" s="241" t="s">
        <v>325</v>
      </c>
    </row>
    <row r="134" s="2" customFormat="1" ht="37.8" customHeight="1">
      <c r="A134" s="39"/>
      <c r="B134" s="40"/>
      <c r="C134" s="229" t="s">
        <v>286</v>
      </c>
      <c r="D134" s="229" t="s">
        <v>237</v>
      </c>
      <c r="E134" s="230" t="s">
        <v>5448</v>
      </c>
      <c r="F134" s="231" t="s">
        <v>5449</v>
      </c>
      <c r="G134" s="232" t="s">
        <v>676</v>
      </c>
      <c r="H134" s="233">
        <v>41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241</v>
      </c>
      <c r="AT134" s="241" t="s">
        <v>237</v>
      </c>
      <c r="AU134" s="241" t="s">
        <v>86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241</v>
      </c>
      <c r="BM134" s="241" t="s">
        <v>339</v>
      </c>
    </row>
    <row r="135" s="2" customFormat="1" ht="16.5" customHeight="1">
      <c r="A135" s="39"/>
      <c r="B135" s="40"/>
      <c r="C135" s="229" t="s">
        <v>291</v>
      </c>
      <c r="D135" s="229" t="s">
        <v>237</v>
      </c>
      <c r="E135" s="230" t="s">
        <v>5450</v>
      </c>
      <c r="F135" s="231" t="s">
        <v>5451</v>
      </c>
      <c r="G135" s="232" t="s">
        <v>676</v>
      </c>
      <c r="H135" s="233">
        <v>76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241</v>
      </c>
      <c r="AT135" s="241" t="s">
        <v>237</v>
      </c>
      <c r="AU135" s="241" t="s">
        <v>86</v>
      </c>
      <c r="AY135" s="18" t="s">
        <v>235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241</v>
      </c>
      <c r="BM135" s="241" t="s">
        <v>349</v>
      </c>
    </row>
    <row r="136" s="2" customFormat="1" ht="55.5" customHeight="1">
      <c r="A136" s="39"/>
      <c r="B136" s="40"/>
      <c r="C136" s="229" t="s">
        <v>298</v>
      </c>
      <c r="D136" s="229" t="s">
        <v>237</v>
      </c>
      <c r="E136" s="230" t="s">
        <v>5452</v>
      </c>
      <c r="F136" s="231" t="s">
        <v>5453</v>
      </c>
      <c r="G136" s="232" t="s">
        <v>676</v>
      </c>
      <c r="H136" s="233">
        <v>32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241</v>
      </c>
      <c r="AT136" s="241" t="s">
        <v>237</v>
      </c>
      <c r="AU136" s="241" t="s">
        <v>86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241</v>
      </c>
      <c r="BM136" s="241" t="s">
        <v>364</v>
      </c>
    </row>
    <row r="137" s="2" customFormat="1" ht="37.8" customHeight="1">
      <c r="A137" s="39"/>
      <c r="B137" s="40"/>
      <c r="C137" s="229" t="s">
        <v>8</v>
      </c>
      <c r="D137" s="229" t="s">
        <v>237</v>
      </c>
      <c r="E137" s="230" t="s">
        <v>5454</v>
      </c>
      <c r="F137" s="231" t="s">
        <v>5455</v>
      </c>
      <c r="G137" s="232" t="s">
        <v>676</v>
      </c>
      <c r="H137" s="233">
        <v>5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241</v>
      </c>
      <c r="AT137" s="241" t="s">
        <v>237</v>
      </c>
      <c r="AU137" s="241" t="s">
        <v>86</v>
      </c>
      <c r="AY137" s="18" t="s">
        <v>235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241</v>
      </c>
      <c r="BM137" s="241" t="s">
        <v>378</v>
      </c>
    </row>
    <row r="138" s="2" customFormat="1" ht="37.8" customHeight="1">
      <c r="A138" s="39"/>
      <c r="B138" s="40"/>
      <c r="C138" s="229" t="s">
        <v>310</v>
      </c>
      <c r="D138" s="229" t="s">
        <v>237</v>
      </c>
      <c r="E138" s="230" t="s">
        <v>5456</v>
      </c>
      <c r="F138" s="231" t="s">
        <v>5457</v>
      </c>
      <c r="G138" s="232" t="s">
        <v>676</v>
      </c>
      <c r="H138" s="233">
        <v>7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241</v>
      </c>
      <c r="AT138" s="241" t="s">
        <v>237</v>
      </c>
      <c r="AU138" s="241" t="s">
        <v>86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241</v>
      </c>
      <c r="BM138" s="241" t="s">
        <v>388</v>
      </c>
    </row>
    <row r="139" s="2" customFormat="1" ht="16.5" customHeight="1">
      <c r="A139" s="39"/>
      <c r="B139" s="40"/>
      <c r="C139" s="229" t="s">
        <v>315</v>
      </c>
      <c r="D139" s="229" t="s">
        <v>237</v>
      </c>
      <c r="E139" s="230" t="s">
        <v>5458</v>
      </c>
      <c r="F139" s="231" t="s">
        <v>5459</v>
      </c>
      <c r="G139" s="232" t="s">
        <v>676</v>
      </c>
      <c r="H139" s="233">
        <v>20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241</v>
      </c>
      <c r="AT139" s="241" t="s">
        <v>237</v>
      </c>
      <c r="AU139" s="241" t="s">
        <v>86</v>
      </c>
      <c r="AY139" s="18" t="s">
        <v>235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241</v>
      </c>
      <c r="BM139" s="241" t="s">
        <v>400</v>
      </c>
    </row>
    <row r="140" s="2" customFormat="1" ht="16.5" customHeight="1">
      <c r="A140" s="39"/>
      <c r="B140" s="40"/>
      <c r="C140" s="229" t="s">
        <v>320</v>
      </c>
      <c r="D140" s="229" t="s">
        <v>237</v>
      </c>
      <c r="E140" s="230" t="s">
        <v>5460</v>
      </c>
      <c r="F140" s="231" t="s">
        <v>5461</v>
      </c>
      <c r="G140" s="232" t="s">
        <v>676</v>
      </c>
      <c r="H140" s="233">
        <v>20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241</v>
      </c>
      <c r="AT140" s="241" t="s">
        <v>237</v>
      </c>
      <c r="AU140" s="241" t="s">
        <v>86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241</v>
      </c>
      <c r="BM140" s="241" t="s">
        <v>408</v>
      </c>
    </row>
    <row r="141" s="2" customFormat="1" ht="16.5" customHeight="1">
      <c r="A141" s="39"/>
      <c r="B141" s="40"/>
      <c r="C141" s="229" t="s">
        <v>325</v>
      </c>
      <c r="D141" s="229" t="s">
        <v>237</v>
      </c>
      <c r="E141" s="230" t="s">
        <v>5462</v>
      </c>
      <c r="F141" s="231" t="s">
        <v>5463</v>
      </c>
      <c r="G141" s="232" t="s">
        <v>676</v>
      </c>
      <c r="H141" s="233">
        <v>6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241</v>
      </c>
      <c r="AT141" s="241" t="s">
        <v>237</v>
      </c>
      <c r="AU141" s="241" t="s">
        <v>86</v>
      </c>
      <c r="AY141" s="18" t="s">
        <v>235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241</v>
      </c>
      <c r="BM141" s="241" t="s">
        <v>421</v>
      </c>
    </row>
    <row r="142" s="2" customFormat="1" ht="16.5" customHeight="1">
      <c r="A142" s="39"/>
      <c r="B142" s="40"/>
      <c r="C142" s="229" t="s">
        <v>331</v>
      </c>
      <c r="D142" s="229" t="s">
        <v>237</v>
      </c>
      <c r="E142" s="230" t="s">
        <v>5464</v>
      </c>
      <c r="F142" s="231" t="s">
        <v>5465</v>
      </c>
      <c r="G142" s="232" t="s">
        <v>676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241</v>
      </c>
      <c r="AT142" s="241" t="s">
        <v>237</v>
      </c>
      <c r="AU142" s="241" t="s">
        <v>86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241</v>
      </c>
      <c r="BM142" s="241" t="s">
        <v>435</v>
      </c>
    </row>
    <row r="143" s="2" customFormat="1" ht="16.5" customHeight="1">
      <c r="A143" s="39"/>
      <c r="B143" s="40"/>
      <c r="C143" s="229" t="s">
        <v>339</v>
      </c>
      <c r="D143" s="229" t="s">
        <v>237</v>
      </c>
      <c r="E143" s="230" t="s">
        <v>5466</v>
      </c>
      <c r="F143" s="231" t="s">
        <v>5467</v>
      </c>
      <c r="G143" s="232" t="s">
        <v>676</v>
      </c>
      <c r="H143" s="233">
        <v>76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241</v>
      </c>
      <c r="AT143" s="241" t="s">
        <v>237</v>
      </c>
      <c r="AU143" s="241" t="s">
        <v>86</v>
      </c>
      <c r="AY143" s="18" t="s">
        <v>235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241</v>
      </c>
      <c r="BM143" s="241" t="s">
        <v>449</v>
      </c>
    </row>
    <row r="144" s="2" customFormat="1" ht="16.5" customHeight="1">
      <c r="A144" s="39"/>
      <c r="B144" s="40"/>
      <c r="C144" s="229" t="s">
        <v>344</v>
      </c>
      <c r="D144" s="229" t="s">
        <v>237</v>
      </c>
      <c r="E144" s="230" t="s">
        <v>5468</v>
      </c>
      <c r="F144" s="231" t="s">
        <v>5469</v>
      </c>
      <c r="G144" s="232" t="s">
        <v>676</v>
      </c>
      <c r="H144" s="233">
        <v>298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241</v>
      </c>
      <c r="AT144" s="241" t="s">
        <v>237</v>
      </c>
      <c r="AU144" s="241" t="s">
        <v>86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241</v>
      </c>
      <c r="BM144" s="241" t="s">
        <v>459</v>
      </c>
    </row>
    <row r="145" s="2" customFormat="1" ht="16.5" customHeight="1">
      <c r="A145" s="39"/>
      <c r="B145" s="40"/>
      <c r="C145" s="229" t="s">
        <v>349</v>
      </c>
      <c r="D145" s="229" t="s">
        <v>237</v>
      </c>
      <c r="E145" s="230" t="s">
        <v>5470</v>
      </c>
      <c r="F145" s="231" t="s">
        <v>5471</v>
      </c>
      <c r="G145" s="232" t="s">
        <v>676</v>
      </c>
      <c r="H145" s="233">
        <v>5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241</v>
      </c>
      <c r="AT145" s="241" t="s">
        <v>237</v>
      </c>
      <c r="AU145" s="241" t="s">
        <v>86</v>
      </c>
      <c r="AY145" s="18" t="s">
        <v>235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241</v>
      </c>
      <c r="BM145" s="241" t="s">
        <v>470</v>
      </c>
    </row>
    <row r="146" s="2" customFormat="1" ht="16.5" customHeight="1">
      <c r="A146" s="39"/>
      <c r="B146" s="40"/>
      <c r="C146" s="229" t="s">
        <v>7</v>
      </c>
      <c r="D146" s="229" t="s">
        <v>237</v>
      </c>
      <c r="E146" s="230" t="s">
        <v>5472</v>
      </c>
      <c r="F146" s="231" t="s">
        <v>5473</v>
      </c>
      <c r="G146" s="232" t="s">
        <v>676</v>
      </c>
      <c r="H146" s="233">
        <v>10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241</v>
      </c>
      <c r="AT146" s="241" t="s">
        <v>237</v>
      </c>
      <c r="AU146" s="241" t="s">
        <v>86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241</v>
      </c>
      <c r="BM146" s="241" t="s">
        <v>493</v>
      </c>
    </row>
    <row r="147" s="2" customFormat="1" ht="16.5" customHeight="1">
      <c r="A147" s="39"/>
      <c r="B147" s="40"/>
      <c r="C147" s="229" t="s">
        <v>364</v>
      </c>
      <c r="D147" s="229" t="s">
        <v>237</v>
      </c>
      <c r="E147" s="230" t="s">
        <v>5474</v>
      </c>
      <c r="F147" s="231" t="s">
        <v>5475</v>
      </c>
      <c r="G147" s="232" t="s">
        <v>174</v>
      </c>
      <c r="H147" s="233">
        <v>2100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241</v>
      </c>
      <c r="AT147" s="241" t="s">
        <v>237</v>
      </c>
      <c r="AU147" s="241" t="s">
        <v>86</v>
      </c>
      <c r="AY147" s="18" t="s">
        <v>235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241</v>
      </c>
      <c r="BM147" s="241" t="s">
        <v>503</v>
      </c>
    </row>
    <row r="148" s="2" customFormat="1" ht="24.15" customHeight="1">
      <c r="A148" s="39"/>
      <c r="B148" s="40"/>
      <c r="C148" s="229" t="s">
        <v>373</v>
      </c>
      <c r="D148" s="229" t="s">
        <v>237</v>
      </c>
      <c r="E148" s="230" t="s">
        <v>5476</v>
      </c>
      <c r="F148" s="231" t="s">
        <v>5477</v>
      </c>
      <c r="G148" s="232" t="s">
        <v>174</v>
      </c>
      <c r="H148" s="233">
        <v>950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86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513</v>
      </c>
    </row>
    <row r="149" s="2" customFormat="1" ht="24.15" customHeight="1">
      <c r="A149" s="39"/>
      <c r="B149" s="40"/>
      <c r="C149" s="229" t="s">
        <v>378</v>
      </c>
      <c r="D149" s="229" t="s">
        <v>237</v>
      </c>
      <c r="E149" s="230" t="s">
        <v>5478</v>
      </c>
      <c r="F149" s="231" t="s">
        <v>5479</v>
      </c>
      <c r="G149" s="232" t="s">
        <v>174</v>
      </c>
      <c r="H149" s="233">
        <v>1200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241</v>
      </c>
      <c r="AT149" s="241" t="s">
        <v>237</v>
      </c>
      <c r="AU149" s="241" t="s">
        <v>86</v>
      </c>
      <c r="AY149" s="18" t="s">
        <v>235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241</v>
      </c>
      <c r="BM149" s="241" t="s">
        <v>524</v>
      </c>
    </row>
    <row r="150" s="2" customFormat="1" ht="24.15" customHeight="1">
      <c r="A150" s="39"/>
      <c r="B150" s="40"/>
      <c r="C150" s="229" t="s">
        <v>383</v>
      </c>
      <c r="D150" s="229" t="s">
        <v>237</v>
      </c>
      <c r="E150" s="230" t="s">
        <v>5480</v>
      </c>
      <c r="F150" s="231" t="s">
        <v>5481</v>
      </c>
      <c r="G150" s="232" t="s">
        <v>174</v>
      </c>
      <c r="H150" s="233">
        <v>70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241</v>
      </c>
      <c r="AT150" s="241" t="s">
        <v>237</v>
      </c>
      <c r="AU150" s="241" t="s">
        <v>86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241</v>
      </c>
      <c r="BM150" s="241" t="s">
        <v>534</v>
      </c>
    </row>
    <row r="151" s="2" customFormat="1" ht="21.75" customHeight="1">
      <c r="A151" s="39"/>
      <c r="B151" s="40"/>
      <c r="C151" s="229" t="s">
        <v>388</v>
      </c>
      <c r="D151" s="229" t="s">
        <v>237</v>
      </c>
      <c r="E151" s="230" t="s">
        <v>5482</v>
      </c>
      <c r="F151" s="231" t="s">
        <v>5483</v>
      </c>
      <c r="G151" s="232" t="s">
        <v>676</v>
      </c>
      <c r="H151" s="233">
        <v>27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241</v>
      </c>
      <c r="AT151" s="241" t="s">
        <v>237</v>
      </c>
      <c r="AU151" s="241" t="s">
        <v>86</v>
      </c>
      <c r="AY151" s="18" t="s">
        <v>235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241</v>
      </c>
      <c r="BM151" s="241" t="s">
        <v>543</v>
      </c>
    </row>
    <row r="152" s="2" customFormat="1" ht="16.5" customHeight="1">
      <c r="A152" s="39"/>
      <c r="B152" s="40"/>
      <c r="C152" s="229" t="s">
        <v>394</v>
      </c>
      <c r="D152" s="229" t="s">
        <v>237</v>
      </c>
      <c r="E152" s="230" t="s">
        <v>5484</v>
      </c>
      <c r="F152" s="231" t="s">
        <v>5485</v>
      </c>
      <c r="G152" s="232" t="s">
        <v>174</v>
      </c>
      <c r="H152" s="233">
        <v>3400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241</v>
      </c>
      <c r="AT152" s="241" t="s">
        <v>237</v>
      </c>
      <c r="AU152" s="241" t="s">
        <v>86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241</v>
      </c>
      <c r="BM152" s="241" t="s">
        <v>551</v>
      </c>
    </row>
    <row r="153" s="2" customFormat="1" ht="24.15" customHeight="1">
      <c r="A153" s="39"/>
      <c r="B153" s="40"/>
      <c r="C153" s="229" t="s">
        <v>400</v>
      </c>
      <c r="D153" s="229" t="s">
        <v>237</v>
      </c>
      <c r="E153" s="230" t="s">
        <v>5486</v>
      </c>
      <c r="F153" s="231" t="s">
        <v>5487</v>
      </c>
      <c r="G153" s="232" t="s">
        <v>174</v>
      </c>
      <c r="H153" s="233">
        <v>3500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241</v>
      </c>
      <c r="AT153" s="241" t="s">
        <v>237</v>
      </c>
      <c r="AU153" s="241" t="s">
        <v>86</v>
      </c>
      <c r="AY153" s="18" t="s">
        <v>235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241</v>
      </c>
      <c r="BM153" s="241" t="s">
        <v>563</v>
      </c>
    </row>
    <row r="154" s="2" customFormat="1" ht="24.15" customHeight="1">
      <c r="A154" s="39"/>
      <c r="B154" s="40"/>
      <c r="C154" s="229" t="s">
        <v>404</v>
      </c>
      <c r="D154" s="229" t="s">
        <v>237</v>
      </c>
      <c r="E154" s="230" t="s">
        <v>5488</v>
      </c>
      <c r="F154" s="231" t="s">
        <v>5489</v>
      </c>
      <c r="G154" s="232" t="s">
        <v>676</v>
      </c>
      <c r="H154" s="233">
        <v>51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241</v>
      </c>
      <c r="AT154" s="241" t="s">
        <v>237</v>
      </c>
      <c r="AU154" s="241" t="s">
        <v>86</v>
      </c>
      <c r="AY154" s="18" t="s">
        <v>235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241</v>
      </c>
      <c r="BM154" s="241" t="s">
        <v>572</v>
      </c>
    </row>
    <row r="155" s="2" customFormat="1" ht="16.5" customHeight="1">
      <c r="A155" s="39"/>
      <c r="B155" s="40"/>
      <c r="C155" s="229" t="s">
        <v>408</v>
      </c>
      <c r="D155" s="229" t="s">
        <v>237</v>
      </c>
      <c r="E155" s="230" t="s">
        <v>5490</v>
      </c>
      <c r="F155" s="231" t="s">
        <v>5271</v>
      </c>
      <c r="G155" s="232" t="s">
        <v>174</v>
      </c>
      <c r="H155" s="233">
        <v>192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241</v>
      </c>
      <c r="AT155" s="241" t="s">
        <v>237</v>
      </c>
      <c r="AU155" s="241" t="s">
        <v>86</v>
      </c>
      <c r="AY155" s="18" t="s">
        <v>235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241</v>
      </c>
      <c r="BM155" s="241" t="s">
        <v>581</v>
      </c>
    </row>
    <row r="156" s="2" customFormat="1" ht="21.75" customHeight="1">
      <c r="A156" s="39"/>
      <c r="B156" s="40"/>
      <c r="C156" s="229" t="s">
        <v>416</v>
      </c>
      <c r="D156" s="229" t="s">
        <v>237</v>
      </c>
      <c r="E156" s="230" t="s">
        <v>5491</v>
      </c>
      <c r="F156" s="231" t="s">
        <v>5492</v>
      </c>
      <c r="G156" s="232" t="s">
        <v>174</v>
      </c>
      <c r="H156" s="233">
        <v>2014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241</v>
      </c>
      <c r="AT156" s="241" t="s">
        <v>237</v>
      </c>
      <c r="AU156" s="241" t="s">
        <v>86</v>
      </c>
      <c r="AY156" s="18" t="s">
        <v>235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241</v>
      </c>
      <c r="BM156" s="241" t="s">
        <v>590</v>
      </c>
    </row>
    <row r="157" s="2" customFormat="1" ht="24.15" customHeight="1">
      <c r="A157" s="39"/>
      <c r="B157" s="40"/>
      <c r="C157" s="229" t="s">
        <v>421</v>
      </c>
      <c r="D157" s="229" t="s">
        <v>237</v>
      </c>
      <c r="E157" s="230" t="s">
        <v>5493</v>
      </c>
      <c r="F157" s="231" t="s">
        <v>5494</v>
      </c>
      <c r="G157" s="232" t="s">
        <v>174</v>
      </c>
      <c r="H157" s="233">
        <v>186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241</v>
      </c>
      <c r="AT157" s="241" t="s">
        <v>237</v>
      </c>
      <c r="AU157" s="241" t="s">
        <v>86</v>
      </c>
      <c r="AY157" s="18" t="s">
        <v>235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241</v>
      </c>
      <c r="BM157" s="241" t="s">
        <v>617</v>
      </c>
    </row>
    <row r="158" s="2" customFormat="1" ht="16.5" customHeight="1">
      <c r="A158" s="39"/>
      <c r="B158" s="40"/>
      <c r="C158" s="229" t="s">
        <v>428</v>
      </c>
      <c r="D158" s="229" t="s">
        <v>237</v>
      </c>
      <c r="E158" s="230" t="s">
        <v>5276</v>
      </c>
      <c r="F158" s="231" t="s">
        <v>5277</v>
      </c>
      <c r="G158" s="232" t="s">
        <v>676</v>
      </c>
      <c r="H158" s="233">
        <v>62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241</v>
      </c>
      <c r="AT158" s="241" t="s">
        <v>237</v>
      </c>
      <c r="AU158" s="241" t="s">
        <v>86</v>
      </c>
      <c r="AY158" s="18" t="s">
        <v>235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241</v>
      </c>
      <c r="BM158" s="241" t="s">
        <v>627</v>
      </c>
    </row>
    <row r="159" s="2" customFormat="1" ht="24.15" customHeight="1">
      <c r="A159" s="39"/>
      <c r="B159" s="40"/>
      <c r="C159" s="229" t="s">
        <v>435</v>
      </c>
      <c r="D159" s="229" t="s">
        <v>237</v>
      </c>
      <c r="E159" s="230" t="s">
        <v>5495</v>
      </c>
      <c r="F159" s="231" t="s">
        <v>5496</v>
      </c>
      <c r="G159" s="232" t="s">
        <v>676</v>
      </c>
      <c r="H159" s="233">
        <v>7600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241</v>
      </c>
      <c r="AT159" s="241" t="s">
        <v>237</v>
      </c>
      <c r="AU159" s="241" t="s">
        <v>86</v>
      </c>
      <c r="AY159" s="18" t="s">
        <v>235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241</v>
      </c>
      <c r="BM159" s="241" t="s">
        <v>635</v>
      </c>
    </row>
    <row r="160" s="2" customFormat="1" ht="16.5" customHeight="1">
      <c r="A160" s="39"/>
      <c r="B160" s="40"/>
      <c r="C160" s="229" t="s">
        <v>443</v>
      </c>
      <c r="D160" s="229" t="s">
        <v>237</v>
      </c>
      <c r="E160" s="230" t="s">
        <v>5497</v>
      </c>
      <c r="F160" s="231" t="s">
        <v>5498</v>
      </c>
      <c r="G160" s="232" t="s">
        <v>676</v>
      </c>
      <c r="H160" s="233">
        <v>2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241</v>
      </c>
      <c r="AT160" s="241" t="s">
        <v>237</v>
      </c>
      <c r="AU160" s="241" t="s">
        <v>86</v>
      </c>
      <c r="AY160" s="18" t="s">
        <v>235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241</v>
      </c>
      <c r="BM160" s="241" t="s">
        <v>643</v>
      </c>
    </row>
    <row r="161" s="2" customFormat="1" ht="16.5" customHeight="1">
      <c r="A161" s="39"/>
      <c r="B161" s="40"/>
      <c r="C161" s="229" t="s">
        <v>449</v>
      </c>
      <c r="D161" s="229" t="s">
        <v>237</v>
      </c>
      <c r="E161" s="230" t="s">
        <v>5499</v>
      </c>
      <c r="F161" s="231" t="s">
        <v>5500</v>
      </c>
      <c r="G161" s="232" t="s">
        <v>676</v>
      </c>
      <c r="H161" s="233">
        <v>172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241</v>
      </c>
      <c r="AT161" s="241" t="s">
        <v>237</v>
      </c>
      <c r="AU161" s="241" t="s">
        <v>86</v>
      </c>
      <c r="AY161" s="18" t="s">
        <v>235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241</v>
      </c>
      <c r="BM161" s="241" t="s">
        <v>662</v>
      </c>
    </row>
    <row r="162" s="2" customFormat="1" ht="16.5" customHeight="1">
      <c r="A162" s="39"/>
      <c r="B162" s="40"/>
      <c r="C162" s="229" t="s">
        <v>454</v>
      </c>
      <c r="D162" s="229" t="s">
        <v>237</v>
      </c>
      <c r="E162" s="230" t="s">
        <v>5501</v>
      </c>
      <c r="F162" s="231" t="s">
        <v>5285</v>
      </c>
      <c r="G162" s="232" t="s">
        <v>1194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241</v>
      </c>
      <c r="AT162" s="241" t="s">
        <v>237</v>
      </c>
      <c r="AU162" s="241" t="s">
        <v>86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241</v>
      </c>
      <c r="BM162" s="241" t="s">
        <v>673</v>
      </c>
    </row>
    <row r="163" s="2" customFormat="1" ht="16.5" customHeight="1">
      <c r="A163" s="39"/>
      <c r="B163" s="40"/>
      <c r="C163" s="229" t="s">
        <v>459</v>
      </c>
      <c r="D163" s="229" t="s">
        <v>237</v>
      </c>
      <c r="E163" s="230" t="s">
        <v>5502</v>
      </c>
      <c r="F163" s="231" t="s">
        <v>5503</v>
      </c>
      <c r="G163" s="232" t="s">
        <v>676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241</v>
      </c>
      <c r="AT163" s="241" t="s">
        <v>237</v>
      </c>
      <c r="AU163" s="241" t="s">
        <v>86</v>
      </c>
      <c r="AY163" s="18" t="s">
        <v>235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241</v>
      </c>
      <c r="BM163" s="241" t="s">
        <v>687</v>
      </c>
    </row>
    <row r="164" s="2" customFormat="1" ht="16.5" customHeight="1">
      <c r="A164" s="39"/>
      <c r="B164" s="40"/>
      <c r="C164" s="229" t="s">
        <v>464</v>
      </c>
      <c r="D164" s="229" t="s">
        <v>237</v>
      </c>
      <c r="E164" s="230" t="s">
        <v>5504</v>
      </c>
      <c r="F164" s="231" t="s">
        <v>844</v>
      </c>
      <c r="G164" s="232" t="s">
        <v>4030</v>
      </c>
      <c r="H164" s="313"/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241</v>
      </c>
      <c r="AT164" s="241" t="s">
        <v>237</v>
      </c>
      <c r="AU164" s="241" t="s">
        <v>86</v>
      </c>
      <c r="AY164" s="18" t="s">
        <v>235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241</v>
      </c>
      <c r="BM164" s="241" t="s">
        <v>701</v>
      </c>
    </row>
    <row r="165" s="12" customFormat="1" ht="22.8" customHeight="1">
      <c r="A165" s="12"/>
      <c r="B165" s="213"/>
      <c r="C165" s="214"/>
      <c r="D165" s="215" t="s">
        <v>76</v>
      </c>
      <c r="E165" s="227" t="s">
        <v>4465</v>
      </c>
      <c r="F165" s="227" t="s">
        <v>5505</v>
      </c>
      <c r="G165" s="214"/>
      <c r="H165" s="214"/>
      <c r="I165" s="217"/>
      <c r="J165" s="228">
        <f>BK165</f>
        <v>0</v>
      </c>
      <c r="K165" s="214"/>
      <c r="L165" s="219"/>
      <c r="M165" s="220"/>
      <c r="N165" s="221"/>
      <c r="O165" s="221"/>
      <c r="P165" s="222">
        <f>SUM(P166:P176)</f>
        <v>0</v>
      </c>
      <c r="Q165" s="221"/>
      <c r="R165" s="222">
        <f>SUM(R166:R176)</f>
        <v>0</v>
      </c>
      <c r="S165" s="221"/>
      <c r="T165" s="223">
        <f>SUM(T166:T176)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4" t="s">
        <v>84</v>
      </c>
      <c r="AT165" s="225" t="s">
        <v>76</v>
      </c>
      <c r="AU165" s="225" t="s">
        <v>84</v>
      </c>
      <c r="AY165" s="224" t="s">
        <v>235</v>
      </c>
      <c r="BK165" s="226">
        <f>SUM(BK166:BK176)</f>
        <v>0</v>
      </c>
    </row>
    <row r="166" s="2" customFormat="1" ht="16.5" customHeight="1">
      <c r="A166" s="39"/>
      <c r="B166" s="40"/>
      <c r="C166" s="229" t="s">
        <v>470</v>
      </c>
      <c r="D166" s="229" t="s">
        <v>237</v>
      </c>
      <c r="E166" s="230" t="s">
        <v>5506</v>
      </c>
      <c r="F166" s="231" t="s">
        <v>5507</v>
      </c>
      <c r="G166" s="232" t="s">
        <v>720</v>
      </c>
      <c r="H166" s="233">
        <v>30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241</v>
      </c>
      <c r="AT166" s="241" t="s">
        <v>237</v>
      </c>
      <c r="AU166" s="241" t="s">
        <v>86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241</v>
      </c>
      <c r="BM166" s="241" t="s">
        <v>709</v>
      </c>
    </row>
    <row r="167" s="2" customFormat="1" ht="16.5" customHeight="1">
      <c r="A167" s="39"/>
      <c r="B167" s="40"/>
      <c r="C167" s="229" t="s">
        <v>479</v>
      </c>
      <c r="D167" s="229" t="s">
        <v>237</v>
      </c>
      <c r="E167" s="230" t="s">
        <v>5508</v>
      </c>
      <c r="F167" s="231" t="s">
        <v>5509</v>
      </c>
      <c r="G167" s="232" t="s">
        <v>720</v>
      </c>
      <c r="H167" s="233">
        <v>20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241</v>
      </c>
      <c r="AT167" s="241" t="s">
        <v>237</v>
      </c>
      <c r="AU167" s="241" t="s">
        <v>86</v>
      </c>
      <c r="AY167" s="18" t="s">
        <v>235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241</v>
      </c>
      <c r="BM167" s="241" t="s">
        <v>717</v>
      </c>
    </row>
    <row r="168" s="2" customFormat="1" ht="44.25" customHeight="1">
      <c r="A168" s="39"/>
      <c r="B168" s="40"/>
      <c r="C168" s="229" t="s">
        <v>493</v>
      </c>
      <c r="D168" s="229" t="s">
        <v>237</v>
      </c>
      <c r="E168" s="230" t="s">
        <v>5510</v>
      </c>
      <c r="F168" s="231" t="s">
        <v>5511</v>
      </c>
      <c r="G168" s="232" t="s">
        <v>1194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241</v>
      </c>
      <c r="AT168" s="241" t="s">
        <v>237</v>
      </c>
      <c r="AU168" s="241" t="s">
        <v>86</v>
      </c>
      <c r="AY168" s="18" t="s">
        <v>235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241</v>
      </c>
      <c r="BM168" s="241" t="s">
        <v>739</v>
      </c>
    </row>
    <row r="169" s="2" customFormat="1" ht="16.5" customHeight="1">
      <c r="A169" s="39"/>
      <c r="B169" s="40"/>
      <c r="C169" s="229" t="s">
        <v>498</v>
      </c>
      <c r="D169" s="229" t="s">
        <v>237</v>
      </c>
      <c r="E169" s="230" t="s">
        <v>5512</v>
      </c>
      <c r="F169" s="231" t="s">
        <v>5513</v>
      </c>
      <c r="G169" s="232" t="s">
        <v>676</v>
      </c>
      <c r="H169" s="233">
        <v>150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241</v>
      </c>
      <c r="AT169" s="241" t="s">
        <v>237</v>
      </c>
      <c r="AU169" s="241" t="s">
        <v>86</v>
      </c>
      <c r="AY169" s="18" t="s">
        <v>235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241</v>
      </c>
      <c r="BM169" s="241" t="s">
        <v>756</v>
      </c>
    </row>
    <row r="170" s="2" customFormat="1" ht="16.5" customHeight="1">
      <c r="A170" s="39"/>
      <c r="B170" s="40"/>
      <c r="C170" s="229" t="s">
        <v>503</v>
      </c>
      <c r="D170" s="229" t="s">
        <v>237</v>
      </c>
      <c r="E170" s="230" t="s">
        <v>5514</v>
      </c>
      <c r="F170" s="231" t="s">
        <v>5515</v>
      </c>
      <c r="G170" s="232" t="s">
        <v>174</v>
      </c>
      <c r="H170" s="233">
        <v>192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241</v>
      </c>
      <c r="AT170" s="241" t="s">
        <v>237</v>
      </c>
      <c r="AU170" s="241" t="s">
        <v>86</v>
      </c>
      <c r="AY170" s="18" t="s">
        <v>235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241</v>
      </c>
      <c r="BM170" s="241" t="s">
        <v>769</v>
      </c>
    </row>
    <row r="171" s="2" customFormat="1" ht="16.5" customHeight="1">
      <c r="A171" s="39"/>
      <c r="B171" s="40"/>
      <c r="C171" s="229" t="s">
        <v>508</v>
      </c>
      <c r="D171" s="229" t="s">
        <v>237</v>
      </c>
      <c r="E171" s="230" t="s">
        <v>5516</v>
      </c>
      <c r="F171" s="231" t="s">
        <v>5517</v>
      </c>
      <c r="G171" s="232" t="s">
        <v>1194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241</v>
      </c>
      <c r="AT171" s="241" t="s">
        <v>237</v>
      </c>
      <c r="AU171" s="241" t="s">
        <v>86</v>
      </c>
      <c r="AY171" s="18" t="s">
        <v>235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241</v>
      </c>
      <c r="BM171" s="241" t="s">
        <v>777</v>
      </c>
    </row>
    <row r="172" s="2" customFormat="1" ht="16.5" customHeight="1">
      <c r="A172" s="39"/>
      <c r="B172" s="40"/>
      <c r="C172" s="229" t="s">
        <v>513</v>
      </c>
      <c r="D172" s="229" t="s">
        <v>237</v>
      </c>
      <c r="E172" s="230" t="s">
        <v>5518</v>
      </c>
      <c r="F172" s="231" t="s">
        <v>5519</v>
      </c>
      <c r="G172" s="232" t="s">
        <v>720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241</v>
      </c>
      <c r="AT172" s="241" t="s">
        <v>237</v>
      </c>
      <c r="AU172" s="241" t="s">
        <v>86</v>
      </c>
      <c r="AY172" s="18" t="s">
        <v>235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241</v>
      </c>
      <c r="BM172" s="241" t="s">
        <v>790</v>
      </c>
    </row>
    <row r="173" s="2" customFormat="1" ht="21.75" customHeight="1">
      <c r="A173" s="39"/>
      <c r="B173" s="40"/>
      <c r="C173" s="229" t="s">
        <v>517</v>
      </c>
      <c r="D173" s="229" t="s">
        <v>237</v>
      </c>
      <c r="E173" s="230" t="s">
        <v>5520</v>
      </c>
      <c r="F173" s="231" t="s">
        <v>5421</v>
      </c>
      <c r="G173" s="232" t="s">
        <v>1194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241</v>
      </c>
      <c r="AT173" s="241" t="s">
        <v>237</v>
      </c>
      <c r="AU173" s="241" t="s">
        <v>86</v>
      </c>
      <c r="AY173" s="18" t="s">
        <v>235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241</v>
      </c>
      <c r="BM173" s="241" t="s">
        <v>799</v>
      </c>
    </row>
    <row r="174" s="2" customFormat="1" ht="21.75" customHeight="1">
      <c r="A174" s="39"/>
      <c r="B174" s="40"/>
      <c r="C174" s="229" t="s">
        <v>524</v>
      </c>
      <c r="D174" s="229" t="s">
        <v>237</v>
      </c>
      <c r="E174" s="230" t="s">
        <v>5521</v>
      </c>
      <c r="F174" s="231" t="s">
        <v>5522</v>
      </c>
      <c r="G174" s="232" t="s">
        <v>1194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241</v>
      </c>
      <c r="AT174" s="241" t="s">
        <v>237</v>
      </c>
      <c r="AU174" s="241" t="s">
        <v>86</v>
      </c>
      <c r="AY174" s="18" t="s">
        <v>235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241</v>
      </c>
      <c r="BM174" s="241" t="s">
        <v>811</v>
      </c>
    </row>
    <row r="175" s="2" customFormat="1" ht="24.15" customHeight="1">
      <c r="A175" s="39"/>
      <c r="B175" s="40"/>
      <c r="C175" s="229" t="s">
        <v>529</v>
      </c>
      <c r="D175" s="229" t="s">
        <v>237</v>
      </c>
      <c r="E175" s="230" t="s">
        <v>5523</v>
      </c>
      <c r="F175" s="231" t="s">
        <v>5524</v>
      </c>
      <c r="G175" s="232" t="s">
        <v>1194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241</v>
      </c>
      <c r="AT175" s="241" t="s">
        <v>237</v>
      </c>
      <c r="AU175" s="241" t="s">
        <v>86</v>
      </c>
      <c r="AY175" s="18" t="s">
        <v>235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241</v>
      </c>
      <c r="BM175" s="241" t="s">
        <v>820</v>
      </c>
    </row>
    <row r="176" s="2" customFormat="1" ht="24.15" customHeight="1">
      <c r="A176" s="39"/>
      <c r="B176" s="40"/>
      <c r="C176" s="229" t="s">
        <v>534</v>
      </c>
      <c r="D176" s="229" t="s">
        <v>237</v>
      </c>
      <c r="E176" s="230" t="s">
        <v>5525</v>
      </c>
      <c r="F176" s="231" t="s">
        <v>5526</v>
      </c>
      <c r="G176" s="232" t="s">
        <v>1194</v>
      </c>
      <c r="H176" s="233">
        <v>1</v>
      </c>
      <c r="I176" s="234"/>
      <c r="J176" s="235">
        <f>ROUND(I176*H176,2)</f>
        <v>0</v>
      </c>
      <c r="K176" s="236"/>
      <c r="L176" s="45"/>
      <c r="M176" s="305" t="s">
        <v>1</v>
      </c>
      <c r="N176" s="306" t="s">
        <v>42</v>
      </c>
      <c r="O176" s="307"/>
      <c r="P176" s="308">
        <f>O176*H176</f>
        <v>0</v>
      </c>
      <c r="Q176" s="308">
        <v>0</v>
      </c>
      <c r="R176" s="308">
        <f>Q176*H176</f>
        <v>0</v>
      </c>
      <c r="S176" s="308">
        <v>0</v>
      </c>
      <c r="T176" s="309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241</v>
      </c>
      <c r="AT176" s="241" t="s">
        <v>237</v>
      </c>
      <c r="AU176" s="241" t="s">
        <v>86</v>
      </c>
      <c r="AY176" s="18" t="s">
        <v>235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241</v>
      </c>
      <c r="BM176" s="241" t="s">
        <v>829</v>
      </c>
    </row>
    <row r="177" s="2" customFormat="1" ht="6.96" customHeight="1">
      <c r="A177" s="39"/>
      <c r="B177" s="67"/>
      <c r="C177" s="68"/>
      <c r="D177" s="68"/>
      <c r="E177" s="68"/>
      <c r="F177" s="68"/>
      <c r="G177" s="68"/>
      <c r="H177" s="68"/>
      <c r="I177" s="68"/>
      <c r="J177" s="68"/>
      <c r="K177" s="68"/>
      <c r="L177" s="45"/>
      <c r="M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</sheetData>
  <sheetProtection sheet="1" autoFilter="0" formatColumns="0" formatRows="0" objects="1" scenarios="1" spinCount="100000" saltValue="wy4/Xo97RgzbqNjITVmVqNZuAVAC0qqvjYIV9lx14d5gbJCNL6yij3Y7eeRvbozBnYHpWjC9w5AhZ9JN5N/xBw==" hashValue="h5aIP/9hKvfzGpJRWbIselHXzKNhH9o+Z7NEnhYnynBzstTBPttCMJp5maU6ccy1lIwYd2cRnguGwkMePuAMjw==" algorithmName="SHA-512" password="CC35"/>
  <autoFilter ref="C122:K17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5527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ROUND(J156,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ROUND((SUM(BE156:BE1039)),  2)</f>
        <v>0</v>
      </c>
      <c r="G35" s="39"/>
      <c r="H35" s="39"/>
      <c r="I35" s="166">
        <v>0.20999999999999999</v>
      </c>
      <c r="J35" s="165">
        <f>ROUND(((SUM(BE156:BE1039))*I35),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ROUND((SUM(BF156:BF1039)),  2)</f>
        <v>0</v>
      </c>
      <c r="G36" s="39"/>
      <c r="H36" s="39"/>
      <c r="I36" s="166">
        <v>0.12</v>
      </c>
      <c r="J36" s="165">
        <f>ROUND(((SUM(BF156:BF1039))*I36),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ROUND((SUM(BG156:BG1039)),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ROUND((SUM(BH156:BH1039)),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ROUND((SUM(BI156:BI1039)),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D.2 - Zpevněné plochy a komunikace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J156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195</v>
      </c>
      <c r="E99" s="193"/>
      <c r="F99" s="193"/>
      <c r="G99" s="193"/>
      <c r="H99" s="193"/>
      <c r="I99" s="193"/>
      <c r="J99" s="194">
        <f>J157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196</v>
      </c>
      <c r="E100" s="198"/>
      <c r="F100" s="198"/>
      <c r="G100" s="198"/>
      <c r="H100" s="198"/>
      <c r="I100" s="198"/>
      <c r="J100" s="199">
        <f>J158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5528</v>
      </c>
      <c r="E101" s="198"/>
      <c r="F101" s="198"/>
      <c r="G101" s="198"/>
      <c r="H101" s="198"/>
      <c r="I101" s="198"/>
      <c r="J101" s="199">
        <f>J159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5529</v>
      </c>
      <c r="E102" s="198"/>
      <c r="F102" s="198"/>
      <c r="G102" s="198"/>
      <c r="H102" s="198"/>
      <c r="I102" s="198"/>
      <c r="J102" s="199">
        <f>J198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5530</v>
      </c>
      <c r="E103" s="198"/>
      <c r="F103" s="198"/>
      <c r="G103" s="198"/>
      <c r="H103" s="198"/>
      <c r="I103" s="198"/>
      <c r="J103" s="199">
        <f>J225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5531</v>
      </c>
      <c r="E104" s="198"/>
      <c r="F104" s="198"/>
      <c r="G104" s="198"/>
      <c r="H104" s="198"/>
      <c r="I104" s="198"/>
      <c r="J104" s="199">
        <f>J250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5532</v>
      </c>
      <c r="E105" s="198"/>
      <c r="F105" s="198"/>
      <c r="G105" s="198"/>
      <c r="H105" s="198"/>
      <c r="I105" s="198"/>
      <c r="J105" s="199">
        <f>J259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5533</v>
      </c>
      <c r="E106" s="198"/>
      <c r="F106" s="198"/>
      <c r="G106" s="198"/>
      <c r="H106" s="198"/>
      <c r="I106" s="198"/>
      <c r="J106" s="199">
        <f>J335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5534</v>
      </c>
      <c r="E107" s="198"/>
      <c r="F107" s="198"/>
      <c r="G107" s="198"/>
      <c r="H107" s="198"/>
      <c r="I107" s="198"/>
      <c r="J107" s="199">
        <f>J380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197</v>
      </c>
      <c r="E108" s="198"/>
      <c r="F108" s="198"/>
      <c r="G108" s="198"/>
      <c r="H108" s="198"/>
      <c r="I108" s="198"/>
      <c r="J108" s="199">
        <f>J415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5535</v>
      </c>
      <c r="E109" s="198"/>
      <c r="F109" s="198"/>
      <c r="G109" s="198"/>
      <c r="H109" s="198"/>
      <c r="I109" s="198"/>
      <c r="J109" s="199">
        <f>J422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5536</v>
      </c>
      <c r="E110" s="198"/>
      <c r="F110" s="198"/>
      <c r="G110" s="198"/>
      <c r="H110" s="198"/>
      <c r="I110" s="198"/>
      <c r="J110" s="199">
        <f>J441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198</v>
      </c>
      <c r="E111" s="198"/>
      <c r="F111" s="198"/>
      <c r="G111" s="198"/>
      <c r="H111" s="198"/>
      <c r="I111" s="198"/>
      <c r="J111" s="199">
        <f>J458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5537</v>
      </c>
      <c r="E112" s="198"/>
      <c r="F112" s="198"/>
      <c r="G112" s="198"/>
      <c r="H112" s="198"/>
      <c r="I112" s="198"/>
      <c r="J112" s="199">
        <f>J459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5538</v>
      </c>
      <c r="E113" s="198"/>
      <c r="F113" s="198"/>
      <c r="G113" s="198"/>
      <c r="H113" s="198"/>
      <c r="I113" s="198"/>
      <c r="J113" s="199">
        <f>J472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199</v>
      </c>
      <c r="E114" s="198"/>
      <c r="F114" s="198"/>
      <c r="G114" s="198"/>
      <c r="H114" s="198"/>
      <c r="I114" s="198"/>
      <c r="J114" s="199">
        <f>J481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5539</v>
      </c>
      <c r="E115" s="198"/>
      <c r="F115" s="198"/>
      <c r="G115" s="198"/>
      <c r="H115" s="198"/>
      <c r="I115" s="198"/>
      <c r="J115" s="199">
        <f>J482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5540</v>
      </c>
      <c r="E116" s="198"/>
      <c r="F116" s="198"/>
      <c r="G116" s="198"/>
      <c r="H116" s="198"/>
      <c r="I116" s="198"/>
      <c r="J116" s="199">
        <f>J493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4.88" customHeight="1">
      <c r="A117" s="10"/>
      <c r="B117" s="196"/>
      <c r="C117" s="134"/>
      <c r="D117" s="197" t="s">
        <v>5541</v>
      </c>
      <c r="E117" s="198"/>
      <c r="F117" s="198"/>
      <c r="G117" s="198"/>
      <c r="H117" s="198"/>
      <c r="I117" s="198"/>
      <c r="J117" s="199">
        <f>J494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5542</v>
      </c>
      <c r="E118" s="198"/>
      <c r="F118" s="198"/>
      <c r="G118" s="198"/>
      <c r="H118" s="198"/>
      <c r="I118" s="198"/>
      <c r="J118" s="199">
        <f>J546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5543</v>
      </c>
      <c r="E119" s="198"/>
      <c r="F119" s="198"/>
      <c r="G119" s="198"/>
      <c r="H119" s="198"/>
      <c r="I119" s="198"/>
      <c r="J119" s="199">
        <f>J559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200</v>
      </c>
      <c r="E120" s="198"/>
      <c r="F120" s="198"/>
      <c r="G120" s="198"/>
      <c r="H120" s="198"/>
      <c r="I120" s="198"/>
      <c r="J120" s="199">
        <f>J588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6"/>
      <c r="C121" s="134"/>
      <c r="D121" s="197" t="s">
        <v>5544</v>
      </c>
      <c r="E121" s="198"/>
      <c r="F121" s="198"/>
      <c r="G121" s="198"/>
      <c r="H121" s="198"/>
      <c r="I121" s="198"/>
      <c r="J121" s="199">
        <f>J595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5545</v>
      </c>
      <c r="E122" s="198"/>
      <c r="F122" s="198"/>
      <c r="G122" s="198"/>
      <c r="H122" s="198"/>
      <c r="I122" s="198"/>
      <c r="J122" s="199">
        <f>J596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5546</v>
      </c>
      <c r="E123" s="198"/>
      <c r="F123" s="198"/>
      <c r="G123" s="198"/>
      <c r="H123" s="198"/>
      <c r="I123" s="198"/>
      <c r="J123" s="199">
        <f>J621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96"/>
      <c r="C124" s="134"/>
      <c r="D124" s="197" t="s">
        <v>201</v>
      </c>
      <c r="E124" s="198"/>
      <c r="F124" s="198"/>
      <c r="G124" s="198"/>
      <c r="H124" s="198"/>
      <c r="I124" s="198"/>
      <c r="J124" s="199">
        <f>J664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96"/>
      <c r="C125" s="134"/>
      <c r="D125" s="197" t="s">
        <v>5547</v>
      </c>
      <c r="E125" s="198"/>
      <c r="F125" s="198"/>
      <c r="G125" s="198"/>
      <c r="H125" s="198"/>
      <c r="I125" s="198"/>
      <c r="J125" s="199">
        <f>J665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96"/>
      <c r="C126" s="134"/>
      <c r="D126" s="197" t="s">
        <v>5548</v>
      </c>
      <c r="E126" s="198"/>
      <c r="F126" s="198"/>
      <c r="G126" s="198"/>
      <c r="H126" s="198"/>
      <c r="I126" s="198"/>
      <c r="J126" s="199">
        <f>J865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96"/>
      <c r="C127" s="134"/>
      <c r="D127" s="197" t="s">
        <v>5549</v>
      </c>
      <c r="E127" s="198"/>
      <c r="F127" s="198"/>
      <c r="G127" s="198"/>
      <c r="H127" s="198"/>
      <c r="I127" s="198"/>
      <c r="J127" s="199">
        <f>J930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96"/>
      <c r="C128" s="134"/>
      <c r="D128" s="197" t="s">
        <v>5550</v>
      </c>
      <c r="E128" s="198"/>
      <c r="F128" s="198"/>
      <c r="G128" s="198"/>
      <c r="H128" s="198"/>
      <c r="I128" s="198"/>
      <c r="J128" s="199">
        <f>J934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6"/>
      <c r="C129" s="134"/>
      <c r="D129" s="197" t="s">
        <v>202</v>
      </c>
      <c r="E129" s="198"/>
      <c r="F129" s="198"/>
      <c r="G129" s="198"/>
      <c r="H129" s="198"/>
      <c r="I129" s="198"/>
      <c r="J129" s="199">
        <f>J938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9.92" customHeight="1">
      <c r="A130" s="10"/>
      <c r="B130" s="196"/>
      <c r="C130" s="134"/>
      <c r="D130" s="197" t="s">
        <v>203</v>
      </c>
      <c r="E130" s="198"/>
      <c r="F130" s="198"/>
      <c r="G130" s="198"/>
      <c r="H130" s="198"/>
      <c r="I130" s="198"/>
      <c r="J130" s="199">
        <f>J1021</f>
        <v>0</v>
      </c>
      <c r="K130" s="134"/>
      <c r="L130" s="20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9" customFormat="1" ht="24.96" customHeight="1">
      <c r="A131" s="9"/>
      <c r="B131" s="190"/>
      <c r="C131" s="191"/>
      <c r="D131" s="192" t="s">
        <v>204</v>
      </c>
      <c r="E131" s="193"/>
      <c r="F131" s="193"/>
      <c r="G131" s="193"/>
      <c r="H131" s="193"/>
      <c r="I131" s="193"/>
      <c r="J131" s="194">
        <f>J1023</f>
        <v>0</v>
      </c>
      <c r="K131" s="191"/>
      <c r="L131" s="195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</row>
    <row r="132" s="10" customFormat="1" ht="19.92" customHeight="1">
      <c r="A132" s="10"/>
      <c r="B132" s="196"/>
      <c r="C132" s="134"/>
      <c r="D132" s="197" t="s">
        <v>218</v>
      </c>
      <c r="E132" s="198"/>
      <c r="F132" s="198"/>
      <c r="G132" s="198"/>
      <c r="H132" s="198"/>
      <c r="I132" s="198"/>
      <c r="J132" s="199">
        <f>J1024</f>
        <v>0</v>
      </c>
      <c r="K132" s="134"/>
      <c r="L132" s="20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="9" customFormat="1" ht="24.96" customHeight="1">
      <c r="A133" s="9"/>
      <c r="B133" s="190"/>
      <c r="C133" s="191"/>
      <c r="D133" s="192" t="s">
        <v>3977</v>
      </c>
      <c r="E133" s="193"/>
      <c r="F133" s="193"/>
      <c r="G133" s="193"/>
      <c r="H133" s="193"/>
      <c r="I133" s="193"/>
      <c r="J133" s="194">
        <f>J1029</f>
        <v>0</v>
      </c>
      <c r="K133" s="191"/>
      <c r="L133" s="195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</row>
    <row r="134" s="10" customFormat="1" ht="19.92" customHeight="1">
      <c r="A134" s="10"/>
      <c r="B134" s="196"/>
      <c r="C134" s="134"/>
      <c r="D134" s="197" t="s">
        <v>5551</v>
      </c>
      <c r="E134" s="198"/>
      <c r="F134" s="198"/>
      <c r="G134" s="198"/>
      <c r="H134" s="198"/>
      <c r="I134" s="198"/>
      <c r="J134" s="199">
        <f>J1030</f>
        <v>0</v>
      </c>
      <c r="K134" s="134"/>
      <c r="L134" s="20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="2" customFormat="1" ht="21.84" customHeight="1">
      <c r="A135" s="39"/>
      <c r="B135" s="40"/>
      <c r="C135" s="41"/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6.96" customHeight="1">
      <c r="A136" s="39"/>
      <c r="B136" s="67"/>
      <c r="C136" s="68"/>
      <c r="D136" s="68"/>
      <c r="E136" s="68"/>
      <c r="F136" s="68"/>
      <c r="G136" s="68"/>
      <c r="H136" s="68"/>
      <c r="I136" s="68"/>
      <c r="J136" s="68"/>
      <c r="K136" s="68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40" s="2" customFormat="1" ht="6.96" customHeight="1">
      <c r="A140" s="39"/>
      <c r="B140" s="69"/>
      <c r="C140" s="70"/>
      <c r="D140" s="70"/>
      <c r="E140" s="70"/>
      <c r="F140" s="70"/>
      <c r="G140" s="70"/>
      <c r="H140" s="70"/>
      <c r="I140" s="70"/>
      <c r="J140" s="70"/>
      <c r="K140" s="70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24.96" customHeight="1">
      <c r="A141" s="39"/>
      <c r="B141" s="40"/>
      <c r="C141" s="24" t="s">
        <v>220</v>
      </c>
      <c r="D141" s="41"/>
      <c r="E141" s="41"/>
      <c r="F141" s="41"/>
      <c r="G141" s="41"/>
      <c r="H141" s="41"/>
      <c r="I141" s="41"/>
      <c r="J141" s="41"/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6.96" customHeight="1">
      <c r="A142" s="39"/>
      <c r="B142" s="40"/>
      <c r="C142" s="41"/>
      <c r="D142" s="41"/>
      <c r="E142" s="41"/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12" customHeight="1">
      <c r="A143" s="39"/>
      <c r="B143" s="40"/>
      <c r="C143" s="33" t="s">
        <v>16</v>
      </c>
      <c r="D143" s="41"/>
      <c r="E143" s="41"/>
      <c r="F143" s="41"/>
      <c r="G143" s="41"/>
      <c r="H143" s="41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2" customFormat="1" ht="16.5" customHeight="1">
      <c r="A144" s="39"/>
      <c r="B144" s="40"/>
      <c r="C144" s="41"/>
      <c r="D144" s="41"/>
      <c r="E144" s="185" t="str">
        <f>E7</f>
        <v>Parkoviště pro zaměstnance a heliport</v>
      </c>
      <c r="F144" s="33"/>
      <c r="G144" s="33"/>
      <c r="H144" s="33"/>
      <c r="I144" s="41"/>
      <c r="J144" s="41"/>
      <c r="K144" s="41"/>
      <c r="L144" s="64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="1" customFormat="1" ht="12" customHeight="1">
      <c r="B145" s="22"/>
      <c r="C145" s="33" t="s">
        <v>178</v>
      </c>
      <c r="D145" s="23"/>
      <c r="E145" s="23"/>
      <c r="F145" s="23"/>
      <c r="G145" s="23"/>
      <c r="H145" s="23"/>
      <c r="I145" s="23"/>
      <c r="J145" s="23"/>
      <c r="K145" s="23"/>
      <c r="L145" s="21"/>
    </row>
    <row r="146" s="2" customFormat="1" ht="16.5" customHeight="1">
      <c r="A146" s="39"/>
      <c r="B146" s="40"/>
      <c r="C146" s="41"/>
      <c r="D146" s="41"/>
      <c r="E146" s="185" t="s">
        <v>181</v>
      </c>
      <c r="F146" s="41"/>
      <c r="G146" s="41"/>
      <c r="H146" s="41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2" customFormat="1" ht="12" customHeight="1">
      <c r="A147" s="39"/>
      <c r="B147" s="40"/>
      <c r="C147" s="33" t="s">
        <v>184</v>
      </c>
      <c r="D147" s="41"/>
      <c r="E147" s="41"/>
      <c r="F147" s="41"/>
      <c r="G147" s="41"/>
      <c r="H147" s="41"/>
      <c r="I147" s="41"/>
      <c r="J147" s="41"/>
      <c r="K147" s="41"/>
      <c r="L147" s="64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="2" customFormat="1" ht="16.5" customHeight="1">
      <c r="A148" s="39"/>
      <c r="B148" s="40"/>
      <c r="C148" s="41"/>
      <c r="D148" s="41"/>
      <c r="E148" s="77" t="str">
        <f>E11</f>
        <v>D.2 - Zpevněné plochy a komunikace</v>
      </c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6.96" customHeight="1">
      <c r="A149" s="39"/>
      <c r="B149" s="40"/>
      <c r="C149" s="41"/>
      <c r="D149" s="41"/>
      <c r="E149" s="41"/>
      <c r="F149" s="41"/>
      <c r="G149" s="41"/>
      <c r="H149" s="41"/>
      <c r="I149" s="41"/>
      <c r="J149" s="41"/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12" customHeight="1">
      <c r="A150" s="39"/>
      <c r="B150" s="40"/>
      <c r="C150" s="33" t="s">
        <v>20</v>
      </c>
      <c r="D150" s="41"/>
      <c r="E150" s="41"/>
      <c r="F150" s="28" t="str">
        <f>F14</f>
        <v>České Budějovice</v>
      </c>
      <c r="G150" s="41"/>
      <c r="H150" s="41"/>
      <c r="I150" s="33" t="s">
        <v>22</v>
      </c>
      <c r="J150" s="80" t="str">
        <f>IF(J14="","",J14)</f>
        <v>13. 6. 2025</v>
      </c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6.96" customHeight="1">
      <c r="A151" s="39"/>
      <c r="B151" s="40"/>
      <c r="C151" s="41"/>
      <c r="D151" s="41"/>
      <c r="E151" s="41"/>
      <c r="F151" s="41"/>
      <c r="G151" s="41"/>
      <c r="H151" s="41"/>
      <c r="I151" s="41"/>
      <c r="J151" s="41"/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5.15" customHeight="1">
      <c r="A152" s="39"/>
      <c r="B152" s="40"/>
      <c r="C152" s="33" t="s">
        <v>24</v>
      </c>
      <c r="D152" s="41"/>
      <c r="E152" s="41"/>
      <c r="F152" s="28" t="str">
        <f>E17</f>
        <v>Nemocnice České Budějovice</v>
      </c>
      <c r="G152" s="41"/>
      <c r="H152" s="41"/>
      <c r="I152" s="33" t="s">
        <v>30</v>
      </c>
      <c r="J152" s="37" t="str">
        <f>E23</f>
        <v>AGP nova</v>
      </c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15.15" customHeight="1">
      <c r="A153" s="39"/>
      <c r="B153" s="40"/>
      <c r="C153" s="33" t="s">
        <v>28</v>
      </c>
      <c r="D153" s="41"/>
      <c r="E153" s="41"/>
      <c r="F153" s="28" t="str">
        <f>IF(E20="","",E20)</f>
        <v>Vyplň údaj</v>
      </c>
      <c r="G153" s="41"/>
      <c r="H153" s="41"/>
      <c r="I153" s="33" t="s">
        <v>33</v>
      </c>
      <c r="J153" s="37" t="str">
        <f>E26</f>
        <v>QSB</v>
      </c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2" customFormat="1" ht="10.32" customHeight="1">
      <c r="A154" s="39"/>
      <c r="B154" s="40"/>
      <c r="C154" s="41"/>
      <c r="D154" s="41"/>
      <c r="E154" s="41"/>
      <c r="F154" s="41"/>
      <c r="G154" s="41"/>
      <c r="H154" s="41"/>
      <c r="I154" s="41"/>
      <c r="J154" s="41"/>
      <c r="K154" s="41"/>
      <c r="L154" s="64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="11" customFormat="1" ht="29.28" customHeight="1">
      <c r="A155" s="201"/>
      <c r="B155" s="202"/>
      <c r="C155" s="203" t="s">
        <v>221</v>
      </c>
      <c r="D155" s="204" t="s">
        <v>62</v>
      </c>
      <c r="E155" s="204" t="s">
        <v>58</v>
      </c>
      <c r="F155" s="204" t="s">
        <v>59</v>
      </c>
      <c r="G155" s="204" t="s">
        <v>222</v>
      </c>
      <c r="H155" s="204" t="s">
        <v>223</v>
      </c>
      <c r="I155" s="204" t="s">
        <v>224</v>
      </c>
      <c r="J155" s="205" t="s">
        <v>192</v>
      </c>
      <c r="K155" s="206" t="s">
        <v>225</v>
      </c>
      <c r="L155" s="207"/>
      <c r="M155" s="101" t="s">
        <v>1</v>
      </c>
      <c r="N155" s="102" t="s">
        <v>41</v>
      </c>
      <c r="O155" s="102" t="s">
        <v>226</v>
      </c>
      <c r="P155" s="102" t="s">
        <v>227</v>
      </c>
      <c r="Q155" s="102" t="s">
        <v>228</v>
      </c>
      <c r="R155" s="102" t="s">
        <v>229</v>
      </c>
      <c r="S155" s="102" t="s">
        <v>230</v>
      </c>
      <c r="T155" s="103" t="s">
        <v>231</v>
      </c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</row>
    <row r="156" s="2" customFormat="1" ht="22.8" customHeight="1">
      <c r="A156" s="39"/>
      <c r="B156" s="40"/>
      <c r="C156" s="108" t="s">
        <v>232</v>
      </c>
      <c r="D156" s="41"/>
      <c r="E156" s="41"/>
      <c r="F156" s="41"/>
      <c r="G156" s="41"/>
      <c r="H156" s="41"/>
      <c r="I156" s="41"/>
      <c r="J156" s="208">
        <f>BK156</f>
        <v>0</v>
      </c>
      <c r="K156" s="41"/>
      <c r="L156" s="45"/>
      <c r="M156" s="104"/>
      <c r="N156" s="209"/>
      <c r="O156" s="105"/>
      <c r="P156" s="210">
        <f>P157+P1023+P1029</f>
        <v>0</v>
      </c>
      <c r="Q156" s="105"/>
      <c r="R156" s="210">
        <f>R157+R1023+R1029</f>
        <v>22.875037459999998</v>
      </c>
      <c r="S156" s="105"/>
      <c r="T156" s="211">
        <f>T157+T1023+T1029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76</v>
      </c>
      <c r="AU156" s="18" t="s">
        <v>194</v>
      </c>
      <c r="BK156" s="212">
        <f>BK157+BK1023+BK1029</f>
        <v>0</v>
      </c>
    </row>
    <row r="157" s="12" customFormat="1" ht="25.92" customHeight="1">
      <c r="A157" s="12"/>
      <c r="B157" s="213"/>
      <c r="C157" s="214"/>
      <c r="D157" s="215" t="s">
        <v>76</v>
      </c>
      <c r="E157" s="216" t="s">
        <v>233</v>
      </c>
      <c r="F157" s="216" t="s">
        <v>234</v>
      </c>
      <c r="G157" s="214"/>
      <c r="H157" s="214"/>
      <c r="I157" s="217"/>
      <c r="J157" s="218">
        <f>BK157</f>
        <v>0</v>
      </c>
      <c r="K157" s="214"/>
      <c r="L157" s="219"/>
      <c r="M157" s="220"/>
      <c r="N157" s="221"/>
      <c r="O157" s="221"/>
      <c r="P157" s="222">
        <f>P158+P159+P198+P225+P250+P259+P335+P380+P415+P422+P441+P458+P459+P472+P481+P482+P493+P546+P559+P588+P595+P596+P621+P664+P665+P865+P930+P934+P938+P1021</f>
        <v>0</v>
      </c>
      <c r="Q157" s="221"/>
      <c r="R157" s="222">
        <f>R158+R159+R198+R225+R250+R259+R335+R380+R415+R422+R441+R458+R459+R472+R481+R482+R493+R546+R559+R588+R595+R596+R621+R664+R665+R865+R930+R934+R938+R1021</f>
        <v>22.875037459999998</v>
      </c>
      <c r="S157" s="221"/>
      <c r="T157" s="223">
        <f>T158+T159+T198+T225+T250+T259+T335+T380+T415+T422+T441+T458+T459+T472+T481+T482+T493+T546+T559+T588+T595+T596+T621+T664+T665+T865+T930+T934+T938+T1021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84</v>
      </c>
      <c r="AT157" s="225" t="s">
        <v>76</v>
      </c>
      <c r="AU157" s="225" t="s">
        <v>77</v>
      </c>
      <c r="AY157" s="224" t="s">
        <v>235</v>
      </c>
      <c r="BK157" s="226">
        <f>BK158+BK159+BK198+BK225+BK250+BK259+BK335+BK380+BK415+BK422+BK441+BK458+BK459+BK472+BK481+BK482+BK493+BK546+BK559+BK588+BK595+BK596+BK621+BK664+BK665+BK865+BK930+BK934+BK938+BK1021</f>
        <v>0</v>
      </c>
    </row>
    <row r="158" s="12" customFormat="1" ht="22.8" customHeight="1">
      <c r="A158" s="12"/>
      <c r="B158" s="213"/>
      <c r="C158" s="214"/>
      <c r="D158" s="215" t="s">
        <v>76</v>
      </c>
      <c r="E158" s="227" t="s">
        <v>84</v>
      </c>
      <c r="F158" s="227" t="s">
        <v>236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v>0</v>
      </c>
      <c r="Q158" s="221"/>
      <c r="R158" s="222">
        <v>0</v>
      </c>
      <c r="S158" s="221"/>
      <c r="T158" s="223"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84</v>
      </c>
      <c r="AT158" s="225" t="s">
        <v>76</v>
      </c>
      <c r="AU158" s="225" t="s">
        <v>84</v>
      </c>
      <c r="AY158" s="224" t="s">
        <v>235</v>
      </c>
      <c r="BK158" s="226">
        <v>0</v>
      </c>
    </row>
    <row r="159" s="12" customFormat="1" ht="22.8" customHeight="1">
      <c r="A159" s="12"/>
      <c r="B159" s="213"/>
      <c r="C159" s="214"/>
      <c r="D159" s="215" t="s">
        <v>76</v>
      </c>
      <c r="E159" s="227" t="s">
        <v>298</v>
      </c>
      <c r="F159" s="227" t="s">
        <v>5552</v>
      </c>
      <c r="G159" s="214"/>
      <c r="H159" s="214"/>
      <c r="I159" s="217"/>
      <c r="J159" s="228">
        <f>BK159</f>
        <v>0</v>
      </c>
      <c r="K159" s="214"/>
      <c r="L159" s="219"/>
      <c r="M159" s="220"/>
      <c r="N159" s="221"/>
      <c r="O159" s="221"/>
      <c r="P159" s="222">
        <f>SUM(P160:P197)</f>
        <v>0</v>
      </c>
      <c r="Q159" s="221"/>
      <c r="R159" s="222">
        <f>SUM(R160:R197)</f>
        <v>0</v>
      </c>
      <c r="S159" s="221"/>
      <c r="T159" s="223">
        <f>SUM(T160:T197)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84</v>
      </c>
      <c r="AT159" s="225" t="s">
        <v>76</v>
      </c>
      <c r="AU159" s="225" t="s">
        <v>84</v>
      </c>
      <c r="AY159" s="224" t="s">
        <v>235</v>
      </c>
      <c r="BK159" s="226">
        <f>SUM(BK160:BK197)</f>
        <v>0</v>
      </c>
    </row>
    <row r="160" s="2" customFormat="1" ht="76.35" customHeight="1">
      <c r="A160" s="39"/>
      <c r="B160" s="40"/>
      <c r="C160" s="229" t="s">
        <v>250</v>
      </c>
      <c r="D160" s="229" t="s">
        <v>237</v>
      </c>
      <c r="E160" s="230" t="s">
        <v>5553</v>
      </c>
      <c r="F160" s="231" t="s">
        <v>5554</v>
      </c>
      <c r="G160" s="232" t="s">
        <v>166</v>
      </c>
      <c r="H160" s="233">
        <v>161.69999999999999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241</v>
      </c>
      <c r="AT160" s="241" t="s">
        <v>237</v>
      </c>
      <c r="AU160" s="241" t="s">
        <v>86</v>
      </c>
      <c r="AY160" s="18" t="s">
        <v>235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241</v>
      </c>
      <c r="BM160" s="241" t="s">
        <v>5555</v>
      </c>
    </row>
    <row r="161" s="13" customFormat="1">
      <c r="A161" s="13"/>
      <c r="B161" s="243"/>
      <c r="C161" s="244"/>
      <c r="D161" s="245" t="s">
        <v>243</v>
      </c>
      <c r="E161" s="246" t="s">
        <v>1</v>
      </c>
      <c r="F161" s="247" t="s">
        <v>5556</v>
      </c>
      <c r="G161" s="244"/>
      <c r="H161" s="248">
        <v>130.19999999999999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243</v>
      </c>
      <c r="AU161" s="254" t="s">
        <v>86</v>
      </c>
      <c r="AV161" s="13" t="s">
        <v>86</v>
      </c>
      <c r="AW161" s="13" t="s">
        <v>32</v>
      </c>
      <c r="AX161" s="13" t="s">
        <v>77</v>
      </c>
      <c r="AY161" s="254" t="s">
        <v>235</v>
      </c>
    </row>
    <row r="162" s="16" customFormat="1">
      <c r="A162" s="16"/>
      <c r="B162" s="276"/>
      <c r="C162" s="277"/>
      <c r="D162" s="245" t="s">
        <v>243</v>
      </c>
      <c r="E162" s="278" t="s">
        <v>1</v>
      </c>
      <c r="F162" s="279" t="s">
        <v>492</v>
      </c>
      <c r="G162" s="277"/>
      <c r="H162" s="280">
        <v>130.19999999999999</v>
      </c>
      <c r="I162" s="281"/>
      <c r="J162" s="277"/>
      <c r="K162" s="277"/>
      <c r="L162" s="282"/>
      <c r="M162" s="283"/>
      <c r="N162" s="284"/>
      <c r="O162" s="284"/>
      <c r="P162" s="284"/>
      <c r="Q162" s="284"/>
      <c r="R162" s="284"/>
      <c r="S162" s="284"/>
      <c r="T162" s="285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286" t="s">
        <v>243</v>
      </c>
      <c r="AU162" s="286" t="s">
        <v>86</v>
      </c>
      <c r="AV162" s="16" t="s">
        <v>250</v>
      </c>
      <c r="AW162" s="16" t="s">
        <v>32</v>
      </c>
      <c r="AX162" s="16" t="s">
        <v>77</v>
      </c>
      <c r="AY162" s="286" t="s">
        <v>235</v>
      </c>
    </row>
    <row r="163" s="13" customFormat="1">
      <c r="A163" s="13"/>
      <c r="B163" s="243"/>
      <c r="C163" s="244"/>
      <c r="D163" s="245" t="s">
        <v>243</v>
      </c>
      <c r="E163" s="246" t="s">
        <v>1</v>
      </c>
      <c r="F163" s="247" t="s">
        <v>5557</v>
      </c>
      <c r="G163" s="244"/>
      <c r="H163" s="248">
        <v>31.5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243</v>
      </c>
      <c r="AU163" s="254" t="s">
        <v>86</v>
      </c>
      <c r="AV163" s="13" t="s">
        <v>86</v>
      </c>
      <c r="AW163" s="13" t="s">
        <v>32</v>
      </c>
      <c r="AX163" s="13" t="s">
        <v>77</v>
      </c>
      <c r="AY163" s="254" t="s">
        <v>235</v>
      </c>
    </row>
    <row r="164" s="16" customFormat="1">
      <c r="A164" s="16"/>
      <c r="B164" s="276"/>
      <c r="C164" s="277"/>
      <c r="D164" s="245" t="s">
        <v>243</v>
      </c>
      <c r="E164" s="278" t="s">
        <v>1</v>
      </c>
      <c r="F164" s="279" t="s">
        <v>492</v>
      </c>
      <c r="G164" s="277"/>
      <c r="H164" s="280">
        <v>31.5</v>
      </c>
      <c r="I164" s="281"/>
      <c r="J164" s="277"/>
      <c r="K164" s="277"/>
      <c r="L164" s="282"/>
      <c r="M164" s="283"/>
      <c r="N164" s="284"/>
      <c r="O164" s="284"/>
      <c r="P164" s="284"/>
      <c r="Q164" s="284"/>
      <c r="R164" s="284"/>
      <c r="S164" s="284"/>
      <c r="T164" s="285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T164" s="286" t="s">
        <v>243</v>
      </c>
      <c r="AU164" s="286" t="s">
        <v>86</v>
      </c>
      <c r="AV164" s="16" t="s">
        <v>250</v>
      </c>
      <c r="AW164" s="16" t="s">
        <v>32</v>
      </c>
      <c r="AX164" s="16" t="s">
        <v>77</v>
      </c>
      <c r="AY164" s="286" t="s">
        <v>235</v>
      </c>
    </row>
    <row r="165" s="14" customFormat="1">
      <c r="A165" s="14"/>
      <c r="B165" s="255"/>
      <c r="C165" s="256"/>
      <c r="D165" s="245" t="s">
        <v>243</v>
      </c>
      <c r="E165" s="257" t="s">
        <v>1</v>
      </c>
      <c r="F165" s="258" t="s">
        <v>245</v>
      </c>
      <c r="G165" s="256"/>
      <c r="H165" s="259">
        <v>161.69999999999999</v>
      </c>
      <c r="I165" s="260"/>
      <c r="J165" s="256"/>
      <c r="K165" s="256"/>
      <c r="L165" s="261"/>
      <c r="M165" s="262"/>
      <c r="N165" s="263"/>
      <c r="O165" s="263"/>
      <c r="P165" s="263"/>
      <c r="Q165" s="263"/>
      <c r="R165" s="263"/>
      <c r="S165" s="263"/>
      <c r="T165" s="26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5" t="s">
        <v>243</v>
      </c>
      <c r="AU165" s="265" t="s">
        <v>86</v>
      </c>
      <c r="AV165" s="14" t="s">
        <v>241</v>
      </c>
      <c r="AW165" s="14" t="s">
        <v>32</v>
      </c>
      <c r="AX165" s="14" t="s">
        <v>84</v>
      </c>
      <c r="AY165" s="265" t="s">
        <v>235</v>
      </c>
    </row>
    <row r="166" s="2" customFormat="1" ht="66.75" customHeight="1">
      <c r="A166" s="39"/>
      <c r="B166" s="40"/>
      <c r="C166" s="229" t="s">
        <v>241</v>
      </c>
      <c r="D166" s="229" t="s">
        <v>237</v>
      </c>
      <c r="E166" s="230" t="s">
        <v>5558</v>
      </c>
      <c r="F166" s="231" t="s">
        <v>5559</v>
      </c>
      <c r="G166" s="232" t="s">
        <v>166</v>
      </c>
      <c r="H166" s="233">
        <v>25.803999999999998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241</v>
      </c>
      <c r="AT166" s="241" t="s">
        <v>237</v>
      </c>
      <c r="AU166" s="241" t="s">
        <v>86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241</v>
      </c>
      <c r="BM166" s="241" t="s">
        <v>5560</v>
      </c>
    </row>
    <row r="167" s="13" customFormat="1">
      <c r="A167" s="13"/>
      <c r="B167" s="243"/>
      <c r="C167" s="244"/>
      <c r="D167" s="245" t="s">
        <v>243</v>
      </c>
      <c r="E167" s="246" t="s">
        <v>1</v>
      </c>
      <c r="F167" s="247" t="s">
        <v>5561</v>
      </c>
      <c r="G167" s="244"/>
      <c r="H167" s="248">
        <v>25.803999999999998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243</v>
      </c>
      <c r="AU167" s="254" t="s">
        <v>86</v>
      </c>
      <c r="AV167" s="13" t="s">
        <v>86</v>
      </c>
      <c r="AW167" s="13" t="s">
        <v>32</v>
      </c>
      <c r="AX167" s="13" t="s">
        <v>77</v>
      </c>
      <c r="AY167" s="254" t="s">
        <v>235</v>
      </c>
    </row>
    <row r="168" s="14" customFormat="1">
      <c r="A168" s="14"/>
      <c r="B168" s="255"/>
      <c r="C168" s="256"/>
      <c r="D168" s="245" t="s">
        <v>243</v>
      </c>
      <c r="E168" s="257" t="s">
        <v>1</v>
      </c>
      <c r="F168" s="258" t="s">
        <v>245</v>
      </c>
      <c r="G168" s="256"/>
      <c r="H168" s="259">
        <v>25.803999999999998</v>
      </c>
      <c r="I168" s="260"/>
      <c r="J168" s="256"/>
      <c r="K168" s="256"/>
      <c r="L168" s="261"/>
      <c r="M168" s="262"/>
      <c r="N168" s="263"/>
      <c r="O168" s="263"/>
      <c r="P168" s="263"/>
      <c r="Q168" s="263"/>
      <c r="R168" s="263"/>
      <c r="S168" s="263"/>
      <c r="T168" s="26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5" t="s">
        <v>243</v>
      </c>
      <c r="AU168" s="265" t="s">
        <v>86</v>
      </c>
      <c r="AV168" s="14" t="s">
        <v>241</v>
      </c>
      <c r="AW168" s="14" t="s">
        <v>32</v>
      </c>
      <c r="AX168" s="14" t="s">
        <v>84</v>
      </c>
      <c r="AY168" s="265" t="s">
        <v>235</v>
      </c>
    </row>
    <row r="169" s="2" customFormat="1" ht="66.75" customHeight="1">
      <c r="A169" s="39"/>
      <c r="B169" s="40"/>
      <c r="C169" s="229" t="s">
        <v>1201</v>
      </c>
      <c r="D169" s="229" t="s">
        <v>237</v>
      </c>
      <c r="E169" s="230" t="s">
        <v>5562</v>
      </c>
      <c r="F169" s="231" t="s">
        <v>5563</v>
      </c>
      <c r="G169" s="232" t="s">
        <v>166</v>
      </c>
      <c r="H169" s="233">
        <v>1239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241</v>
      </c>
      <c r="AT169" s="241" t="s">
        <v>237</v>
      </c>
      <c r="AU169" s="241" t="s">
        <v>86</v>
      </c>
      <c r="AY169" s="18" t="s">
        <v>235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241</v>
      </c>
      <c r="BM169" s="241" t="s">
        <v>5564</v>
      </c>
    </row>
    <row r="170" s="13" customFormat="1">
      <c r="A170" s="13"/>
      <c r="B170" s="243"/>
      <c r="C170" s="244"/>
      <c r="D170" s="245" t="s">
        <v>243</v>
      </c>
      <c r="E170" s="246" t="s">
        <v>1</v>
      </c>
      <c r="F170" s="247" t="s">
        <v>5565</v>
      </c>
      <c r="G170" s="244"/>
      <c r="H170" s="248">
        <v>1239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243</v>
      </c>
      <c r="AU170" s="254" t="s">
        <v>86</v>
      </c>
      <c r="AV170" s="13" t="s">
        <v>86</v>
      </c>
      <c r="AW170" s="13" t="s">
        <v>32</v>
      </c>
      <c r="AX170" s="13" t="s">
        <v>77</v>
      </c>
      <c r="AY170" s="254" t="s">
        <v>235</v>
      </c>
    </row>
    <row r="171" s="14" customFormat="1">
      <c r="A171" s="14"/>
      <c r="B171" s="255"/>
      <c r="C171" s="256"/>
      <c r="D171" s="245" t="s">
        <v>243</v>
      </c>
      <c r="E171" s="257" t="s">
        <v>1</v>
      </c>
      <c r="F171" s="258" t="s">
        <v>245</v>
      </c>
      <c r="G171" s="256"/>
      <c r="H171" s="259">
        <v>1239</v>
      </c>
      <c r="I171" s="260"/>
      <c r="J171" s="256"/>
      <c r="K171" s="256"/>
      <c r="L171" s="261"/>
      <c r="M171" s="262"/>
      <c r="N171" s="263"/>
      <c r="O171" s="263"/>
      <c r="P171" s="263"/>
      <c r="Q171" s="263"/>
      <c r="R171" s="263"/>
      <c r="S171" s="263"/>
      <c r="T171" s="26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5" t="s">
        <v>243</v>
      </c>
      <c r="AU171" s="265" t="s">
        <v>86</v>
      </c>
      <c r="AV171" s="14" t="s">
        <v>241</v>
      </c>
      <c r="AW171" s="14" t="s">
        <v>32</v>
      </c>
      <c r="AX171" s="14" t="s">
        <v>84</v>
      </c>
      <c r="AY171" s="265" t="s">
        <v>235</v>
      </c>
    </row>
    <row r="172" s="2" customFormat="1" ht="66.75" customHeight="1">
      <c r="A172" s="39"/>
      <c r="B172" s="40"/>
      <c r="C172" s="229" t="s">
        <v>263</v>
      </c>
      <c r="D172" s="229" t="s">
        <v>237</v>
      </c>
      <c r="E172" s="230" t="s">
        <v>5566</v>
      </c>
      <c r="F172" s="231" t="s">
        <v>5567</v>
      </c>
      <c r="G172" s="232" t="s">
        <v>166</v>
      </c>
      <c r="H172" s="233">
        <v>130.19999999999999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241</v>
      </c>
      <c r="AT172" s="241" t="s">
        <v>237</v>
      </c>
      <c r="AU172" s="241" t="s">
        <v>86</v>
      </c>
      <c r="AY172" s="18" t="s">
        <v>235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241</v>
      </c>
      <c r="BM172" s="241" t="s">
        <v>5568</v>
      </c>
    </row>
    <row r="173" s="13" customFormat="1">
      <c r="A173" s="13"/>
      <c r="B173" s="243"/>
      <c r="C173" s="244"/>
      <c r="D173" s="245" t="s">
        <v>243</v>
      </c>
      <c r="E173" s="246" t="s">
        <v>1</v>
      </c>
      <c r="F173" s="247" t="s">
        <v>5569</v>
      </c>
      <c r="G173" s="244"/>
      <c r="H173" s="248">
        <v>130.19999999999999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243</v>
      </c>
      <c r="AU173" s="254" t="s">
        <v>86</v>
      </c>
      <c r="AV173" s="13" t="s">
        <v>86</v>
      </c>
      <c r="AW173" s="13" t="s">
        <v>32</v>
      </c>
      <c r="AX173" s="13" t="s">
        <v>77</v>
      </c>
      <c r="AY173" s="254" t="s">
        <v>235</v>
      </c>
    </row>
    <row r="174" s="16" customFormat="1">
      <c r="A174" s="16"/>
      <c r="B174" s="276"/>
      <c r="C174" s="277"/>
      <c r="D174" s="245" t="s">
        <v>243</v>
      </c>
      <c r="E174" s="278" t="s">
        <v>1</v>
      </c>
      <c r="F174" s="279" t="s">
        <v>492</v>
      </c>
      <c r="G174" s="277"/>
      <c r="H174" s="280">
        <v>130.19999999999999</v>
      </c>
      <c r="I174" s="281"/>
      <c r="J174" s="277"/>
      <c r="K174" s="277"/>
      <c r="L174" s="282"/>
      <c r="M174" s="283"/>
      <c r="N174" s="284"/>
      <c r="O174" s="284"/>
      <c r="P174" s="284"/>
      <c r="Q174" s="284"/>
      <c r="R174" s="284"/>
      <c r="S174" s="284"/>
      <c r="T174" s="285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T174" s="286" t="s">
        <v>243</v>
      </c>
      <c r="AU174" s="286" t="s">
        <v>86</v>
      </c>
      <c r="AV174" s="16" t="s">
        <v>250</v>
      </c>
      <c r="AW174" s="16" t="s">
        <v>32</v>
      </c>
      <c r="AX174" s="16" t="s">
        <v>77</v>
      </c>
      <c r="AY174" s="286" t="s">
        <v>235</v>
      </c>
    </row>
    <row r="175" s="14" customFormat="1">
      <c r="A175" s="14"/>
      <c r="B175" s="255"/>
      <c r="C175" s="256"/>
      <c r="D175" s="245" t="s">
        <v>243</v>
      </c>
      <c r="E175" s="257" t="s">
        <v>1</v>
      </c>
      <c r="F175" s="258" t="s">
        <v>245</v>
      </c>
      <c r="G175" s="256"/>
      <c r="H175" s="259">
        <v>130.19999999999999</v>
      </c>
      <c r="I175" s="260"/>
      <c r="J175" s="256"/>
      <c r="K175" s="256"/>
      <c r="L175" s="261"/>
      <c r="M175" s="262"/>
      <c r="N175" s="263"/>
      <c r="O175" s="263"/>
      <c r="P175" s="263"/>
      <c r="Q175" s="263"/>
      <c r="R175" s="263"/>
      <c r="S175" s="263"/>
      <c r="T175" s="26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5" t="s">
        <v>243</v>
      </c>
      <c r="AU175" s="265" t="s">
        <v>86</v>
      </c>
      <c r="AV175" s="14" t="s">
        <v>241</v>
      </c>
      <c r="AW175" s="14" t="s">
        <v>32</v>
      </c>
      <c r="AX175" s="14" t="s">
        <v>84</v>
      </c>
      <c r="AY175" s="265" t="s">
        <v>235</v>
      </c>
    </row>
    <row r="176" s="2" customFormat="1" ht="66.75" customHeight="1">
      <c r="A176" s="39"/>
      <c r="B176" s="40"/>
      <c r="C176" s="229" t="s">
        <v>269</v>
      </c>
      <c r="D176" s="229" t="s">
        <v>237</v>
      </c>
      <c r="E176" s="230" t="s">
        <v>5570</v>
      </c>
      <c r="F176" s="231" t="s">
        <v>5571</v>
      </c>
      <c r="G176" s="232" t="s">
        <v>166</v>
      </c>
      <c r="H176" s="233">
        <v>69.299999999999997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241</v>
      </c>
      <c r="AT176" s="241" t="s">
        <v>237</v>
      </c>
      <c r="AU176" s="241" t="s">
        <v>86</v>
      </c>
      <c r="AY176" s="18" t="s">
        <v>235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241</v>
      </c>
      <c r="BM176" s="241" t="s">
        <v>5572</v>
      </c>
    </row>
    <row r="177" s="13" customFormat="1">
      <c r="A177" s="13"/>
      <c r="B177" s="243"/>
      <c r="C177" s="244"/>
      <c r="D177" s="245" t="s">
        <v>243</v>
      </c>
      <c r="E177" s="246" t="s">
        <v>1</v>
      </c>
      <c r="F177" s="247" t="s">
        <v>5573</v>
      </c>
      <c r="G177" s="244"/>
      <c r="H177" s="248">
        <v>69.299999999999997</v>
      </c>
      <c r="I177" s="249"/>
      <c r="J177" s="244"/>
      <c r="K177" s="244"/>
      <c r="L177" s="250"/>
      <c r="M177" s="251"/>
      <c r="N177" s="252"/>
      <c r="O177" s="252"/>
      <c r="P177" s="252"/>
      <c r="Q177" s="252"/>
      <c r="R177" s="252"/>
      <c r="S177" s="252"/>
      <c r="T177" s="25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4" t="s">
        <v>243</v>
      </c>
      <c r="AU177" s="254" t="s">
        <v>86</v>
      </c>
      <c r="AV177" s="13" t="s">
        <v>86</v>
      </c>
      <c r="AW177" s="13" t="s">
        <v>32</v>
      </c>
      <c r="AX177" s="13" t="s">
        <v>77</v>
      </c>
      <c r="AY177" s="254" t="s">
        <v>235</v>
      </c>
    </row>
    <row r="178" s="14" customFormat="1">
      <c r="A178" s="14"/>
      <c r="B178" s="255"/>
      <c r="C178" s="256"/>
      <c r="D178" s="245" t="s">
        <v>243</v>
      </c>
      <c r="E178" s="257" t="s">
        <v>1</v>
      </c>
      <c r="F178" s="258" t="s">
        <v>245</v>
      </c>
      <c r="G178" s="256"/>
      <c r="H178" s="259">
        <v>69.299999999999997</v>
      </c>
      <c r="I178" s="260"/>
      <c r="J178" s="256"/>
      <c r="K178" s="256"/>
      <c r="L178" s="261"/>
      <c r="M178" s="262"/>
      <c r="N178" s="263"/>
      <c r="O178" s="263"/>
      <c r="P178" s="263"/>
      <c r="Q178" s="263"/>
      <c r="R178" s="263"/>
      <c r="S178" s="263"/>
      <c r="T178" s="26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5" t="s">
        <v>243</v>
      </c>
      <c r="AU178" s="265" t="s">
        <v>86</v>
      </c>
      <c r="AV178" s="14" t="s">
        <v>241</v>
      </c>
      <c r="AW178" s="14" t="s">
        <v>32</v>
      </c>
      <c r="AX178" s="14" t="s">
        <v>84</v>
      </c>
      <c r="AY178" s="265" t="s">
        <v>235</v>
      </c>
    </row>
    <row r="179" s="2" customFormat="1" ht="66.75" customHeight="1">
      <c r="A179" s="39"/>
      <c r="B179" s="40"/>
      <c r="C179" s="229" t="s">
        <v>277</v>
      </c>
      <c r="D179" s="229" t="s">
        <v>237</v>
      </c>
      <c r="E179" s="230" t="s">
        <v>5574</v>
      </c>
      <c r="F179" s="231" t="s">
        <v>5575</v>
      </c>
      <c r="G179" s="232" t="s">
        <v>166</v>
      </c>
      <c r="H179" s="233">
        <v>31.5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241</v>
      </c>
      <c r="AT179" s="241" t="s">
        <v>237</v>
      </c>
      <c r="AU179" s="241" t="s">
        <v>86</v>
      </c>
      <c r="AY179" s="18" t="s">
        <v>235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241</v>
      </c>
      <c r="BM179" s="241" t="s">
        <v>5576</v>
      </c>
    </row>
    <row r="180" s="13" customFormat="1">
      <c r="A180" s="13"/>
      <c r="B180" s="243"/>
      <c r="C180" s="244"/>
      <c r="D180" s="245" t="s">
        <v>243</v>
      </c>
      <c r="E180" s="246" t="s">
        <v>1</v>
      </c>
      <c r="F180" s="247" t="s">
        <v>5577</v>
      </c>
      <c r="G180" s="244"/>
      <c r="H180" s="248">
        <v>31.5</v>
      </c>
      <c r="I180" s="249"/>
      <c r="J180" s="244"/>
      <c r="K180" s="244"/>
      <c r="L180" s="250"/>
      <c r="M180" s="251"/>
      <c r="N180" s="252"/>
      <c r="O180" s="252"/>
      <c r="P180" s="252"/>
      <c r="Q180" s="252"/>
      <c r="R180" s="252"/>
      <c r="S180" s="252"/>
      <c r="T180" s="25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4" t="s">
        <v>243</v>
      </c>
      <c r="AU180" s="254" t="s">
        <v>86</v>
      </c>
      <c r="AV180" s="13" t="s">
        <v>86</v>
      </c>
      <c r="AW180" s="13" t="s">
        <v>32</v>
      </c>
      <c r="AX180" s="13" t="s">
        <v>77</v>
      </c>
      <c r="AY180" s="254" t="s">
        <v>235</v>
      </c>
    </row>
    <row r="181" s="16" customFormat="1">
      <c r="A181" s="16"/>
      <c r="B181" s="276"/>
      <c r="C181" s="277"/>
      <c r="D181" s="245" t="s">
        <v>243</v>
      </c>
      <c r="E181" s="278" t="s">
        <v>1</v>
      </c>
      <c r="F181" s="279" t="s">
        <v>492</v>
      </c>
      <c r="G181" s="277"/>
      <c r="H181" s="280">
        <v>31.5</v>
      </c>
      <c r="I181" s="281"/>
      <c r="J181" s="277"/>
      <c r="K181" s="277"/>
      <c r="L181" s="282"/>
      <c r="M181" s="283"/>
      <c r="N181" s="284"/>
      <c r="O181" s="284"/>
      <c r="P181" s="284"/>
      <c r="Q181" s="284"/>
      <c r="R181" s="284"/>
      <c r="S181" s="284"/>
      <c r="T181" s="285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T181" s="286" t="s">
        <v>243</v>
      </c>
      <c r="AU181" s="286" t="s">
        <v>86</v>
      </c>
      <c r="AV181" s="16" t="s">
        <v>250</v>
      </c>
      <c r="AW181" s="16" t="s">
        <v>32</v>
      </c>
      <c r="AX181" s="16" t="s">
        <v>77</v>
      </c>
      <c r="AY181" s="286" t="s">
        <v>235</v>
      </c>
    </row>
    <row r="182" s="14" customFormat="1">
      <c r="A182" s="14"/>
      <c r="B182" s="255"/>
      <c r="C182" s="256"/>
      <c r="D182" s="245" t="s">
        <v>243</v>
      </c>
      <c r="E182" s="257" t="s">
        <v>1</v>
      </c>
      <c r="F182" s="258" t="s">
        <v>245</v>
      </c>
      <c r="G182" s="256"/>
      <c r="H182" s="259">
        <v>31.5</v>
      </c>
      <c r="I182" s="260"/>
      <c r="J182" s="256"/>
      <c r="K182" s="256"/>
      <c r="L182" s="261"/>
      <c r="M182" s="262"/>
      <c r="N182" s="263"/>
      <c r="O182" s="263"/>
      <c r="P182" s="263"/>
      <c r="Q182" s="263"/>
      <c r="R182" s="263"/>
      <c r="S182" s="263"/>
      <c r="T182" s="26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5" t="s">
        <v>243</v>
      </c>
      <c r="AU182" s="265" t="s">
        <v>86</v>
      </c>
      <c r="AV182" s="14" t="s">
        <v>241</v>
      </c>
      <c r="AW182" s="14" t="s">
        <v>32</v>
      </c>
      <c r="AX182" s="14" t="s">
        <v>84</v>
      </c>
      <c r="AY182" s="265" t="s">
        <v>235</v>
      </c>
    </row>
    <row r="183" s="2" customFormat="1" ht="66.75" customHeight="1">
      <c r="A183" s="39"/>
      <c r="B183" s="40"/>
      <c r="C183" s="229" t="s">
        <v>281</v>
      </c>
      <c r="D183" s="229" t="s">
        <v>237</v>
      </c>
      <c r="E183" s="230" t="s">
        <v>5578</v>
      </c>
      <c r="F183" s="231" t="s">
        <v>5579</v>
      </c>
      <c r="G183" s="232" t="s">
        <v>166</v>
      </c>
      <c r="H183" s="233">
        <v>323.08499999999998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241</v>
      </c>
      <c r="AT183" s="241" t="s">
        <v>237</v>
      </c>
      <c r="AU183" s="241" t="s">
        <v>86</v>
      </c>
      <c r="AY183" s="18" t="s">
        <v>235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241</v>
      </c>
      <c r="BM183" s="241" t="s">
        <v>5580</v>
      </c>
    </row>
    <row r="184" s="13" customFormat="1">
      <c r="A184" s="13"/>
      <c r="B184" s="243"/>
      <c r="C184" s="244"/>
      <c r="D184" s="245" t="s">
        <v>243</v>
      </c>
      <c r="E184" s="246" t="s">
        <v>1</v>
      </c>
      <c r="F184" s="247" t="s">
        <v>5581</v>
      </c>
      <c r="G184" s="244"/>
      <c r="H184" s="248">
        <v>323.08499999999998</v>
      </c>
      <c r="I184" s="249"/>
      <c r="J184" s="244"/>
      <c r="K184" s="244"/>
      <c r="L184" s="250"/>
      <c r="M184" s="251"/>
      <c r="N184" s="252"/>
      <c r="O184" s="252"/>
      <c r="P184" s="252"/>
      <c r="Q184" s="252"/>
      <c r="R184" s="252"/>
      <c r="S184" s="252"/>
      <c r="T184" s="25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4" t="s">
        <v>243</v>
      </c>
      <c r="AU184" s="254" t="s">
        <v>86</v>
      </c>
      <c r="AV184" s="13" t="s">
        <v>86</v>
      </c>
      <c r="AW184" s="13" t="s">
        <v>32</v>
      </c>
      <c r="AX184" s="13" t="s">
        <v>77</v>
      </c>
      <c r="AY184" s="254" t="s">
        <v>235</v>
      </c>
    </row>
    <row r="185" s="16" customFormat="1">
      <c r="A185" s="16"/>
      <c r="B185" s="276"/>
      <c r="C185" s="277"/>
      <c r="D185" s="245" t="s">
        <v>243</v>
      </c>
      <c r="E185" s="278" t="s">
        <v>1</v>
      </c>
      <c r="F185" s="279" t="s">
        <v>492</v>
      </c>
      <c r="G185" s="277"/>
      <c r="H185" s="280">
        <v>323.08499999999998</v>
      </c>
      <c r="I185" s="281"/>
      <c r="J185" s="277"/>
      <c r="K185" s="277"/>
      <c r="L185" s="282"/>
      <c r="M185" s="283"/>
      <c r="N185" s="284"/>
      <c r="O185" s="284"/>
      <c r="P185" s="284"/>
      <c r="Q185" s="284"/>
      <c r="R185" s="284"/>
      <c r="S185" s="284"/>
      <c r="T185" s="285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T185" s="286" t="s">
        <v>243</v>
      </c>
      <c r="AU185" s="286" t="s">
        <v>86</v>
      </c>
      <c r="AV185" s="16" t="s">
        <v>250</v>
      </c>
      <c r="AW185" s="16" t="s">
        <v>32</v>
      </c>
      <c r="AX185" s="16" t="s">
        <v>77</v>
      </c>
      <c r="AY185" s="286" t="s">
        <v>235</v>
      </c>
    </row>
    <row r="186" s="14" customFormat="1">
      <c r="A186" s="14"/>
      <c r="B186" s="255"/>
      <c r="C186" s="256"/>
      <c r="D186" s="245" t="s">
        <v>243</v>
      </c>
      <c r="E186" s="257" t="s">
        <v>1</v>
      </c>
      <c r="F186" s="258" t="s">
        <v>245</v>
      </c>
      <c r="G186" s="256"/>
      <c r="H186" s="259">
        <v>323.08499999999998</v>
      </c>
      <c r="I186" s="260"/>
      <c r="J186" s="256"/>
      <c r="K186" s="256"/>
      <c r="L186" s="261"/>
      <c r="M186" s="262"/>
      <c r="N186" s="263"/>
      <c r="O186" s="263"/>
      <c r="P186" s="263"/>
      <c r="Q186" s="263"/>
      <c r="R186" s="263"/>
      <c r="S186" s="263"/>
      <c r="T186" s="26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5" t="s">
        <v>243</v>
      </c>
      <c r="AU186" s="265" t="s">
        <v>86</v>
      </c>
      <c r="AV186" s="14" t="s">
        <v>241</v>
      </c>
      <c r="AW186" s="14" t="s">
        <v>32</v>
      </c>
      <c r="AX186" s="14" t="s">
        <v>84</v>
      </c>
      <c r="AY186" s="265" t="s">
        <v>235</v>
      </c>
    </row>
    <row r="187" s="2" customFormat="1" ht="55.5" customHeight="1">
      <c r="A187" s="39"/>
      <c r="B187" s="40"/>
      <c r="C187" s="229" t="s">
        <v>286</v>
      </c>
      <c r="D187" s="229" t="s">
        <v>237</v>
      </c>
      <c r="E187" s="230" t="s">
        <v>5582</v>
      </c>
      <c r="F187" s="231" t="s">
        <v>5583</v>
      </c>
      <c r="G187" s="232" t="s">
        <v>166</v>
      </c>
      <c r="H187" s="233">
        <v>323.08499999999998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241</v>
      </c>
      <c r="AT187" s="241" t="s">
        <v>237</v>
      </c>
      <c r="AU187" s="241" t="s">
        <v>86</v>
      </c>
      <c r="AY187" s="18" t="s">
        <v>235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241</v>
      </c>
      <c r="BM187" s="241" t="s">
        <v>5584</v>
      </c>
    </row>
    <row r="188" s="13" customFormat="1">
      <c r="A188" s="13"/>
      <c r="B188" s="243"/>
      <c r="C188" s="244"/>
      <c r="D188" s="245" t="s">
        <v>243</v>
      </c>
      <c r="E188" s="246" t="s">
        <v>1</v>
      </c>
      <c r="F188" s="247" t="s">
        <v>5585</v>
      </c>
      <c r="G188" s="244"/>
      <c r="H188" s="248">
        <v>323.08499999999998</v>
      </c>
      <c r="I188" s="249"/>
      <c r="J188" s="244"/>
      <c r="K188" s="244"/>
      <c r="L188" s="250"/>
      <c r="M188" s="251"/>
      <c r="N188" s="252"/>
      <c r="O188" s="252"/>
      <c r="P188" s="252"/>
      <c r="Q188" s="252"/>
      <c r="R188" s="252"/>
      <c r="S188" s="252"/>
      <c r="T188" s="25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4" t="s">
        <v>243</v>
      </c>
      <c r="AU188" s="254" t="s">
        <v>86</v>
      </c>
      <c r="AV188" s="13" t="s">
        <v>86</v>
      </c>
      <c r="AW188" s="13" t="s">
        <v>32</v>
      </c>
      <c r="AX188" s="13" t="s">
        <v>77</v>
      </c>
      <c r="AY188" s="254" t="s">
        <v>235</v>
      </c>
    </row>
    <row r="189" s="16" customFormat="1">
      <c r="A189" s="16"/>
      <c r="B189" s="276"/>
      <c r="C189" s="277"/>
      <c r="D189" s="245" t="s">
        <v>243</v>
      </c>
      <c r="E189" s="278" t="s">
        <v>1</v>
      </c>
      <c r="F189" s="279" t="s">
        <v>492</v>
      </c>
      <c r="G189" s="277"/>
      <c r="H189" s="280">
        <v>323.08499999999998</v>
      </c>
      <c r="I189" s="281"/>
      <c r="J189" s="277"/>
      <c r="K189" s="277"/>
      <c r="L189" s="282"/>
      <c r="M189" s="283"/>
      <c r="N189" s="284"/>
      <c r="O189" s="284"/>
      <c r="P189" s="284"/>
      <c r="Q189" s="284"/>
      <c r="R189" s="284"/>
      <c r="S189" s="284"/>
      <c r="T189" s="285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T189" s="286" t="s">
        <v>243</v>
      </c>
      <c r="AU189" s="286" t="s">
        <v>86</v>
      </c>
      <c r="AV189" s="16" t="s">
        <v>250</v>
      </c>
      <c r="AW189" s="16" t="s">
        <v>32</v>
      </c>
      <c r="AX189" s="16" t="s">
        <v>77</v>
      </c>
      <c r="AY189" s="286" t="s">
        <v>235</v>
      </c>
    </row>
    <row r="190" s="14" customFormat="1">
      <c r="A190" s="14"/>
      <c r="B190" s="255"/>
      <c r="C190" s="256"/>
      <c r="D190" s="245" t="s">
        <v>243</v>
      </c>
      <c r="E190" s="257" t="s">
        <v>1</v>
      </c>
      <c r="F190" s="258" t="s">
        <v>245</v>
      </c>
      <c r="G190" s="256"/>
      <c r="H190" s="259">
        <v>323.08499999999998</v>
      </c>
      <c r="I190" s="260"/>
      <c r="J190" s="256"/>
      <c r="K190" s="256"/>
      <c r="L190" s="261"/>
      <c r="M190" s="262"/>
      <c r="N190" s="263"/>
      <c r="O190" s="263"/>
      <c r="P190" s="263"/>
      <c r="Q190" s="263"/>
      <c r="R190" s="263"/>
      <c r="S190" s="263"/>
      <c r="T190" s="26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5" t="s">
        <v>243</v>
      </c>
      <c r="AU190" s="265" t="s">
        <v>86</v>
      </c>
      <c r="AV190" s="14" t="s">
        <v>241</v>
      </c>
      <c r="AW190" s="14" t="s">
        <v>32</v>
      </c>
      <c r="AX190" s="14" t="s">
        <v>84</v>
      </c>
      <c r="AY190" s="265" t="s">
        <v>235</v>
      </c>
    </row>
    <row r="191" s="2" customFormat="1" ht="44.25" customHeight="1">
      <c r="A191" s="39"/>
      <c r="B191" s="40"/>
      <c r="C191" s="229" t="s">
        <v>291</v>
      </c>
      <c r="D191" s="229" t="s">
        <v>237</v>
      </c>
      <c r="E191" s="230" t="s">
        <v>5586</v>
      </c>
      <c r="F191" s="231" t="s">
        <v>5587</v>
      </c>
      <c r="G191" s="232" t="s">
        <v>166</v>
      </c>
      <c r="H191" s="233">
        <v>1520.53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241</v>
      </c>
      <c r="AT191" s="241" t="s">
        <v>237</v>
      </c>
      <c r="AU191" s="241" t="s">
        <v>86</v>
      </c>
      <c r="AY191" s="18" t="s">
        <v>235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241</v>
      </c>
      <c r="BM191" s="241" t="s">
        <v>5588</v>
      </c>
    </row>
    <row r="192" s="13" customFormat="1">
      <c r="A192" s="13"/>
      <c r="B192" s="243"/>
      <c r="C192" s="244"/>
      <c r="D192" s="245" t="s">
        <v>243</v>
      </c>
      <c r="E192" s="246" t="s">
        <v>1</v>
      </c>
      <c r="F192" s="247" t="s">
        <v>5589</v>
      </c>
      <c r="G192" s="244"/>
      <c r="H192" s="248">
        <v>1520.53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243</v>
      </c>
      <c r="AU192" s="254" t="s">
        <v>86</v>
      </c>
      <c r="AV192" s="13" t="s">
        <v>86</v>
      </c>
      <c r="AW192" s="13" t="s">
        <v>32</v>
      </c>
      <c r="AX192" s="13" t="s">
        <v>77</v>
      </c>
      <c r="AY192" s="254" t="s">
        <v>235</v>
      </c>
    </row>
    <row r="193" s="16" customFormat="1">
      <c r="A193" s="16"/>
      <c r="B193" s="276"/>
      <c r="C193" s="277"/>
      <c r="D193" s="245" t="s">
        <v>243</v>
      </c>
      <c r="E193" s="278" t="s">
        <v>1</v>
      </c>
      <c r="F193" s="279" t="s">
        <v>492</v>
      </c>
      <c r="G193" s="277"/>
      <c r="H193" s="280">
        <v>1520.53</v>
      </c>
      <c r="I193" s="281"/>
      <c r="J193" s="277"/>
      <c r="K193" s="277"/>
      <c r="L193" s="282"/>
      <c r="M193" s="283"/>
      <c r="N193" s="284"/>
      <c r="O193" s="284"/>
      <c r="P193" s="284"/>
      <c r="Q193" s="284"/>
      <c r="R193" s="284"/>
      <c r="S193" s="284"/>
      <c r="T193" s="285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T193" s="286" t="s">
        <v>243</v>
      </c>
      <c r="AU193" s="286" t="s">
        <v>86</v>
      </c>
      <c r="AV193" s="16" t="s">
        <v>250</v>
      </c>
      <c r="AW193" s="16" t="s">
        <v>32</v>
      </c>
      <c r="AX193" s="16" t="s">
        <v>77</v>
      </c>
      <c r="AY193" s="286" t="s">
        <v>235</v>
      </c>
    </row>
    <row r="194" s="14" customFormat="1">
      <c r="A194" s="14"/>
      <c r="B194" s="255"/>
      <c r="C194" s="256"/>
      <c r="D194" s="245" t="s">
        <v>243</v>
      </c>
      <c r="E194" s="257" t="s">
        <v>1</v>
      </c>
      <c r="F194" s="258" t="s">
        <v>245</v>
      </c>
      <c r="G194" s="256"/>
      <c r="H194" s="259">
        <v>1520.53</v>
      </c>
      <c r="I194" s="260"/>
      <c r="J194" s="256"/>
      <c r="K194" s="256"/>
      <c r="L194" s="261"/>
      <c r="M194" s="262"/>
      <c r="N194" s="263"/>
      <c r="O194" s="263"/>
      <c r="P194" s="263"/>
      <c r="Q194" s="263"/>
      <c r="R194" s="263"/>
      <c r="S194" s="263"/>
      <c r="T194" s="26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5" t="s">
        <v>243</v>
      </c>
      <c r="AU194" s="265" t="s">
        <v>86</v>
      </c>
      <c r="AV194" s="14" t="s">
        <v>241</v>
      </c>
      <c r="AW194" s="14" t="s">
        <v>32</v>
      </c>
      <c r="AX194" s="14" t="s">
        <v>84</v>
      </c>
      <c r="AY194" s="265" t="s">
        <v>235</v>
      </c>
    </row>
    <row r="195" s="2" customFormat="1" ht="49.05" customHeight="1">
      <c r="A195" s="39"/>
      <c r="B195" s="40"/>
      <c r="C195" s="229" t="s">
        <v>298</v>
      </c>
      <c r="D195" s="229" t="s">
        <v>237</v>
      </c>
      <c r="E195" s="230" t="s">
        <v>5590</v>
      </c>
      <c r="F195" s="231" t="s">
        <v>5591</v>
      </c>
      <c r="G195" s="232" t="s">
        <v>174</v>
      </c>
      <c r="H195" s="233">
        <v>478.01299999999998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241</v>
      </c>
      <c r="AT195" s="241" t="s">
        <v>237</v>
      </c>
      <c r="AU195" s="241" t="s">
        <v>86</v>
      </c>
      <c r="AY195" s="18" t="s">
        <v>235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241</v>
      </c>
      <c r="BM195" s="241" t="s">
        <v>5592</v>
      </c>
    </row>
    <row r="196" s="13" customFormat="1">
      <c r="A196" s="13"/>
      <c r="B196" s="243"/>
      <c r="C196" s="244"/>
      <c r="D196" s="245" t="s">
        <v>243</v>
      </c>
      <c r="E196" s="246" t="s">
        <v>1</v>
      </c>
      <c r="F196" s="247" t="s">
        <v>5593</v>
      </c>
      <c r="G196" s="244"/>
      <c r="H196" s="248">
        <v>478.01299999999998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243</v>
      </c>
      <c r="AU196" s="254" t="s">
        <v>86</v>
      </c>
      <c r="AV196" s="13" t="s">
        <v>86</v>
      </c>
      <c r="AW196" s="13" t="s">
        <v>32</v>
      </c>
      <c r="AX196" s="13" t="s">
        <v>77</v>
      </c>
      <c r="AY196" s="254" t="s">
        <v>235</v>
      </c>
    </row>
    <row r="197" s="14" customFormat="1">
      <c r="A197" s="14"/>
      <c r="B197" s="255"/>
      <c r="C197" s="256"/>
      <c r="D197" s="245" t="s">
        <v>243</v>
      </c>
      <c r="E197" s="257" t="s">
        <v>1</v>
      </c>
      <c r="F197" s="258" t="s">
        <v>245</v>
      </c>
      <c r="G197" s="256"/>
      <c r="H197" s="259">
        <v>478.01299999999998</v>
      </c>
      <c r="I197" s="260"/>
      <c r="J197" s="256"/>
      <c r="K197" s="256"/>
      <c r="L197" s="261"/>
      <c r="M197" s="262"/>
      <c r="N197" s="263"/>
      <c r="O197" s="263"/>
      <c r="P197" s="263"/>
      <c r="Q197" s="263"/>
      <c r="R197" s="263"/>
      <c r="S197" s="263"/>
      <c r="T197" s="26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5" t="s">
        <v>243</v>
      </c>
      <c r="AU197" s="265" t="s">
        <v>86</v>
      </c>
      <c r="AV197" s="14" t="s">
        <v>241</v>
      </c>
      <c r="AW197" s="14" t="s">
        <v>32</v>
      </c>
      <c r="AX197" s="14" t="s">
        <v>84</v>
      </c>
      <c r="AY197" s="265" t="s">
        <v>235</v>
      </c>
    </row>
    <row r="198" s="12" customFormat="1" ht="22.8" customHeight="1">
      <c r="A198" s="12"/>
      <c r="B198" s="213"/>
      <c r="C198" s="214"/>
      <c r="D198" s="215" t="s">
        <v>76</v>
      </c>
      <c r="E198" s="227" t="s">
        <v>8</v>
      </c>
      <c r="F198" s="227" t="s">
        <v>5594</v>
      </c>
      <c r="G198" s="214"/>
      <c r="H198" s="214"/>
      <c r="I198" s="217"/>
      <c r="J198" s="228">
        <f>BK198</f>
        <v>0</v>
      </c>
      <c r="K198" s="214"/>
      <c r="L198" s="219"/>
      <c r="M198" s="220"/>
      <c r="N198" s="221"/>
      <c r="O198" s="221"/>
      <c r="P198" s="222">
        <f>SUM(P199:P224)</f>
        <v>0</v>
      </c>
      <c r="Q198" s="221"/>
      <c r="R198" s="222">
        <f>SUM(R199:R224)</f>
        <v>0</v>
      </c>
      <c r="S198" s="221"/>
      <c r="T198" s="223">
        <f>SUM(T199:T224)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84</v>
      </c>
      <c r="AT198" s="225" t="s">
        <v>76</v>
      </c>
      <c r="AU198" s="225" t="s">
        <v>84</v>
      </c>
      <c r="AY198" s="224" t="s">
        <v>235</v>
      </c>
      <c r="BK198" s="226">
        <f>SUM(BK199:BK224)</f>
        <v>0</v>
      </c>
    </row>
    <row r="199" s="2" customFormat="1" ht="24.15" customHeight="1">
      <c r="A199" s="39"/>
      <c r="B199" s="40"/>
      <c r="C199" s="229" t="s">
        <v>8</v>
      </c>
      <c r="D199" s="229" t="s">
        <v>237</v>
      </c>
      <c r="E199" s="230" t="s">
        <v>5595</v>
      </c>
      <c r="F199" s="231" t="s">
        <v>5596</v>
      </c>
      <c r="G199" s="232" t="s">
        <v>166</v>
      </c>
      <c r="H199" s="233">
        <v>168.41999999999999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241</v>
      </c>
      <c r="AT199" s="241" t="s">
        <v>237</v>
      </c>
      <c r="AU199" s="241" t="s">
        <v>86</v>
      </c>
      <c r="AY199" s="18" t="s">
        <v>235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241</v>
      </c>
      <c r="BM199" s="241" t="s">
        <v>5597</v>
      </c>
    </row>
    <row r="200" s="13" customFormat="1">
      <c r="A200" s="13"/>
      <c r="B200" s="243"/>
      <c r="C200" s="244"/>
      <c r="D200" s="245" t="s">
        <v>243</v>
      </c>
      <c r="E200" s="246" t="s">
        <v>1</v>
      </c>
      <c r="F200" s="247" t="s">
        <v>5598</v>
      </c>
      <c r="G200" s="244"/>
      <c r="H200" s="248">
        <v>168.41999999999999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243</v>
      </c>
      <c r="AU200" s="254" t="s">
        <v>86</v>
      </c>
      <c r="AV200" s="13" t="s">
        <v>86</v>
      </c>
      <c r="AW200" s="13" t="s">
        <v>32</v>
      </c>
      <c r="AX200" s="13" t="s">
        <v>77</v>
      </c>
      <c r="AY200" s="254" t="s">
        <v>235</v>
      </c>
    </row>
    <row r="201" s="16" customFormat="1">
      <c r="A201" s="16"/>
      <c r="B201" s="276"/>
      <c r="C201" s="277"/>
      <c r="D201" s="245" t="s">
        <v>243</v>
      </c>
      <c r="E201" s="278" t="s">
        <v>1</v>
      </c>
      <c r="F201" s="279" t="s">
        <v>492</v>
      </c>
      <c r="G201" s="277"/>
      <c r="H201" s="280">
        <v>168.41999999999999</v>
      </c>
      <c r="I201" s="281"/>
      <c r="J201" s="277"/>
      <c r="K201" s="277"/>
      <c r="L201" s="282"/>
      <c r="M201" s="283"/>
      <c r="N201" s="284"/>
      <c r="O201" s="284"/>
      <c r="P201" s="284"/>
      <c r="Q201" s="284"/>
      <c r="R201" s="284"/>
      <c r="S201" s="284"/>
      <c r="T201" s="285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T201" s="286" t="s">
        <v>243</v>
      </c>
      <c r="AU201" s="286" t="s">
        <v>86</v>
      </c>
      <c r="AV201" s="16" t="s">
        <v>250</v>
      </c>
      <c r="AW201" s="16" t="s">
        <v>32</v>
      </c>
      <c r="AX201" s="16" t="s">
        <v>77</v>
      </c>
      <c r="AY201" s="286" t="s">
        <v>235</v>
      </c>
    </row>
    <row r="202" s="14" customFormat="1">
      <c r="A202" s="14"/>
      <c r="B202" s="255"/>
      <c r="C202" s="256"/>
      <c r="D202" s="245" t="s">
        <v>243</v>
      </c>
      <c r="E202" s="257" t="s">
        <v>1</v>
      </c>
      <c r="F202" s="258" t="s">
        <v>245</v>
      </c>
      <c r="G202" s="256"/>
      <c r="H202" s="259">
        <v>168.41999999999999</v>
      </c>
      <c r="I202" s="260"/>
      <c r="J202" s="256"/>
      <c r="K202" s="256"/>
      <c r="L202" s="261"/>
      <c r="M202" s="262"/>
      <c r="N202" s="263"/>
      <c r="O202" s="263"/>
      <c r="P202" s="263"/>
      <c r="Q202" s="263"/>
      <c r="R202" s="263"/>
      <c r="S202" s="263"/>
      <c r="T202" s="26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5" t="s">
        <v>243</v>
      </c>
      <c r="AU202" s="265" t="s">
        <v>86</v>
      </c>
      <c r="AV202" s="14" t="s">
        <v>241</v>
      </c>
      <c r="AW202" s="14" t="s">
        <v>32</v>
      </c>
      <c r="AX202" s="14" t="s">
        <v>84</v>
      </c>
      <c r="AY202" s="265" t="s">
        <v>235</v>
      </c>
    </row>
    <row r="203" s="2" customFormat="1" ht="37.8" customHeight="1">
      <c r="A203" s="39"/>
      <c r="B203" s="40"/>
      <c r="C203" s="229" t="s">
        <v>1176</v>
      </c>
      <c r="D203" s="229" t="s">
        <v>237</v>
      </c>
      <c r="E203" s="230" t="s">
        <v>5599</v>
      </c>
      <c r="F203" s="231" t="s">
        <v>5600</v>
      </c>
      <c r="G203" s="232" t="s">
        <v>163</v>
      </c>
      <c r="H203" s="233">
        <v>240.87100000000001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241</v>
      </c>
      <c r="AT203" s="241" t="s">
        <v>237</v>
      </c>
      <c r="AU203" s="241" t="s">
        <v>86</v>
      </c>
      <c r="AY203" s="18" t="s">
        <v>235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241</v>
      </c>
      <c r="BM203" s="241" t="s">
        <v>5601</v>
      </c>
    </row>
    <row r="204" s="13" customFormat="1">
      <c r="A204" s="13"/>
      <c r="B204" s="243"/>
      <c r="C204" s="244"/>
      <c r="D204" s="245" t="s">
        <v>243</v>
      </c>
      <c r="E204" s="246" t="s">
        <v>1</v>
      </c>
      <c r="F204" s="247" t="s">
        <v>5602</v>
      </c>
      <c r="G204" s="244"/>
      <c r="H204" s="248">
        <v>171.41300000000001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243</v>
      </c>
      <c r="AU204" s="254" t="s">
        <v>86</v>
      </c>
      <c r="AV204" s="13" t="s">
        <v>86</v>
      </c>
      <c r="AW204" s="13" t="s">
        <v>32</v>
      </c>
      <c r="AX204" s="13" t="s">
        <v>77</v>
      </c>
      <c r="AY204" s="254" t="s">
        <v>235</v>
      </c>
    </row>
    <row r="205" s="16" customFormat="1">
      <c r="A205" s="16"/>
      <c r="B205" s="276"/>
      <c r="C205" s="277"/>
      <c r="D205" s="245" t="s">
        <v>243</v>
      </c>
      <c r="E205" s="278" t="s">
        <v>1</v>
      </c>
      <c r="F205" s="279" t="s">
        <v>492</v>
      </c>
      <c r="G205" s="277"/>
      <c r="H205" s="280">
        <v>171.41300000000001</v>
      </c>
      <c r="I205" s="281"/>
      <c r="J205" s="277"/>
      <c r="K205" s="277"/>
      <c r="L205" s="282"/>
      <c r="M205" s="283"/>
      <c r="N205" s="284"/>
      <c r="O205" s="284"/>
      <c r="P205" s="284"/>
      <c r="Q205" s="284"/>
      <c r="R205" s="284"/>
      <c r="S205" s="284"/>
      <c r="T205" s="285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T205" s="286" t="s">
        <v>243</v>
      </c>
      <c r="AU205" s="286" t="s">
        <v>86</v>
      </c>
      <c r="AV205" s="16" t="s">
        <v>250</v>
      </c>
      <c r="AW205" s="16" t="s">
        <v>32</v>
      </c>
      <c r="AX205" s="16" t="s">
        <v>77</v>
      </c>
      <c r="AY205" s="286" t="s">
        <v>235</v>
      </c>
    </row>
    <row r="206" s="13" customFormat="1">
      <c r="A206" s="13"/>
      <c r="B206" s="243"/>
      <c r="C206" s="244"/>
      <c r="D206" s="245" t="s">
        <v>243</v>
      </c>
      <c r="E206" s="246" t="s">
        <v>1</v>
      </c>
      <c r="F206" s="247" t="s">
        <v>5603</v>
      </c>
      <c r="G206" s="244"/>
      <c r="H206" s="248">
        <v>69.457999999999998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243</v>
      </c>
      <c r="AU206" s="254" t="s">
        <v>86</v>
      </c>
      <c r="AV206" s="13" t="s">
        <v>86</v>
      </c>
      <c r="AW206" s="13" t="s">
        <v>32</v>
      </c>
      <c r="AX206" s="13" t="s">
        <v>77</v>
      </c>
      <c r="AY206" s="254" t="s">
        <v>235</v>
      </c>
    </row>
    <row r="207" s="16" customFormat="1">
      <c r="A207" s="16"/>
      <c r="B207" s="276"/>
      <c r="C207" s="277"/>
      <c r="D207" s="245" t="s">
        <v>243</v>
      </c>
      <c r="E207" s="278" t="s">
        <v>1</v>
      </c>
      <c r="F207" s="279" t="s">
        <v>492</v>
      </c>
      <c r="G207" s="277"/>
      <c r="H207" s="280">
        <v>69.457999999999998</v>
      </c>
      <c r="I207" s="281"/>
      <c r="J207" s="277"/>
      <c r="K207" s="277"/>
      <c r="L207" s="282"/>
      <c r="M207" s="283"/>
      <c r="N207" s="284"/>
      <c r="O207" s="284"/>
      <c r="P207" s="284"/>
      <c r="Q207" s="284"/>
      <c r="R207" s="284"/>
      <c r="S207" s="284"/>
      <c r="T207" s="285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T207" s="286" t="s">
        <v>243</v>
      </c>
      <c r="AU207" s="286" t="s">
        <v>86</v>
      </c>
      <c r="AV207" s="16" t="s">
        <v>250</v>
      </c>
      <c r="AW207" s="16" t="s">
        <v>32</v>
      </c>
      <c r="AX207" s="16" t="s">
        <v>77</v>
      </c>
      <c r="AY207" s="286" t="s">
        <v>235</v>
      </c>
    </row>
    <row r="208" s="15" customFormat="1">
      <c r="A208" s="15"/>
      <c r="B208" s="266"/>
      <c r="C208" s="267"/>
      <c r="D208" s="245" t="s">
        <v>243</v>
      </c>
      <c r="E208" s="268" t="s">
        <v>1</v>
      </c>
      <c r="F208" s="269" t="s">
        <v>5604</v>
      </c>
      <c r="G208" s="267"/>
      <c r="H208" s="268" t="s">
        <v>1</v>
      </c>
      <c r="I208" s="270"/>
      <c r="J208" s="267"/>
      <c r="K208" s="267"/>
      <c r="L208" s="271"/>
      <c r="M208" s="272"/>
      <c r="N208" s="273"/>
      <c r="O208" s="273"/>
      <c r="P208" s="273"/>
      <c r="Q208" s="273"/>
      <c r="R208" s="273"/>
      <c r="S208" s="273"/>
      <c r="T208" s="274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75" t="s">
        <v>243</v>
      </c>
      <c r="AU208" s="275" t="s">
        <v>86</v>
      </c>
      <c r="AV208" s="15" t="s">
        <v>84</v>
      </c>
      <c r="AW208" s="15" t="s">
        <v>32</v>
      </c>
      <c r="AX208" s="15" t="s">
        <v>77</v>
      </c>
      <c r="AY208" s="275" t="s">
        <v>235</v>
      </c>
    </row>
    <row r="209" s="14" customFormat="1">
      <c r="A209" s="14"/>
      <c r="B209" s="255"/>
      <c r="C209" s="256"/>
      <c r="D209" s="245" t="s">
        <v>243</v>
      </c>
      <c r="E209" s="257" t="s">
        <v>1</v>
      </c>
      <c r="F209" s="258" t="s">
        <v>245</v>
      </c>
      <c r="G209" s="256"/>
      <c r="H209" s="259">
        <v>240.87100000000001</v>
      </c>
      <c r="I209" s="260"/>
      <c r="J209" s="256"/>
      <c r="K209" s="256"/>
      <c r="L209" s="261"/>
      <c r="M209" s="262"/>
      <c r="N209" s="263"/>
      <c r="O209" s="263"/>
      <c r="P209" s="263"/>
      <c r="Q209" s="263"/>
      <c r="R209" s="263"/>
      <c r="S209" s="263"/>
      <c r="T209" s="26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5" t="s">
        <v>243</v>
      </c>
      <c r="AU209" s="265" t="s">
        <v>86</v>
      </c>
      <c r="AV209" s="14" t="s">
        <v>241</v>
      </c>
      <c r="AW209" s="14" t="s">
        <v>32</v>
      </c>
      <c r="AX209" s="14" t="s">
        <v>84</v>
      </c>
      <c r="AY209" s="265" t="s">
        <v>235</v>
      </c>
    </row>
    <row r="210" s="2" customFormat="1" ht="37.8" customHeight="1">
      <c r="A210" s="39"/>
      <c r="B210" s="40"/>
      <c r="C210" s="229" t="s">
        <v>310</v>
      </c>
      <c r="D210" s="229" t="s">
        <v>237</v>
      </c>
      <c r="E210" s="230" t="s">
        <v>5605</v>
      </c>
      <c r="F210" s="231" t="s">
        <v>5606</v>
      </c>
      <c r="G210" s="232" t="s">
        <v>163</v>
      </c>
      <c r="H210" s="233">
        <v>190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241</v>
      </c>
      <c r="AT210" s="241" t="s">
        <v>237</v>
      </c>
      <c r="AU210" s="241" t="s">
        <v>86</v>
      </c>
      <c r="AY210" s="18" t="s">
        <v>235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241</v>
      </c>
      <c r="BM210" s="241" t="s">
        <v>5607</v>
      </c>
    </row>
    <row r="211" s="13" customFormat="1">
      <c r="A211" s="13"/>
      <c r="B211" s="243"/>
      <c r="C211" s="244"/>
      <c r="D211" s="245" t="s">
        <v>243</v>
      </c>
      <c r="E211" s="246" t="s">
        <v>1</v>
      </c>
      <c r="F211" s="247" t="s">
        <v>5608</v>
      </c>
      <c r="G211" s="244"/>
      <c r="H211" s="248">
        <v>190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243</v>
      </c>
      <c r="AU211" s="254" t="s">
        <v>86</v>
      </c>
      <c r="AV211" s="13" t="s">
        <v>86</v>
      </c>
      <c r="AW211" s="13" t="s">
        <v>32</v>
      </c>
      <c r="AX211" s="13" t="s">
        <v>77</v>
      </c>
      <c r="AY211" s="254" t="s">
        <v>235</v>
      </c>
    </row>
    <row r="212" s="16" customFormat="1">
      <c r="A212" s="16"/>
      <c r="B212" s="276"/>
      <c r="C212" s="277"/>
      <c r="D212" s="245" t="s">
        <v>243</v>
      </c>
      <c r="E212" s="278" t="s">
        <v>1</v>
      </c>
      <c r="F212" s="279" t="s">
        <v>492</v>
      </c>
      <c r="G212" s="277"/>
      <c r="H212" s="280">
        <v>190</v>
      </c>
      <c r="I212" s="281"/>
      <c r="J212" s="277"/>
      <c r="K212" s="277"/>
      <c r="L212" s="282"/>
      <c r="M212" s="283"/>
      <c r="N212" s="284"/>
      <c r="O212" s="284"/>
      <c r="P212" s="284"/>
      <c r="Q212" s="284"/>
      <c r="R212" s="284"/>
      <c r="S212" s="284"/>
      <c r="T212" s="285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T212" s="286" t="s">
        <v>243</v>
      </c>
      <c r="AU212" s="286" t="s">
        <v>86</v>
      </c>
      <c r="AV212" s="16" t="s">
        <v>250</v>
      </c>
      <c r="AW212" s="16" t="s">
        <v>32</v>
      </c>
      <c r="AX212" s="16" t="s">
        <v>77</v>
      </c>
      <c r="AY212" s="286" t="s">
        <v>235</v>
      </c>
    </row>
    <row r="213" s="14" customFormat="1">
      <c r="A213" s="14"/>
      <c r="B213" s="255"/>
      <c r="C213" s="256"/>
      <c r="D213" s="245" t="s">
        <v>243</v>
      </c>
      <c r="E213" s="257" t="s">
        <v>1</v>
      </c>
      <c r="F213" s="258" t="s">
        <v>245</v>
      </c>
      <c r="G213" s="256"/>
      <c r="H213" s="259">
        <v>190</v>
      </c>
      <c r="I213" s="260"/>
      <c r="J213" s="256"/>
      <c r="K213" s="256"/>
      <c r="L213" s="261"/>
      <c r="M213" s="262"/>
      <c r="N213" s="263"/>
      <c r="O213" s="263"/>
      <c r="P213" s="263"/>
      <c r="Q213" s="263"/>
      <c r="R213" s="263"/>
      <c r="S213" s="263"/>
      <c r="T213" s="26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5" t="s">
        <v>243</v>
      </c>
      <c r="AU213" s="265" t="s">
        <v>86</v>
      </c>
      <c r="AV213" s="14" t="s">
        <v>241</v>
      </c>
      <c r="AW213" s="14" t="s">
        <v>32</v>
      </c>
      <c r="AX213" s="14" t="s">
        <v>84</v>
      </c>
      <c r="AY213" s="265" t="s">
        <v>235</v>
      </c>
    </row>
    <row r="214" s="2" customFormat="1" ht="37.8" customHeight="1">
      <c r="A214" s="39"/>
      <c r="B214" s="40"/>
      <c r="C214" s="229" t="s">
        <v>1180</v>
      </c>
      <c r="D214" s="229" t="s">
        <v>237</v>
      </c>
      <c r="E214" s="230" t="s">
        <v>5609</v>
      </c>
      <c r="F214" s="231" t="s">
        <v>5610</v>
      </c>
      <c r="G214" s="232" t="s">
        <v>163</v>
      </c>
      <c r="H214" s="233">
        <v>240.87100000000001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241</v>
      </c>
      <c r="AT214" s="241" t="s">
        <v>237</v>
      </c>
      <c r="AU214" s="241" t="s">
        <v>86</v>
      </c>
      <c r="AY214" s="18" t="s">
        <v>235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241</v>
      </c>
      <c r="BM214" s="241" t="s">
        <v>5611</v>
      </c>
    </row>
    <row r="215" s="13" customFormat="1">
      <c r="A215" s="13"/>
      <c r="B215" s="243"/>
      <c r="C215" s="244"/>
      <c r="D215" s="245" t="s">
        <v>243</v>
      </c>
      <c r="E215" s="246" t="s">
        <v>1</v>
      </c>
      <c r="F215" s="247" t="s">
        <v>5612</v>
      </c>
      <c r="G215" s="244"/>
      <c r="H215" s="248">
        <v>171.41300000000001</v>
      </c>
      <c r="I215" s="249"/>
      <c r="J215" s="244"/>
      <c r="K215" s="244"/>
      <c r="L215" s="250"/>
      <c r="M215" s="251"/>
      <c r="N215" s="252"/>
      <c r="O215" s="252"/>
      <c r="P215" s="252"/>
      <c r="Q215" s="252"/>
      <c r="R215" s="252"/>
      <c r="S215" s="252"/>
      <c r="T215" s="25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4" t="s">
        <v>243</v>
      </c>
      <c r="AU215" s="254" t="s">
        <v>86</v>
      </c>
      <c r="AV215" s="13" t="s">
        <v>86</v>
      </c>
      <c r="AW215" s="13" t="s">
        <v>32</v>
      </c>
      <c r="AX215" s="13" t="s">
        <v>77</v>
      </c>
      <c r="AY215" s="254" t="s">
        <v>235</v>
      </c>
    </row>
    <row r="216" s="16" customFormat="1">
      <c r="A216" s="16"/>
      <c r="B216" s="276"/>
      <c r="C216" s="277"/>
      <c r="D216" s="245" t="s">
        <v>243</v>
      </c>
      <c r="E216" s="278" t="s">
        <v>1</v>
      </c>
      <c r="F216" s="279" t="s">
        <v>492</v>
      </c>
      <c r="G216" s="277"/>
      <c r="H216" s="280">
        <v>171.41300000000001</v>
      </c>
      <c r="I216" s="281"/>
      <c r="J216" s="277"/>
      <c r="K216" s="277"/>
      <c r="L216" s="282"/>
      <c r="M216" s="283"/>
      <c r="N216" s="284"/>
      <c r="O216" s="284"/>
      <c r="P216" s="284"/>
      <c r="Q216" s="284"/>
      <c r="R216" s="284"/>
      <c r="S216" s="284"/>
      <c r="T216" s="285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T216" s="286" t="s">
        <v>243</v>
      </c>
      <c r="AU216" s="286" t="s">
        <v>86</v>
      </c>
      <c r="AV216" s="16" t="s">
        <v>250</v>
      </c>
      <c r="AW216" s="16" t="s">
        <v>32</v>
      </c>
      <c r="AX216" s="16" t="s">
        <v>77</v>
      </c>
      <c r="AY216" s="286" t="s">
        <v>235</v>
      </c>
    </row>
    <row r="217" s="13" customFormat="1">
      <c r="A217" s="13"/>
      <c r="B217" s="243"/>
      <c r="C217" s="244"/>
      <c r="D217" s="245" t="s">
        <v>243</v>
      </c>
      <c r="E217" s="246" t="s">
        <v>1</v>
      </c>
      <c r="F217" s="247" t="s">
        <v>5603</v>
      </c>
      <c r="G217" s="244"/>
      <c r="H217" s="248">
        <v>69.457999999999998</v>
      </c>
      <c r="I217" s="249"/>
      <c r="J217" s="244"/>
      <c r="K217" s="244"/>
      <c r="L217" s="250"/>
      <c r="M217" s="251"/>
      <c r="N217" s="252"/>
      <c r="O217" s="252"/>
      <c r="P217" s="252"/>
      <c r="Q217" s="252"/>
      <c r="R217" s="252"/>
      <c r="S217" s="252"/>
      <c r="T217" s="25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4" t="s">
        <v>243</v>
      </c>
      <c r="AU217" s="254" t="s">
        <v>86</v>
      </c>
      <c r="AV217" s="13" t="s">
        <v>86</v>
      </c>
      <c r="AW217" s="13" t="s">
        <v>32</v>
      </c>
      <c r="AX217" s="13" t="s">
        <v>77</v>
      </c>
      <c r="AY217" s="254" t="s">
        <v>235</v>
      </c>
    </row>
    <row r="218" s="16" customFormat="1">
      <c r="A218" s="16"/>
      <c r="B218" s="276"/>
      <c r="C218" s="277"/>
      <c r="D218" s="245" t="s">
        <v>243</v>
      </c>
      <c r="E218" s="278" t="s">
        <v>1</v>
      </c>
      <c r="F218" s="279" t="s">
        <v>492</v>
      </c>
      <c r="G218" s="277"/>
      <c r="H218" s="280">
        <v>69.457999999999998</v>
      </c>
      <c r="I218" s="281"/>
      <c r="J218" s="277"/>
      <c r="K218" s="277"/>
      <c r="L218" s="282"/>
      <c r="M218" s="283"/>
      <c r="N218" s="284"/>
      <c r="O218" s="284"/>
      <c r="P218" s="284"/>
      <c r="Q218" s="284"/>
      <c r="R218" s="284"/>
      <c r="S218" s="284"/>
      <c r="T218" s="285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T218" s="286" t="s">
        <v>243</v>
      </c>
      <c r="AU218" s="286" t="s">
        <v>86</v>
      </c>
      <c r="AV218" s="16" t="s">
        <v>250</v>
      </c>
      <c r="AW218" s="16" t="s">
        <v>32</v>
      </c>
      <c r="AX218" s="16" t="s">
        <v>77</v>
      </c>
      <c r="AY218" s="286" t="s">
        <v>235</v>
      </c>
    </row>
    <row r="219" s="15" customFormat="1">
      <c r="A219" s="15"/>
      <c r="B219" s="266"/>
      <c r="C219" s="267"/>
      <c r="D219" s="245" t="s">
        <v>243</v>
      </c>
      <c r="E219" s="268" t="s">
        <v>1</v>
      </c>
      <c r="F219" s="269" t="s">
        <v>5604</v>
      </c>
      <c r="G219" s="267"/>
      <c r="H219" s="268" t="s">
        <v>1</v>
      </c>
      <c r="I219" s="270"/>
      <c r="J219" s="267"/>
      <c r="K219" s="267"/>
      <c r="L219" s="271"/>
      <c r="M219" s="272"/>
      <c r="N219" s="273"/>
      <c r="O219" s="273"/>
      <c r="P219" s="273"/>
      <c r="Q219" s="273"/>
      <c r="R219" s="273"/>
      <c r="S219" s="273"/>
      <c r="T219" s="27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75" t="s">
        <v>243</v>
      </c>
      <c r="AU219" s="275" t="s">
        <v>86</v>
      </c>
      <c r="AV219" s="15" t="s">
        <v>84</v>
      </c>
      <c r="AW219" s="15" t="s">
        <v>32</v>
      </c>
      <c r="AX219" s="15" t="s">
        <v>77</v>
      </c>
      <c r="AY219" s="275" t="s">
        <v>235</v>
      </c>
    </row>
    <row r="220" s="14" customFormat="1">
      <c r="A220" s="14"/>
      <c r="B220" s="255"/>
      <c r="C220" s="256"/>
      <c r="D220" s="245" t="s">
        <v>243</v>
      </c>
      <c r="E220" s="257" t="s">
        <v>1</v>
      </c>
      <c r="F220" s="258" t="s">
        <v>245</v>
      </c>
      <c r="G220" s="256"/>
      <c r="H220" s="259">
        <v>240.87100000000001</v>
      </c>
      <c r="I220" s="260"/>
      <c r="J220" s="256"/>
      <c r="K220" s="256"/>
      <c r="L220" s="261"/>
      <c r="M220" s="262"/>
      <c r="N220" s="263"/>
      <c r="O220" s="263"/>
      <c r="P220" s="263"/>
      <c r="Q220" s="263"/>
      <c r="R220" s="263"/>
      <c r="S220" s="263"/>
      <c r="T220" s="26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5" t="s">
        <v>243</v>
      </c>
      <c r="AU220" s="265" t="s">
        <v>86</v>
      </c>
      <c r="AV220" s="14" t="s">
        <v>241</v>
      </c>
      <c r="AW220" s="14" t="s">
        <v>32</v>
      </c>
      <c r="AX220" s="14" t="s">
        <v>84</v>
      </c>
      <c r="AY220" s="265" t="s">
        <v>235</v>
      </c>
    </row>
    <row r="221" s="2" customFormat="1" ht="37.8" customHeight="1">
      <c r="A221" s="39"/>
      <c r="B221" s="40"/>
      <c r="C221" s="229" t="s">
        <v>320</v>
      </c>
      <c r="D221" s="229" t="s">
        <v>237</v>
      </c>
      <c r="E221" s="230" t="s">
        <v>5613</v>
      </c>
      <c r="F221" s="231" t="s">
        <v>5614</v>
      </c>
      <c r="G221" s="232" t="s">
        <v>163</v>
      </c>
      <c r="H221" s="233">
        <v>190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241</v>
      </c>
      <c r="AT221" s="241" t="s">
        <v>237</v>
      </c>
      <c r="AU221" s="241" t="s">
        <v>86</v>
      </c>
      <c r="AY221" s="18" t="s">
        <v>235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241</v>
      </c>
      <c r="BM221" s="241" t="s">
        <v>5615</v>
      </c>
    </row>
    <row r="222" s="13" customFormat="1">
      <c r="A222" s="13"/>
      <c r="B222" s="243"/>
      <c r="C222" s="244"/>
      <c r="D222" s="245" t="s">
        <v>243</v>
      </c>
      <c r="E222" s="246" t="s">
        <v>1</v>
      </c>
      <c r="F222" s="247" t="s">
        <v>5608</v>
      </c>
      <c r="G222" s="244"/>
      <c r="H222" s="248">
        <v>190</v>
      </c>
      <c r="I222" s="249"/>
      <c r="J222" s="244"/>
      <c r="K222" s="244"/>
      <c r="L222" s="250"/>
      <c r="M222" s="251"/>
      <c r="N222" s="252"/>
      <c r="O222" s="252"/>
      <c r="P222" s="252"/>
      <c r="Q222" s="252"/>
      <c r="R222" s="252"/>
      <c r="S222" s="252"/>
      <c r="T222" s="25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4" t="s">
        <v>243</v>
      </c>
      <c r="AU222" s="254" t="s">
        <v>86</v>
      </c>
      <c r="AV222" s="13" t="s">
        <v>86</v>
      </c>
      <c r="AW222" s="13" t="s">
        <v>32</v>
      </c>
      <c r="AX222" s="13" t="s">
        <v>77</v>
      </c>
      <c r="AY222" s="254" t="s">
        <v>235</v>
      </c>
    </row>
    <row r="223" s="16" customFormat="1">
      <c r="A223" s="16"/>
      <c r="B223" s="276"/>
      <c r="C223" s="277"/>
      <c r="D223" s="245" t="s">
        <v>243</v>
      </c>
      <c r="E223" s="278" t="s">
        <v>1</v>
      </c>
      <c r="F223" s="279" t="s">
        <v>492</v>
      </c>
      <c r="G223" s="277"/>
      <c r="H223" s="280">
        <v>190</v>
      </c>
      <c r="I223" s="281"/>
      <c r="J223" s="277"/>
      <c r="K223" s="277"/>
      <c r="L223" s="282"/>
      <c r="M223" s="283"/>
      <c r="N223" s="284"/>
      <c r="O223" s="284"/>
      <c r="P223" s="284"/>
      <c r="Q223" s="284"/>
      <c r="R223" s="284"/>
      <c r="S223" s="284"/>
      <c r="T223" s="285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T223" s="286" t="s">
        <v>243</v>
      </c>
      <c r="AU223" s="286" t="s">
        <v>86</v>
      </c>
      <c r="AV223" s="16" t="s">
        <v>250</v>
      </c>
      <c r="AW223" s="16" t="s">
        <v>32</v>
      </c>
      <c r="AX223" s="16" t="s">
        <v>77</v>
      </c>
      <c r="AY223" s="286" t="s">
        <v>235</v>
      </c>
    </row>
    <row r="224" s="14" customFormat="1">
      <c r="A224" s="14"/>
      <c r="B224" s="255"/>
      <c r="C224" s="256"/>
      <c r="D224" s="245" t="s">
        <v>243</v>
      </c>
      <c r="E224" s="257" t="s">
        <v>1</v>
      </c>
      <c r="F224" s="258" t="s">
        <v>245</v>
      </c>
      <c r="G224" s="256"/>
      <c r="H224" s="259">
        <v>190</v>
      </c>
      <c r="I224" s="260"/>
      <c r="J224" s="256"/>
      <c r="K224" s="256"/>
      <c r="L224" s="261"/>
      <c r="M224" s="262"/>
      <c r="N224" s="263"/>
      <c r="O224" s="263"/>
      <c r="P224" s="263"/>
      <c r="Q224" s="263"/>
      <c r="R224" s="263"/>
      <c r="S224" s="263"/>
      <c r="T224" s="26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5" t="s">
        <v>243</v>
      </c>
      <c r="AU224" s="265" t="s">
        <v>86</v>
      </c>
      <c r="AV224" s="14" t="s">
        <v>241</v>
      </c>
      <c r="AW224" s="14" t="s">
        <v>32</v>
      </c>
      <c r="AX224" s="14" t="s">
        <v>84</v>
      </c>
      <c r="AY224" s="265" t="s">
        <v>235</v>
      </c>
    </row>
    <row r="225" s="12" customFormat="1" ht="22.8" customHeight="1">
      <c r="A225" s="12"/>
      <c r="B225" s="213"/>
      <c r="C225" s="214"/>
      <c r="D225" s="215" t="s">
        <v>76</v>
      </c>
      <c r="E225" s="227" t="s">
        <v>310</v>
      </c>
      <c r="F225" s="227" t="s">
        <v>5616</v>
      </c>
      <c r="G225" s="214"/>
      <c r="H225" s="214"/>
      <c r="I225" s="217"/>
      <c r="J225" s="228">
        <f>BK225</f>
        <v>0</v>
      </c>
      <c r="K225" s="214"/>
      <c r="L225" s="219"/>
      <c r="M225" s="220"/>
      <c r="N225" s="221"/>
      <c r="O225" s="221"/>
      <c r="P225" s="222">
        <f>SUM(P226:P249)</f>
        <v>0</v>
      </c>
      <c r="Q225" s="221"/>
      <c r="R225" s="222">
        <f>SUM(R226:R249)</f>
        <v>0</v>
      </c>
      <c r="S225" s="221"/>
      <c r="T225" s="223">
        <f>SUM(T226:T249)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24" t="s">
        <v>84</v>
      </c>
      <c r="AT225" s="225" t="s">
        <v>76</v>
      </c>
      <c r="AU225" s="225" t="s">
        <v>84</v>
      </c>
      <c r="AY225" s="224" t="s">
        <v>235</v>
      </c>
      <c r="BK225" s="226">
        <f>SUM(BK226:BK249)</f>
        <v>0</v>
      </c>
    </row>
    <row r="226" s="2" customFormat="1" ht="44.25" customHeight="1">
      <c r="A226" s="39"/>
      <c r="B226" s="40"/>
      <c r="C226" s="229" t="s">
        <v>331</v>
      </c>
      <c r="D226" s="229" t="s">
        <v>237</v>
      </c>
      <c r="E226" s="230" t="s">
        <v>5617</v>
      </c>
      <c r="F226" s="231" t="s">
        <v>5618</v>
      </c>
      <c r="G226" s="232" t="s">
        <v>163</v>
      </c>
      <c r="H226" s="233">
        <v>44.137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241</v>
      </c>
      <c r="AT226" s="241" t="s">
        <v>237</v>
      </c>
      <c r="AU226" s="241" t="s">
        <v>86</v>
      </c>
      <c r="AY226" s="18" t="s">
        <v>235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241</v>
      </c>
      <c r="BM226" s="241" t="s">
        <v>5619</v>
      </c>
    </row>
    <row r="227" s="13" customFormat="1">
      <c r="A227" s="13"/>
      <c r="B227" s="243"/>
      <c r="C227" s="244"/>
      <c r="D227" s="245" t="s">
        <v>243</v>
      </c>
      <c r="E227" s="246" t="s">
        <v>1</v>
      </c>
      <c r="F227" s="247" t="s">
        <v>5620</v>
      </c>
      <c r="G227" s="244"/>
      <c r="H227" s="248">
        <v>34.633000000000003</v>
      </c>
      <c r="I227" s="249"/>
      <c r="J227" s="244"/>
      <c r="K227" s="244"/>
      <c r="L227" s="250"/>
      <c r="M227" s="251"/>
      <c r="N227" s="252"/>
      <c r="O227" s="252"/>
      <c r="P227" s="252"/>
      <c r="Q227" s="252"/>
      <c r="R227" s="252"/>
      <c r="S227" s="252"/>
      <c r="T227" s="25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4" t="s">
        <v>243</v>
      </c>
      <c r="AU227" s="254" t="s">
        <v>86</v>
      </c>
      <c r="AV227" s="13" t="s">
        <v>86</v>
      </c>
      <c r="AW227" s="13" t="s">
        <v>32</v>
      </c>
      <c r="AX227" s="13" t="s">
        <v>77</v>
      </c>
      <c r="AY227" s="254" t="s">
        <v>235</v>
      </c>
    </row>
    <row r="228" s="16" customFormat="1">
      <c r="A228" s="16"/>
      <c r="B228" s="276"/>
      <c r="C228" s="277"/>
      <c r="D228" s="245" t="s">
        <v>243</v>
      </c>
      <c r="E228" s="278" t="s">
        <v>1</v>
      </c>
      <c r="F228" s="279" t="s">
        <v>492</v>
      </c>
      <c r="G228" s="277"/>
      <c r="H228" s="280">
        <v>34.633000000000003</v>
      </c>
      <c r="I228" s="281"/>
      <c r="J228" s="277"/>
      <c r="K228" s="277"/>
      <c r="L228" s="282"/>
      <c r="M228" s="283"/>
      <c r="N228" s="284"/>
      <c r="O228" s="284"/>
      <c r="P228" s="284"/>
      <c r="Q228" s="284"/>
      <c r="R228" s="284"/>
      <c r="S228" s="284"/>
      <c r="T228" s="285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T228" s="286" t="s">
        <v>243</v>
      </c>
      <c r="AU228" s="286" t="s">
        <v>86</v>
      </c>
      <c r="AV228" s="16" t="s">
        <v>250</v>
      </c>
      <c r="AW228" s="16" t="s">
        <v>32</v>
      </c>
      <c r="AX228" s="16" t="s">
        <v>77</v>
      </c>
      <c r="AY228" s="286" t="s">
        <v>235</v>
      </c>
    </row>
    <row r="229" s="13" customFormat="1">
      <c r="A229" s="13"/>
      <c r="B229" s="243"/>
      <c r="C229" s="244"/>
      <c r="D229" s="245" t="s">
        <v>243</v>
      </c>
      <c r="E229" s="246" t="s">
        <v>1</v>
      </c>
      <c r="F229" s="247" t="s">
        <v>5621</v>
      </c>
      <c r="G229" s="244"/>
      <c r="H229" s="248">
        <v>0.14399999999999999</v>
      </c>
      <c r="I229" s="249"/>
      <c r="J229" s="244"/>
      <c r="K229" s="244"/>
      <c r="L229" s="250"/>
      <c r="M229" s="251"/>
      <c r="N229" s="252"/>
      <c r="O229" s="252"/>
      <c r="P229" s="252"/>
      <c r="Q229" s="252"/>
      <c r="R229" s="252"/>
      <c r="S229" s="252"/>
      <c r="T229" s="25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4" t="s">
        <v>243</v>
      </c>
      <c r="AU229" s="254" t="s">
        <v>86</v>
      </c>
      <c r="AV229" s="13" t="s">
        <v>86</v>
      </c>
      <c r="AW229" s="13" t="s">
        <v>32</v>
      </c>
      <c r="AX229" s="13" t="s">
        <v>77</v>
      </c>
      <c r="AY229" s="254" t="s">
        <v>235</v>
      </c>
    </row>
    <row r="230" s="16" customFormat="1">
      <c r="A230" s="16"/>
      <c r="B230" s="276"/>
      <c r="C230" s="277"/>
      <c r="D230" s="245" t="s">
        <v>243</v>
      </c>
      <c r="E230" s="278" t="s">
        <v>1</v>
      </c>
      <c r="F230" s="279" t="s">
        <v>492</v>
      </c>
      <c r="G230" s="277"/>
      <c r="H230" s="280">
        <v>0.14399999999999999</v>
      </c>
      <c r="I230" s="281"/>
      <c r="J230" s="277"/>
      <c r="K230" s="277"/>
      <c r="L230" s="282"/>
      <c r="M230" s="283"/>
      <c r="N230" s="284"/>
      <c r="O230" s="284"/>
      <c r="P230" s="284"/>
      <c r="Q230" s="284"/>
      <c r="R230" s="284"/>
      <c r="S230" s="284"/>
      <c r="T230" s="285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T230" s="286" t="s">
        <v>243</v>
      </c>
      <c r="AU230" s="286" t="s">
        <v>86</v>
      </c>
      <c r="AV230" s="16" t="s">
        <v>250</v>
      </c>
      <c r="AW230" s="16" t="s">
        <v>32</v>
      </c>
      <c r="AX230" s="16" t="s">
        <v>77</v>
      </c>
      <c r="AY230" s="286" t="s">
        <v>235</v>
      </c>
    </row>
    <row r="231" s="13" customFormat="1">
      <c r="A231" s="13"/>
      <c r="B231" s="243"/>
      <c r="C231" s="244"/>
      <c r="D231" s="245" t="s">
        <v>243</v>
      </c>
      <c r="E231" s="246" t="s">
        <v>1</v>
      </c>
      <c r="F231" s="247" t="s">
        <v>5622</v>
      </c>
      <c r="G231" s="244"/>
      <c r="H231" s="248">
        <v>9.3599999999999994</v>
      </c>
      <c r="I231" s="249"/>
      <c r="J231" s="244"/>
      <c r="K231" s="244"/>
      <c r="L231" s="250"/>
      <c r="M231" s="251"/>
      <c r="N231" s="252"/>
      <c r="O231" s="252"/>
      <c r="P231" s="252"/>
      <c r="Q231" s="252"/>
      <c r="R231" s="252"/>
      <c r="S231" s="252"/>
      <c r="T231" s="25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4" t="s">
        <v>243</v>
      </c>
      <c r="AU231" s="254" t="s">
        <v>86</v>
      </c>
      <c r="AV231" s="13" t="s">
        <v>86</v>
      </c>
      <c r="AW231" s="13" t="s">
        <v>32</v>
      </c>
      <c r="AX231" s="13" t="s">
        <v>77</v>
      </c>
      <c r="AY231" s="254" t="s">
        <v>235</v>
      </c>
    </row>
    <row r="232" s="16" customFormat="1">
      <c r="A232" s="16"/>
      <c r="B232" s="276"/>
      <c r="C232" s="277"/>
      <c r="D232" s="245" t="s">
        <v>243</v>
      </c>
      <c r="E232" s="278" t="s">
        <v>1</v>
      </c>
      <c r="F232" s="279" t="s">
        <v>492</v>
      </c>
      <c r="G232" s="277"/>
      <c r="H232" s="280">
        <v>9.3599999999999994</v>
      </c>
      <c r="I232" s="281"/>
      <c r="J232" s="277"/>
      <c r="K232" s="277"/>
      <c r="L232" s="282"/>
      <c r="M232" s="283"/>
      <c r="N232" s="284"/>
      <c r="O232" s="284"/>
      <c r="P232" s="284"/>
      <c r="Q232" s="284"/>
      <c r="R232" s="284"/>
      <c r="S232" s="284"/>
      <c r="T232" s="285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T232" s="286" t="s">
        <v>243</v>
      </c>
      <c r="AU232" s="286" t="s">
        <v>86</v>
      </c>
      <c r="AV232" s="16" t="s">
        <v>250</v>
      </c>
      <c r="AW232" s="16" t="s">
        <v>32</v>
      </c>
      <c r="AX232" s="16" t="s">
        <v>77</v>
      </c>
      <c r="AY232" s="286" t="s">
        <v>235</v>
      </c>
    </row>
    <row r="233" s="14" customFormat="1">
      <c r="A233" s="14"/>
      <c r="B233" s="255"/>
      <c r="C233" s="256"/>
      <c r="D233" s="245" t="s">
        <v>243</v>
      </c>
      <c r="E233" s="257" t="s">
        <v>1</v>
      </c>
      <c r="F233" s="258" t="s">
        <v>245</v>
      </c>
      <c r="G233" s="256"/>
      <c r="H233" s="259">
        <v>44.137</v>
      </c>
      <c r="I233" s="260"/>
      <c r="J233" s="256"/>
      <c r="K233" s="256"/>
      <c r="L233" s="261"/>
      <c r="M233" s="262"/>
      <c r="N233" s="263"/>
      <c r="O233" s="263"/>
      <c r="P233" s="263"/>
      <c r="Q233" s="263"/>
      <c r="R233" s="263"/>
      <c r="S233" s="263"/>
      <c r="T233" s="26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5" t="s">
        <v>243</v>
      </c>
      <c r="AU233" s="265" t="s">
        <v>86</v>
      </c>
      <c r="AV233" s="14" t="s">
        <v>241</v>
      </c>
      <c r="AW233" s="14" t="s">
        <v>32</v>
      </c>
      <c r="AX233" s="14" t="s">
        <v>84</v>
      </c>
      <c r="AY233" s="265" t="s">
        <v>235</v>
      </c>
    </row>
    <row r="234" s="2" customFormat="1" ht="49.05" customHeight="1">
      <c r="A234" s="39"/>
      <c r="B234" s="40"/>
      <c r="C234" s="229" t="s">
        <v>339</v>
      </c>
      <c r="D234" s="229" t="s">
        <v>237</v>
      </c>
      <c r="E234" s="230" t="s">
        <v>5623</v>
      </c>
      <c r="F234" s="231" t="s">
        <v>5624</v>
      </c>
      <c r="G234" s="232" t="s">
        <v>163</v>
      </c>
      <c r="H234" s="233">
        <v>38.808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241</v>
      </c>
      <c r="AT234" s="241" t="s">
        <v>237</v>
      </c>
      <c r="AU234" s="241" t="s">
        <v>86</v>
      </c>
      <c r="AY234" s="18" t="s">
        <v>235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241</v>
      </c>
      <c r="BM234" s="241" t="s">
        <v>5625</v>
      </c>
    </row>
    <row r="235" s="13" customFormat="1">
      <c r="A235" s="13"/>
      <c r="B235" s="243"/>
      <c r="C235" s="244"/>
      <c r="D235" s="245" t="s">
        <v>243</v>
      </c>
      <c r="E235" s="246" t="s">
        <v>1</v>
      </c>
      <c r="F235" s="247" t="s">
        <v>5626</v>
      </c>
      <c r="G235" s="244"/>
      <c r="H235" s="248">
        <v>38.808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243</v>
      </c>
      <c r="AU235" s="254" t="s">
        <v>86</v>
      </c>
      <c r="AV235" s="13" t="s">
        <v>86</v>
      </c>
      <c r="AW235" s="13" t="s">
        <v>32</v>
      </c>
      <c r="AX235" s="13" t="s">
        <v>77</v>
      </c>
      <c r="AY235" s="254" t="s">
        <v>235</v>
      </c>
    </row>
    <row r="236" s="16" customFormat="1">
      <c r="A236" s="16"/>
      <c r="B236" s="276"/>
      <c r="C236" s="277"/>
      <c r="D236" s="245" t="s">
        <v>243</v>
      </c>
      <c r="E236" s="278" t="s">
        <v>1</v>
      </c>
      <c r="F236" s="279" t="s">
        <v>492</v>
      </c>
      <c r="G236" s="277"/>
      <c r="H236" s="280">
        <v>38.808</v>
      </c>
      <c r="I236" s="281"/>
      <c r="J236" s="277"/>
      <c r="K236" s="277"/>
      <c r="L236" s="282"/>
      <c r="M236" s="283"/>
      <c r="N236" s="284"/>
      <c r="O236" s="284"/>
      <c r="P236" s="284"/>
      <c r="Q236" s="284"/>
      <c r="R236" s="284"/>
      <c r="S236" s="284"/>
      <c r="T236" s="285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T236" s="286" t="s">
        <v>243</v>
      </c>
      <c r="AU236" s="286" t="s">
        <v>86</v>
      </c>
      <c r="AV236" s="16" t="s">
        <v>250</v>
      </c>
      <c r="AW236" s="16" t="s">
        <v>32</v>
      </c>
      <c r="AX236" s="16" t="s">
        <v>77</v>
      </c>
      <c r="AY236" s="286" t="s">
        <v>235</v>
      </c>
    </row>
    <row r="237" s="14" customFormat="1">
      <c r="A237" s="14"/>
      <c r="B237" s="255"/>
      <c r="C237" s="256"/>
      <c r="D237" s="245" t="s">
        <v>243</v>
      </c>
      <c r="E237" s="257" t="s">
        <v>1</v>
      </c>
      <c r="F237" s="258" t="s">
        <v>245</v>
      </c>
      <c r="G237" s="256"/>
      <c r="H237" s="259">
        <v>38.808</v>
      </c>
      <c r="I237" s="260"/>
      <c r="J237" s="256"/>
      <c r="K237" s="256"/>
      <c r="L237" s="261"/>
      <c r="M237" s="262"/>
      <c r="N237" s="263"/>
      <c r="O237" s="263"/>
      <c r="P237" s="263"/>
      <c r="Q237" s="263"/>
      <c r="R237" s="263"/>
      <c r="S237" s="263"/>
      <c r="T237" s="26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5" t="s">
        <v>243</v>
      </c>
      <c r="AU237" s="265" t="s">
        <v>86</v>
      </c>
      <c r="AV237" s="14" t="s">
        <v>241</v>
      </c>
      <c r="AW237" s="14" t="s">
        <v>32</v>
      </c>
      <c r="AX237" s="14" t="s">
        <v>84</v>
      </c>
      <c r="AY237" s="265" t="s">
        <v>235</v>
      </c>
    </row>
    <row r="238" s="2" customFormat="1" ht="44.25" customHeight="1">
      <c r="A238" s="39"/>
      <c r="B238" s="40"/>
      <c r="C238" s="229" t="s">
        <v>344</v>
      </c>
      <c r="D238" s="229" t="s">
        <v>237</v>
      </c>
      <c r="E238" s="230" t="s">
        <v>5627</v>
      </c>
      <c r="F238" s="231" t="s">
        <v>5628</v>
      </c>
      <c r="G238" s="232" t="s">
        <v>163</v>
      </c>
      <c r="H238" s="233">
        <v>44.137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42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241</v>
      </c>
      <c r="AT238" s="241" t="s">
        <v>237</v>
      </c>
      <c r="AU238" s="241" t="s">
        <v>86</v>
      </c>
      <c r="AY238" s="18" t="s">
        <v>235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84</v>
      </c>
      <c r="BK238" s="242">
        <f>ROUND(I238*H238,2)</f>
        <v>0</v>
      </c>
      <c r="BL238" s="18" t="s">
        <v>241</v>
      </c>
      <c r="BM238" s="241" t="s">
        <v>5629</v>
      </c>
    </row>
    <row r="239" s="13" customFormat="1">
      <c r="A239" s="13"/>
      <c r="B239" s="243"/>
      <c r="C239" s="244"/>
      <c r="D239" s="245" t="s">
        <v>243</v>
      </c>
      <c r="E239" s="246" t="s">
        <v>1</v>
      </c>
      <c r="F239" s="247" t="s">
        <v>5630</v>
      </c>
      <c r="G239" s="244"/>
      <c r="H239" s="248">
        <v>34.633000000000003</v>
      </c>
      <c r="I239" s="249"/>
      <c r="J239" s="244"/>
      <c r="K239" s="244"/>
      <c r="L239" s="250"/>
      <c r="M239" s="251"/>
      <c r="N239" s="252"/>
      <c r="O239" s="252"/>
      <c r="P239" s="252"/>
      <c r="Q239" s="252"/>
      <c r="R239" s="252"/>
      <c r="S239" s="252"/>
      <c r="T239" s="25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4" t="s">
        <v>243</v>
      </c>
      <c r="AU239" s="254" t="s">
        <v>86</v>
      </c>
      <c r="AV239" s="13" t="s">
        <v>86</v>
      </c>
      <c r="AW239" s="13" t="s">
        <v>32</v>
      </c>
      <c r="AX239" s="13" t="s">
        <v>77</v>
      </c>
      <c r="AY239" s="254" t="s">
        <v>235</v>
      </c>
    </row>
    <row r="240" s="16" customFormat="1">
      <c r="A240" s="16"/>
      <c r="B240" s="276"/>
      <c r="C240" s="277"/>
      <c r="D240" s="245" t="s">
        <v>243</v>
      </c>
      <c r="E240" s="278" t="s">
        <v>1</v>
      </c>
      <c r="F240" s="279" t="s">
        <v>492</v>
      </c>
      <c r="G240" s="277"/>
      <c r="H240" s="280">
        <v>34.633000000000003</v>
      </c>
      <c r="I240" s="281"/>
      <c r="J240" s="277"/>
      <c r="K240" s="277"/>
      <c r="L240" s="282"/>
      <c r="M240" s="283"/>
      <c r="N240" s="284"/>
      <c r="O240" s="284"/>
      <c r="P240" s="284"/>
      <c r="Q240" s="284"/>
      <c r="R240" s="284"/>
      <c r="S240" s="284"/>
      <c r="T240" s="285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T240" s="286" t="s">
        <v>243</v>
      </c>
      <c r="AU240" s="286" t="s">
        <v>86</v>
      </c>
      <c r="AV240" s="16" t="s">
        <v>250</v>
      </c>
      <c r="AW240" s="16" t="s">
        <v>32</v>
      </c>
      <c r="AX240" s="16" t="s">
        <v>77</v>
      </c>
      <c r="AY240" s="286" t="s">
        <v>235</v>
      </c>
    </row>
    <row r="241" s="13" customFormat="1">
      <c r="A241" s="13"/>
      <c r="B241" s="243"/>
      <c r="C241" s="244"/>
      <c r="D241" s="245" t="s">
        <v>243</v>
      </c>
      <c r="E241" s="246" t="s">
        <v>1</v>
      </c>
      <c r="F241" s="247" t="s">
        <v>5631</v>
      </c>
      <c r="G241" s="244"/>
      <c r="H241" s="248">
        <v>0.14399999999999999</v>
      </c>
      <c r="I241" s="249"/>
      <c r="J241" s="244"/>
      <c r="K241" s="244"/>
      <c r="L241" s="250"/>
      <c r="M241" s="251"/>
      <c r="N241" s="252"/>
      <c r="O241" s="252"/>
      <c r="P241" s="252"/>
      <c r="Q241" s="252"/>
      <c r="R241" s="252"/>
      <c r="S241" s="252"/>
      <c r="T241" s="25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4" t="s">
        <v>243</v>
      </c>
      <c r="AU241" s="254" t="s">
        <v>86</v>
      </c>
      <c r="AV241" s="13" t="s">
        <v>86</v>
      </c>
      <c r="AW241" s="13" t="s">
        <v>32</v>
      </c>
      <c r="AX241" s="13" t="s">
        <v>77</v>
      </c>
      <c r="AY241" s="254" t="s">
        <v>235</v>
      </c>
    </row>
    <row r="242" s="16" customFormat="1">
      <c r="A242" s="16"/>
      <c r="B242" s="276"/>
      <c r="C242" s="277"/>
      <c r="D242" s="245" t="s">
        <v>243</v>
      </c>
      <c r="E242" s="278" t="s">
        <v>1</v>
      </c>
      <c r="F242" s="279" t="s">
        <v>492</v>
      </c>
      <c r="G242" s="277"/>
      <c r="H242" s="280">
        <v>0.14399999999999999</v>
      </c>
      <c r="I242" s="281"/>
      <c r="J242" s="277"/>
      <c r="K242" s="277"/>
      <c r="L242" s="282"/>
      <c r="M242" s="283"/>
      <c r="N242" s="284"/>
      <c r="O242" s="284"/>
      <c r="P242" s="284"/>
      <c r="Q242" s="284"/>
      <c r="R242" s="284"/>
      <c r="S242" s="284"/>
      <c r="T242" s="285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T242" s="286" t="s">
        <v>243</v>
      </c>
      <c r="AU242" s="286" t="s">
        <v>86</v>
      </c>
      <c r="AV242" s="16" t="s">
        <v>250</v>
      </c>
      <c r="AW242" s="16" t="s">
        <v>32</v>
      </c>
      <c r="AX242" s="16" t="s">
        <v>77</v>
      </c>
      <c r="AY242" s="286" t="s">
        <v>235</v>
      </c>
    </row>
    <row r="243" s="13" customFormat="1">
      <c r="A243" s="13"/>
      <c r="B243" s="243"/>
      <c r="C243" s="244"/>
      <c r="D243" s="245" t="s">
        <v>243</v>
      </c>
      <c r="E243" s="246" t="s">
        <v>1</v>
      </c>
      <c r="F243" s="247" t="s">
        <v>5632</v>
      </c>
      <c r="G243" s="244"/>
      <c r="H243" s="248">
        <v>9.3599999999999994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243</v>
      </c>
      <c r="AU243" s="254" t="s">
        <v>86</v>
      </c>
      <c r="AV243" s="13" t="s">
        <v>86</v>
      </c>
      <c r="AW243" s="13" t="s">
        <v>32</v>
      </c>
      <c r="AX243" s="13" t="s">
        <v>77</v>
      </c>
      <c r="AY243" s="254" t="s">
        <v>235</v>
      </c>
    </row>
    <row r="244" s="16" customFormat="1">
      <c r="A244" s="16"/>
      <c r="B244" s="276"/>
      <c r="C244" s="277"/>
      <c r="D244" s="245" t="s">
        <v>243</v>
      </c>
      <c r="E244" s="278" t="s">
        <v>1</v>
      </c>
      <c r="F244" s="279" t="s">
        <v>492</v>
      </c>
      <c r="G244" s="277"/>
      <c r="H244" s="280">
        <v>9.3599999999999994</v>
      </c>
      <c r="I244" s="281"/>
      <c r="J244" s="277"/>
      <c r="K244" s="277"/>
      <c r="L244" s="282"/>
      <c r="M244" s="283"/>
      <c r="N244" s="284"/>
      <c r="O244" s="284"/>
      <c r="P244" s="284"/>
      <c r="Q244" s="284"/>
      <c r="R244" s="284"/>
      <c r="S244" s="284"/>
      <c r="T244" s="285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T244" s="286" t="s">
        <v>243</v>
      </c>
      <c r="AU244" s="286" t="s">
        <v>86</v>
      </c>
      <c r="AV244" s="16" t="s">
        <v>250</v>
      </c>
      <c r="AW244" s="16" t="s">
        <v>32</v>
      </c>
      <c r="AX244" s="16" t="s">
        <v>77</v>
      </c>
      <c r="AY244" s="286" t="s">
        <v>235</v>
      </c>
    </row>
    <row r="245" s="14" customFormat="1">
      <c r="A245" s="14"/>
      <c r="B245" s="255"/>
      <c r="C245" s="256"/>
      <c r="D245" s="245" t="s">
        <v>243</v>
      </c>
      <c r="E245" s="257" t="s">
        <v>1</v>
      </c>
      <c r="F245" s="258" t="s">
        <v>245</v>
      </c>
      <c r="G245" s="256"/>
      <c r="H245" s="259">
        <v>44.137</v>
      </c>
      <c r="I245" s="260"/>
      <c r="J245" s="256"/>
      <c r="K245" s="256"/>
      <c r="L245" s="261"/>
      <c r="M245" s="262"/>
      <c r="N245" s="263"/>
      <c r="O245" s="263"/>
      <c r="P245" s="263"/>
      <c r="Q245" s="263"/>
      <c r="R245" s="263"/>
      <c r="S245" s="263"/>
      <c r="T245" s="26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5" t="s">
        <v>243</v>
      </c>
      <c r="AU245" s="265" t="s">
        <v>86</v>
      </c>
      <c r="AV245" s="14" t="s">
        <v>241</v>
      </c>
      <c r="AW245" s="14" t="s">
        <v>32</v>
      </c>
      <c r="AX245" s="14" t="s">
        <v>84</v>
      </c>
      <c r="AY245" s="265" t="s">
        <v>235</v>
      </c>
    </row>
    <row r="246" s="2" customFormat="1" ht="49.05" customHeight="1">
      <c r="A246" s="39"/>
      <c r="B246" s="40"/>
      <c r="C246" s="229" t="s">
        <v>349</v>
      </c>
      <c r="D246" s="229" t="s">
        <v>237</v>
      </c>
      <c r="E246" s="230" t="s">
        <v>5633</v>
      </c>
      <c r="F246" s="231" t="s">
        <v>5634</v>
      </c>
      <c r="G246" s="232" t="s">
        <v>163</v>
      </c>
      <c r="H246" s="233">
        <v>38.808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241</v>
      </c>
      <c r="AT246" s="241" t="s">
        <v>237</v>
      </c>
      <c r="AU246" s="241" t="s">
        <v>86</v>
      </c>
      <c r="AY246" s="18" t="s">
        <v>235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241</v>
      </c>
      <c r="BM246" s="241" t="s">
        <v>5635</v>
      </c>
    </row>
    <row r="247" s="13" customFormat="1">
      <c r="A247" s="13"/>
      <c r="B247" s="243"/>
      <c r="C247" s="244"/>
      <c r="D247" s="245" t="s">
        <v>243</v>
      </c>
      <c r="E247" s="246" t="s">
        <v>1</v>
      </c>
      <c r="F247" s="247" t="s">
        <v>5626</v>
      </c>
      <c r="G247" s="244"/>
      <c r="H247" s="248">
        <v>38.808</v>
      </c>
      <c r="I247" s="249"/>
      <c r="J247" s="244"/>
      <c r="K247" s="244"/>
      <c r="L247" s="250"/>
      <c r="M247" s="251"/>
      <c r="N247" s="252"/>
      <c r="O247" s="252"/>
      <c r="P247" s="252"/>
      <c r="Q247" s="252"/>
      <c r="R247" s="252"/>
      <c r="S247" s="252"/>
      <c r="T247" s="25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4" t="s">
        <v>243</v>
      </c>
      <c r="AU247" s="254" t="s">
        <v>86</v>
      </c>
      <c r="AV247" s="13" t="s">
        <v>86</v>
      </c>
      <c r="AW247" s="13" t="s">
        <v>32</v>
      </c>
      <c r="AX247" s="13" t="s">
        <v>77</v>
      </c>
      <c r="AY247" s="254" t="s">
        <v>235</v>
      </c>
    </row>
    <row r="248" s="16" customFormat="1">
      <c r="A248" s="16"/>
      <c r="B248" s="276"/>
      <c r="C248" s="277"/>
      <c r="D248" s="245" t="s">
        <v>243</v>
      </c>
      <c r="E248" s="278" t="s">
        <v>1</v>
      </c>
      <c r="F248" s="279" t="s">
        <v>492</v>
      </c>
      <c r="G248" s="277"/>
      <c r="H248" s="280">
        <v>38.808</v>
      </c>
      <c r="I248" s="281"/>
      <c r="J248" s="277"/>
      <c r="K248" s="277"/>
      <c r="L248" s="282"/>
      <c r="M248" s="283"/>
      <c r="N248" s="284"/>
      <c r="O248" s="284"/>
      <c r="P248" s="284"/>
      <c r="Q248" s="284"/>
      <c r="R248" s="284"/>
      <c r="S248" s="284"/>
      <c r="T248" s="285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T248" s="286" t="s">
        <v>243</v>
      </c>
      <c r="AU248" s="286" t="s">
        <v>86</v>
      </c>
      <c r="AV248" s="16" t="s">
        <v>250</v>
      </c>
      <c r="AW248" s="16" t="s">
        <v>32</v>
      </c>
      <c r="AX248" s="16" t="s">
        <v>77</v>
      </c>
      <c r="AY248" s="286" t="s">
        <v>235</v>
      </c>
    </row>
    <row r="249" s="14" customFormat="1">
      <c r="A249" s="14"/>
      <c r="B249" s="255"/>
      <c r="C249" s="256"/>
      <c r="D249" s="245" t="s">
        <v>243</v>
      </c>
      <c r="E249" s="257" t="s">
        <v>1</v>
      </c>
      <c r="F249" s="258" t="s">
        <v>245</v>
      </c>
      <c r="G249" s="256"/>
      <c r="H249" s="259">
        <v>38.808</v>
      </c>
      <c r="I249" s="260"/>
      <c r="J249" s="256"/>
      <c r="K249" s="256"/>
      <c r="L249" s="261"/>
      <c r="M249" s="262"/>
      <c r="N249" s="263"/>
      <c r="O249" s="263"/>
      <c r="P249" s="263"/>
      <c r="Q249" s="263"/>
      <c r="R249" s="263"/>
      <c r="S249" s="263"/>
      <c r="T249" s="26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5" t="s">
        <v>243</v>
      </c>
      <c r="AU249" s="265" t="s">
        <v>86</v>
      </c>
      <c r="AV249" s="14" t="s">
        <v>241</v>
      </c>
      <c r="AW249" s="14" t="s">
        <v>32</v>
      </c>
      <c r="AX249" s="14" t="s">
        <v>84</v>
      </c>
      <c r="AY249" s="265" t="s">
        <v>235</v>
      </c>
    </row>
    <row r="250" s="12" customFormat="1" ht="22.8" customHeight="1">
      <c r="A250" s="12"/>
      <c r="B250" s="213"/>
      <c r="C250" s="214"/>
      <c r="D250" s="215" t="s">
        <v>76</v>
      </c>
      <c r="E250" s="227" t="s">
        <v>320</v>
      </c>
      <c r="F250" s="227" t="s">
        <v>5636</v>
      </c>
      <c r="G250" s="214"/>
      <c r="H250" s="214"/>
      <c r="I250" s="217"/>
      <c r="J250" s="228">
        <f>BK250</f>
        <v>0</v>
      </c>
      <c r="K250" s="214"/>
      <c r="L250" s="219"/>
      <c r="M250" s="220"/>
      <c r="N250" s="221"/>
      <c r="O250" s="221"/>
      <c r="P250" s="222">
        <f>SUM(P251:P258)</f>
        <v>0</v>
      </c>
      <c r="Q250" s="221"/>
      <c r="R250" s="222">
        <f>SUM(R251:R258)</f>
        <v>0</v>
      </c>
      <c r="S250" s="221"/>
      <c r="T250" s="223">
        <f>SUM(T251:T258)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24" t="s">
        <v>84</v>
      </c>
      <c r="AT250" s="225" t="s">
        <v>76</v>
      </c>
      <c r="AU250" s="225" t="s">
        <v>84</v>
      </c>
      <c r="AY250" s="224" t="s">
        <v>235</v>
      </c>
      <c r="BK250" s="226">
        <f>SUM(BK251:BK258)</f>
        <v>0</v>
      </c>
    </row>
    <row r="251" s="2" customFormat="1" ht="37.8" customHeight="1">
      <c r="A251" s="39"/>
      <c r="B251" s="40"/>
      <c r="C251" s="229" t="s">
        <v>7</v>
      </c>
      <c r="D251" s="229" t="s">
        <v>237</v>
      </c>
      <c r="E251" s="230" t="s">
        <v>5637</v>
      </c>
      <c r="F251" s="231" t="s">
        <v>5638</v>
      </c>
      <c r="G251" s="232" t="s">
        <v>166</v>
      </c>
      <c r="H251" s="233">
        <v>194.03999999999999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42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241</v>
      </c>
      <c r="AT251" s="241" t="s">
        <v>237</v>
      </c>
      <c r="AU251" s="241" t="s">
        <v>86</v>
      </c>
      <c r="AY251" s="18" t="s">
        <v>235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84</v>
      </c>
      <c r="BK251" s="242">
        <f>ROUND(I251*H251,2)</f>
        <v>0</v>
      </c>
      <c r="BL251" s="18" t="s">
        <v>241</v>
      </c>
      <c r="BM251" s="241" t="s">
        <v>5639</v>
      </c>
    </row>
    <row r="252" s="13" customFormat="1">
      <c r="A252" s="13"/>
      <c r="B252" s="243"/>
      <c r="C252" s="244"/>
      <c r="D252" s="245" t="s">
        <v>243</v>
      </c>
      <c r="E252" s="246" t="s">
        <v>1</v>
      </c>
      <c r="F252" s="247" t="s">
        <v>5640</v>
      </c>
      <c r="G252" s="244"/>
      <c r="H252" s="248">
        <v>194.03999999999999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243</v>
      </c>
      <c r="AU252" s="254" t="s">
        <v>86</v>
      </c>
      <c r="AV252" s="13" t="s">
        <v>86</v>
      </c>
      <c r="AW252" s="13" t="s">
        <v>32</v>
      </c>
      <c r="AX252" s="13" t="s">
        <v>77</v>
      </c>
      <c r="AY252" s="254" t="s">
        <v>235</v>
      </c>
    </row>
    <row r="253" s="16" customFormat="1">
      <c r="A253" s="16"/>
      <c r="B253" s="276"/>
      <c r="C253" s="277"/>
      <c r="D253" s="245" t="s">
        <v>243</v>
      </c>
      <c r="E253" s="278" t="s">
        <v>1</v>
      </c>
      <c r="F253" s="279" t="s">
        <v>492</v>
      </c>
      <c r="G253" s="277"/>
      <c r="H253" s="280">
        <v>194.03999999999999</v>
      </c>
      <c r="I253" s="281"/>
      <c r="J253" s="277"/>
      <c r="K253" s="277"/>
      <c r="L253" s="282"/>
      <c r="M253" s="283"/>
      <c r="N253" s="284"/>
      <c r="O253" s="284"/>
      <c r="P253" s="284"/>
      <c r="Q253" s="284"/>
      <c r="R253" s="284"/>
      <c r="S253" s="284"/>
      <c r="T253" s="285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T253" s="286" t="s">
        <v>243</v>
      </c>
      <c r="AU253" s="286" t="s">
        <v>86</v>
      </c>
      <c r="AV253" s="16" t="s">
        <v>250</v>
      </c>
      <c r="AW253" s="16" t="s">
        <v>32</v>
      </c>
      <c r="AX253" s="16" t="s">
        <v>77</v>
      </c>
      <c r="AY253" s="286" t="s">
        <v>235</v>
      </c>
    </row>
    <row r="254" s="14" customFormat="1">
      <c r="A254" s="14"/>
      <c r="B254" s="255"/>
      <c r="C254" s="256"/>
      <c r="D254" s="245" t="s">
        <v>243</v>
      </c>
      <c r="E254" s="257" t="s">
        <v>1</v>
      </c>
      <c r="F254" s="258" t="s">
        <v>245</v>
      </c>
      <c r="G254" s="256"/>
      <c r="H254" s="259">
        <v>194.03999999999999</v>
      </c>
      <c r="I254" s="260"/>
      <c r="J254" s="256"/>
      <c r="K254" s="256"/>
      <c r="L254" s="261"/>
      <c r="M254" s="262"/>
      <c r="N254" s="263"/>
      <c r="O254" s="263"/>
      <c r="P254" s="263"/>
      <c r="Q254" s="263"/>
      <c r="R254" s="263"/>
      <c r="S254" s="263"/>
      <c r="T254" s="26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5" t="s">
        <v>243</v>
      </c>
      <c r="AU254" s="265" t="s">
        <v>86</v>
      </c>
      <c r="AV254" s="14" t="s">
        <v>241</v>
      </c>
      <c r="AW254" s="14" t="s">
        <v>32</v>
      </c>
      <c r="AX254" s="14" t="s">
        <v>84</v>
      </c>
      <c r="AY254" s="265" t="s">
        <v>235</v>
      </c>
    </row>
    <row r="255" s="2" customFormat="1" ht="44.25" customHeight="1">
      <c r="A255" s="39"/>
      <c r="B255" s="40"/>
      <c r="C255" s="229" t="s">
        <v>364</v>
      </c>
      <c r="D255" s="229" t="s">
        <v>237</v>
      </c>
      <c r="E255" s="230" t="s">
        <v>5641</v>
      </c>
      <c r="F255" s="231" t="s">
        <v>5642</v>
      </c>
      <c r="G255" s="232" t="s">
        <v>166</v>
      </c>
      <c r="H255" s="233">
        <v>194.03999999999999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42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241</v>
      </c>
      <c r="AT255" s="241" t="s">
        <v>237</v>
      </c>
      <c r="AU255" s="241" t="s">
        <v>86</v>
      </c>
      <c r="AY255" s="18" t="s">
        <v>235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241</v>
      </c>
      <c r="BM255" s="241" t="s">
        <v>5643</v>
      </c>
    </row>
    <row r="256" s="13" customFormat="1">
      <c r="A256" s="13"/>
      <c r="B256" s="243"/>
      <c r="C256" s="244"/>
      <c r="D256" s="245" t="s">
        <v>243</v>
      </c>
      <c r="E256" s="246" t="s">
        <v>1</v>
      </c>
      <c r="F256" s="247" t="s">
        <v>5644</v>
      </c>
      <c r="G256" s="244"/>
      <c r="H256" s="248">
        <v>194.03999999999999</v>
      </c>
      <c r="I256" s="249"/>
      <c r="J256" s="244"/>
      <c r="K256" s="244"/>
      <c r="L256" s="250"/>
      <c r="M256" s="251"/>
      <c r="N256" s="252"/>
      <c r="O256" s="252"/>
      <c r="P256" s="252"/>
      <c r="Q256" s="252"/>
      <c r="R256" s="252"/>
      <c r="S256" s="252"/>
      <c r="T256" s="25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4" t="s">
        <v>243</v>
      </c>
      <c r="AU256" s="254" t="s">
        <v>86</v>
      </c>
      <c r="AV256" s="13" t="s">
        <v>86</v>
      </c>
      <c r="AW256" s="13" t="s">
        <v>32</v>
      </c>
      <c r="AX256" s="13" t="s">
        <v>77</v>
      </c>
      <c r="AY256" s="254" t="s">
        <v>235</v>
      </c>
    </row>
    <row r="257" s="16" customFormat="1">
      <c r="A257" s="16"/>
      <c r="B257" s="276"/>
      <c r="C257" s="277"/>
      <c r="D257" s="245" t="s">
        <v>243</v>
      </c>
      <c r="E257" s="278" t="s">
        <v>1</v>
      </c>
      <c r="F257" s="279" t="s">
        <v>492</v>
      </c>
      <c r="G257" s="277"/>
      <c r="H257" s="280">
        <v>194.03999999999999</v>
      </c>
      <c r="I257" s="281"/>
      <c r="J257" s="277"/>
      <c r="K257" s="277"/>
      <c r="L257" s="282"/>
      <c r="M257" s="283"/>
      <c r="N257" s="284"/>
      <c r="O257" s="284"/>
      <c r="P257" s="284"/>
      <c r="Q257" s="284"/>
      <c r="R257" s="284"/>
      <c r="S257" s="284"/>
      <c r="T257" s="285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T257" s="286" t="s">
        <v>243</v>
      </c>
      <c r="AU257" s="286" t="s">
        <v>86</v>
      </c>
      <c r="AV257" s="16" t="s">
        <v>250</v>
      </c>
      <c r="AW257" s="16" t="s">
        <v>32</v>
      </c>
      <c r="AX257" s="16" t="s">
        <v>77</v>
      </c>
      <c r="AY257" s="286" t="s">
        <v>235</v>
      </c>
    </row>
    <row r="258" s="14" customFormat="1">
      <c r="A258" s="14"/>
      <c r="B258" s="255"/>
      <c r="C258" s="256"/>
      <c r="D258" s="245" t="s">
        <v>243</v>
      </c>
      <c r="E258" s="257" t="s">
        <v>1</v>
      </c>
      <c r="F258" s="258" t="s">
        <v>245</v>
      </c>
      <c r="G258" s="256"/>
      <c r="H258" s="259">
        <v>194.03999999999999</v>
      </c>
      <c r="I258" s="260"/>
      <c r="J258" s="256"/>
      <c r="K258" s="256"/>
      <c r="L258" s="261"/>
      <c r="M258" s="262"/>
      <c r="N258" s="263"/>
      <c r="O258" s="263"/>
      <c r="P258" s="263"/>
      <c r="Q258" s="263"/>
      <c r="R258" s="263"/>
      <c r="S258" s="263"/>
      <c r="T258" s="26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5" t="s">
        <v>243</v>
      </c>
      <c r="AU258" s="265" t="s">
        <v>86</v>
      </c>
      <c r="AV258" s="14" t="s">
        <v>241</v>
      </c>
      <c r="AW258" s="14" t="s">
        <v>32</v>
      </c>
      <c r="AX258" s="14" t="s">
        <v>84</v>
      </c>
      <c r="AY258" s="265" t="s">
        <v>235</v>
      </c>
    </row>
    <row r="259" s="12" customFormat="1" ht="22.8" customHeight="1">
      <c r="A259" s="12"/>
      <c r="B259" s="213"/>
      <c r="C259" s="214"/>
      <c r="D259" s="215" t="s">
        <v>76</v>
      </c>
      <c r="E259" s="227" t="s">
        <v>325</v>
      </c>
      <c r="F259" s="227" t="s">
        <v>5645</v>
      </c>
      <c r="G259" s="214"/>
      <c r="H259" s="214"/>
      <c r="I259" s="217"/>
      <c r="J259" s="228">
        <f>BK259</f>
        <v>0</v>
      </c>
      <c r="K259" s="214"/>
      <c r="L259" s="219"/>
      <c r="M259" s="220"/>
      <c r="N259" s="221"/>
      <c r="O259" s="221"/>
      <c r="P259" s="222">
        <f>SUM(P260:P334)</f>
        <v>0</v>
      </c>
      <c r="Q259" s="221"/>
      <c r="R259" s="222">
        <f>SUM(R260:R334)</f>
        <v>0</v>
      </c>
      <c r="S259" s="221"/>
      <c r="T259" s="223">
        <f>SUM(T260:T334)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4" t="s">
        <v>84</v>
      </c>
      <c r="AT259" s="225" t="s">
        <v>76</v>
      </c>
      <c r="AU259" s="225" t="s">
        <v>84</v>
      </c>
      <c r="AY259" s="224" t="s">
        <v>235</v>
      </c>
      <c r="BK259" s="226">
        <f>SUM(BK260:BK334)</f>
        <v>0</v>
      </c>
    </row>
    <row r="260" s="2" customFormat="1" ht="62.7" customHeight="1">
      <c r="A260" s="39"/>
      <c r="B260" s="40"/>
      <c r="C260" s="229" t="s">
        <v>373</v>
      </c>
      <c r="D260" s="229" t="s">
        <v>237</v>
      </c>
      <c r="E260" s="230" t="s">
        <v>5646</v>
      </c>
      <c r="F260" s="231" t="s">
        <v>5647</v>
      </c>
      <c r="G260" s="232" t="s">
        <v>163</v>
      </c>
      <c r="H260" s="233">
        <v>31.248000000000001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42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241</v>
      </c>
      <c r="AT260" s="241" t="s">
        <v>237</v>
      </c>
      <c r="AU260" s="241" t="s">
        <v>86</v>
      </c>
      <c r="AY260" s="18" t="s">
        <v>235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84</v>
      </c>
      <c r="BK260" s="242">
        <f>ROUND(I260*H260,2)</f>
        <v>0</v>
      </c>
      <c r="BL260" s="18" t="s">
        <v>241</v>
      </c>
      <c r="BM260" s="241" t="s">
        <v>5648</v>
      </c>
    </row>
    <row r="261" s="13" customFormat="1">
      <c r="A261" s="13"/>
      <c r="B261" s="243"/>
      <c r="C261" s="244"/>
      <c r="D261" s="245" t="s">
        <v>243</v>
      </c>
      <c r="E261" s="246" t="s">
        <v>1</v>
      </c>
      <c r="F261" s="247" t="s">
        <v>5649</v>
      </c>
      <c r="G261" s="244"/>
      <c r="H261" s="248">
        <v>25.263000000000002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243</v>
      </c>
      <c r="AU261" s="254" t="s">
        <v>86</v>
      </c>
      <c r="AV261" s="13" t="s">
        <v>86</v>
      </c>
      <c r="AW261" s="13" t="s">
        <v>32</v>
      </c>
      <c r="AX261" s="13" t="s">
        <v>77</v>
      </c>
      <c r="AY261" s="254" t="s">
        <v>235</v>
      </c>
    </row>
    <row r="262" s="13" customFormat="1">
      <c r="A262" s="13"/>
      <c r="B262" s="243"/>
      <c r="C262" s="244"/>
      <c r="D262" s="245" t="s">
        <v>243</v>
      </c>
      <c r="E262" s="246" t="s">
        <v>1</v>
      </c>
      <c r="F262" s="247" t="s">
        <v>5650</v>
      </c>
      <c r="G262" s="244"/>
      <c r="H262" s="248">
        <v>5.9850000000000003</v>
      </c>
      <c r="I262" s="249"/>
      <c r="J262" s="244"/>
      <c r="K262" s="244"/>
      <c r="L262" s="250"/>
      <c r="M262" s="251"/>
      <c r="N262" s="252"/>
      <c r="O262" s="252"/>
      <c r="P262" s="252"/>
      <c r="Q262" s="252"/>
      <c r="R262" s="252"/>
      <c r="S262" s="252"/>
      <c r="T262" s="25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4" t="s">
        <v>243</v>
      </c>
      <c r="AU262" s="254" t="s">
        <v>86</v>
      </c>
      <c r="AV262" s="13" t="s">
        <v>86</v>
      </c>
      <c r="AW262" s="13" t="s">
        <v>32</v>
      </c>
      <c r="AX262" s="13" t="s">
        <v>77</v>
      </c>
      <c r="AY262" s="254" t="s">
        <v>235</v>
      </c>
    </row>
    <row r="263" s="16" customFormat="1">
      <c r="A263" s="16"/>
      <c r="B263" s="276"/>
      <c r="C263" s="277"/>
      <c r="D263" s="245" t="s">
        <v>243</v>
      </c>
      <c r="E263" s="278" t="s">
        <v>1</v>
      </c>
      <c r="F263" s="279" t="s">
        <v>492</v>
      </c>
      <c r="G263" s="277"/>
      <c r="H263" s="280">
        <v>31.248000000000001</v>
      </c>
      <c r="I263" s="281"/>
      <c r="J263" s="277"/>
      <c r="K263" s="277"/>
      <c r="L263" s="282"/>
      <c r="M263" s="283"/>
      <c r="N263" s="284"/>
      <c r="O263" s="284"/>
      <c r="P263" s="284"/>
      <c r="Q263" s="284"/>
      <c r="R263" s="284"/>
      <c r="S263" s="284"/>
      <c r="T263" s="285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T263" s="286" t="s">
        <v>243</v>
      </c>
      <c r="AU263" s="286" t="s">
        <v>86</v>
      </c>
      <c r="AV263" s="16" t="s">
        <v>250</v>
      </c>
      <c r="AW263" s="16" t="s">
        <v>32</v>
      </c>
      <c r="AX263" s="16" t="s">
        <v>77</v>
      </c>
      <c r="AY263" s="286" t="s">
        <v>235</v>
      </c>
    </row>
    <row r="264" s="15" customFormat="1">
      <c r="A264" s="15"/>
      <c r="B264" s="266"/>
      <c r="C264" s="267"/>
      <c r="D264" s="245" t="s">
        <v>243</v>
      </c>
      <c r="E264" s="268" t="s">
        <v>1</v>
      </c>
      <c r="F264" s="269" t="s">
        <v>5651</v>
      </c>
      <c r="G264" s="267"/>
      <c r="H264" s="268" t="s">
        <v>1</v>
      </c>
      <c r="I264" s="270"/>
      <c r="J264" s="267"/>
      <c r="K264" s="267"/>
      <c r="L264" s="271"/>
      <c r="M264" s="272"/>
      <c r="N264" s="273"/>
      <c r="O264" s="273"/>
      <c r="P264" s="273"/>
      <c r="Q264" s="273"/>
      <c r="R264" s="273"/>
      <c r="S264" s="273"/>
      <c r="T264" s="274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5" t="s">
        <v>243</v>
      </c>
      <c r="AU264" s="275" t="s">
        <v>86</v>
      </c>
      <c r="AV264" s="15" t="s">
        <v>84</v>
      </c>
      <c r="AW264" s="15" t="s">
        <v>32</v>
      </c>
      <c r="AX264" s="15" t="s">
        <v>77</v>
      </c>
      <c r="AY264" s="275" t="s">
        <v>235</v>
      </c>
    </row>
    <row r="265" s="16" customFormat="1">
      <c r="A265" s="16"/>
      <c r="B265" s="276"/>
      <c r="C265" s="277"/>
      <c r="D265" s="245" t="s">
        <v>243</v>
      </c>
      <c r="E265" s="278" t="s">
        <v>1</v>
      </c>
      <c r="F265" s="279" t="s">
        <v>492</v>
      </c>
      <c r="G265" s="277"/>
      <c r="H265" s="280">
        <v>0</v>
      </c>
      <c r="I265" s="281"/>
      <c r="J265" s="277"/>
      <c r="K265" s="277"/>
      <c r="L265" s="282"/>
      <c r="M265" s="283"/>
      <c r="N265" s="284"/>
      <c r="O265" s="284"/>
      <c r="P265" s="284"/>
      <c r="Q265" s="284"/>
      <c r="R265" s="284"/>
      <c r="S265" s="284"/>
      <c r="T265" s="285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T265" s="286" t="s">
        <v>243</v>
      </c>
      <c r="AU265" s="286" t="s">
        <v>86</v>
      </c>
      <c r="AV265" s="16" t="s">
        <v>250</v>
      </c>
      <c r="AW265" s="16" t="s">
        <v>32</v>
      </c>
      <c r="AX265" s="16" t="s">
        <v>77</v>
      </c>
      <c r="AY265" s="286" t="s">
        <v>235</v>
      </c>
    </row>
    <row r="266" s="14" customFormat="1">
      <c r="A266" s="14"/>
      <c r="B266" s="255"/>
      <c r="C266" s="256"/>
      <c r="D266" s="245" t="s">
        <v>243</v>
      </c>
      <c r="E266" s="257" t="s">
        <v>1</v>
      </c>
      <c r="F266" s="258" t="s">
        <v>245</v>
      </c>
      <c r="G266" s="256"/>
      <c r="H266" s="259">
        <v>31.248000000000001</v>
      </c>
      <c r="I266" s="260"/>
      <c r="J266" s="256"/>
      <c r="K266" s="256"/>
      <c r="L266" s="261"/>
      <c r="M266" s="262"/>
      <c r="N266" s="263"/>
      <c r="O266" s="263"/>
      <c r="P266" s="263"/>
      <c r="Q266" s="263"/>
      <c r="R266" s="263"/>
      <c r="S266" s="263"/>
      <c r="T266" s="26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65" t="s">
        <v>243</v>
      </c>
      <c r="AU266" s="265" t="s">
        <v>86</v>
      </c>
      <c r="AV266" s="14" t="s">
        <v>241</v>
      </c>
      <c r="AW266" s="14" t="s">
        <v>32</v>
      </c>
      <c r="AX266" s="14" t="s">
        <v>84</v>
      </c>
      <c r="AY266" s="265" t="s">
        <v>235</v>
      </c>
    </row>
    <row r="267" s="2" customFormat="1" ht="62.7" customHeight="1">
      <c r="A267" s="39"/>
      <c r="B267" s="40"/>
      <c r="C267" s="229" t="s">
        <v>378</v>
      </c>
      <c r="D267" s="229" t="s">
        <v>237</v>
      </c>
      <c r="E267" s="230" t="s">
        <v>5652</v>
      </c>
      <c r="F267" s="231" t="s">
        <v>5653</v>
      </c>
      <c r="G267" s="232" t="s">
        <v>163</v>
      </c>
      <c r="H267" s="233">
        <v>32.5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42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241</v>
      </c>
      <c r="AT267" s="241" t="s">
        <v>237</v>
      </c>
      <c r="AU267" s="241" t="s">
        <v>86</v>
      </c>
      <c r="AY267" s="18" t="s">
        <v>235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84</v>
      </c>
      <c r="BK267" s="242">
        <f>ROUND(I267*H267,2)</f>
        <v>0</v>
      </c>
      <c r="BL267" s="18" t="s">
        <v>241</v>
      </c>
      <c r="BM267" s="241" t="s">
        <v>5654</v>
      </c>
    </row>
    <row r="268" s="13" customFormat="1">
      <c r="A268" s="13"/>
      <c r="B268" s="243"/>
      <c r="C268" s="244"/>
      <c r="D268" s="245" t="s">
        <v>243</v>
      </c>
      <c r="E268" s="246" t="s">
        <v>1</v>
      </c>
      <c r="F268" s="247" t="s">
        <v>5655</v>
      </c>
      <c r="G268" s="244"/>
      <c r="H268" s="248">
        <v>32.5</v>
      </c>
      <c r="I268" s="249"/>
      <c r="J268" s="244"/>
      <c r="K268" s="244"/>
      <c r="L268" s="250"/>
      <c r="M268" s="251"/>
      <c r="N268" s="252"/>
      <c r="O268" s="252"/>
      <c r="P268" s="252"/>
      <c r="Q268" s="252"/>
      <c r="R268" s="252"/>
      <c r="S268" s="252"/>
      <c r="T268" s="25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4" t="s">
        <v>243</v>
      </c>
      <c r="AU268" s="254" t="s">
        <v>86</v>
      </c>
      <c r="AV268" s="13" t="s">
        <v>86</v>
      </c>
      <c r="AW268" s="13" t="s">
        <v>32</v>
      </c>
      <c r="AX268" s="13" t="s">
        <v>77</v>
      </c>
      <c r="AY268" s="254" t="s">
        <v>235</v>
      </c>
    </row>
    <row r="269" s="16" customFormat="1">
      <c r="A269" s="16"/>
      <c r="B269" s="276"/>
      <c r="C269" s="277"/>
      <c r="D269" s="245" t="s">
        <v>243</v>
      </c>
      <c r="E269" s="278" t="s">
        <v>1</v>
      </c>
      <c r="F269" s="279" t="s">
        <v>492</v>
      </c>
      <c r="G269" s="277"/>
      <c r="H269" s="280">
        <v>32.5</v>
      </c>
      <c r="I269" s="281"/>
      <c r="J269" s="277"/>
      <c r="K269" s="277"/>
      <c r="L269" s="282"/>
      <c r="M269" s="283"/>
      <c r="N269" s="284"/>
      <c r="O269" s="284"/>
      <c r="P269" s="284"/>
      <c r="Q269" s="284"/>
      <c r="R269" s="284"/>
      <c r="S269" s="284"/>
      <c r="T269" s="285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T269" s="286" t="s">
        <v>243</v>
      </c>
      <c r="AU269" s="286" t="s">
        <v>86</v>
      </c>
      <c r="AV269" s="16" t="s">
        <v>250</v>
      </c>
      <c r="AW269" s="16" t="s">
        <v>32</v>
      </c>
      <c r="AX269" s="16" t="s">
        <v>77</v>
      </c>
      <c r="AY269" s="286" t="s">
        <v>235</v>
      </c>
    </row>
    <row r="270" s="14" customFormat="1">
      <c r="A270" s="14"/>
      <c r="B270" s="255"/>
      <c r="C270" s="256"/>
      <c r="D270" s="245" t="s">
        <v>243</v>
      </c>
      <c r="E270" s="257" t="s">
        <v>1</v>
      </c>
      <c r="F270" s="258" t="s">
        <v>245</v>
      </c>
      <c r="G270" s="256"/>
      <c r="H270" s="259">
        <v>32.5</v>
      </c>
      <c r="I270" s="260"/>
      <c r="J270" s="256"/>
      <c r="K270" s="256"/>
      <c r="L270" s="261"/>
      <c r="M270" s="262"/>
      <c r="N270" s="263"/>
      <c r="O270" s="263"/>
      <c r="P270" s="263"/>
      <c r="Q270" s="263"/>
      <c r="R270" s="263"/>
      <c r="S270" s="263"/>
      <c r="T270" s="26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5" t="s">
        <v>243</v>
      </c>
      <c r="AU270" s="265" t="s">
        <v>86</v>
      </c>
      <c r="AV270" s="14" t="s">
        <v>241</v>
      </c>
      <c r="AW270" s="14" t="s">
        <v>32</v>
      </c>
      <c r="AX270" s="14" t="s">
        <v>84</v>
      </c>
      <c r="AY270" s="265" t="s">
        <v>235</v>
      </c>
    </row>
    <row r="271" s="2" customFormat="1" ht="62.7" customHeight="1">
      <c r="A271" s="39"/>
      <c r="B271" s="40"/>
      <c r="C271" s="229" t="s">
        <v>383</v>
      </c>
      <c r="D271" s="229" t="s">
        <v>237</v>
      </c>
      <c r="E271" s="230" t="s">
        <v>5656</v>
      </c>
      <c r="F271" s="231" t="s">
        <v>5657</v>
      </c>
      <c r="G271" s="232" t="s">
        <v>163</v>
      </c>
      <c r="H271" s="233">
        <v>32.5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42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241</v>
      </c>
      <c r="AT271" s="241" t="s">
        <v>237</v>
      </c>
      <c r="AU271" s="241" t="s">
        <v>86</v>
      </c>
      <c r="AY271" s="18" t="s">
        <v>235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84</v>
      </c>
      <c r="BK271" s="242">
        <f>ROUND(I271*H271,2)</f>
        <v>0</v>
      </c>
      <c r="BL271" s="18" t="s">
        <v>241</v>
      </c>
      <c r="BM271" s="241" t="s">
        <v>5658</v>
      </c>
    </row>
    <row r="272" s="13" customFormat="1">
      <c r="A272" s="13"/>
      <c r="B272" s="243"/>
      <c r="C272" s="244"/>
      <c r="D272" s="245" t="s">
        <v>243</v>
      </c>
      <c r="E272" s="246" t="s">
        <v>1</v>
      </c>
      <c r="F272" s="247" t="s">
        <v>5659</v>
      </c>
      <c r="G272" s="244"/>
      <c r="H272" s="248">
        <v>32.5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243</v>
      </c>
      <c r="AU272" s="254" t="s">
        <v>86</v>
      </c>
      <c r="AV272" s="13" t="s">
        <v>86</v>
      </c>
      <c r="AW272" s="13" t="s">
        <v>32</v>
      </c>
      <c r="AX272" s="13" t="s">
        <v>77</v>
      </c>
      <c r="AY272" s="254" t="s">
        <v>235</v>
      </c>
    </row>
    <row r="273" s="16" customFormat="1">
      <c r="A273" s="16"/>
      <c r="B273" s="276"/>
      <c r="C273" s="277"/>
      <c r="D273" s="245" t="s">
        <v>243</v>
      </c>
      <c r="E273" s="278" t="s">
        <v>1</v>
      </c>
      <c r="F273" s="279" t="s">
        <v>492</v>
      </c>
      <c r="G273" s="277"/>
      <c r="H273" s="280">
        <v>32.5</v>
      </c>
      <c r="I273" s="281"/>
      <c r="J273" s="277"/>
      <c r="K273" s="277"/>
      <c r="L273" s="282"/>
      <c r="M273" s="283"/>
      <c r="N273" s="284"/>
      <c r="O273" s="284"/>
      <c r="P273" s="284"/>
      <c r="Q273" s="284"/>
      <c r="R273" s="284"/>
      <c r="S273" s="284"/>
      <c r="T273" s="285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T273" s="286" t="s">
        <v>243</v>
      </c>
      <c r="AU273" s="286" t="s">
        <v>86</v>
      </c>
      <c r="AV273" s="16" t="s">
        <v>250</v>
      </c>
      <c r="AW273" s="16" t="s">
        <v>32</v>
      </c>
      <c r="AX273" s="16" t="s">
        <v>77</v>
      </c>
      <c r="AY273" s="286" t="s">
        <v>235</v>
      </c>
    </row>
    <row r="274" s="14" customFormat="1">
      <c r="A274" s="14"/>
      <c r="B274" s="255"/>
      <c r="C274" s="256"/>
      <c r="D274" s="245" t="s">
        <v>243</v>
      </c>
      <c r="E274" s="257" t="s">
        <v>1</v>
      </c>
      <c r="F274" s="258" t="s">
        <v>245</v>
      </c>
      <c r="G274" s="256"/>
      <c r="H274" s="259">
        <v>32.5</v>
      </c>
      <c r="I274" s="260"/>
      <c r="J274" s="256"/>
      <c r="K274" s="256"/>
      <c r="L274" s="261"/>
      <c r="M274" s="262"/>
      <c r="N274" s="263"/>
      <c r="O274" s="263"/>
      <c r="P274" s="263"/>
      <c r="Q274" s="263"/>
      <c r="R274" s="263"/>
      <c r="S274" s="263"/>
      <c r="T274" s="26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5" t="s">
        <v>243</v>
      </c>
      <c r="AU274" s="265" t="s">
        <v>86</v>
      </c>
      <c r="AV274" s="14" t="s">
        <v>241</v>
      </c>
      <c r="AW274" s="14" t="s">
        <v>32</v>
      </c>
      <c r="AX274" s="14" t="s">
        <v>84</v>
      </c>
      <c r="AY274" s="265" t="s">
        <v>235</v>
      </c>
    </row>
    <row r="275" s="2" customFormat="1" ht="62.7" customHeight="1">
      <c r="A275" s="39"/>
      <c r="B275" s="40"/>
      <c r="C275" s="229" t="s">
        <v>388</v>
      </c>
      <c r="D275" s="229" t="s">
        <v>237</v>
      </c>
      <c r="E275" s="230" t="s">
        <v>5660</v>
      </c>
      <c r="F275" s="231" t="s">
        <v>5661</v>
      </c>
      <c r="G275" s="232" t="s">
        <v>163</v>
      </c>
      <c r="H275" s="233">
        <v>216.43700000000001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42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241</v>
      </c>
      <c r="AT275" s="241" t="s">
        <v>237</v>
      </c>
      <c r="AU275" s="241" t="s">
        <v>86</v>
      </c>
      <c r="AY275" s="18" t="s">
        <v>235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84</v>
      </c>
      <c r="BK275" s="242">
        <f>ROUND(I275*H275,2)</f>
        <v>0</v>
      </c>
      <c r="BL275" s="18" t="s">
        <v>241</v>
      </c>
      <c r="BM275" s="241" t="s">
        <v>5662</v>
      </c>
    </row>
    <row r="276" s="13" customFormat="1">
      <c r="A276" s="13"/>
      <c r="B276" s="243"/>
      <c r="C276" s="244"/>
      <c r="D276" s="245" t="s">
        <v>243</v>
      </c>
      <c r="E276" s="246" t="s">
        <v>1</v>
      </c>
      <c r="F276" s="247" t="s">
        <v>5608</v>
      </c>
      <c r="G276" s="244"/>
      <c r="H276" s="248">
        <v>190</v>
      </c>
      <c r="I276" s="249"/>
      <c r="J276" s="244"/>
      <c r="K276" s="244"/>
      <c r="L276" s="250"/>
      <c r="M276" s="251"/>
      <c r="N276" s="252"/>
      <c r="O276" s="252"/>
      <c r="P276" s="252"/>
      <c r="Q276" s="252"/>
      <c r="R276" s="252"/>
      <c r="S276" s="252"/>
      <c r="T276" s="25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4" t="s">
        <v>243</v>
      </c>
      <c r="AU276" s="254" t="s">
        <v>86</v>
      </c>
      <c r="AV276" s="13" t="s">
        <v>86</v>
      </c>
      <c r="AW276" s="13" t="s">
        <v>32</v>
      </c>
      <c r="AX276" s="13" t="s">
        <v>77</v>
      </c>
      <c r="AY276" s="254" t="s">
        <v>235</v>
      </c>
    </row>
    <row r="277" s="13" customFormat="1">
      <c r="A277" s="13"/>
      <c r="B277" s="243"/>
      <c r="C277" s="244"/>
      <c r="D277" s="245" t="s">
        <v>243</v>
      </c>
      <c r="E277" s="246" t="s">
        <v>1</v>
      </c>
      <c r="F277" s="247" t="s">
        <v>5663</v>
      </c>
      <c r="G277" s="244"/>
      <c r="H277" s="248">
        <v>44.137</v>
      </c>
      <c r="I277" s="249"/>
      <c r="J277" s="244"/>
      <c r="K277" s="244"/>
      <c r="L277" s="250"/>
      <c r="M277" s="251"/>
      <c r="N277" s="252"/>
      <c r="O277" s="252"/>
      <c r="P277" s="252"/>
      <c r="Q277" s="252"/>
      <c r="R277" s="252"/>
      <c r="S277" s="252"/>
      <c r="T277" s="25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4" t="s">
        <v>243</v>
      </c>
      <c r="AU277" s="254" t="s">
        <v>86</v>
      </c>
      <c r="AV277" s="13" t="s">
        <v>86</v>
      </c>
      <c r="AW277" s="13" t="s">
        <v>32</v>
      </c>
      <c r="AX277" s="13" t="s">
        <v>77</v>
      </c>
      <c r="AY277" s="254" t="s">
        <v>235</v>
      </c>
    </row>
    <row r="278" s="13" customFormat="1">
      <c r="A278" s="13"/>
      <c r="B278" s="243"/>
      <c r="C278" s="244"/>
      <c r="D278" s="245" t="s">
        <v>243</v>
      </c>
      <c r="E278" s="246" t="s">
        <v>1</v>
      </c>
      <c r="F278" s="247" t="s">
        <v>5664</v>
      </c>
      <c r="G278" s="244"/>
      <c r="H278" s="248">
        <v>38.808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243</v>
      </c>
      <c r="AU278" s="254" t="s">
        <v>86</v>
      </c>
      <c r="AV278" s="13" t="s">
        <v>86</v>
      </c>
      <c r="AW278" s="13" t="s">
        <v>32</v>
      </c>
      <c r="AX278" s="13" t="s">
        <v>77</v>
      </c>
      <c r="AY278" s="254" t="s">
        <v>235</v>
      </c>
    </row>
    <row r="279" s="16" customFormat="1">
      <c r="A279" s="16"/>
      <c r="B279" s="276"/>
      <c r="C279" s="277"/>
      <c r="D279" s="245" t="s">
        <v>243</v>
      </c>
      <c r="E279" s="278" t="s">
        <v>1</v>
      </c>
      <c r="F279" s="279" t="s">
        <v>492</v>
      </c>
      <c r="G279" s="277"/>
      <c r="H279" s="280">
        <v>272.94499999999999</v>
      </c>
      <c r="I279" s="281"/>
      <c r="J279" s="277"/>
      <c r="K279" s="277"/>
      <c r="L279" s="282"/>
      <c r="M279" s="283"/>
      <c r="N279" s="284"/>
      <c r="O279" s="284"/>
      <c r="P279" s="284"/>
      <c r="Q279" s="284"/>
      <c r="R279" s="284"/>
      <c r="S279" s="284"/>
      <c r="T279" s="285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T279" s="286" t="s">
        <v>243</v>
      </c>
      <c r="AU279" s="286" t="s">
        <v>86</v>
      </c>
      <c r="AV279" s="16" t="s">
        <v>250</v>
      </c>
      <c r="AW279" s="16" t="s">
        <v>32</v>
      </c>
      <c r="AX279" s="16" t="s">
        <v>77</v>
      </c>
      <c r="AY279" s="286" t="s">
        <v>235</v>
      </c>
    </row>
    <row r="280" s="13" customFormat="1">
      <c r="A280" s="13"/>
      <c r="B280" s="243"/>
      <c r="C280" s="244"/>
      <c r="D280" s="245" t="s">
        <v>243</v>
      </c>
      <c r="E280" s="246" t="s">
        <v>1</v>
      </c>
      <c r="F280" s="247" t="s">
        <v>5665</v>
      </c>
      <c r="G280" s="244"/>
      <c r="H280" s="248">
        <v>-32.5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243</v>
      </c>
      <c r="AU280" s="254" t="s">
        <v>86</v>
      </c>
      <c r="AV280" s="13" t="s">
        <v>86</v>
      </c>
      <c r="AW280" s="13" t="s">
        <v>32</v>
      </c>
      <c r="AX280" s="13" t="s">
        <v>77</v>
      </c>
      <c r="AY280" s="254" t="s">
        <v>235</v>
      </c>
    </row>
    <row r="281" s="13" customFormat="1">
      <c r="A281" s="13"/>
      <c r="B281" s="243"/>
      <c r="C281" s="244"/>
      <c r="D281" s="245" t="s">
        <v>243</v>
      </c>
      <c r="E281" s="246" t="s">
        <v>1</v>
      </c>
      <c r="F281" s="247" t="s">
        <v>5666</v>
      </c>
      <c r="G281" s="244"/>
      <c r="H281" s="248">
        <v>-20.946000000000002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243</v>
      </c>
      <c r="AU281" s="254" t="s">
        <v>86</v>
      </c>
      <c r="AV281" s="13" t="s">
        <v>86</v>
      </c>
      <c r="AW281" s="13" t="s">
        <v>32</v>
      </c>
      <c r="AX281" s="13" t="s">
        <v>77</v>
      </c>
      <c r="AY281" s="254" t="s">
        <v>235</v>
      </c>
    </row>
    <row r="282" s="13" customFormat="1">
      <c r="A282" s="13"/>
      <c r="B282" s="243"/>
      <c r="C282" s="244"/>
      <c r="D282" s="245" t="s">
        <v>243</v>
      </c>
      <c r="E282" s="246" t="s">
        <v>1</v>
      </c>
      <c r="F282" s="247" t="s">
        <v>5667</v>
      </c>
      <c r="G282" s="244"/>
      <c r="H282" s="248">
        <v>-3.0619999999999998</v>
      </c>
      <c r="I282" s="249"/>
      <c r="J282" s="244"/>
      <c r="K282" s="244"/>
      <c r="L282" s="250"/>
      <c r="M282" s="251"/>
      <c r="N282" s="252"/>
      <c r="O282" s="252"/>
      <c r="P282" s="252"/>
      <c r="Q282" s="252"/>
      <c r="R282" s="252"/>
      <c r="S282" s="252"/>
      <c r="T282" s="25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4" t="s">
        <v>243</v>
      </c>
      <c r="AU282" s="254" t="s">
        <v>86</v>
      </c>
      <c r="AV282" s="13" t="s">
        <v>86</v>
      </c>
      <c r="AW282" s="13" t="s">
        <v>32</v>
      </c>
      <c r="AX282" s="13" t="s">
        <v>77</v>
      </c>
      <c r="AY282" s="254" t="s">
        <v>235</v>
      </c>
    </row>
    <row r="283" s="16" customFormat="1">
      <c r="A283" s="16"/>
      <c r="B283" s="276"/>
      <c r="C283" s="277"/>
      <c r="D283" s="245" t="s">
        <v>243</v>
      </c>
      <c r="E283" s="278" t="s">
        <v>1</v>
      </c>
      <c r="F283" s="279" t="s">
        <v>492</v>
      </c>
      <c r="G283" s="277"/>
      <c r="H283" s="280">
        <v>-56.507999999999996</v>
      </c>
      <c r="I283" s="281"/>
      <c r="J283" s="277"/>
      <c r="K283" s="277"/>
      <c r="L283" s="282"/>
      <c r="M283" s="283"/>
      <c r="N283" s="284"/>
      <c r="O283" s="284"/>
      <c r="P283" s="284"/>
      <c r="Q283" s="284"/>
      <c r="R283" s="284"/>
      <c r="S283" s="284"/>
      <c r="T283" s="285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T283" s="286" t="s">
        <v>243</v>
      </c>
      <c r="AU283" s="286" t="s">
        <v>86</v>
      </c>
      <c r="AV283" s="16" t="s">
        <v>250</v>
      </c>
      <c r="AW283" s="16" t="s">
        <v>32</v>
      </c>
      <c r="AX283" s="16" t="s">
        <v>77</v>
      </c>
      <c r="AY283" s="286" t="s">
        <v>235</v>
      </c>
    </row>
    <row r="284" s="14" customFormat="1">
      <c r="A284" s="14"/>
      <c r="B284" s="255"/>
      <c r="C284" s="256"/>
      <c r="D284" s="245" t="s">
        <v>243</v>
      </c>
      <c r="E284" s="257" t="s">
        <v>1</v>
      </c>
      <c r="F284" s="258" t="s">
        <v>245</v>
      </c>
      <c r="G284" s="256"/>
      <c r="H284" s="259">
        <v>216.43699999999998</v>
      </c>
      <c r="I284" s="260"/>
      <c r="J284" s="256"/>
      <c r="K284" s="256"/>
      <c r="L284" s="261"/>
      <c r="M284" s="262"/>
      <c r="N284" s="263"/>
      <c r="O284" s="263"/>
      <c r="P284" s="263"/>
      <c r="Q284" s="263"/>
      <c r="R284" s="263"/>
      <c r="S284" s="263"/>
      <c r="T284" s="26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65" t="s">
        <v>243</v>
      </c>
      <c r="AU284" s="265" t="s">
        <v>86</v>
      </c>
      <c r="AV284" s="14" t="s">
        <v>241</v>
      </c>
      <c r="AW284" s="14" t="s">
        <v>32</v>
      </c>
      <c r="AX284" s="14" t="s">
        <v>84</v>
      </c>
      <c r="AY284" s="265" t="s">
        <v>235</v>
      </c>
    </row>
    <row r="285" s="2" customFormat="1" ht="66.75" customHeight="1">
      <c r="A285" s="39"/>
      <c r="B285" s="40"/>
      <c r="C285" s="229" t="s">
        <v>400</v>
      </c>
      <c r="D285" s="229" t="s">
        <v>237</v>
      </c>
      <c r="E285" s="230" t="s">
        <v>5668</v>
      </c>
      <c r="F285" s="231" t="s">
        <v>5669</v>
      </c>
      <c r="G285" s="232" t="s">
        <v>163</v>
      </c>
      <c r="H285" s="233">
        <v>865.74800000000005</v>
      </c>
      <c r="I285" s="234"/>
      <c r="J285" s="235">
        <f>ROUND(I285*H285,2)</f>
        <v>0</v>
      </c>
      <c r="K285" s="236"/>
      <c r="L285" s="45"/>
      <c r="M285" s="237" t="s">
        <v>1</v>
      </c>
      <c r="N285" s="238" t="s">
        <v>42</v>
      </c>
      <c r="O285" s="92"/>
      <c r="P285" s="239">
        <f>O285*H285</f>
        <v>0</v>
      </c>
      <c r="Q285" s="239">
        <v>0</v>
      </c>
      <c r="R285" s="239">
        <f>Q285*H285</f>
        <v>0</v>
      </c>
      <c r="S285" s="239">
        <v>0</v>
      </c>
      <c r="T285" s="240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41" t="s">
        <v>241</v>
      </c>
      <c r="AT285" s="241" t="s">
        <v>237</v>
      </c>
      <c r="AU285" s="241" t="s">
        <v>86</v>
      </c>
      <c r="AY285" s="18" t="s">
        <v>235</v>
      </c>
      <c r="BE285" s="242">
        <f>IF(N285="základní",J285,0)</f>
        <v>0</v>
      </c>
      <c r="BF285" s="242">
        <f>IF(N285="snížená",J285,0)</f>
        <v>0</v>
      </c>
      <c r="BG285" s="242">
        <f>IF(N285="zákl. přenesená",J285,0)</f>
        <v>0</v>
      </c>
      <c r="BH285" s="242">
        <f>IF(N285="sníž. přenesená",J285,0)</f>
        <v>0</v>
      </c>
      <c r="BI285" s="242">
        <f>IF(N285="nulová",J285,0)</f>
        <v>0</v>
      </c>
      <c r="BJ285" s="18" t="s">
        <v>84</v>
      </c>
      <c r="BK285" s="242">
        <f>ROUND(I285*H285,2)</f>
        <v>0</v>
      </c>
      <c r="BL285" s="18" t="s">
        <v>241</v>
      </c>
      <c r="BM285" s="241" t="s">
        <v>5670</v>
      </c>
    </row>
    <row r="286" s="15" customFormat="1">
      <c r="A286" s="15"/>
      <c r="B286" s="266"/>
      <c r="C286" s="267"/>
      <c r="D286" s="245" t="s">
        <v>243</v>
      </c>
      <c r="E286" s="268" t="s">
        <v>1</v>
      </c>
      <c r="F286" s="269" t="s">
        <v>5671</v>
      </c>
      <c r="G286" s="267"/>
      <c r="H286" s="268" t="s">
        <v>1</v>
      </c>
      <c r="I286" s="270"/>
      <c r="J286" s="267"/>
      <c r="K286" s="267"/>
      <c r="L286" s="271"/>
      <c r="M286" s="272"/>
      <c r="N286" s="273"/>
      <c r="O286" s="273"/>
      <c r="P286" s="273"/>
      <c r="Q286" s="273"/>
      <c r="R286" s="273"/>
      <c r="S286" s="273"/>
      <c r="T286" s="274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5" t="s">
        <v>243</v>
      </c>
      <c r="AU286" s="275" t="s">
        <v>86</v>
      </c>
      <c r="AV286" s="15" t="s">
        <v>84</v>
      </c>
      <c r="AW286" s="15" t="s">
        <v>32</v>
      </c>
      <c r="AX286" s="15" t="s">
        <v>77</v>
      </c>
      <c r="AY286" s="275" t="s">
        <v>235</v>
      </c>
    </row>
    <row r="287" s="13" customFormat="1">
      <c r="A287" s="13"/>
      <c r="B287" s="243"/>
      <c r="C287" s="244"/>
      <c r="D287" s="245" t="s">
        <v>243</v>
      </c>
      <c r="E287" s="246" t="s">
        <v>1</v>
      </c>
      <c r="F287" s="247" t="s">
        <v>5672</v>
      </c>
      <c r="G287" s="244"/>
      <c r="H287" s="248">
        <v>865.74800000000005</v>
      </c>
      <c r="I287" s="249"/>
      <c r="J287" s="244"/>
      <c r="K287" s="244"/>
      <c r="L287" s="250"/>
      <c r="M287" s="251"/>
      <c r="N287" s="252"/>
      <c r="O287" s="252"/>
      <c r="P287" s="252"/>
      <c r="Q287" s="252"/>
      <c r="R287" s="252"/>
      <c r="S287" s="252"/>
      <c r="T287" s="25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4" t="s">
        <v>243</v>
      </c>
      <c r="AU287" s="254" t="s">
        <v>86</v>
      </c>
      <c r="AV287" s="13" t="s">
        <v>86</v>
      </c>
      <c r="AW287" s="13" t="s">
        <v>32</v>
      </c>
      <c r="AX287" s="13" t="s">
        <v>77</v>
      </c>
      <c r="AY287" s="254" t="s">
        <v>235</v>
      </c>
    </row>
    <row r="288" s="16" customFormat="1">
      <c r="A288" s="16"/>
      <c r="B288" s="276"/>
      <c r="C288" s="277"/>
      <c r="D288" s="245" t="s">
        <v>243</v>
      </c>
      <c r="E288" s="278" t="s">
        <v>1</v>
      </c>
      <c r="F288" s="279" t="s">
        <v>492</v>
      </c>
      <c r="G288" s="277"/>
      <c r="H288" s="280">
        <v>865.74800000000005</v>
      </c>
      <c r="I288" s="281"/>
      <c r="J288" s="277"/>
      <c r="K288" s="277"/>
      <c r="L288" s="282"/>
      <c r="M288" s="283"/>
      <c r="N288" s="284"/>
      <c r="O288" s="284"/>
      <c r="P288" s="284"/>
      <c r="Q288" s="284"/>
      <c r="R288" s="284"/>
      <c r="S288" s="284"/>
      <c r="T288" s="285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T288" s="286" t="s">
        <v>243</v>
      </c>
      <c r="AU288" s="286" t="s">
        <v>86</v>
      </c>
      <c r="AV288" s="16" t="s">
        <v>250</v>
      </c>
      <c r="AW288" s="16" t="s">
        <v>32</v>
      </c>
      <c r="AX288" s="16" t="s">
        <v>77</v>
      </c>
      <c r="AY288" s="286" t="s">
        <v>235</v>
      </c>
    </row>
    <row r="289" s="14" customFormat="1">
      <c r="A289" s="14"/>
      <c r="B289" s="255"/>
      <c r="C289" s="256"/>
      <c r="D289" s="245" t="s">
        <v>243</v>
      </c>
      <c r="E289" s="257" t="s">
        <v>1</v>
      </c>
      <c r="F289" s="258" t="s">
        <v>245</v>
      </c>
      <c r="G289" s="256"/>
      <c r="H289" s="259">
        <v>865.74800000000005</v>
      </c>
      <c r="I289" s="260"/>
      <c r="J289" s="256"/>
      <c r="K289" s="256"/>
      <c r="L289" s="261"/>
      <c r="M289" s="262"/>
      <c r="N289" s="263"/>
      <c r="O289" s="263"/>
      <c r="P289" s="263"/>
      <c r="Q289" s="263"/>
      <c r="R289" s="263"/>
      <c r="S289" s="263"/>
      <c r="T289" s="26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65" t="s">
        <v>243</v>
      </c>
      <c r="AU289" s="265" t="s">
        <v>86</v>
      </c>
      <c r="AV289" s="14" t="s">
        <v>241</v>
      </c>
      <c r="AW289" s="14" t="s">
        <v>32</v>
      </c>
      <c r="AX289" s="14" t="s">
        <v>84</v>
      </c>
      <c r="AY289" s="265" t="s">
        <v>235</v>
      </c>
    </row>
    <row r="290" s="2" customFormat="1" ht="62.7" customHeight="1">
      <c r="A290" s="39"/>
      <c r="B290" s="40"/>
      <c r="C290" s="229" t="s">
        <v>408</v>
      </c>
      <c r="D290" s="229" t="s">
        <v>237</v>
      </c>
      <c r="E290" s="230" t="s">
        <v>5673</v>
      </c>
      <c r="F290" s="231" t="s">
        <v>5674</v>
      </c>
      <c r="G290" s="232" t="s">
        <v>163</v>
      </c>
      <c r="H290" s="233">
        <v>216.43700000000001</v>
      </c>
      <c r="I290" s="234"/>
      <c r="J290" s="235">
        <f>ROUND(I290*H290,2)</f>
        <v>0</v>
      </c>
      <c r="K290" s="236"/>
      <c r="L290" s="45"/>
      <c r="M290" s="237" t="s">
        <v>1</v>
      </c>
      <c r="N290" s="238" t="s">
        <v>42</v>
      </c>
      <c r="O290" s="92"/>
      <c r="P290" s="239">
        <f>O290*H290</f>
        <v>0</v>
      </c>
      <c r="Q290" s="239">
        <v>0</v>
      </c>
      <c r="R290" s="239">
        <f>Q290*H290</f>
        <v>0</v>
      </c>
      <c r="S290" s="239">
        <v>0</v>
      </c>
      <c r="T290" s="240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41" t="s">
        <v>241</v>
      </c>
      <c r="AT290" s="241" t="s">
        <v>237</v>
      </c>
      <c r="AU290" s="241" t="s">
        <v>86</v>
      </c>
      <c r="AY290" s="18" t="s">
        <v>235</v>
      </c>
      <c r="BE290" s="242">
        <f>IF(N290="základní",J290,0)</f>
        <v>0</v>
      </c>
      <c r="BF290" s="242">
        <f>IF(N290="snížená",J290,0)</f>
        <v>0</v>
      </c>
      <c r="BG290" s="242">
        <f>IF(N290="zákl. přenesená",J290,0)</f>
        <v>0</v>
      </c>
      <c r="BH290" s="242">
        <f>IF(N290="sníž. přenesená",J290,0)</f>
        <v>0</v>
      </c>
      <c r="BI290" s="242">
        <f>IF(N290="nulová",J290,0)</f>
        <v>0</v>
      </c>
      <c r="BJ290" s="18" t="s">
        <v>84</v>
      </c>
      <c r="BK290" s="242">
        <f>ROUND(I290*H290,2)</f>
        <v>0</v>
      </c>
      <c r="BL290" s="18" t="s">
        <v>241</v>
      </c>
      <c r="BM290" s="241" t="s">
        <v>5675</v>
      </c>
    </row>
    <row r="291" s="13" customFormat="1">
      <c r="A291" s="13"/>
      <c r="B291" s="243"/>
      <c r="C291" s="244"/>
      <c r="D291" s="245" t="s">
        <v>243</v>
      </c>
      <c r="E291" s="246" t="s">
        <v>1</v>
      </c>
      <c r="F291" s="247" t="s">
        <v>5676</v>
      </c>
      <c r="G291" s="244"/>
      <c r="H291" s="248">
        <v>190</v>
      </c>
      <c r="I291" s="249"/>
      <c r="J291" s="244"/>
      <c r="K291" s="244"/>
      <c r="L291" s="250"/>
      <c r="M291" s="251"/>
      <c r="N291" s="252"/>
      <c r="O291" s="252"/>
      <c r="P291" s="252"/>
      <c r="Q291" s="252"/>
      <c r="R291" s="252"/>
      <c r="S291" s="252"/>
      <c r="T291" s="25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4" t="s">
        <v>243</v>
      </c>
      <c r="AU291" s="254" t="s">
        <v>86</v>
      </c>
      <c r="AV291" s="13" t="s">
        <v>86</v>
      </c>
      <c r="AW291" s="13" t="s">
        <v>32</v>
      </c>
      <c r="AX291" s="13" t="s">
        <v>77</v>
      </c>
      <c r="AY291" s="254" t="s">
        <v>235</v>
      </c>
    </row>
    <row r="292" s="13" customFormat="1">
      <c r="A292" s="13"/>
      <c r="B292" s="243"/>
      <c r="C292" s="244"/>
      <c r="D292" s="245" t="s">
        <v>243</v>
      </c>
      <c r="E292" s="246" t="s">
        <v>1</v>
      </c>
      <c r="F292" s="247" t="s">
        <v>5677</v>
      </c>
      <c r="G292" s="244"/>
      <c r="H292" s="248">
        <v>44.137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243</v>
      </c>
      <c r="AU292" s="254" t="s">
        <v>86</v>
      </c>
      <c r="AV292" s="13" t="s">
        <v>86</v>
      </c>
      <c r="AW292" s="13" t="s">
        <v>32</v>
      </c>
      <c r="AX292" s="13" t="s">
        <v>77</v>
      </c>
      <c r="AY292" s="254" t="s">
        <v>235</v>
      </c>
    </row>
    <row r="293" s="13" customFormat="1">
      <c r="A293" s="13"/>
      <c r="B293" s="243"/>
      <c r="C293" s="244"/>
      <c r="D293" s="245" t="s">
        <v>243</v>
      </c>
      <c r="E293" s="246" t="s">
        <v>1</v>
      </c>
      <c r="F293" s="247" t="s">
        <v>5678</v>
      </c>
      <c r="G293" s="244"/>
      <c r="H293" s="248">
        <v>38.808</v>
      </c>
      <c r="I293" s="249"/>
      <c r="J293" s="244"/>
      <c r="K293" s="244"/>
      <c r="L293" s="250"/>
      <c r="M293" s="251"/>
      <c r="N293" s="252"/>
      <c r="O293" s="252"/>
      <c r="P293" s="252"/>
      <c r="Q293" s="252"/>
      <c r="R293" s="252"/>
      <c r="S293" s="252"/>
      <c r="T293" s="25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4" t="s">
        <v>243</v>
      </c>
      <c r="AU293" s="254" t="s">
        <v>86</v>
      </c>
      <c r="AV293" s="13" t="s">
        <v>86</v>
      </c>
      <c r="AW293" s="13" t="s">
        <v>32</v>
      </c>
      <c r="AX293" s="13" t="s">
        <v>77</v>
      </c>
      <c r="AY293" s="254" t="s">
        <v>235</v>
      </c>
    </row>
    <row r="294" s="16" customFormat="1">
      <c r="A294" s="16"/>
      <c r="B294" s="276"/>
      <c r="C294" s="277"/>
      <c r="D294" s="245" t="s">
        <v>243</v>
      </c>
      <c r="E294" s="278" t="s">
        <v>1</v>
      </c>
      <c r="F294" s="279" t="s">
        <v>492</v>
      </c>
      <c r="G294" s="277"/>
      <c r="H294" s="280">
        <v>272.94499999999999</v>
      </c>
      <c r="I294" s="281"/>
      <c r="J294" s="277"/>
      <c r="K294" s="277"/>
      <c r="L294" s="282"/>
      <c r="M294" s="283"/>
      <c r="N294" s="284"/>
      <c r="O294" s="284"/>
      <c r="P294" s="284"/>
      <c r="Q294" s="284"/>
      <c r="R294" s="284"/>
      <c r="S294" s="284"/>
      <c r="T294" s="285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T294" s="286" t="s">
        <v>243</v>
      </c>
      <c r="AU294" s="286" t="s">
        <v>86</v>
      </c>
      <c r="AV294" s="16" t="s">
        <v>250</v>
      </c>
      <c r="AW294" s="16" t="s">
        <v>32</v>
      </c>
      <c r="AX294" s="16" t="s">
        <v>77</v>
      </c>
      <c r="AY294" s="286" t="s">
        <v>235</v>
      </c>
    </row>
    <row r="295" s="13" customFormat="1">
      <c r="A295" s="13"/>
      <c r="B295" s="243"/>
      <c r="C295" s="244"/>
      <c r="D295" s="245" t="s">
        <v>243</v>
      </c>
      <c r="E295" s="246" t="s">
        <v>1</v>
      </c>
      <c r="F295" s="247" t="s">
        <v>5679</v>
      </c>
      <c r="G295" s="244"/>
      <c r="H295" s="248">
        <v>-32.5</v>
      </c>
      <c r="I295" s="249"/>
      <c r="J295" s="244"/>
      <c r="K295" s="244"/>
      <c r="L295" s="250"/>
      <c r="M295" s="251"/>
      <c r="N295" s="252"/>
      <c r="O295" s="252"/>
      <c r="P295" s="252"/>
      <c r="Q295" s="252"/>
      <c r="R295" s="252"/>
      <c r="S295" s="252"/>
      <c r="T295" s="25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4" t="s">
        <v>243</v>
      </c>
      <c r="AU295" s="254" t="s">
        <v>86</v>
      </c>
      <c r="AV295" s="13" t="s">
        <v>86</v>
      </c>
      <c r="AW295" s="13" t="s">
        <v>32</v>
      </c>
      <c r="AX295" s="13" t="s">
        <v>77</v>
      </c>
      <c r="AY295" s="254" t="s">
        <v>235</v>
      </c>
    </row>
    <row r="296" s="13" customFormat="1">
      <c r="A296" s="13"/>
      <c r="B296" s="243"/>
      <c r="C296" s="244"/>
      <c r="D296" s="245" t="s">
        <v>243</v>
      </c>
      <c r="E296" s="246" t="s">
        <v>1</v>
      </c>
      <c r="F296" s="247" t="s">
        <v>5666</v>
      </c>
      <c r="G296" s="244"/>
      <c r="H296" s="248">
        <v>-20.946000000000002</v>
      </c>
      <c r="I296" s="249"/>
      <c r="J296" s="244"/>
      <c r="K296" s="244"/>
      <c r="L296" s="250"/>
      <c r="M296" s="251"/>
      <c r="N296" s="252"/>
      <c r="O296" s="252"/>
      <c r="P296" s="252"/>
      <c r="Q296" s="252"/>
      <c r="R296" s="252"/>
      <c r="S296" s="252"/>
      <c r="T296" s="25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4" t="s">
        <v>243</v>
      </c>
      <c r="AU296" s="254" t="s">
        <v>86</v>
      </c>
      <c r="AV296" s="13" t="s">
        <v>86</v>
      </c>
      <c r="AW296" s="13" t="s">
        <v>32</v>
      </c>
      <c r="AX296" s="13" t="s">
        <v>77</v>
      </c>
      <c r="AY296" s="254" t="s">
        <v>235</v>
      </c>
    </row>
    <row r="297" s="13" customFormat="1">
      <c r="A297" s="13"/>
      <c r="B297" s="243"/>
      <c r="C297" s="244"/>
      <c r="D297" s="245" t="s">
        <v>243</v>
      </c>
      <c r="E297" s="246" t="s">
        <v>1</v>
      </c>
      <c r="F297" s="247" t="s">
        <v>5667</v>
      </c>
      <c r="G297" s="244"/>
      <c r="H297" s="248">
        <v>-3.0619999999999998</v>
      </c>
      <c r="I297" s="249"/>
      <c r="J297" s="244"/>
      <c r="K297" s="244"/>
      <c r="L297" s="250"/>
      <c r="M297" s="251"/>
      <c r="N297" s="252"/>
      <c r="O297" s="252"/>
      <c r="P297" s="252"/>
      <c r="Q297" s="252"/>
      <c r="R297" s="252"/>
      <c r="S297" s="252"/>
      <c r="T297" s="25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4" t="s">
        <v>243</v>
      </c>
      <c r="AU297" s="254" t="s">
        <v>86</v>
      </c>
      <c r="AV297" s="13" t="s">
        <v>86</v>
      </c>
      <c r="AW297" s="13" t="s">
        <v>32</v>
      </c>
      <c r="AX297" s="13" t="s">
        <v>77</v>
      </c>
      <c r="AY297" s="254" t="s">
        <v>235</v>
      </c>
    </row>
    <row r="298" s="16" customFormat="1">
      <c r="A298" s="16"/>
      <c r="B298" s="276"/>
      <c r="C298" s="277"/>
      <c r="D298" s="245" t="s">
        <v>243</v>
      </c>
      <c r="E298" s="278" t="s">
        <v>1</v>
      </c>
      <c r="F298" s="279" t="s">
        <v>492</v>
      </c>
      <c r="G298" s="277"/>
      <c r="H298" s="280">
        <v>-56.507999999999996</v>
      </c>
      <c r="I298" s="281"/>
      <c r="J298" s="277"/>
      <c r="K298" s="277"/>
      <c r="L298" s="282"/>
      <c r="M298" s="283"/>
      <c r="N298" s="284"/>
      <c r="O298" s="284"/>
      <c r="P298" s="284"/>
      <c r="Q298" s="284"/>
      <c r="R298" s="284"/>
      <c r="S298" s="284"/>
      <c r="T298" s="285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T298" s="286" t="s">
        <v>243</v>
      </c>
      <c r="AU298" s="286" t="s">
        <v>86</v>
      </c>
      <c r="AV298" s="16" t="s">
        <v>250</v>
      </c>
      <c r="AW298" s="16" t="s">
        <v>32</v>
      </c>
      <c r="AX298" s="16" t="s">
        <v>77</v>
      </c>
      <c r="AY298" s="286" t="s">
        <v>235</v>
      </c>
    </row>
    <row r="299" s="14" customFormat="1">
      <c r="A299" s="14"/>
      <c r="B299" s="255"/>
      <c r="C299" s="256"/>
      <c r="D299" s="245" t="s">
        <v>243</v>
      </c>
      <c r="E299" s="257" t="s">
        <v>1</v>
      </c>
      <c r="F299" s="258" t="s">
        <v>245</v>
      </c>
      <c r="G299" s="256"/>
      <c r="H299" s="259">
        <v>216.43699999999998</v>
      </c>
      <c r="I299" s="260"/>
      <c r="J299" s="256"/>
      <c r="K299" s="256"/>
      <c r="L299" s="261"/>
      <c r="M299" s="262"/>
      <c r="N299" s="263"/>
      <c r="O299" s="263"/>
      <c r="P299" s="263"/>
      <c r="Q299" s="263"/>
      <c r="R299" s="263"/>
      <c r="S299" s="263"/>
      <c r="T299" s="26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65" t="s">
        <v>243</v>
      </c>
      <c r="AU299" s="265" t="s">
        <v>86</v>
      </c>
      <c r="AV299" s="14" t="s">
        <v>241</v>
      </c>
      <c r="AW299" s="14" t="s">
        <v>32</v>
      </c>
      <c r="AX299" s="14" t="s">
        <v>84</v>
      </c>
      <c r="AY299" s="265" t="s">
        <v>235</v>
      </c>
    </row>
    <row r="300" s="2" customFormat="1" ht="66.75" customHeight="1">
      <c r="A300" s="39"/>
      <c r="B300" s="40"/>
      <c r="C300" s="229" t="s">
        <v>421</v>
      </c>
      <c r="D300" s="229" t="s">
        <v>237</v>
      </c>
      <c r="E300" s="230" t="s">
        <v>5680</v>
      </c>
      <c r="F300" s="231" t="s">
        <v>5681</v>
      </c>
      <c r="G300" s="232" t="s">
        <v>163</v>
      </c>
      <c r="H300" s="233">
        <v>865.74800000000005</v>
      </c>
      <c r="I300" s="234"/>
      <c r="J300" s="235">
        <f>ROUND(I300*H300,2)</f>
        <v>0</v>
      </c>
      <c r="K300" s="236"/>
      <c r="L300" s="45"/>
      <c r="M300" s="237" t="s">
        <v>1</v>
      </c>
      <c r="N300" s="238" t="s">
        <v>42</v>
      </c>
      <c r="O300" s="92"/>
      <c r="P300" s="239">
        <f>O300*H300</f>
        <v>0</v>
      </c>
      <c r="Q300" s="239">
        <v>0</v>
      </c>
      <c r="R300" s="239">
        <f>Q300*H300</f>
        <v>0</v>
      </c>
      <c r="S300" s="239">
        <v>0</v>
      </c>
      <c r="T300" s="240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41" t="s">
        <v>241</v>
      </c>
      <c r="AT300" s="241" t="s">
        <v>237</v>
      </c>
      <c r="AU300" s="241" t="s">
        <v>86</v>
      </c>
      <c r="AY300" s="18" t="s">
        <v>235</v>
      </c>
      <c r="BE300" s="242">
        <f>IF(N300="základní",J300,0)</f>
        <v>0</v>
      </c>
      <c r="BF300" s="242">
        <f>IF(N300="snížená",J300,0)</f>
        <v>0</v>
      </c>
      <c r="BG300" s="242">
        <f>IF(N300="zákl. přenesená",J300,0)</f>
        <v>0</v>
      </c>
      <c r="BH300" s="242">
        <f>IF(N300="sníž. přenesená",J300,0)</f>
        <v>0</v>
      </c>
      <c r="BI300" s="242">
        <f>IF(N300="nulová",J300,0)</f>
        <v>0</v>
      </c>
      <c r="BJ300" s="18" t="s">
        <v>84</v>
      </c>
      <c r="BK300" s="242">
        <f>ROUND(I300*H300,2)</f>
        <v>0</v>
      </c>
      <c r="BL300" s="18" t="s">
        <v>241</v>
      </c>
      <c r="BM300" s="241" t="s">
        <v>5682</v>
      </c>
    </row>
    <row r="301" s="15" customFormat="1">
      <c r="A301" s="15"/>
      <c r="B301" s="266"/>
      <c r="C301" s="267"/>
      <c r="D301" s="245" t="s">
        <v>243</v>
      </c>
      <c r="E301" s="268" t="s">
        <v>1</v>
      </c>
      <c r="F301" s="269" t="s">
        <v>5671</v>
      </c>
      <c r="G301" s="267"/>
      <c r="H301" s="268" t="s">
        <v>1</v>
      </c>
      <c r="I301" s="270"/>
      <c r="J301" s="267"/>
      <c r="K301" s="267"/>
      <c r="L301" s="271"/>
      <c r="M301" s="272"/>
      <c r="N301" s="273"/>
      <c r="O301" s="273"/>
      <c r="P301" s="273"/>
      <c r="Q301" s="273"/>
      <c r="R301" s="273"/>
      <c r="S301" s="273"/>
      <c r="T301" s="274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75" t="s">
        <v>243</v>
      </c>
      <c r="AU301" s="275" t="s">
        <v>86</v>
      </c>
      <c r="AV301" s="15" t="s">
        <v>84</v>
      </c>
      <c r="AW301" s="15" t="s">
        <v>32</v>
      </c>
      <c r="AX301" s="15" t="s">
        <v>77</v>
      </c>
      <c r="AY301" s="275" t="s">
        <v>235</v>
      </c>
    </row>
    <row r="302" s="13" customFormat="1">
      <c r="A302" s="13"/>
      <c r="B302" s="243"/>
      <c r="C302" s="244"/>
      <c r="D302" s="245" t="s">
        <v>243</v>
      </c>
      <c r="E302" s="246" t="s">
        <v>1</v>
      </c>
      <c r="F302" s="247" t="s">
        <v>5683</v>
      </c>
      <c r="G302" s="244"/>
      <c r="H302" s="248">
        <v>865.74800000000005</v>
      </c>
      <c r="I302" s="249"/>
      <c r="J302" s="244"/>
      <c r="K302" s="244"/>
      <c r="L302" s="250"/>
      <c r="M302" s="251"/>
      <c r="N302" s="252"/>
      <c r="O302" s="252"/>
      <c r="P302" s="252"/>
      <c r="Q302" s="252"/>
      <c r="R302" s="252"/>
      <c r="S302" s="252"/>
      <c r="T302" s="25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4" t="s">
        <v>243</v>
      </c>
      <c r="AU302" s="254" t="s">
        <v>86</v>
      </c>
      <c r="AV302" s="13" t="s">
        <v>86</v>
      </c>
      <c r="AW302" s="13" t="s">
        <v>32</v>
      </c>
      <c r="AX302" s="13" t="s">
        <v>77</v>
      </c>
      <c r="AY302" s="254" t="s">
        <v>235</v>
      </c>
    </row>
    <row r="303" s="16" customFormat="1">
      <c r="A303" s="16"/>
      <c r="B303" s="276"/>
      <c r="C303" s="277"/>
      <c r="D303" s="245" t="s">
        <v>243</v>
      </c>
      <c r="E303" s="278" t="s">
        <v>1</v>
      </c>
      <c r="F303" s="279" t="s">
        <v>492</v>
      </c>
      <c r="G303" s="277"/>
      <c r="H303" s="280">
        <v>865.74800000000005</v>
      </c>
      <c r="I303" s="281"/>
      <c r="J303" s="277"/>
      <c r="K303" s="277"/>
      <c r="L303" s="282"/>
      <c r="M303" s="283"/>
      <c r="N303" s="284"/>
      <c r="O303" s="284"/>
      <c r="P303" s="284"/>
      <c r="Q303" s="284"/>
      <c r="R303" s="284"/>
      <c r="S303" s="284"/>
      <c r="T303" s="285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T303" s="286" t="s">
        <v>243</v>
      </c>
      <c r="AU303" s="286" t="s">
        <v>86</v>
      </c>
      <c r="AV303" s="16" t="s">
        <v>250</v>
      </c>
      <c r="AW303" s="16" t="s">
        <v>32</v>
      </c>
      <c r="AX303" s="16" t="s">
        <v>77</v>
      </c>
      <c r="AY303" s="286" t="s">
        <v>235</v>
      </c>
    </row>
    <row r="304" s="14" customFormat="1">
      <c r="A304" s="14"/>
      <c r="B304" s="255"/>
      <c r="C304" s="256"/>
      <c r="D304" s="245" t="s">
        <v>243</v>
      </c>
      <c r="E304" s="257" t="s">
        <v>1</v>
      </c>
      <c r="F304" s="258" t="s">
        <v>245</v>
      </c>
      <c r="G304" s="256"/>
      <c r="H304" s="259">
        <v>865.74800000000005</v>
      </c>
      <c r="I304" s="260"/>
      <c r="J304" s="256"/>
      <c r="K304" s="256"/>
      <c r="L304" s="261"/>
      <c r="M304" s="262"/>
      <c r="N304" s="263"/>
      <c r="O304" s="263"/>
      <c r="P304" s="263"/>
      <c r="Q304" s="263"/>
      <c r="R304" s="263"/>
      <c r="S304" s="263"/>
      <c r="T304" s="26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65" t="s">
        <v>243</v>
      </c>
      <c r="AU304" s="265" t="s">
        <v>86</v>
      </c>
      <c r="AV304" s="14" t="s">
        <v>241</v>
      </c>
      <c r="AW304" s="14" t="s">
        <v>32</v>
      </c>
      <c r="AX304" s="14" t="s">
        <v>84</v>
      </c>
      <c r="AY304" s="265" t="s">
        <v>235</v>
      </c>
    </row>
    <row r="305" s="2" customFormat="1" ht="66.75" customHeight="1">
      <c r="A305" s="39"/>
      <c r="B305" s="40"/>
      <c r="C305" s="229" t="s">
        <v>394</v>
      </c>
      <c r="D305" s="229" t="s">
        <v>237</v>
      </c>
      <c r="E305" s="230" t="s">
        <v>5684</v>
      </c>
      <c r="F305" s="231" t="s">
        <v>5685</v>
      </c>
      <c r="G305" s="232" t="s">
        <v>163</v>
      </c>
      <c r="H305" s="233">
        <v>240.87100000000001</v>
      </c>
      <c r="I305" s="234"/>
      <c r="J305" s="235">
        <f>ROUND(I305*H305,2)</f>
        <v>0</v>
      </c>
      <c r="K305" s="236"/>
      <c r="L305" s="45"/>
      <c r="M305" s="237" t="s">
        <v>1</v>
      </c>
      <c r="N305" s="238" t="s">
        <v>42</v>
      </c>
      <c r="O305" s="92"/>
      <c r="P305" s="239">
        <f>O305*H305</f>
        <v>0</v>
      </c>
      <c r="Q305" s="239">
        <v>0</v>
      </c>
      <c r="R305" s="239">
        <f>Q305*H305</f>
        <v>0</v>
      </c>
      <c r="S305" s="239">
        <v>0</v>
      </c>
      <c r="T305" s="240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41" t="s">
        <v>241</v>
      </c>
      <c r="AT305" s="241" t="s">
        <v>237</v>
      </c>
      <c r="AU305" s="241" t="s">
        <v>86</v>
      </c>
      <c r="AY305" s="18" t="s">
        <v>235</v>
      </c>
      <c r="BE305" s="242">
        <f>IF(N305="základní",J305,0)</f>
        <v>0</v>
      </c>
      <c r="BF305" s="242">
        <f>IF(N305="snížená",J305,0)</f>
        <v>0</v>
      </c>
      <c r="BG305" s="242">
        <f>IF(N305="zákl. přenesená",J305,0)</f>
        <v>0</v>
      </c>
      <c r="BH305" s="242">
        <f>IF(N305="sníž. přenesená",J305,0)</f>
        <v>0</v>
      </c>
      <c r="BI305" s="242">
        <f>IF(N305="nulová",J305,0)</f>
        <v>0</v>
      </c>
      <c r="BJ305" s="18" t="s">
        <v>84</v>
      </c>
      <c r="BK305" s="242">
        <f>ROUND(I305*H305,2)</f>
        <v>0</v>
      </c>
      <c r="BL305" s="18" t="s">
        <v>241</v>
      </c>
      <c r="BM305" s="241" t="s">
        <v>5686</v>
      </c>
    </row>
    <row r="306" s="13" customFormat="1">
      <c r="A306" s="13"/>
      <c r="B306" s="243"/>
      <c r="C306" s="244"/>
      <c r="D306" s="245" t="s">
        <v>243</v>
      </c>
      <c r="E306" s="246" t="s">
        <v>1</v>
      </c>
      <c r="F306" s="247" t="s">
        <v>5602</v>
      </c>
      <c r="G306" s="244"/>
      <c r="H306" s="248">
        <v>171.41300000000001</v>
      </c>
      <c r="I306" s="249"/>
      <c r="J306" s="244"/>
      <c r="K306" s="244"/>
      <c r="L306" s="250"/>
      <c r="M306" s="251"/>
      <c r="N306" s="252"/>
      <c r="O306" s="252"/>
      <c r="P306" s="252"/>
      <c r="Q306" s="252"/>
      <c r="R306" s="252"/>
      <c r="S306" s="252"/>
      <c r="T306" s="25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4" t="s">
        <v>243</v>
      </c>
      <c r="AU306" s="254" t="s">
        <v>86</v>
      </c>
      <c r="AV306" s="13" t="s">
        <v>86</v>
      </c>
      <c r="AW306" s="13" t="s">
        <v>32</v>
      </c>
      <c r="AX306" s="13" t="s">
        <v>77</v>
      </c>
      <c r="AY306" s="254" t="s">
        <v>235</v>
      </c>
    </row>
    <row r="307" s="16" customFormat="1">
      <c r="A307" s="16"/>
      <c r="B307" s="276"/>
      <c r="C307" s="277"/>
      <c r="D307" s="245" t="s">
        <v>243</v>
      </c>
      <c r="E307" s="278" t="s">
        <v>1</v>
      </c>
      <c r="F307" s="279" t="s">
        <v>492</v>
      </c>
      <c r="G307" s="277"/>
      <c r="H307" s="280">
        <v>171.41300000000001</v>
      </c>
      <c r="I307" s="281"/>
      <c r="J307" s="277"/>
      <c r="K307" s="277"/>
      <c r="L307" s="282"/>
      <c r="M307" s="283"/>
      <c r="N307" s="284"/>
      <c r="O307" s="284"/>
      <c r="P307" s="284"/>
      <c r="Q307" s="284"/>
      <c r="R307" s="284"/>
      <c r="S307" s="284"/>
      <c r="T307" s="285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T307" s="286" t="s">
        <v>243</v>
      </c>
      <c r="AU307" s="286" t="s">
        <v>86</v>
      </c>
      <c r="AV307" s="16" t="s">
        <v>250</v>
      </c>
      <c r="AW307" s="16" t="s">
        <v>32</v>
      </c>
      <c r="AX307" s="16" t="s">
        <v>77</v>
      </c>
      <c r="AY307" s="286" t="s">
        <v>235</v>
      </c>
    </row>
    <row r="308" s="13" customFormat="1">
      <c r="A308" s="13"/>
      <c r="B308" s="243"/>
      <c r="C308" s="244"/>
      <c r="D308" s="245" t="s">
        <v>243</v>
      </c>
      <c r="E308" s="246" t="s">
        <v>1</v>
      </c>
      <c r="F308" s="247" t="s">
        <v>5687</v>
      </c>
      <c r="G308" s="244"/>
      <c r="H308" s="248">
        <v>69.457999999999998</v>
      </c>
      <c r="I308" s="249"/>
      <c r="J308" s="244"/>
      <c r="K308" s="244"/>
      <c r="L308" s="250"/>
      <c r="M308" s="251"/>
      <c r="N308" s="252"/>
      <c r="O308" s="252"/>
      <c r="P308" s="252"/>
      <c r="Q308" s="252"/>
      <c r="R308" s="252"/>
      <c r="S308" s="252"/>
      <c r="T308" s="25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4" t="s">
        <v>243</v>
      </c>
      <c r="AU308" s="254" t="s">
        <v>86</v>
      </c>
      <c r="AV308" s="13" t="s">
        <v>86</v>
      </c>
      <c r="AW308" s="13" t="s">
        <v>32</v>
      </c>
      <c r="AX308" s="13" t="s">
        <v>77</v>
      </c>
      <c r="AY308" s="254" t="s">
        <v>235</v>
      </c>
    </row>
    <row r="309" s="16" customFormat="1">
      <c r="A309" s="16"/>
      <c r="B309" s="276"/>
      <c r="C309" s="277"/>
      <c r="D309" s="245" t="s">
        <v>243</v>
      </c>
      <c r="E309" s="278" t="s">
        <v>1</v>
      </c>
      <c r="F309" s="279" t="s">
        <v>492</v>
      </c>
      <c r="G309" s="277"/>
      <c r="H309" s="280">
        <v>69.457999999999998</v>
      </c>
      <c r="I309" s="281"/>
      <c r="J309" s="277"/>
      <c r="K309" s="277"/>
      <c r="L309" s="282"/>
      <c r="M309" s="283"/>
      <c r="N309" s="284"/>
      <c r="O309" s="284"/>
      <c r="P309" s="284"/>
      <c r="Q309" s="284"/>
      <c r="R309" s="284"/>
      <c r="S309" s="284"/>
      <c r="T309" s="285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T309" s="286" t="s">
        <v>243</v>
      </c>
      <c r="AU309" s="286" t="s">
        <v>86</v>
      </c>
      <c r="AV309" s="16" t="s">
        <v>250</v>
      </c>
      <c r="AW309" s="16" t="s">
        <v>32</v>
      </c>
      <c r="AX309" s="16" t="s">
        <v>77</v>
      </c>
      <c r="AY309" s="286" t="s">
        <v>235</v>
      </c>
    </row>
    <row r="310" s="15" customFormat="1">
      <c r="A310" s="15"/>
      <c r="B310" s="266"/>
      <c r="C310" s="267"/>
      <c r="D310" s="245" t="s">
        <v>243</v>
      </c>
      <c r="E310" s="268" t="s">
        <v>1</v>
      </c>
      <c r="F310" s="269" t="s">
        <v>5604</v>
      </c>
      <c r="G310" s="267"/>
      <c r="H310" s="268" t="s">
        <v>1</v>
      </c>
      <c r="I310" s="270"/>
      <c r="J310" s="267"/>
      <c r="K310" s="267"/>
      <c r="L310" s="271"/>
      <c r="M310" s="272"/>
      <c r="N310" s="273"/>
      <c r="O310" s="273"/>
      <c r="P310" s="273"/>
      <c r="Q310" s="273"/>
      <c r="R310" s="273"/>
      <c r="S310" s="273"/>
      <c r="T310" s="274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75" t="s">
        <v>243</v>
      </c>
      <c r="AU310" s="275" t="s">
        <v>86</v>
      </c>
      <c r="AV310" s="15" t="s">
        <v>84</v>
      </c>
      <c r="AW310" s="15" t="s">
        <v>32</v>
      </c>
      <c r="AX310" s="15" t="s">
        <v>77</v>
      </c>
      <c r="AY310" s="275" t="s">
        <v>235</v>
      </c>
    </row>
    <row r="311" s="14" customFormat="1">
      <c r="A311" s="14"/>
      <c r="B311" s="255"/>
      <c r="C311" s="256"/>
      <c r="D311" s="245" t="s">
        <v>243</v>
      </c>
      <c r="E311" s="257" t="s">
        <v>1</v>
      </c>
      <c r="F311" s="258" t="s">
        <v>245</v>
      </c>
      <c r="G311" s="256"/>
      <c r="H311" s="259">
        <v>240.87100000000001</v>
      </c>
      <c r="I311" s="260"/>
      <c r="J311" s="256"/>
      <c r="K311" s="256"/>
      <c r="L311" s="261"/>
      <c r="M311" s="262"/>
      <c r="N311" s="263"/>
      <c r="O311" s="263"/>
      <c r="P311" s="263"/>
      <c r="Q311" s="263"/>
      <c r="R311" s="263"/>
      <c r="S311" s="263"/>
      <c r="T311" s="26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65" t="s">
        <v>243</v>
      </c>
      <c r="AU311" s="265" t="s">
        <v>86</v>
      </c>
      <c r="AV311" s="14" t="s">
        <v>241</v>
      </c>
      <c r="AW311" s="14" t="s">
        <v>32</v>
      </c>
      <c r="AX311" s="14" t="s">
        <v>84</v>
      </c>
      <c r="AY311" s="265" t="s">
        <v>235</v>
      </c>
    </row>
    <row r="312" s="2" customFormat="1" ht="66.75" customHeight="1">
      <c r="A312" s="39"/>
      <c r="B312" s="40"/>
      <c r="C312" s="229" t="s">
        <v>404</v>
      </c>
      <c r="D312" s="229" t="s">
        <v>237</v>
      </c>
      <c r="E312" s="230" t="s">
        <v>5688</v>
      </c>
      <c r="F312" s="231" t="s">
        <v>5669</v>
      </c>
      <c r="G312" s="232" t="s">
        <v>163</v>
      </c>
      <c r="H312" s="233">
        <v>963.48400000000004</v>
      </c>
      <c r="I312" s="234"/>
      <c r="J312" s="235">
        <f>ROUND(I312*H312,2)</f>
        <v>0</v>
      </c>
      <c r="K312" s="236"/>
      <c r="L312" s="45"/>
      <c r="M312" s="237" t="s">
        <v>1</v>
      </c>
      <c r="N312" s="238" t="s">
        <v>42</v>
      </c>
      <c r="O312" s="92"/>
      <c r="P312" s="239">
        <f>O312*H312</f>
        <v>0</v>
      </c>
      <c r="Q312" s="239">
        <v>0</v>
      </c>
      <c r="R312" s="239">
        <f>Q312*H312</f>
        <v>0</v>
      </c>
      <c r="S312" s="239">
        <v>0</v>
      </c>
      <c r="T312" s="240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41" t="s">
        <v>241</v>
      </c>
      <c r="AT312" s="241" t="s">
        <v>237</v>
      </c>
      <c r="AU312" s="241" t="s">
        <v>86</v>
      </c>
      <c r="AY312" s="18" t="s">
        <v>235</v>
      </c>
      <c r="BE312" s="242">
        <f>IF(N312="základní",J312,0)</f>
        <v>0</v>
      </c>
      <c r="BF312" s="242">
        <f>IF(N312="snížená",J312,0)</f>
        <v>0</v>
      </c>
      <c r="BG312" s="242">
        <f>IF(N312="zákl. přenesená",J312,0)</f>
        <v>0</v>
      </c>
      <c r="BH312" s="242">
        <f>IF(N312="sníž. přenesená",J312,0)</f>
        <v>0</v>
      </c>
      <c r="BI312" s="242">
        <f>IF(N312="nulová",J312,0)</f>
        <v>0</v>
      </c>
      <c r="BJ312" s="18" t="s">
        <v>84</v>
      </c>
      <c r="BK312" s="242">
        <f>ROUND(I312*H312,2)</f>
        <v>0</v>
      </c>
      <c r="BL312" s="18" t="s">
        <v>241</v>
      </c>
      <c r="BM312" s="241" t="s">
        <v>5689</v>
      </c>
    </row>
    <row r="313" s="15" customFormat="1">
      <c r="A313" s="15"/>
      <c r="B313" s="266"/>
      <c r="C313" s="267"/>
      <c r="D313" s="245" t="s">
        <v>243</v>
      </c>
      <c r="E313" s="268" t="s">
        <v>1</v>
      </c>
      <c r="F313" s="269" t="s">
        <v>5690</v>
      </c>
      <c r="G313" s="267"/>
      <c r="H313" s="268" t="s">
        <v>1</v>
      </c>
      <c r="I313" s="270"/>
      <c r="J313" s="267"/>
      <c r="K313" s="267"/>
      <c r="L313" s="271"/>
      <c r="M313" s="272"/>
      <c r="N313" s="273"/>
      <c r="O313" s="273"/>
      <c r="P313" s="273"/>
      <c r="Q313" s="273"/>
      <c r="R313" s="273"/>
      <c r="S313" s="273"/>
      <c r="T313" s="274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75" t="s">
        <v>243</v>
      </c>
      <c r="AU313" s="275" t="s">
        <v>86</v>
      </c>
      <c r="AV313" s="15" t="s">
        <v>84</v>
      </c>
      <c r="AW313" s="15" t="s">
        <v>32</v>
      </c>
      <c r="AX313" s="15" t="s">
        <v>77</v>
      </c>
      <c r="AY313" s="275" t="s">
        <v>235</v>
      </c>
    </row>
    <row r="314" s="13" customFormat="1">
      <c r="A314" s="13"/>
      <c r="B314" s="243"/>
      <c r="C314" s="244"/>
      <c r="D314" s="245" t="s">
        <v>243</v>
      </c>
      <c r="E314" s="246" t="s">
        <v>1</v>
      </c>
      <c r="F314" s="247" t="s">
        <v>5691</v>
      </c>
      <c r="G314" s="244"/>
      <c r="H314" s="248">
        <v>963.48400000000004</v>
      </c>
      <c r="I314" s="249"/>
      <c r="J314" s="244"/>
      <c r="K314" s="244"/>
      <c r="L314" s="250"/>
      <c r="M314" s="251"/>
      <c r="N314" s="252"/>
      <c r="O314" s="252"/>
      <c r="P314" s="252"/>
      <c r="Q314" s="252"/>
      <c r="R314" s="252"/>
      <c r="S314" s="252"/>
      <c r="T314" s="25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4" t="s">
        <v>243</v>
      </c>
      <c r="AU314" s="254" t="s">
        <v>86</v>
      </c>
      <c r="AV314" s="13" t="s">
        <v>86</v>
      </c>
      <c r="AW314" s="13" t="s">
        <v>32</v>
      </c>
      <c r="AX314" s="13" t="s">
        <v>77</v>
      </c>
      <c r="AY314" s="254" t="s">
        <v>235</v>
      </c>
    </row>
    <row r="315" s="16" customFormat="1">
      <c r="A315" s="16"/>
      <c r="B315" s="276"/>
      <c r="C315" s="277"/>
      <c r="D315" s="245" t="s">
        <v>243</v>
      </c>
      <c r="E315" s="278" t="s">
        <v>1</v>
      </c>
      <c r="F315" s="279" t="s">
        <v>492</v>
      </c>
      <c r="G315" s="277"/>
      <c r="H315" s="280">
        <v>963.48400000000004</v>
      </c>
      <c r="I315" s="281"/>
      <c r="J315" s="277"/>
      <c r="K315" s="277"/>
      <c r="L315" s="282"/>
      <c r="M315" s="283"/>
      <c r="N315" s="284"/>
      <c r="O315" s="284"/>
      <c r="P315" s="284"/>
      <c r="Q315" s="284"/>
      <c r="R315" s="284"/>
      <c r="S315" s="284"/>
      <c r="T315" s="285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T315" s="286" t="s">
        <v>243</v>
      </c>
      <c r="AU315" s="286" t="s">
        <v>86</v>
      </c>
      <c r="AV315" s="16" t="s">
        <v>250</v>
      </c>
      <c r="AW315" s="16" t="s">
        <v>32</v>
      </c>
      <c r="AX315" s="16" t="s">
        <v>77</v>
      </c>
      <c r="AY315" s="286" t="s">
        <v>235</v>
      </c>
    </row>
    <row r="316" s="15" customFormat="1">
      <c r="A316" s="15"/>
      <c r="B316" s="266"/>
      <c r="C316" s="267"/>
      <c r="D316" s="245" t="s">
        <v>243</v>
      </c>
      <c r="E316" s="268" t="s">
        <v>1</v>
      </c>
      <c r="F316" s="269" t="s">
        <v>5604</v>
      </c>
      <c r="G316" s="267"/>
      <c r="H316" s="268" t="s">
        <v>1</v>
      </c>
      <c r="I316" s="270"/>
      <c r="J316" s="267"/>
      <c r="K316" s="267"/>
      <c r="L316" s="271"/>
      <c r="M316" s="272"/>
      <c r="N316" s="273"/>
      <c r="O316" s="273"/>
      <c r="P316" s="273"/>
      <c r="Q316" s="273"/>
      <c r="R316" s="273"/>
      <c r="S316" s="273"/>
      <c r="T316" s="274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5" t="s">
        <v>243</v>
      </c>
      <c r="AU316" s="275" t="s">
        <v>86</v>
      </c>
      <c r="AV316" s="15" t="s">
        <v>84</v>
      </c>
      <c r="AW316" s="15" t="s">
        <v>32</v>
      </c>
      <c r="AX316" s="15" t="s">
        <v>77</v>
      </c>
      <c r="AY316" s="275" t="s">
        <v>235</v>
      </c>
    </row>
    <row r="317" s="14" customFormat="1">
      <c r="A317" s="14"/>
      <c r="B317" s="255"/>
      <c r="C317" s="256"/>
      <c r="D317" s="245" t="s">
        <v>243</v>
      </c>
      <c r="E317" s="257" t="s">
        <v>1</v>
      </c>
      <c r="F317" s="258" t="s">
        <v>245</v>
      </c>
      <c r="G317" s="256"/>
      <c r="H317" s="259">
        <v>963.48400000000004</v>
      </c>
      <c r="I317" s="260"/>
      <c r="J317" s="256"/>
      <c r="K317" s="256"/>
      <c r="L317" s="261"/>
      <c r="M317" s="262"/>
      <c r="N317" s="263"/>
      <c r="O317" s="263"/>
      <c r="P317" s="263"/>
      <c r="Q317" s="263"/>
      <c r="R317" s="263"/>
      <c r="S317" s="263"/>
      <c r="T317" s="26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5" t="s">
        <v>243</v>
      </c>
      <c r="AU317" s="265" t="s">
        <v>86</v>
      </c>
      <c r="AV317" s="14" t="s">
        <v>241</v>
      </c>
      <c r="AW317" s="14" t="s">
        <v>32</v>
      </c>
      <c r="AX317" s="14" t="s">
        <v>84</v>
      </c>
      <c r="AY317" s="265" t="s">
        <v>235</v>
      </c>
    </row>
    <row r="318" s="2" customFormat="1" ht="66.75" customHeight="1">
      <c r="A318" s="39"/>
      <c r="B318" s="40"/>
      <c r="C318" s="229" t="s">
        <v>416</v>
      </c>
      <c r="D318" s="229" t="s">
        <v>237</v>
      </c>
      <c r="E318" s="230" t="s">
        <v>5692</v>
      </c>
      <c r="F318" s="231" t="s">
        <v>5693</v>
      </c>
      <c r="G318" s="232" t="s">
        <v>163</v>
      </c>
      <c r="H318" s="233">
        <v>240.87100000000001</v>
      </c>
      <c r="I318" s="234"/>
      <c r="J318" s="235">
        <f>ROUND(I318*H318,2)</f>
        <v>0</v>
      </c>
      <c r="K318" s="236"/>
      <c r="L318" s="45"/>
      <c r="M318" s="237" t="s">
        <v>1</v>
      </c>
      <c r="N318" s="238" t="s">
        <v>42</v>
      </c>
      <c r="O318" s="92"/>
      <c r="P318" s="239">
        <f>O318*H318</f>
        <v>0</v>
      </c>
      <c r="Q318" s="239">
        <v>0</v>
      </c>
      <c r="R318" s="239">
        <f>Q318*H318</f>
        <v>0</v>
      </c>
      <c r="S318" s="239">
        <v>0</v>
      </c>
      <c r="T318" s="240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41" t="s">
        <v>241</v>
      </c>
      <c r="AT318" s="241" t="s">
        <v>237</v>
      </c>
      <c r="AU318" s="241" t="s">
        <v>86</v>
      </c>
      <c r="AY318" s="18" t="s">
        <v>235</v>
      </c>
      <c r="BE318" s="242">
        <f>IF(N318="základní",J318,0)</f>
        <v>0</v>
      </c>
      <c r="BF318" s="242">
        <f>IF(N318="snížená",J318,0)</f>
        <v>0</v>
      </c>
      <c r="BG318" s="242">
        <f>IF(N318="zákl. přenesená",J318,0)</f>
        <v>0</v>
      </c>
      <c r="BH318" s="242">
        <f>IF(N318="sníž. přenesená",J318,0)</f>
        <v>0</v>
      </c>
      <c r="BI318" s="242">
        <f>IF(N318="nulová",J318,0)</f>
        <v>0</v>
      </c>
      <c r="BJ318" s="18" t="s">
        <v>84</v>
      </c>
      <c r="BK318" s="242">
        <f>ROUND(I318*H318,2)</f>
        <v>0</v>
      </c>
      <c r="BL318" s="18" t="s">
        <v>241</v>
      </c>
      <c r="BM318" s="241" t="s">
        <v>5694</v>
      </c>
    </row>
    <row r="319" s="13" customFormat="1">
      <c r="A319" s="13"/>
      <c r="B319" s="243"/>
      <c r="C319" s="244"/>
      <c r="D319" s="245" t="s">
        <v>243</v>
      </c>
      <c r="E319" s="246" t="s">
        <v>1</v>
      </c>
      <c r="F319" s="247" t="s">
        <v>5612</v>
      </c>
      <c r="G319" s="244"/>
      <c r="H319" s="248">
        <v>171.41300000000001</v>
      </c>
      <c r="I319" s="249"/>
      <c r="J319" s="244"/>
      <c r="K319" s="244"/>
      <c r="L319" s="250"/>
      <c r="M319" s="251"/>
      <c r="N319" s="252"/>
      <c r="O319" s="252"/>
      <c r="P319" s="252"/>
      <c r="Q319" s="252"/>
      <c r="R319" s="252"/>
      <c r="S319" s="252"/>
      <c r="T319" s="25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4" t="s">
        <v>243</v>
      </c>
      <c r="AU319" s="254" t="s">
        <v>86</v>
      </c>
      <c r="AV319" s="13" t="s">
        <v>86</v>
      </c>
      <c r="AW319" s="13" t="s">
        <v>32</v>
      </c>
      <c r="AX319" s="13" t="s">
        <v>77</v>
      </c>
      <c r="AY319" s="254" t="s">
        <v>235</v>
      </c>
    </row>
    <row r="320" s="16" customFormat="1">
      <c r="A320" s="16"/>
      <c r="B320" s="276"/>
      <c r="C320" s="277"/>
      <c r="D320" s="245" t="s">
        <v>243</v>
      </c>
      <c r="E320" s="278" t="s">
        <v>1</v>
      </c>
      <c r="F320" s="279" t="s">
        <v>492</v>
      </c>
      <c r="G320" s="277"/>
      <c r="H320" s="280">
        <v>171.41300000000001</v>
      </c>
      <c r="I320" s="281"/>
      <c r="J320" s="277"/>
      <c r="K320" s="277"/>
      <c r="L320" s="282"/>
      <c r="M320" s="283"/>
      <c r="N320" s="284"/>
      <c r="O320" s="284"/>
      <c r="P320" s="284"/>
      <c r="Q320" s="284"/>
      <c r="R320" s="284"/>
      <c r="S320" s="284"/>
      <c r="T320" s="285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T320" s="286" t="s">
        <v>243</v>
      </c>
      <c r="AU320" s="286" t="s">
        <v>86</v>
      </c>
      <c r="AV320" s="16" t="s">
        <v>250</v>
      </c>
      <c r="AW320" s="16" t="s">
        <v>32</v>
      </c>
      <c r="AX320" s="16" t="s">
        <v>77</v>
      </c>
      <c r="AY320" s="286" t="s">
        <v>235</v>
      </c>
    </row>
    <row r="321" s="13" customFormat="1">
      <c r="A321" s="13"/>
      <c r="B321" s="243"/>
      <c r="C321" s="244"/>
      <c r="D321" s="245" t="s">
        <v>243</v>
      </c>
      <c r="E321" s="246" t="s">
        <v>1</v>
      </c>
      <c r="F321" s="247" t="s">
        <v>5695</v>
      </c>
      <c r="G321" s="244"/>
      <c r="H321" s="248">
        <v>69.457999999999998</v>
      </c>
      <c r="I321" s="249"/>
      <c r="J321" s="244"/>
      <c r="K321" s="244"/>
      <c r="L321" s="250"/>
      <c r="M321" s="251"/>
      <c r="N321" s="252"/>
      <c r="O321" s="252"/>
      <c r="P321" s="252"/>
      <c r="Q321" s="252"/>
      <c r="R321" s="252"/>
      <c r="S321" s="252"/>
      <c r="T321" s="25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4" t="s">
        <v>243</v>
      </c>
      <c r="AU321" s="254" t="s">
        <v>86</v>
      </c>
      <c r="AV321" s="13" t="s">
        <v>86</v>
      </c>
      <c r="AW321" s="13" t="s">
        <v>32</v>
      </c>
      <c r="AX321" s="13" t="s">
        <v>77</v>
      </c>
      <c r="AY321" s="254" t="s">
        <v>235</v>
      </c>
    </row>
    <row r="322" s="16" customFormat="1">
      <c r="A322" s="16"/>
      <c r="B322" s="276"/>
      <c r="C322" s="277"/>
      <c r="D322" s="245" t="s">
        <v>243</v>
      </c>
      <c r="E322" s="278" t="s">
        <v>1</v>
      </c>
      <c r="F322" s="279" t="s">
        <v>492</v>
      </c>
      <c r="G322" s="277"/>
      <c r="H322" s="280">
        <v>69.457999999999998</v>
      </c>
      <c r="I322" s="281"/>
      <c r="J322" s="277"/>
      <c r="K322" s="277"/>
      <c r="L322" s="282"/>
      <c r="M322" s="283"/>
      <c r="N322" s="284"/>
      <c r="O322" s="284"/>
      <c r="P322" s="284"/>
      <c r="Q322" s="284"/>
      <c r="R322" s="284"/>
      <c r="S322" s="284"/>
      <c r="T322" s="285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T322" s="286" t="s">
        <v>243</v>
      </c>
      <c r="AU322" s="286" t="s">
        <v>86</v>
      </c>
      <c r="AV322" s="16" t="s">
        <v>250</v>
      </c>
      <c r="AW322" s="16" t="s">
        <v>32</v>
      </c>
      <c r="AX322" s="16" t="s">
        <v>77</v>
      </c>
      <c r="AY322" s="286" t="s">
        <v>235</v>
      </c>
    </row>
    <row r="323" s="15" customFormat="1">
      <c r="A323" s="15"/>
      <c r="B323" s="266"/>
      <c r="C323" s="267"/>
      <c r="D323" s="245" t="s">
        <v>243</v>
      </c>
      <c r="E323" s="268" t="s">
        <v>1</v>
      </c>
      <c r="F323" s="269" t="s">
        <v>5604</v>
      </c>
      <c r="G323" s="267"/>
      <c r="H323" s="268" t="s">
        <v>1</v>
      </c>
      <c r="I323" s="270"/>
      <c r="J323" s="267"/>
      <c r="K323" s="267"/>
      <c r="L323" s="271"/>
      <c r="M323" s="272"/>
      <c r="N323" s="273"/>
      <c r="O323" s="273"/>
      <c r="P323" s="273"/>
      <c r="Q323" s="273"/>
      <c r="R323" s="273"/>
      <c r="S323" s="273"/>
      <c r="T323" s="274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75" t="s">
        <v>243</v>
      </c>
      <c r="AU323" s="275" t="s">
        <v>86</v>
      </c>
      <c r="AV323" s="15" t="s">
        <v>84</v>
      </c>
      <c r="AW323" s="15" t="s">
        <v>32</v>
      </c>
      <c r="AX323" s="15" t="s">
        <v>77</v>
      </c>
      <c r="AY323" s="275" t="s">
        <v>235</v>
      </c>
    </row>
    <row r="324" s="14" customFormat="1">
      <c r="A324" s="14"/>
      <c r="B324" s="255"/>
      <c r="C324" s="256"/>
      <c r="D324" s="245" t="s">
        <v>243</v>
      </c>
      <c r="E324" s="257" t="s">
        <v>1</v>
      </c>
      <c r="F324" s="258" t="s">
        <v>245</v>
      </c>
      <c r="G324" s="256"/>
      <c r="H324" s="259">
        <v>240.87100000000001</v>
      </c>
      <c r="I324" s="260"/>
      <c r="J324" s="256"/>
      <c r="K324" s="256"/>
      <c r="L324" s="261"/>
      <c r="M324" s="262"/>
      <c r="N324" s="263"/>
      <c r="O324" s="263"/>
      <c r="P324" s="263"/>
      <c r="Q324" s="263"/>
      <c r="R324" s="263"/>
      <c r="S324" s="263"/>
      <c r="T324" s="26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65" t="s">
        <v>243</v>
      </c>
      <c r="AU324" s="265" t="s">
        <v>86</v>
      </c>
      <c r="AV324" s="14" t="s">
        <v>241</v>
      </c>
      <c r="AW324" s="14" t="s">
        <v>32</v>
      </c>
      <c r="AX324" s="14" t="s">
        <v>84</v>
      </c>
      <c r="AY324" s="265" t="s">
        <v>235</v>
      </c>
    </row>
    <row r="325" s="2" customFormat="1" ht="66.75" customHeight="1">
      <c r="A325" s="39"/>
      <c r="B325" s="40"/>
      <c r="C325" s="229" t="s">
        <v>428</v>
      </c>
      <c r="D325" s="229" t="s">
        <v>237</v>
      </c>
      <c r="E325" s="230" t="s">
        <v>5696</v>
      </c>
      <c r="F325" s="231" t="s">
        <v>5681</v>
      </c>
      <c r="G325" s="232" t="s">
        <v>163</v>
      </c>
      <c r="H325" s="233">
        <v>963.48400000000004</v>
      </c>
      <c r="I325" s="234"/>
      <c r="J325" s="235">
        <f>ROUND(I325*H325,2)</f>
        <v>0</v>
      </c>
      <c r="K325" s="236"/>
      <c r="L325" s="45"/>
      <c r="M325" s="237" t="s">
        <v>1</v>
      </c>
      <c r="N325" s="238" t="s">
        <v>42</v>
      </c>
      <c r="O325" s="92"/>
      <c r="P325" s="239">
        <f>O325*H325</f>
        <v>0</v>
      </c>
      <c r="Q325" s="239">
        <v>0</v>
      </c>
      <c r="R325" s="239">
        <f>Q325*H325</f>
        <v>0</v>
      </c>
      <c r="S325" s="239">
        <v>0</v>
      </c>
      <c r="T325" s="240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41" t="s">
        <v>241</v>
      </c>
      <c r="AT325" s="241" t="s">
        <v>237</v>
      </c>
      <c r="AU325" s="241" t="s">
        <v>86</v>
      </c>
      <c r="AY325" s="18" t="s">
        <v>235</v>
      </c>
      <c r="BE325" s="242">
        <f>IF(N325="základní",J325,0)</f>
        <v>0</v>
      </c>
      <c r="BF325" s="242">
        <f>IF(N325="snížená",J325,0)</f>
        <v>0</v>
      </c>
      <c r="BG325" s="242">
        <f>IF(N325="zákl. přenesená",J325,0)</f>
        <v>0</v>
      </c>
      <c r="BH325" s="242">
        <f>IF(N325="sníž. přenesená",J325,0)</f>
        <v>0</v>
      </c>
      <c r="BI325" s="242">
        <f>IF(N325="nulová",J325,0)</f>
        <v>0</v>
      </c>
      <c r="BJ325" s="18" t="s">
        <v>84</v>
      </c>
      <c r="BK325" s="242">
        <f>ROUND(I325*H325,2)</f>
        <v>0</v>
      </c>
      <c r="BL325" s="18" t="s">
        <v>241</v>
      </c>
      <c r="BM325" s="241" t="s">
        <v>5697</v>
      </c>
    </row>
    <row r="326" s="15" customFormat="1">
      <c r="A326" s="15"/>
      <c r="B326" s="266"/>
      <c r="C326" s="267"/>
      <c r="D326" s="245" t="s">
        <v>243</v>
      </c>
      <c r="E326" s="268" t="s">
        <v>1</v>
      </c>
      <c r="F326" s="269" t="s">
        <v>5690</v>
      </c>
      <c r="G326" s="267"/>
      <c r="H326" s="268" t="s">
        <v>1</v>
      </c>
      <c r="I326" s="270"/>
      <c r="J326" s="267"/>
      <c r="K326" s="267"/>
      <c r="L326" s="271"/>
      <c r="M326" s="272"/>
      <c r="N326" s="273"/>
      <c r="O326" s="273"/>
      <c r="P326" s="273"/>
      <c r="Q326" s="273"/>
      <c r="R326" s="273"/>
      <c r="S326" s="273"/>
      <c r="T326" s="274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75" t="s">
        <v>243</v>
      </c>
      <c r="AU326" s="275" t="s">
        <v>86</v>
      </c>
      <c r="AV326" s="15" t="s">
        <v>84</v>
      </c>
      <c r="AW326" s="15" t="s">
        <v>32</v>
      </c>
      <c r="AX326" s="15" t="s">
        <v>77</v>
      </c>
      <c r="AY326" s="275" t="s">
        <v>235</v>
      </c>
    </row>
    <row r="327" s="13" customFormat="1">
      <c r="A327" s="13"/>
      <c r="B327" s="243"/>
      <c r="C327" s="244"/>
      <c r="D327" s="245" t="s">
        <v>243</v>
      </c>
      <c r="E327" s="246" t="s">
        <v>1</v>
      </c>
      <c r="F327" s="247" t="s">
        <v>5698</v>
      </c>
      <c r="G327" s="244"/>
      <c r="H327" s="248">
        <v>963.48400000000004</v>
      </c>
      <c r="I327" s="249"/>
      <c r="J327" s="244"/>
      <c r="K327" s="244"/>
      <c r="L327" s="250"/>
      <c r="M327" s="251"/>
      <c r="N327" s="252"/>
      <c r="O327" s="252"/>
      <c r="P327" s="252"/>
      <c r="Q327" s="252"/>
      <c r="R327" s="252"/>
      <c r="S327" s="252"/>
      <c r="T327" s="25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4" t="s">
        <v>243</v>
      </c>
      <c r="AU327" s="254" t="s">
        <v>86</v>
      </c>
      <c r="AV327" s="13" t="s">
        <v>86</v>
      </c>
      <c r="AW327" s="13" t="s">
        <v>32</v>
      </c>
      <c r="AX327" s="13" t="s">
        <v>77</v>
      </c>
      <c r="AY327" s="254" t="s">
        <v>235</v>
      </c>
    </row>
    <row r="328" s="16" customFormat="1">
      <c r="A328" s="16"/>
      <c r="B328" s="276"/>
      <c r="C328" s="277"/>
      <c r="D328" s="245" t="s">
        <v>243</v>
      </c>
      <c r="E328" s="278" t="s">
        <v>1</v>
      </c>
      <c r="F328" s="279" t="s">
        <v>492</v>
      </c>
      <c r="G328" s="277"/>
      <c r="H328" s="280">
        <v>963.48400000000004</v>
      </c>
      <c r="I328" s="281"/>
      <c r="J328" s="277"/>
      <c r="K328" s="277"/>
      <c r="L328" s="282"/>
      <c r="M328" s="283"/>
      <c r="N328" s="284"/>
      <c r="O328" s="284"/>
      <c r="P328" s="284"/>
      <c r="Q328" s="284"/>
      <c r="R328" s="284"/>
      <c r="S328" s="284"/>
      <c r="T328" s="285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286" t="s">
        <v>243</v>
      </c>
      <c r="AU328" s="286" t="s">
        <v>86</v>
      </c>
      <c r="AV328" s="16" t="s">
        <v>250</v>
      </c>
      <c r="AW328" s="16" t="s">
        <v>32</v>
      </c>
      <c r="AX328" s="16" t="s">
        <v>77</v>
      </c>
      <c r="AY328" s="286" t="s">
        <v>235</v>
      </c>
    </row>
    <row r="329" s="15" customFormat="1">
      <c r="A329" s="15"/>
      <c r="B329" s="266"/>
      <c r="C329" s="267"/>
      <c r="D329" s="245" t="s">
        <v>243</v>
      </c>
      <c r="E329" s="268" t="s">
        <v>1</v>
      </c>
      <c r="F329" s="269" t="s">
        <v>5604</v>
      </c>
      <c r="G329" s="267"/>
      <c r="H329" s="268" t="s">
        <v>1</v>
      </c>
      <c r="I329" s="270"/>
      <c r="J329" s="267"/>
      <c r="K329" s="267"/>
      <c r="L329" s="271"/>
      <c r="M329" s="272"/>
      <c r="N329" s="273"/>
      <c r="O329" s="273"/>
      <c r="P329" s="273"/>
      <c r="Q329" s="273"/>
      <c r="R329" s="273"/>
      <c r="S329" s="273"/>
      <c r="T329" s="274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75" t="s">
        <v>243</v>
      </c>
      <c r="AU329" s="275" t="s">
        <v>86</v>
      </c>
      <c r="AV329" s="15" t="s">
        <v>84</v>
      </c>
      <c r="AW329" s="15" t="s">
        <v>32</v>
      </c>
      <c r="AX329" s="15" t="s">
        <v>77</v>
      </c>
      <c r="AY329" s="275" t="s">
        <v>235</v>
      </c>
    </row>
    <row r="330" s="14" customFormat="1">
      <c r="A330" s="14"/>
      <c r="B330" s="255"/>
      <c r="C330" s="256"/>
      <c r="D330" s="245" t="s">
        <v>243</v>
      </c>
      <c r="E330" s="257" t="s">
        <v>1</v>
      </c>
      <c r="F330" s="258" t="s">
        <v>245</v>
      </c>
      <c r="G330" s="256"/>
      <c r="H330" s="259">
        <v>963.48400000000004</v>
      </c>
      <c r="I330" s="260"/>
      <c r="J330" s="256"/>
      <c r="K330" s="256"/>
      <c r="L330" s="261"/>
      <c r="M330" s="262"/>
      <c r="N330" s="263"/>
      <c r="O330" s="263"/>
      <c r="P330" s="263"/>
      <c r="Q330" s="263"/>
      <c r="R330" s="263"/>
      <c r="S330" s="263"/>
      <c r="T330" s="26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65" t="s">
        <v>243</v>
      </c>
      <c r="AU330" s="265" t="s">
        <v>86</v>
      </c>
      <c r="AV330" s="14" t="s">
        <v>241</v>
      </c>
      <c r="AW330" s="14" t="s">
        <v>32</v>
      </c>
      <c r="AX330" s="14" t="s">
        <v>84</v>
      </c>
      <c r="AY330" s="265" t="s">
        <v>235</v>
      </c>
    </row>
    <row r="331" s="2" customFormat="1" ht="44.25" customHeight="1">
      <c r="A331" s="39"/>
      <c r="B331" s="40"/>
      <c r="C331" s="229" t="s">
        <v>435</v>
      </c>
      <c r="D331" s="229" t="s">
        <v>237</v>
      </c>
      <c r="E331" s="230" t="s">
        <v>5699</v>
      </c>
      <c r="F331" s="231" t="s">
        <v>5700</v>
      </c>
      <c r="G331" s="232" t="s">
        <v>163</v>
      </c>
      <c r="H331" s="233">
        <v>5.9850000000000003</v>
      </c>
      <c r="I331" s="234"/>
      <c r="J331" s="235">
        <f>ROUND(I331*H331,2)</f>
        <v>0</v>
      </c>
      <c r="K331" s="236"/>
      <c r="L331" s="45"/>
      <c r="M331" s="237" t="s">
        <v>1</v>
      </c>
      <c r="N331" s="238" t="s">
        <v>42</v>
      </c>
      <c r="O331" s="92"/>
      <c r="P331" s="239">
        <f>O331*H331</f>
        <v>0</v>
      </c>
      <c r="Q331" s="239">
        <v>0</v>
      </c>
      <c r="R331" s="239">
        <f>Q331*H331</f>
        <v>0</v>
      </c>
      <c r="S331" s="239">
        <v>0</v>
      </c>
      <c r="T331" s="240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41" t="s">
        <v>241</v>
      </c>
      <c r="AT331" s="241" t="s">
        <v>237</v>
      </c>
      <c r="AU331" s="241" t="s">
        <v>86</v>
      </c>
      <c r="AY331" s="18" t="s">
        <v>235</v>
      </c>
      <c r="BE331" s="242">
        <f>IF(N331="základní",J331,0)</f>
        <v>0</v>
      </c>
      <c r="BF331" s="242">
        <f>IF(N331="snížená",J331,0)</f>
        <v>0</v>
      </c>
      <c r="BG331" s="242">
        <f>IF(N331="zákl. přenesená",J331,0)</f>
        <v>0</v>
      </c>
      <c r="BH331" s="242">
        <f>IF(N331="sníž. přenesená",J331,0)</f>
        <v>0</v>
      </c>
      <c r="BI331" s="242">
        <f>IF(N331="nulová",J331,0)</f>
        <v>0</v>
      </c>
      <c r="BJ331" s="18" t="s">
        <v>84</v>
      </c>
      <c r="BK331" s="242">
        <f>ROUND(I331*H331,2)</f>
        <v>0</v>
      </c>
      <c r="BL331" s="18" t="s">
        <v>241</v>
      </c>
      <c r="BM331" s="241" t="s">
        <v>5701</v>
      </c>
    </row>
    <row r="332" s="13" customFormat="1">
      <c r="A332" s="13"/>
      <c r="B332" s="243"/>
      <c r="C332" s="244"/>
      <c r="D332" s="245" t="s">
        <v>243</v>
      </c>
      <c r="E332" s="246" t="s">
        <v>1</v>
      </c>
      <c r="F332" s="247" t="s">
        <v>5650</v>
      </c>
      <c r="G332" s="244"/>
      <c r="H332" s="248">
        <v>5.9850000000000003</v>
      </c>
      <c r="I332" s="249"/>
      <c r="J332" s="244"/>
      <c r="K332" s="244"/>
      <c r="L332" s="250"/>
      <c r="M332" s="251"/>
      <c r="N332" s="252"/>
      <c r="O332" s="252"/>
      <c r="P332" s="252"/>
      <c r="Q332" s="252"/>
      <c r="R332" s="252"/>
      <c r="S332" s="252"/>
      <c r="T332" s="25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4" t="s">
        <v>243</v>
      </c>
      <c r="AU332" s="254" t="s">
        <v>86</v>
      </c>
      <c r="AV332" s="13" t="s">
        <v>86</v>
      </c>
      <c r="AW332" s="13" t="s">
        <v>32</v>
      </c>
      <c r="AX332" s="13" t="s">
        <v>77</v>
      </c>
      <c r="AY332" s="254" t="s">
        <v>235</v>
      </c>
    </row>
    <row r="333" s="16" customFormat="1">
      <c r="A333" s="16"/>
      <c r="B333" s="276"/>
      <c r="C333" s="277"/>
      <c r="D333" s="245" t="s">
        <v>243</v>
      </c>
      <c r="E333" s="278" t="s">
        <v>1</v>
      </c>
      <c r="F333" s="279" t="s">
        <v>492</v>
      </c>
      <c r="G333" s="277"/>
      <c r="H333" s="280">
        <v>5.9850000000000003</v>
      </c>
      <c r="I333" s="281"/>
      <c r="J333" s="277"/>
      <c r="K333" s="277"/>
      <c r="L333" s="282"/>
      <c r="M333" s="283"/>
      <c r="N333" s="284"/>
      <c r="O333" s="284"/>
      <c r="P333" s="284"/>
      <c r="Q333" s="284"/>
      <c r="R333" s="284"/>
      <c r="S333" s="284"/>
      <c r="T333" s="285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T333" s="286" t="s">
        <v>243</v>
      </c>
      <c r="AU333" s="286" t="s">
        <v>86</v>
      </c>
      <c r="AV333" s="16" t="s">
        <v>250</v>
      </c>
      <c r="AW333" s="16" t="s">
        <v>32</v>
      </c>
      <c r="AX333" s="16" t="s">
        <v>77</v>
      </c>
      <c r="AY333" s="286" t="s">
        <v>235</v>
      </c>
    </row>
    <row r="334" s="14" customFormat="1">
      <c r="A334" s="14"/>
      <c r="B334" s="255"/>
      <c r="C334" s="256"/>
      <c r="D334" s="245" t="s">
        <v>243</v>
      </c>
      <c r="E334" s="257" t="s">
        <v>1</v>
      </c>
      <c r="F334" s="258" t="s">
        <v>245</v>
      </c>
      <c r="G334" s="256"/>
      <c r="H334" s="259">
        <v>5.9850000000000003</v>
      </c>
      <c r="I334" s="260"/>
      <c r="J334" s="256"/>
      <c r="K334" s="256"/>
      <c r="L334" s="261"/>
      <c r="M334" s="262"/>
      <c r="N334" s="263"/>
      <c r="O334" s="263"/>
      <c r="P334" s="263"/>
      <c r="Q334" s="263"/>
      <c r="R334" s="263"/>
      <c r="S334" s="263"/>
      <c r="T334" s="26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65" t="s">
        <v>243</v>
      </c>
      <c r="AU334" s="265" t="s">
        <v>86</v>
      </c>
      <c r="AV334" s="14" t="s">
        <v>241</v>
      </c>
      <c r="AW334" s="14" t="s">
        <v>32</v>
      </c>
      <c r="AX334" s="14" t="s">
        <v>84</v>
      </c>
      <c r="AY334" s="265" t="s">
        <v>235</v>
      </c>
    </row>
    <row r="335" s="12" customFormat="1" ht="22.8" customHeight="1">
      <c r="A335" s="12"/>
      <c r="B335" s="213"/>
      <c r="C335" s="214"/>
      <c r="D335" s="215" t="s">
        <v>76</v>
      </c>
      <c r="E335" s="227" t="s">
        <v>331</v>
      </c>
      <c r="F335" s="227" t="s">
        <v>5702</v>
      </c>
      <c r="G335" s="214"/>
      <c r="H335" s="214"/>
      <c r="I335" s="217"/>
      <c r="J335" s="228">
        <f>BK335</f>
        <v>0</v>
      </c>
      <c r="K335" s="214"/>
      <c r="L335" s="219"/>
      <c r="M335" s="220"/>
      <c r="N335" s="221"/>
      <c r="O335" s="221"/>
      <c r="P335" s="222">
        <f>SUM(P336:P379)</f>
        <v>0</v>
      </c>
      <c r="Q335" s="221"/>
      <c r="R335" s="222">
        <f>SUM(R336:R379)</f>
        <v>0</v>
      </c>
      <c r="S335" s="221"/>
      <c r="T335" s="223">
        <f>SUM(T336:T379)</f>
        <v>0</v>
      </c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R335" s="224" t="s">
        <v>84</v>
      </c>
      <c r="AT335" s="225" t="s">
        <v>76</v>
      </c>
      <c r="AU335" s="225" t="s">
        <v>84</v>
      </c>
      <c r="AY335" s="224" t="s">
        <v>235</v>
      </c>
      <c r="BK335" s="226">
        <f>SUM(BK336:BK379)</f>
        <v>0</v>
      </c>
    </row>
    <row r="336" s="2" customFormat="1" ht="44.25" customHeight="1">
      <c r="A336" s="39"/>
      <c r="B336" s="40"/>
      <c r="C336" s="229" t="s">
        <v>443</v>
      </c>
      <c r="D336" s="229" t="s">
        <v>237</v>
      </c>
      <c r="E336" s="230" t="s">
        <v>5703</v>
      </c>
      <c r="F336" s="231" t="s">
        <v>5704</v>
      </c>
      <c r="G336" s="232" t="s">
        <v>163</v>
      </c>
      <c r="H336" s="233">
        <v>65</v>
      </c>
      <c r="I336" s="234"/>
      <c r="J336" s="235">
        <f>ROUND(I336*H336,2)</f>
        <v>0</v>
      </c>
      <c r="K336" s="236"/>
      <c r="L336" s="45"/>
      <c r="M336" s="237" t="s">
        <v>1</v>
      </c>
      <c r="N336" s="238" t="s">
        <v>42</v>
      </c>
      <c r="O336" s="92"/>
      <c r="P336" s="239">
        <f>O336*H336</f>
        <v>0</v>
      </c>
      <c r="Q336" s="239">
        <v>0</v>
      </c>
      <c r="R336" s="239">
        <f>Q336*H336</f>
        <v>0</v>
      </c>
      <c r="S336" s="239">
        <v>0</v>
      </c>
      <c r="T336" s="240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41" t="s">
        <v>241</v>
      </c>
      <c r="AT336" s="241" t="s">
        <v>237</v>
      </c>
      <c r="AU336" s="241" t="s">
        <v>86</v>
      </c>
      <c r="AY336" s="18" t="s">
        <v>235</v>
      </c>
      <c r="BE336" s="242">
        <f>IF(N336="základní",J336,0)</f>
        <v>0</v>
      </c>
      <c r="BF336" s="242">
        <f>IF(N336="snížená",J336,0)</f>
        <v>0</v>
      </c>
      <c r="BG336" s="242">
        <f>IF(N336="zákl. přenesená",J336,0)</f>
        <v>0</v>
      </c>
      <c r="BH336" s="242">
        <f>IF(N336="sníž. přenesená",J336,0)</f>
        <v>0</v>
      </c>
      <c r="BI336" s="242">
        <f>IF(N336="nulová",J336,0)</f>
        <v>0</v>
      </c>
      <c r="BJ336" s="18" t="s">
        <v>84</v>
      </c>
      <c r="BK336" s="242">
        <f>ROUND(I336*H336,2)</f>
        <v>0</v>
      </c>
      <c r="BL336" s="18" t="s">
        <v>241</v>
      </c>
      <c r="BM336" s="241" t="s">
        <v>5705</v>
      </c>
    </row>
    <row r="337" s="13" customFormat="1">
      <c r="A337" s="13"/>
      <c r="B337" s="243"/>
      <c r="C337" s="244"/>
      <c r="D337" s="245" t="s">
        <v>243</v>
      </c>
      <c r="E337" s="246" t="s">
        <v>1</v>
      </c>
      <c r="F337" s="247" t="s">
        <v>5706</v>
      </c>
      <c r="G337" s="244"/>
      <c r="H337" s="248">
        <v>65</v>
      </c>
      <c r="I337" s="249"/>
      <c r="J337" s="244"/>
      <c r="K337" s="244"/>
      <c r="L337" s="250"/>
      <c r="M337" s="251"/>
      <c r="N337" s="252"/>
      <c r="O337" s="252"/>
      <c r="P337" s="252"/>
      <c r="Q337" s="252"/>
      <c r="R337" s="252"/>
      <c r="S337" s="252"/>
      <c r="T337" s="25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4" t="s">
        <v>243</v>
      </c>
      <c r="AU337" s="254" t="s">
        <v>86</v>
      </c>
      <c r="AV337" s="13" t="s">
        <v>86</v>
      </c>
      <c r="AW337" s="13" t="s">
        <v>32</v>
      </c>
      <c r="AX337" s="13" t="s">
        <v>77</v>
      </c>
      <c r="AY337" s="254" t="s">
        <v>235</v>
      </c>
    </row>
    <row r="338" s="14" customFormat="1">
      <c r="A338" s="14"/>
      <c r="B338" s="255"/>
      <c r="C338" s="256"/>
      <c r="D338" s="245" t="s">
        <v>243</v>
      </c>
      <c r="E338" s="257" t="s">
        <v>1</v>
      </c>
      <c r="F338" s="258" t="s">
        <v>245</v>
      </c>
      <c r="G338" s="256"/>
      <c r="H338" s="259">
        <v>65</v>
      </c>
      <c r="I338" s="260"/>
      <c r="J338" s="256"/>
      <c r="K338" s="256"/>
      <c r="L338" s="261"/>
      <c r="M338" s="262"/>
      <c r="N338" s="263"/>
      <c r="O338" s="263"/>
      <c r="P338" s="263"/>
      <c r="Q338" s="263"/>
      <c r="R338" s="263"/>
      <c r="S338" s="263"/>
      <c r="T338" s="26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65" t="s">
        <v>243</v>
      </c>
      <c r="AU338" s="265" t="s">
        <v>86</v>
      </c>
      <c r="AV338" s="14" t="s">
        <v>241</v>
      </c>
      <c r="AW338" s="14" t="s">
        <v>32</v>
      </c>
      <c r="AX338" s="14" t="s">
        <v>84</v>
      </c>
      <c r="AY338" s="265" t="s">
        <v>235</v>
      </c>
    </row>
    <row r="339" s="2" customFormat="1" ht="44.25" customHeight="1">
      <c r="A339" s="39"/>
      <c r="B339" s="40"/>
      <c r="C339" s="229" t="s">
        <v>449</v>
      </c>
      <c r="D339" s="229" t="s">
        <v>237</v>
      </c>
      <c r="E339" s="230" t="s">
        <v>5707</v>
      </c>
      <c r="F339" s="231" t="s">
        <v>5708</v>
      </c>
      <c r="G339" s="232" t="s">
        <v>328</v>
      </c>
      <c r="H339" s="233">
        <v>725.06399999999996</v>
      </c>
      <c r="I339" s="234"/>
      <c r="J339" s="235">
        <f>ROUND(I339*H339,2)</f>
        <v>0</v>
      </c>
      <c r="K339" s="236"/>
      <c r="L339" s="45"/>
      <c r="M339" s="237" t="s">
        <v>1</v>
      </c>
      <c r="N339" s="238" t="s">
        <v>42</v>
      </c>
      <c r="O339" s="92"/>
      <c r="P339" s="239">
        <f>O339*H339</f>
        <v>0</v>
      </c>
      <c r="Q339" s="239">
        <v>0</v>
      </c>
      <c r="R339" s="239">
        <f>Q339*H339</f>
        <v>0</v>
      </c>
      <c r="S339" s="239">
        <v>0</v>
      </c>
      <c r="T339" s="240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41" t="s">
        <v>241</v>
      </c>
      <c r="AT339" s="241" t="s">
        <v>237</v>
      </c>
      <c r="AU339" s="241" t="s">
        <v>86</v>
      </c>
      <c r="AY339" s="18" t="s">
        <v>235</v>
      </c>
      <c r="BE339" s="242">
        <f>IF(N339="základní",J339,0)</f>
        <v>0</v>
      </c>
      <c r="BF339" s="242">
        <f>IF(N339="snížená",J339,0)</f>
        <v>0</v>
      </c>
      <c r="BG339" s="242">
        <f>IF(N339="zákl. přenesená",J339,0)</f>
        <v>0</v>
      </c>
      <c r="BH339" s="242">
        <f>IF(N339="sníž. přenesená",J339,0)</f>
        <v>0</v>
      </c>
      <c r="BI339" s="242">
        <f>IF(N339="nulová",J339,0)</f>
        <v>0</v>
      </c>
      <c r="BJ339" s="18" t="s">
        <v>84</v>
      </c>
      <c r="BK339" s="242">
        <f>ROUND(I339*H339,2)</f>
        <v>0</v>
      </c>
      <c r="BL339" s="18" t="s">
        <v>241</v>
      </c>
      <c r="BM339" s="241" t="s">
        <v>5709</v>
      </c>
    </row>
    <row r="340" s="13" customFormat="1">
      <c r="A340" s="13"/>
      <c r="B340" s="243"/>
      <c r="C340" s="244"/>
      <c r="D340" s="245" t="s">
        <v>243</v>
      </c>
      <c r="E340" s="246" t="s">
        <v>1</v>
      </c>
      <c r="F340" s="247" t="s">
        <v>5710</v>
      </c>
      <c r="G340" s="244"/>
      <c r="H340" s="248">
        <v>346.29899999999998</v>
      </c>
      <c r="I340" s="249"/>
      <c r="J340" s="244"/>
      <c r="K340" s="244"/>
      <c r="L340" s="250"/>
      <c r="M340" s="251"/>
      <c r="N340" s="252"/>
      <c r="O340" s="252"/>
      <c r="P340" s="252"/>
      <c r="Q340" s="252"/>
      <c r="R340" s="252"/>
      <c r="S340" s="252"/>
      <c r="T340" s="25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4" t="s">
        <v>243</v>
      </c>
      <c r="AU340" s="254" t="s">
        <v>86</v>
      </c>
      <c r="AV340" s="13" t="s">
        <v>86</v>
      </c>
      <c r="AW340" s="13" t="s">
        <v>32</v>
      </c>
      <c r="AX340" s="13" t="s">
        <v>77</v>
      </c>
      <c r="AY340" s="254" t="s">
        <v>235</v>
      </c>
    </row>
    <row r="341" s="13" customFormat="1">
      <c r="A341" s="13"/>
      <c r="B341" s="243"/>
      <c r="C341" s="244"/>
      <c r="D341" s="245" t="s">
        <v>243</v>
      </c>
      <c r="E341" s="246" t="s">
        <v>1</v>
      </c>
      <c r="F341" s="247" t="s">
        <v>5711</v>
      </c>
      <c r="G341" s="244"/>
      <c r="H341" s="248">
        <v>378.76499999999999</v>
      </c>
      <c r="I341" s="249"/>
      <c r="J341" s="244"/>
      <c r="K341" s="244"/>
      <c r="L341" s="250"/>
      <c r="M341" s="251"/>
      <c r="N341" s="252"/>
      <c r="O341" s="252"/>
      <c r="P341" s="252"/>
      <c r="Q341" s="252"/>
      <c r="R341" s="252"/>
      <c r="S341" s="252"/>
      <c r="T341" s="25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4" t="s">
        <v>243</v>
      </c>
      <c r="AU341" s="254" t="s">
        <v>86</v>
      </c>
      <c r="AV341" s="13" t="s">
        <v>86</v>
      </c>
      <c r="AW341" s="13" t="s">
        <v>32</v>
      </c>
      <c r="AX341" s="13" t="s">
        <v>77</v>
      </c>
      <c r="AY341" s="254" t="s">
        <v>235</v>
      </c>
    </row>
    <row r="342" s="16" customFormat="1">
      <c r="A342" s="16"/>
      <c r="B342" s="276"/>
      <c r="C342" s="277"/>
      <c r="D342" s="245" t="s">
        <v>243</v>
      </c>
      <c r="E342" s="278" t="s">
        <v>1</v>
      </c>
      <c r="F342" s="279" t="s">
        <v>492</v>
      </c>
      <c r="G342" s="277"/>
      <c r="H342" s="280">
        <v>725.06399999999996</v>
      </c>
      <c r="I342" s="281"/>
      <c r="J342" s="277"/>
      <c r="K342" s="277"/>
      <c r="L342" s="282"/>
      <c r="M342" s="283"/>
      <c r="N342" s="284"/>
      <c r="O342" s="284"/>
      <c r="P342" s="284"/>
      <c r="Q342" s="284"/>
      <c r="R342" s="284"/>
      <c r="S342" s="284"/>
      <c r="T342" s="285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T342" s="286" t="s">
        <v>243</v>
      </c>
      <c r="AU342" s="286" t="s">
        <v>86</v>
      </c>
      <c r="AV342" s="16" t="s">
        <v>250</v>
      </c>
      <c r="AW342" s="16" t="s">
        <v>32</v>
      </c>
      <c r="AX342" s="16" t="s">
        <v>77</v>
      </c>
      <c r="AY342" s="286" t="s">
        <v>235</v>
      </c>
    </row>
    <row r="343" s="14" customFormat="1">
      <c r="A343" s="14"/>
      <c r="B343" s="255"/>
      <c r="C343" s="256"/>
      <c r="D343" s="245" t="s">
        <v>243</v>
      </c>
      <c r="E343" s="257" t="s">
        <v>1</v>
      </c>
      <c r="F343" s="258" t="s">
        <v>245</v>
      </c>
      <c r="G343" s="256"/>
      <c r="H343" s="259">
        <v>725.06399999999996</v>
      </c>
      <c r="I343" s="260"/>
      <c r="J343" s="256"/>
      <c r="K343" s="256"/>
      <c r="L343" s="261"/>
      <c r="M343" s="262"/>
      <c r="N343" s="263"/>
      <c r="O343" s="263"/>
      <c r="P343" s="263"/>
      <c r="Q343" s="263"/>
      <c r="R343" s="263"/>
      <c r="S343" s="263"/>
      <c r="T343" s="26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65" t="s">
        <v>243</v>
      </c>
      <c r="AU343" s="265" t="s">
        <v>86</v>
      </c>
      <c r="AV343" s="14" t="s">
        <v>241</v>
      </c>
      <c r="AW343" s="14" t="s">
        <v>32</v>
      </c>
      <c r="AX343" s="14" t="s">
        <v>84</v>
      </c>
      <c r="AY343" s="265" t="s">
        <v>235</v>
      </c>
    </row>
    <row r="344" s="2" customFormat="1" ht="44.25" customHeight="1">
      <c r="A344" s="39"/>
      <c r="B344" s="40"/>
      <c r="C344" s="229" t="s">
        <v>454</v>
      </c>
      <c r="D344" s="229" t="s">
        <v>237</v>
      </c>
      <c r="E344" s="230" t="s">
        <v>5712</v>
      </c>
      <c r="F344" s="231" t="s">
        <v>5713</v>
      </c>
      <c r="G344" s="232" t="s">
        <v>328</v>
      </c>
      <c r="H344" s="233">
        <v>806.91800000000001</v>
      </c>
      <c r="I344" s="234"/>
      <c r="J344" s="235">
        <f>ROUND(I344*H344,2)</f>
        <v>0</v>
      </c>
      <c r="K344" s="236"/>
      <c r="L344" s="45"/>
      <c r="M344" s="237" t="s">
        <v>1</v>
      </c>
      <c r="N344" s="238" t="s">
        <v>42</v>
      </c>
      <c r="O344" s="92"/>
      <c r="P344" s="239">
        <f>O344*H344</f>
        <v>0</v>
      </c>
      <c r="Q344" s="239">
        <v>0</v>
      </c>
      <c r="R344" s="239">
        <f>Q344*H344</f>
        <v>0</v>
      </c>
      <c r="S344" s="239">
        <v>0</v>
      </c>
      <c r="T344" s="240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41" t="s">
        <v>241</v>
      </c>
      <c r="AT344" s="241" t="s">
        <v>237</v>
      </c>
      <c r="AU344" s="241" t="s">
        <v>86</v>
      </c>
      <c r="AY344" s="18" t="s">
        <v>235</v>
      </c>
      <c r="BE344" s="242">
        <f>IF(N344="základní",J344,0)</f>
        <v>0</v>
      </c>
      <c r="BF344" s="242">
        <f>IF(N344="snížená",J344,0)</f>
        <v>0</v>
      </c>
      <c r="BG344" s="242">
        <f>IF(N344="zákl. přenesená",J344,0)</f>
        <v>0</v>
      </c>
      <c r="BH344" s="242">
        <f>IF(N344="sníž. přenesená",J344,0)</f>
        <v>0</v>
      </c>
      <c r="BI344" s="242">
        <f>IF(N344="nulová",J344,0)</f>
        <v>0</v>
      </c>
      <c r="BJ344" s="18" t="s">
        <v>84</v>
      </c>
      <c r="BK344" s="242">
        <f>ROUND(I344*H344,2)</f>
        <v>0</v>
      </c>
      <c r="BL344" s="18" t="s">
        <v>241</v>
      </c>
      <c r="BM344" s="241" t="s">
        <v>5714</v>
      </c>
    </row>
    <row r="345" s="13" customFormat="1">
      <c r="A345" s="13"/>
      <c r="B345" s="243"/>
      <c r="C345" s="244"/>
      <c r="D345" s="245" t="s">
        <v>243</v>
      </c>
      <c r="E345" s="246" t="s">
        <v>1</v>
      </c>
      <c r="F345" s="247" t="s">
        <v>5715</v>
      </c>
      <c r="G345" s="244"/>
      <c r="H345" s="248">
        <v>385.39400000000001</v>
      </c>
      <c r="I345" s="249"/>
      <c r="J345" s="244"/>
      <c r="K345" s="244"/>
      <c r="L345" s="250"/>
      <c r="M345" s="251"/>
      <c r="N345" s="252"/>
      <c r="O345" s="252"/>
      <c r="P345" s="252"/>
      <c r="Q345" s="252"/>
      <c r="R345" s="252"/>
      <c r="S345" s="252"/>
      <c r="T345" s="25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4" t="s">
        <v>243</v>
      </c>
      <c r="AU345" s="254" t="s">
        <v>86</v>
      </c>
      <c r="AV345" s="13" t="s">
        <v>86</v>
      </c>
      <c r="AW345" s="13" t="s">
        <v>32</v>
      </c>
      <c r="AX345" s="13" t="s">
        <v>77</v>
      </c>
      <c r="AY345" s="254" t="s">
        <v>235</v>
      </c>
    </row>
    <row r="346" s="13" customFormat="1">
      <c r="A346" s="13"/>
      <c r="B346" s="243"/>
      <c r="C346" s="244"/>
      <c r="D346" s="245" t="s">
        <v>243</v>
      </c>
      <c r="E346" s="246" t="s">
        <v>1</v>
      </c>
      <c r="F346" s="247" t="s">
        <v>5716</v>
      </c>
      <c r="G346" s="244"/>
      <c r="H346" s="248">
        <v>421.524</v>
      </c>
      <c r="I346" s="249"/>
      <c r="J346" s="244"/>
      <c r="K346" s="244"/>
      <c r="L346" s="250"/>
      <c r="M346" s="251"/>
      <c r="N346" s="252"/>
      <c r="O346" s="252"/>
      <c r="P346" s="252"/>
      <c r="Q346" s="252"/>
      <c r="R346" s="252"/>
      <c r="S346" s="252"/>
      <c r="T346" s="25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4" t="s">
        <v>243</v>
      </c>
      <c r="AU346" s="254" t="s">
        <v>86</v>
      </c>
      <c r="AV346" s="13" t="s">
        <v>86</v>
      </c>
      <c r="AW346" s="13" t="s">
        <v>32</v>
      </c>
      <c r="AX346" s="13" t="s">
        <v>77</v>
      </c>
      <c r="AY346" s="254" t="s">
        <v>235</v>
      </c>
    </row>
    <row r="347" s="16" customFormat="1">
      <c r="A347" s="16"/>
      <c r="B347" s="276"/>
      <c r="C347" s="277"/>
      <c r="D347" s="245" t="s">
        <v>243</v>
      </c>
      <c r="E347" s="278" t="s">
        <v>1</v>
      </c>
      <c r="F347" s="279" t="s">
        <v>492</v>
      </c>
      <c r="G347" s="277"/>
      <c r="H347" s="280">
        <v>806.91800000000001</v>
      </c>
      <c r="I347" s="281"/>
      <c r="J347" s="277"/>
      <c r="K347" s="277"/>
      <c r="L347" s="282"/>
      <c r="M347" s="283"/>
      <c r="N347" s="284"/>
      <c r="O347" s="284"/>
      <c r="P347" s="284"/>
      <c r="Q347" s="284"/>
      <c r="R347" s="284"/>
      <c r="S347" s="284"/>
      <c r="T347" s="285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T347" s="286" t="s">
        <v>243</v>
      </c>
      <c r="AU347" s="286" t="s">
        <v>86</v>
      </c>
      <c r="AV347" s="16" t="s">
        <v>250</v>
      </c>
      <c r="AW347" s="16" t="s">
        <v>32</v>
      </c>
      <c r="AX347" s="16" t="s">
        <v>77</v>
      </c>
      <c r="AY347" s="286" t="s">
        <v>235</v>
      </c>
    </row>
    <row r="348" s="15" customFormat="1">
      <c r="A348" s="15"/>
      <c r="B348" s="266"/>
      <c r="C348" s="267"/>
      <c r="D348" s="245" t="s">
        <v>243</v>
      </c>
      <c r="E348" s="268" t="s">
        <v>1</v>
      </c>
      <c r="F348" s="269" t="s">
        <v>5604</v>
      </c>
      <c r="G348" s="267"/>
      <c r="H348" s="268" t="s">
        <v>1</v>
      </c>
      <c r="I348" s="270"/>
      <c r="J348" s="267"/>
      <c r="K348" s="267"/>
      <c r="L348" s="271"/>
      <c r="M348" s="272"/>
      <c r="N348" s="273"/>
      <c r="O348" s="273"/>
      <c r="P348" s="273"/>
      <c r="Q348" s="273"/>
      <c r="R348" s="273"/>
      <c r="S348" s="273"/>
      <c r="T348" s="274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75" t="s">
        <v>243</v>
      </c>
      <c r="AU348" s="275" t="s">
        <v>86</v>
      </c>
      <c r="AV348" s="15" t="s">
        <v>84</v>
      </c>
      <c r="AW348" s="15" t="s">
        <v>32</v>
      </c>
      <c r="AX348" s="15" t="s">
        <v>77</v>
      </c>
      <c r="AY348" s="275" t="s">
        <v>235</v>
      </c>
    </row>
    <row r="349" s="14" customFormat="1">
      <c r="A349" s="14"/>
      <c r="B349" s="255"/>
      <c r="C349" s="256"/>
      <c r="D349" s="245" t="s">
        <v>243</v>
      </c>
      <c r="E349" s="257" t="s">
        <v>1</v>
      </c>
      <c r="F349" s="258" t="s">
        <v>245</v>
      </c>
      <c r="G349" s="256"/>
      <c r="H349" s="259">
        <v>806.91800000000001</v>
      </c>
      <c r="I349" s="260"/>
      <c r="J349" s="256"/>
      <c r="K349" s="256"/>
      <c r="L349" s="261"/>
      <c r="M349" s="262"/>
      <c r="N349" s="263"/>
      <c r="O349" s="263"/>
      <c r="P349" s="263"/>
      <c r="Q349" s="263"/>
      <c r="R349" s="263"/>
      <c r="S349" s="263"/>
      <c r="T349" s="26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65" t="s">
        <v>243</v>
      </c>
      <c r="AU349" s="265" t="s">
        <v>86</v>
      </c>
      <c r="AV349" s="14" t="s">
        <v>241</v>
      </c>
      <c r="AW349" s="14" t="s">
        <v>32</v>
      </c>
      <c r="AX349" s="14" t="s">
        <v>84</v>
      </c>
      <c r="AY349" s="265" t="s">
        <v>235</v>
      </c>
    </row>
    <row r="350" s="2" customFormat="1" ht="37.8" customHeight="1">
      <c r="A350" s="39"/>
      <c r="B350" s="40"/>
      <c r="C350" s="229" t="s">
        <v>459</v>
      </c>
      <c r="D350" s="229" t="s">
        <v>237</v>
      </c>
      <c r="E350" s="230" t="s">
        <v>2227</v>
      </c>
      <c r="F350" s="231" t="s">
        <v>5717</v>
      </c>
      <c r="G350" s="232" t="s">
        <v>163</v>
      </c>
      <c r="H350" s="233">
        <v>432.87400000000002</v>
      </c>
      <c r="I350" s="234"/>
      <c r="J350" s="235">
        <f>ROUND(I350*H350,2)</f>
        <v>0</v>
      </c>
      <c r="K350" s="236"/>
      <c r="L350" s="45"/>
      <c r="M350" s="237" t="s">
        <v>1</v>
      </c>
      <c r="N350" s="238" t="s">
        <v>42</v>
      </c>
      <c r="O350" s="92"/>
      <c r="P350" s="239">
        <f>O350*H350</f>
        <v>0</v>
      </c>
      <c r="Q350" s="239">
        <v>0</v>
      </c>
      <c r="R350" s="239">
        <f>Q350*H350</f>
        <v>0</v>
      </c>
      <c r="S350" s="239">
        <v>0</v>
      </c>
      <c r="T350" s="240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41" t="s">
        <v>241</v>
      </c>
      <c r="AT350" s="241" t="s">
        <v>237</v>
      </c>
      <c r="AU350" s="241" t="s">
        <v>86</v>
      </c>
      <c r="AY350" s="18" t="s">
        <v>235</v>
      </c>
      <c r="BE350" s="242">
        <f>IF(N350="základní",J350,0)</f>
        <v>0</v>
      </c>
      <c r="BF350" s="242">
        <f>IF(N350="snížená",J350,0)</f>
        <v>0</v>
      </c>
      <c r="BG350" s="242">
        <f>IF(N350="zákl. přenesená",J350,0)</f>
        <v>0</v>
      </c>
      <c r="BH350" s="242">
        <f>IF(N350="sníž. přenesená",J350,0)</f>
        <v>0</v>
      </c>
      <c r="BI350" s="242">
        <f>IF(N350="nulová",J350,0)</f>
        <v>0</v>
      </c>
      <c r="BJ350" s="18" t="s">
        <v>84</v>
      </c>
      <c r="BK350" s="242">
        <f>ROUND(I350*H350,2)</f>
        <v>0</v>
      </c>
      <c r="BL350" s="18" t="s">
        <v>241</v>
      </c>
      <c r="BM350" s="241" t="s">
        <v>5718</v>
      </c>
    </row>
    <row r="351" s="13" customFormat="1">
      <c r="A351" s="13"/>
      <c r="B351" s="243"/>
      <c r="C351" s="244"/>
      <c r="D351" s="245" t="s">
        <v>243</v>
      </c>
      <c r="E351" s="246" t="s">
        <v>1</v>
      </c>
      <c r="F351" s="247" t="s">
        <v>5719</v>
      </c>
      <c r="G351" s="244"/>
      <c r="H351" s="248">
        <v>216.43700000000001</v>
      </c>
      <c r="I351" s="249"/>
      <c r="J351" s="244"/>
      <c r="K351" s="244"/>
      <c r="L351" s="250"/>
      <c r="M351" s="251"/>
      <c r="N351" s="252"/>
      <c r="O351" s="252"/>
      <c r="P351" s="252"/>
      <c r="Q351" s="252"/>
      <c r="R351" s="252"/>
      <c r="S351" s="252"/>
      <c r="T351" s="25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4" t="s">
        <v>243</v>
      </c>
      <c r="AU351" s="254" t="s">
        <v>86</v>
      </c>
      <c r="AV351" s="13" t="s">
        <v>86</v>
      </c>
      <c r="AW351" s="13" t="s">
        <v>32</v>
      </c>
      <c r="AX351" s="13" t="s">
        <v>77</v>
      </c>
      <c r="AY351" s="254" t="s">
        <v>235</v>
      </c>
    </row>
    <row r="352" s="13" customFormat="1">
      <c r="A352" s="13"/>
      <c r="B352" s="243"/>
      <c r="C352" s="244"/>
      <c r="D352" s="245" t="s">
        <v>243</v>
      </c>
      <c r="E352" s="246" t="s">
        <v>1</v>
      </c>
      <c r="F352" s="247" t="s">
        <v>5720</v>
      </c>
      <c r="G352" s="244"/>
      <c r="H352" s="248">
        <v>216.43700000000001</v>
      </c>
      <c r="I352" s="249"/>
      <c r="J352" s="244"/>
      <c r="K352" s="244"/>
      <c r="L352" s="250"/>
      <c r="M352" s="251"/>
      <c r="N352" s="252"/>
      <c r="O352" s="252"/>
      <c r="P352" s="252"/>
      <c r="Q352" s="252"/>
      <c r="R352" s="252"/>
      <c r="S352" s="252"/>
      <c r="T352" s="25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4" t="s">
        <v>243</v>
      </c>
      <c r="AU352" s="254" t="s">
        <v>86</v>
      </c>
      <c r="AV352" s="13" t="s">
        <v>86</v>
      </c>
      <c r="AW352" s="13" t="s">
        <v>32</v>
      </c>
      <c r="AX352" s="13" t="s">
        <v>77</v>
      </c>
      <c r="AY352" s="254" t="s">
        <v>235</v>
      </c>
    </row>
    <row r="353" s="14" customFormat="1">
      <c r="A353" s="14"/>
      <c r="B353" s="255"/>
      <c r="C353" s="256"/>
      <c r="D353" s="245" t="s">
        <v>243</v>
      </c>
      <c r="E353" s="257" t="s">
        <v>1</v>
      </c>
      <c r="F353" s="258" t="s">
        <v>245</v>
      </c>
      <c r="G353" s="256"/>
      <c r="H353" s="259">
        <v>432.87400000000002</v>
      </c>
      <c r="I353" s="260"/>
      <c r="J353" s="256"/>
      <c r="K353" s="256"/>
      <c r="L353" s="261"/>
      <c r="M353" s="262"/>
      <c r="N353" s="263"/>
      <c r="O353" s="263"/>
      <c r="P353" s="263"/>
      <c r="Q353" s="263"/>
      <c r="R353" s="263"/>
      <c r="S353" s="263"/>
      <c r="T353" s="26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5" t="s">
        <v>243</v>
      </c>
      <c r="AU353" s="265" t="s">
        <v>86</v>
      </c>
      <c r="AV353" s="14" t="s">
        <v>241</v>
      </c>
      <c r="AW353" s="14" t="s">
        <v>32</v>
      </c>
      <c r="AX353" s="14" t="s">
        <v>84</v>
      </c>
      <c r="AY353" s="265" t="s">
        <v>235</v>
      </c>
    </row>
    <row r="354" s="2" customFormat="1" ht="37.8" customHeight="1">
      <c r="A354" s="39"/>
      <c r="B354" s="40"/>
      <c r="C354" s="229" t="s">
        <v>464</v>
      </c>
      <c r="D354" s="229" t="s">
        <v>237</v>
      </c>
      <c r="E354" s="230" t="s">
        <v>5721</v>
      </c>
      <c r="F354" s="231" t="s">
        <v>5722</v>
      </c>
      <c r="G354" s="232" t="s">
        <v>163</v>
      </c>
      <c r="H354" s="233">
        <v>481.74200000000002</v>
      </c>
      <c r="I354" s="234"/>
      <c r="J354" s="235">
        <f>ROUND(I354*H354,2)</f>
        <v>0</v>
      </c>
      <c r="K354" s="236"/>
      <c r="L354" s="45"/>
      <c r="M354" s="237" t="s">
        <v>1</v>
      </c>
      <c r="N354" s="238" t="s">
        <v>42</v>
      </c>
      <c r="O354" s="92"/>
      <c r="P354" s="239">
        <f>O354*H354</f>
        <v>0</v>
      </c>
      <c r="Q354" s="239">
        <v>0</v>
      </c>
      <c r="R354" s="239">
        <f>Q354*H354</f>
        <v>0</v>
      </c>
      <c r="S354" s="239">
        <v>0</v>
      </c>
      <c r="T354" s="240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41" t="s">
        <v>241</v>
      </c>
      <c r="AT354" s="241" t="s">
        <v>237</v>
      </c>
      <c r="AU354" s="241" t="s">
        <v>86</v>
      </c>
      <c r="AY354" s="18" t="s">
        <v>235</v>
      </c>
      <c r="BE354" s="242">
        <f>IF(N354="základní",J354,0)</f>
        <v>0</v>
      </c>
      <c r="BF354" s="242">
        <f>IF(N354="snížená",J354,0)</f>
        <v>0</v>
      </c>
      <c r="BG354" s="242">
        <f>IF(N354="zákl. přenesená",J354,0)</f>
        <v>0</v>
      </c>
      <c r="BH354" s="242">
        <f>IF(N354="sníž. přenesená",J354,0)</f>
        <v>0</v>
      </c>
      <c r="BI354" s="242">
        <f>IF(N354="nulová",J354,0)</f>
        <v>0</v>
      </c>
      <c r="BJ354" s="18" t="s">
        <v>84</v>
      </c>
      <c r="BK354" s="242">
        <f>ROUND(I354*H354,2)</f>
        <v>0</v>
      </c>
      <c r="BL354" s="18" t="s">
        <v>241</v>
      </c>
      <c r="BM354" s="241" t="s">
        <v>5723</v>
      </c>
    </row>
    <row r="355" s="13" customFormat="1">
      <c r="A355" s="13"/>
      <c r="B355" s="243"/>
      <c r="C355" s="244"/>
      <c r="D355" s="245" t="s">
        <v>243</v>
      </c>
      <c r="E355" s="246" t="s">
        <v>1</v>
      </c>
      <c r="F355" s="247" t="s">
        <v>5724</v>
      </c>
      <c r="G355" s="244"/>
      <c r="H355" s="248">
        <v>240.87100000000001</v>
      </c>
      <c r="I355" s="249"/>
      <c r="J355" s="244"/>
      <c r="K355" s="244"/>
      <c r="L355" s="250"/>
      <c r="M355" s="251"/>
      <c r="N355" s="252"/>
      <c r="O355" s="252"/>
      <c r="P355" s="252"/>
      <c r="Q355" s="252"/>
      <c r="R355" s="252"/>
      <c r="S355" s="252"/>
      <c r="T355" s="25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4" t="s">
        <v>243</v>
      </c>
      <c r="AU355" s="254" t="s">
        <v>86</v>
      </c>
      <c r="AV355" s="13" t="s">
        <v>86</v>
      </c>
      <c r="AW355" s="13" t="s">
        <v>32</v>
      </c>
      <c r="AX355" s="13" t="s">
        <v>77</v>
      </c>
      <c r="AY355" s="254" t="s">
        <v>235</v>
      </c>
    </row>
    <row r="356" s="13" customFormat="1">
      <c r="A356" s="13"/>
      <c r="B356" s="243"/>
      <c r="C356" s="244"/>
      <c r="D356" s="245" t="s">
        <v>243</v>
      </c>
      <c r="E356" s="246" t="s">
        <v>1</v>
      </c>
      <c r="F356" s="247" t="s">
        <v>5725</v>
      </c>
      <c r="G356" s="244"/>
      <c r="H356" s="248">
        <v>240.87100000000001</v>
      </c>
      <c r="I356" s="249"/>
      <c r="J356" s="244"/>
      <c r="K356" s="244"/>
      <c r="L356" s="250"/>
      <c r="M356" s="251"/>
      <c r="N356" s="252"/>
      <c r="O356" s="252"/>
      <c r="P356" s="252"/>
      <c r="Q356" s="252"/>
      <c r="R356" s="252"/>
      <c r="S356" s="252"/>
      <c r="T356" s="25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4" t="s">
        <v>243</v>
      </c>
      <c r="AU356" s="254" t="s">
        <v>86</v>
      </c>
      <c r="AV356" s="13" t="s">
        <v>86</v>
      </c>
      <c r="AW356" s="13" t="s">
        <v>32</v>
      </c>
      <c r="AX356" s="13" t="s">
        <v>77</v>
      </c>
      <c r="AY356" s="254" t="s">
        <v>235</v>
      </c>
    </row>
    <row r="357" s="16" customFormat="1">
      <c r="A357" s="16"/>
      <c r="B357" s="276"/>
      <c r="C357" s="277"/>
      <c r="D357" s="245" t="s">
        <v>243</v>
      </c>
      <c r="E357" s="278" t="s">
        <v>1</v>
      </c>
      <c r="F357" s="279" t="s">
        <v>492</v>
      </c>
      <c r="G357" s="277"/>
      <c r="H357" s="280">
        <v>481.74200000000002</v>
      </c>
      <c r="I357" s="281"/>
      <c r="J357" s="277"/>
      <c r="K357" s="277"/>
      <c r="L357" s="282"/>
      <c r="M357" s="283"/>
      <c r="N357" s="284"/>
      <c r="O357" s="284"/>
      <c r="P357" s="284"/>
      <c r="Q357" s="284"/>
      <c r="R357" s="284"/>
      <c r="S357" s="284"/>
      <c r="T357" s="285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T357" s="286" t="s">
        <v>243</v>
      </c>
      <c r="AU357" s="286" t="s">
        <v>86</v>
      </c>
      <c r="AV357" s="16" t="s">
        <v>250</v>
      </c>
      <c r="AW357" s="16" t="s">
        <v>32</v>
      </c>
      <c r="AX357" s="16" t="s">
        <v>77</v>
      </c>
      <c r="AY357" s="286" t="s">
        <v>235</v>
      </c>
    </row>
    <row r="358" s="15" customFormat="1">
      <c r="A358" s="15"/>
      <c r="B358" s="266"/>
      <c r="C358" s="267"/>
      <c r="D358" s="245" t="s">
        <v>243</v>
      </c>
      <c r="E358" s="268" t="s">
        <v>1</v>
      </c>
      <c r="F358" s="269" t="s">
        <v>5604</v>
      </c>
      <c r="G358" s="267"/>
      <c r="H358" s="268" t="s">
        <v>1</v>
      </c>
      <c r="I358" s="270"/>
      <c r="J358" s="267"/>
      <c r="K358" s="267"/>
      <c r="L358" s="271"/>
      <c r="M358" s="272"/>
      <c r="N358" s="273"/>
      <c r="O358" s="273"/>
      <c r="P358" s="273"/>
      <c r="Q358" s="273"/>
      <c r="R358" s="273"/>
      <c r="S358" s="273"/>
      <c r="T358" s="274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75" t="s">
        <v>243</v>
      </c>
      <c r="AU358" s="275" t="s">
        <v>86</v>
      </c>
      <c r="AV358" s="15" t="s">
        <v>84</v>
      </c>
      <c r="AW358" s="15" t="s">
        <v>32</v>
      </c>
      <c r="AX358" s="15" t="s">
        <v>77</v>
      </c>
      <c r="AY358" s="275" t="s">
        <v>235</v>
      </c>
    </row>
    <row r="359" s="14" customFormat="1">
      <c r="A359" s="14"/>
      <c r="B359" s="255"/>
      <c r="C359" s="256"/>
      <c r="D359" s="245" t="s">
        <v>243</v>
      </c>
      <c r="E359" s="257" t="s">
        <v>1</v>
      </c>
      <c r="F359" s="258" t="s">
        <v>245</v>
      </c>
      <c r="G359" s="256"/>
      <c r="H359" s="259">
        <v>481.74200000000002</v>
      </c>
      <c r="I359" s="260"/>
      <c r="J359" s="256"/>
      <c r="K359" s="256"/>
      <c r="L359" s="261"/>
      <c r="M359" s="262"/>
      <c r="N359" s="263"/>
      <c r="O359" s="263"/>
      <c r="P359" s="263"/>
      <c r="Q359" s="263"/>
      <c r="R359" s="263"/>
      <c r="S359" s="263"/>
      <c r="T359" s="26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65" t="s">
        <v>243</v>
      </c>
      <c r="AU359" s="265" t="s">
        <v>86</v>
      </c>
      <c r="AV359" s="14" t="s">
        <v>241</v>
      </c>
      <c r="AW359" s="14" t="s">
        <v>32</v>
      </c>
      <c r="AX359" s="14" t="s">
        <v>84</v>
      </c>
      <c r="AY359" s="265" t="s">
        <v>235</v>
      </c>
    </row>
    <row r="360" s="2" customFormat="1" ht="44.25" customHeight="1">
      <c r="A360" s="39"/>
      <c r="B360" s="40"/>
      <c r="C360" s="229" t="s">
        <v>470</v>
      </c>
      <c r="D360" s="229" t="s">
        <v>237</v>
      </c>
      <c r="E360" s="230" t="s">
        <v>302</v>
      </c>
      <c r="F360" s="231" t="s">
        <v>5726</v>
      </c>
      <c r="G360" s="232" t="s">
        <v>163</v>
      </c>
      <c r="H360" s="233">
        <v>48.015999999999998</v>
      </c>
      <c r="I360" s="234"/>
      <c r="J360" s="235">
        <f>ROUND(I360*H360,2)</f>
        <v>0</v>
      </c>
      <c r="K360" s="236"/>
      <c r="L360" s="45"/>
      <c r="M360" s="237" t="s">
        <v>1</v>
      </c>
      <c r="N360" s="238" t="s">
        <v>42</v>
      </c>
      <c r="O360" s="92"/>
      <c r="P360" s="239">
        <f>O360*H360</f>
        <v>0</v>
      </c>
      <c r="Q360" s="239">
        <v>0</v>
      </c>
      <c r="R360" s="239">
        <f>Q360*H360</f>
        <v>0</v>
      </c>
      <c r="S360" s="239">
        <v>0</v>
      </c>
      <c r="T360" s="240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41" t="s">
        <v>241</v>
      </c>
      <c r="AT360" s="241" t="s">
        <v>237</v>
      </c>
      <c r="AU360" s="241" t="s">
        <v>86</v>
      </c>
      <c r="AY360" s="18" t="s">
        <v>235</v>
      </c>
      <c r="BE360" s="242">
        <f>IF(N360="základní",J360,0)</f>
        <v>0</v>
      </c>
      <c r="BF360" s="242">
        <f>IF(N360="snížená",J360,0)</f>
        <v>0</v>
      </c>
      <c r="BG360" s="242">
        <f>IF(N360="zákl. přenesená",J360,0)</f>
        <v>0</v>
      </c>
      <c r="BH360" s="242">
        <f>IF(N360="sníž. přenesená",J360,0)</f>
        <v>0</v>
      </c>
      <c r="BI360" s="242">
        <f>IF(N360="nulová",J360,0)</f>
        <v>0</v>
      </c>
      <c r="BJ360" s="18" t="s">
        <v>84</v>
      </c>
      <c r="BK360" s="242">
        <f>ROUND(I360*H360,2)</f>
        <v>0</v>
      </c>
      <c r="BL360" s="18" t="s">
        <v>241</v>
      </c>
      <c r="BM360" s="241" t="s">
        <v>5727</v>
      </c>
    </row>
    <row r="361" s="13" customFormat="1">
      <c r="A361" s="13"/>
      <c r="B361" s="243"/>
      <c r="C361" s="244"/>
      <c r="D361" s="245" t="s">
        <v>243</v>
      </c>
      <c r="E361" s="246" t="s">
        <v>1</v>
      </c>
      <c r="F361" s="247" t="s">
        <v>5728</v>
      </c>
      <c r="G361" s="244"/>
      <c r="H361" s="248">
        <v>0.16</v>
      </c>
      <c r="I361" s="249"/>
      <c r="J361" s="244"/>
      <c r="K361" s="244"/>
      <c r="L361" s="250"/>
      <c r="M361" s="251"/>
      <c r="N361" s="252"/>
      <c r="O361" s="252"/>
      <c r="P361" s="252"/>
      <c r="Q361" s="252"/>
      <c r="R361" s="252"/>
      <c r="S361" s="252"/>
      <c r="T361" s="25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4" t="s">
        <v>243</v>
      </c>
      <c r="AU361" s="254" t="s">
        <v>86</v>
      </c>
      <c r="AV361" s="13" t="s">
        <v>86</v>
      </c>
      <c r="AW361" s="13" t="s">
        <v>32</v>
      </c>
      <c r="AX361" s="13" t="s">
        <v>77</v>
      </c>
      <c r="AY361" s="254" t="s">
        <v>235</v>
      </c>
    </row>
    <row r="362" s="13" customFormat="1">
      <c r="A362" s="13"/>
      <c r="B362" s="243"/>
      <c r="C362" s="244"/>
      <c r="D362" s="245" t="s">
        <v>243</v>
      </c>
      <c r="E362" s="246" t="s">
        <v>1</v>
      </c>
      <c r="F362" s="247" t="s">
        <v>5729</v>
      </c>
      <c r="G362" s="244"/>
      <c r="H362" s="248">
        <v>5.9240000000000004</v>
      </c>
      <c r="I362" s="249"/>
      <c r="J362" s="244"/>
      <c r="K362" s="244"/>
      <c r="L362" s="250"/>
      <c r="M362" s="251"/>
      <c r="N362" s="252"/>
      <c r="O362" s="252"/>
      <c r="P362" s="252"/>
      <c r="Q362" s="252"/>
      <c r="R362" s="252"/>
      <c r="S362" s="252"/>
      <c r="T362" s="25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4" t="s">
        <v>243</v>
      </c>
      <c r="AU362" s="254" t="s">
        <v>86</v>
      </c>
      <c r="AV362" s="13" t="s">
        <v>86</v>
      </c>
      <c r="AW362" s="13" t="s">
        <v>32</v>
      </c>
      <c r="AX362" s="13" t="s">
        <v>77</v>
      </c>
      <c r="AY362" s="254" t="s">
        <v>235</v>
      </c>
    </row>
    <row r="363" s="13" customFormat="1">
      <c r="A363" s="13"/>
      <c r="B363" s="243"/>
      <c r="C363" s="244"/>
      <c r="D363" s="245" t="s">
        <v>243</v>
      </c>
      <c r="E363" s="246" t="s">
        <v>1</v>
      </c>
      <c r="F363" s="247" t="s">
        <v>5730</v>
      </c>
      <c r="G363" s="244"/>
      <c r="H363" s="248">
        <v>0.040000000000000001</v>
      </c>
      <c r="I363" s="249"/>
      <c r="J363" s="244"/>
      <c r="K363" s="244"/>
      <c r="L363" s="250"/>
      <c r="M363" s="251"/>
      <c r="N363" s="252"/>
      <c r="O363" s="252"/>
      <c r="P363" s="252"/>
      <c r="Q363" s="252"/>
      <c r="R363" s="252"/>
      <c r="S363" s="252"/>
      <c r="T363" s="25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4" t="s">
        <v>243</v>
      </c>
      <c r="AU363" s="254" t="s">
        <v>86</v>
      </c>
      <c r="AV363" s="13" t="s">
        <v>86</v>
      </c>
      <c r="AW363" s="13" t="s">
        <v>32</v>
      </c>
      <c r="AX363" s="13" t="s">
        <v>77</v>
      </c>
      <c r="AY363" s="254" t="s">
        <v>235</v>
      </c>
    </row>
    <row r="364" s="16" customFormat="1">
      <c r="A364" s="16"/>
      <c r="B364" s="276"/>
      <c r="C364" s="277"/>
      <c r="D364" s="245" t="s">
        <v>243</v>
      </c>
      <c r="E364" s="278" t="s">
        <v>1</v>
      </c>
      <c r="F364" s="279" t="s">
        <v>492</v>
      </c>
      <c r="G364" s="277"/>
      <c r="H364" s="280">
        <v>6.1240000000000006</v>
      </c>
      <c r="I364" s="281"/>
      <c r="J364" s="277"/>
      <c r="K364" s="277"/>
      <c r="L364" s="282"/>
      <c r="M364" s="283"/>
      <c r="N364" s="284"/>
      <c r="O364" s="284"/>
      <c r="P364" s="284"/>
      <c r="Q364" s="284"/>
      <c r="R364" s="284"/>
      <c r="S364" s="284"/>
      <c r="T364" s="285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T364" s="286" t="s">
        <v>243</v>
      </c>
      <c r="AU364" s="286" t="s">
        <v>86</v>
      </c>
      <c r="AV364" s="16" t="s">
        <v>250</v>
      </c>
      <c r="AW364" s="16" t="s">
        <v>32</v>
      </c>
      <c r="AX364" s="16" t="s">
        <v>77</v>
      </c>
      <c r="AY364" s="286" t="s">
        <v>235</v>
      </c>
    </row>
    <row r="365" s="15" customFormat="1">
      <c r="A365" s="15"/>
      <c r="B365" s="266"/>
      <c r="C365" s="267"/>
      <c r="D365" s="245" t="s">
        <v>243</v>
      </c>
      <c r="E365" s="268" t="s">
        <v>1</v>
      </c>
      <c r="F365" s="269" t="s">
        <v>5731</v>
      </c>
      <c r="G365" s="267"/>
      <c r="H365" s="268" t="s">
        <v>1</v>
      </c>
      <c r="I365" s="270"/>
      <c r="J365" s="267"/>
      <c r="K365" s="267"/>
      <c r="L365" s="271"/>
      <c r="M365" s="272"/>
      <c r="N365" s="273"/>
      <c r="O365" s="273"/>
      <c r="P365" s="273"/>
      <c r="Q365" s="273"/>
      <c r="R365" s="273"/>
      <c r="S365" s="273"/>
      <c r="T365" s="274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75" t="s">
        <v>243</v>
      </c>
      <c r="AU365" s="275" t="s">
        <v>86</v>
      </c>
      <c r="AV365" s="15" t="s">
        <v>84</v>
      </c>
      <c r="AW365" s="15" t="s">
        <v>32</v>
      </c>
      <c r="AX365" s="15" t="s">
        <v>77</v>
      </c>
      <c r="AY365" s="275" t="s">
        <v>235</v>
      </c>
    </row>
    <row r="366" s="13" customFormat="1">
      <c r="A366" s="13"/>
      <c r="B366" s="243"/>
      <c r="C366" s="244"/>
      <c r="D366" s="245" t="s">
        <v>243</v>
      </c>
      <c r="E366" s="246" t="s">
        <v>1</v>
      </c>
      <c r="F366" s="247" t="s">
        <v>5732</v>
      </c>
      <c r="G366" s="244"/>
      <c r="H366" s="248">
        <v>77.616</v>
      </c>
      <c r="I366" s="249"/>
      <c r="J366" s="244"/>
      <c r="K366" s="244"/>
      <c r="L366" s="250"/>
      <c r="M366" s="251"/>
      <c r="N366" s="252"/>
      <c r="O366" s="252"/>
      <c r="P366" s="252"/>
      <c r="Q366" s="252"/>
      <c r="R366" s="252"/>
      <c r="S366" s="252"/>
      <c r="T366" s="25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4" t="s">
        <v>243</v>
      </c>
      <c r="AU366" s="254" t="s">
        <v>86</v>
      </c>
      <c r="AV366" s="13" t="s">
        <v>86</v>
      </c>
      <c r="AW366" s="13" t="s">
        <v>32</v>
      </c>
      <c r="AX366" s="13" t="s">
        <v>77</v>
      </c>
      <c r="AY366" s="254" t="s">
        <v>235</v>
      </c>
    </row>
    <row r="367" s="13" customFormat="1">
      <c r="A367" s="13"/>
      <c r="B367" s="243"/>
      <c r="C367" s="244"/>
      <c r="D367" s="245" t="s">
        <v>243</v>
      </c>
      <c r="E367" s="246" t="s">
        <v>1</v>
      </c>
      <c r="F367" s="247" t="s">
        <v>5733</v>
      </c>
      <c r="G367" s="244"/>
      <c r="H367" s="248">
        <v>-6.468</v>
      </c>
      <c r="I367" s="249"/>
      <c r="J367" s="244"/>
      <c r="K367" s="244"/>
      <c r="L367" s="250"/>
      <c r="M367" s="251"/>
      <c r="N367" s="252"/>
      <c r="O367" s="252"/>
      <c r="P367" s="252"/>
      <c r="Q367" s="252"/>
      <c r="R367" s="252"/>
      <c r="S367" s="252"/>
      <c r="T367" s="25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4" t="s">
        <v>243</v>
      </c>
      <c r="AU367" s="254" t="s">
        <v>86</v>
      </c>
      <c r="AV367" s="13" t="s">
        <v>86</v>
      </c>
      <c r="AW367" s="13" t="s">
        <v>32</v>
      </c>
      <c r="AX367" s="13" t="s">
        <v>77</v>
      </c>
      <c r="AY367" s="254" t="s">
        <v>235</v>
      </c>
    </row>
    <row r="368" s="13" customFormat="1">
      <c r="A368" s="13"/>
      <c r="B368" s="243"/>
      <c r="C368" s="244"/>
      <c r="D368" s="245" t="s">
        <v>243</v>
      </c>
      <c r="E368" s="246" t="s">
        <v>1</v>
      </c>
      <c r="F368" s="247" t="s">
        <v>5734</v>
      </c>
      <c r="G368" s="244"/>
      <c r="H368" s="248">
        <v>-28.128</v>
      </c>
      <c r="I368" s="249"/>
      <c r="J368" s="244"/>
      <c r="K368" s="244"/>
      <c r="L368" s="250"/>
      <c r="M368" s="251"/>
      <c r="N368" s="252"/>
      <c r="O368" s="252"/>
      <c r="P368" s="252"/>
      <c r="Q368" s="252"/>
      <c r="R368" s="252"/>
      <c r="S368" s="252"/>
      <c r="T368" s="25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4" t="s">
        <v>243</v>
      </c>
      <c r="AU368" s="254" t="s">
        <v>86</v>
      </c>
      <c r="AV368" s="13" t="s">
        <v>86</v>
      </c>
      <c r="AW368" s="13" t="s">
        <v>32</v>
      </c>
      <c r="AX368" s="13" t="s">
        <v>77</v>
      </c>
      <c r="AY368" s="254" t="s">
        <v>235</v>
      </c>
    </row>
    <row r="369" s="13" customFormat="1">
      <c r="A369" s="13"/>
      <c r="B369" s="243"/>
      <c r="C369" s="244"/>
      <c r="D369" s="245" t="s">
        <v>243</v>
      </c>
      <c r="E369" s="246" t="s">
        <v>1</v>
      </c>
      <c r="F369" s="247" t="s">
        <v>5735</v>
      </c>
      <c r="G369" s="244"/>
      <c r="H369" s="248">
        <v>-1.1279999999999999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243</v>
      </c>
      <c r="AU369" s="254" t="s">
        <v>86</v>
      </c>
      <c r="AV369" s="13" t="s">
        <v>86</v>
      </c>
      <c r="AW369" s="13" t="s">
        <v>32</v>
      </c>
      <c r="AX369" s="13" t="s">
        <v>77</v>
      </c>
      <c r="AY369" s="254" t="s">
        <v>235</v>
      </c>
    </row>
    <row r="370" s="16" customFormat="1">
      <c r="A370" s="16"/>
      <c r="B370" s="276"/>
      <c r="C370" s="277"/>
      <c r="D370" s="245" t="s">
        <v>243</v>
      </c>
      <c r="E370" s="278" t="s">
        <v>1</v>
      </c>
      <c r="F370" s="279" t="s">
        <v>492</v>
      </c>
      <c r="G370" s="277"/>
      <c r="H370" s="280">
        <v>41.891999999999996</v>
      </c>
      <c r="I370" s="281"/>
      <c r="J370" s="277"/>
      <c r="K370" s="277"/>
      <c r="L370" s="282"/>
      <c r="M370" s="283"/>
      <c r="N370" s="284"/>
      <c r="O370" s="284"/>
      <c r="P370" s="284"/>
      <c r="Q370" s="284"/>
      <c r="R370" s="284"/>
      <c r="S370" s="284"/>
      <c r="T370" s="285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T370" s="286" t="s">
        <v>243</v>
      </c>
      <c r="AU370" s="286" t="s">
        <v>86</v>
      </c>
      <c r="AV370" s="16" t="s">
        <v>250</v>
      </c>
      <c r="AW370" s="16" t="s">
        <v>32</v>
      </c>
      <c r="AX370" s="16" t="s">
        <v>77</v>
      </c>
      <c r="AY370" s="286" t="s">
        <v>235</v>
      </c>
    </row>
    <row r="371" s="14" customFormat="1">
      <c r="A371" s="14"/>
      <c r="B371" s="255"/>
      <c r="C371" s="256"/>
      <c r="D371" s="245" t="s">
        <v>243</v>
      </c>
      <c r="E371" s="257" t="s">
        <v>1</v>
      </c>
      <c r="F371" s="258" t="s">
        <v>245</v>
      </c>
      <c r="G371" s="256"/>
      <c r="H371" s="259">
        <v>48.015999999999991</v>
      </c>
      <c r="I371" s="260"/>
      <c r="J371" s="256"/>
      <c r="K371" s="256"/>
      <c r="L371" s="261"/>
      <c r="M371" s="262"/>
      <c r="N371" s="263"/>
      <c r="O371" s="263"/>
      <c r="P371" s="263"/>
      <c r="Q371" s="263"/>
      <c r="R371" s="263"/>
      <c r="S371" s="263"/>
      <c r="T371" s="26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5" t="s">
        <v>243</v>
      </c>
      <c r="AU371" s="265" t="s">
        <v>86</v>
      </c>
      <c r="AV371" s="14" t="s">
        <v>241</v>
      </c>
      <c r="AW371" s="14" t="s">
        <v>32</v>
      </c>
      <c r="AX371" s="14" t="s">
        <v>84</v>
      </c>
      <c r="AY371" s="265" t="s">
        <v>235</v>
      </c>
    </row>
    <row r="372" s="2" customFormat="1" ht="66.75" customHeight="1">
      <c r="A372" s="39"/>
      <c r="B372" s="40"/>
      <c r="C372" s="229" t="s">
        <v>479</v>
      </c>
      <c r="D372" s="229" t="s">
        <v>237</v>
      </c>
      <c r="E372" s="230" t="s">
        <v>5736</v>
      </c>
      <c r="F372" s="231" t="s">
        <v>5737</v>
      </c>
      <c r="G372" s="232" t="s">
        <v>163</v>
      </c>
      <c r="H372" s="233">
        <v>28.128</v>
      </c>
      <c r="I372" s="234"/>
      <c r="J372" s="235">
        <f>ROUND(I372*H372,2)</f>
        <v>0</v>
      </c>
      <c r="K372" s="236"/>
      <c r="L372" s="45"/>
      <c r="M372" s="237" t="s">
        <v>1</v>
      </c>
      <c r="N372" s="238" t="s">
        <v>42</v>
      </c>
      <c r="O372" s="92"/>
      <c r="P372" s="239">
        <f>O372*H372</f>
        <v>0</v>
      </c>
      <c r="Q372" s="239">
        <v>0</v>
      </c>
      <c r="R372" s="239">
        <f>Q372*H372</f>
        <v>0</v>
      </c>
      <c r="S372" s="239">
        <v>0</v>
      </c>
      <c r="T372" s="240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41" t="s">
        <v>241</v>
      </c>
      <c r="AT372" s="241" t="s">
        <v>237</v>
      </c>
      <c r="AU372" s="241" t="s">
        <v>86</v>
      </c>
      <c r="AY372" s="18" t="s">
        <v>235</v>
      </c>
      <c r="BE372" s="242">
        <f>IF(N372="základní",J372,0)</f>
        <v>0</v>
      </c>
      <c r="BF372" s="242">
        <f>IF(N372="snížená",J372,0)</f>
        <v>0</v>
      </c>
      <c r="BG372" s="242">
        <f>IF(N372="zákl. přenesená",J372,0)</f>
        <v>0</v>
      </c>
      <c r="BH372" s="242">
        <f>IF(N372="sníž. přenesená",J372,0)</f>
        <v>0</v>
      </c>
      <c r="BI372" s="242">
        <f>IF(N372="nulová",J372,0)</f>
        <v>0</v>
      </c>
      <c r="BJ372" s="18" t="s">
        <v>84</v>
      </c>
      <c r="BK372" s="242">
        <f>ROUND(I372*H372,2)</f>
        <v>0</v>
      </c>
      <c r="BL372" s="18" t="s">
        <v>241</v>
      </c>
      <c r="BM372" s="241" t="s">
        <v>5738</v>
      </c>
    </row>
    <row r="373" s="13" customFormat="1">
      <c r="A373" s="13"/>
      <c r="B373" s="243"/>
      <c r="C373" s="244"/>
      <c r="D373" s="245" t="s">
        <v>243</v>
      </c>
      <c r="E373" s="246" t="s">
        <v>1</v>
      </c>
      <c r="F373" s="247" t="s">
        <v>5739</v>
      </c>
      <c r="G373" s="244"/>
      <c r="H373" s="248">
        <v>29.753</v>
      </c>
      <c r="I373" s="249"/>
      <c r="J373" s="244"/>
      <c r="K373" s="244"/>
      <c r="L373" s="250"/>
      <c r="M373" s="251"/>
      <c r="N373" s="252"/>
      <c r="O373" s="252"/>
      <c r="P373" s="252"/>
      <c r="Q373" s="252"/>
      <c r="R373" s="252"/>
      <c r="S373" s="252"/>
      <c r="T373" s="25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4" t="s">
        <v>243</v>
      </c>
      <c r="AU373" s="254" t="s">
        <v>86</v>
      </c>
      <c r="AV373" s="13" t="s">
        <v>86</v>
      </c>
      <c r="AW373" s="13" t="s">
        <v>32</v>
      </c>
      <c r="AX373" s="13" t="s">
        <v>77</v>
      </c>
      <c r="AY373" s="254" t="s">
        <v>235</v>
      </c>
    </row>
    <row r="374" s="13" customFormat="1">
      <c r="A374" s="13"/>
      <c r="B374" s="243"/>
      <c r="C374" s="244"/>
      <c r="D374" s="245" t="s">
        <v>243</v>
      </c>
      <c r="E374" s="246" t="s">
        <v>1</v>
      </c>
      <c r="F374" s="247" t="s">
        <v>5740</v>
      </c>
      <c r="G374" s="244"/>
      <c r="H374" s="248">
        <v>-1.625</v>
      </c>
      <c r="I374" s="249"/>
      <c r="J374" s="244"/>
      <c r="K374" s="244"/>
      <c r="L374" s="250"/>
      <c r="M374" s="251"/>
      <c r="N374" s="252"/>
      <c r="O374" s="252"/>
      <c r="P374" s="252"/>
      <c r="Q374" s="252"/>
      <c r="R374" s="252"/>
      <c r="S374" s="252"/>
      <c r="T374" s="25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4" t="s">
        <v>243</v>
      </c>
      <c r="AU374" s="254" t="s">
        <v>86</v>
      </c>
      <c r="AV374" s="13" t="s">
        <v>86</v>
      </c>
      <c r="AW374" s="13" t="s">
        <v>32</v>
      </c>
      <c r="AX374" s="13" t="s">
        <v>77</v>
      </c>
      <c r="AY374" s="254" t="s">
        <v>235</v>
      </c>
    </row>
    <row r="375" s="16" customFormat="1">
      <c r="A375" s="16"/>
      <c r="B375" s="276"/>
      <c r="C375" s="277"/>
      <c r="D375" s="245" t="s">
        <v>243</v>
      </c>
      <c r="E375" s="278" t="s">
        <v>1</v>
      </c>
      <c r="F375" s="279" t="s">
        <v>492</v>
      </c>
      <c r="G375" s="277"/>
      <c r="H375" s="280">
        <v>28.128</v>
      </c>
      <c r="I375" s="281"/>
      <c r="J375" s="277"/>
      <c r="K375" s="277"/>
      <c r="L375" s="282"/>
      <c r="M375" s="283"/>
      <c r="N375" s="284"/>
      <c r="O375" s="284"/>
      <c r="P375" s="284"/>
      <c r="Q375" s="284"/>
      <c r="R375" s="284"/>
      <c r="S375" s="284"/>
      <c r="T375" s="285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86" t="s">
        <v>243</v>
      </c>
      <c r="AU375" s="286" t="s">
        <v>86</v>
      </c>
      <c r="AV375" s="16" t="s">
        <v>250</v>
      </c>
      <c r="AW375" s="16" t="s">
        <v>32</v>
      </c>
      <c r="AX375" s="16" t="s">
        <v>77</v>
      </c>
      <c r="AY375" s="286" t="s">
        <v>235</v>
      </c>
    </row>
    <row r="376" s="14" customFormat="1">
      <c r="A376" s="14"/>
      <c r="B376" s="255"/>
      <c r="C376" s="256"/>
      <c r="D376" s="245" t="s">
        <v>243</v>
      </c>
      <c r="E376" s="257" t="s">
        <v>1</v>
      </c>
      <c r="F376" s="258" t="s">
        <v>245</v>
      </c>
      <c r="G376" s="256"/>
      <c r="H376" s="259">
        <v>28.128</v>
      </c>
      <c r="I376" s="260"/>
      <c r="J376" s="256"/>
      <c r="K376" s="256"/>
      <c r="L376" s="261"/>
      <c r="M376" s="262"/>
      <c r="N376" s="263"/>
      <c r="O376" s="263"/>
      <c r="P376" s="263"/>
      <c r="Q376" s="263"/>
      <c r="R376" s="263"/>
      <c r="S376" s="263"/>
      <c r="T376" s="26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65" t="s">
        <v>243</v>
      </c>
      <c r="AU376" s="265" t="s">
        <v>86</v>
      </c>
      <c r="AV376" s="14" t="s">
        <v>241</v>
      </c>
      <c r="AW376" s="14" t="s">
        <v>32</v>
      </c>
      <c r="AX376" s="14" t="s">
        <v>84</v>
      </c>
      <c r="AY376" s="265" t="s">
        <v>235</v>
      </c>
    </row>
    <row r="377" s="2" customFormat="1" ht="16.5" customHeight="1">
      <c r="A377" s="39"/>
      <c r="B377" s="40"/>
      <c r="C377" s="287" t="s">
        <v>493</v>
      </c>
      <c r="D377" s="287" t="s">
        <v>518</v>
      </c>
      <c r="E377" s="288" t="s">
        <v>5741</v>
      </c>
      <c r="F377" s="289" t="s">
        <v>5742</v>
      </c>
      <c r="G377" s="290" t="s">
        <v>328</v>
      </c>
      <c r="H377" s="291">
        <v>60.469000000000001</v>
      </c>
      <c r="I377" s="292"/>
      <c r="J377" s="293">
        <f>ROUND(I377*H377,2)</f>
        <v>0</v>
      </c>
      <c r="K377" s="294"/>
      <c r="L377" s="295"/>
      <c r="M377" s="296" t="s">
        <v>1</v>
      </c>
      <c r="N377" s="297" t="s">
        <v>42</v>
      </c>
      <c r="O377" s="92"/>
      <c r="P377" s="239">
        <f>O377*H377</f>
        <v>0</v>
      </c>
      <c r="Q377" s="239">
        <v>0</v>
      </c>
      <c r="R377" s="239">
        <f>Q377*H377</f>
        <v>0</v>
      </c>
      <c r="S377" s="239">
        <v>0</v>
      </c>
      <c r="T377" s="240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41" t="s">
        <v>281</v>
      </c>
      <c r="AT377" s="241" t="s">
        <v>518</v>
      </c>
      <c r="AU377" s="241" t="s">
        <v>86</v>
      </c>
      <c r="AY377" s="18" t="s">
        <v>235</v>
      </c>
      <c r="BE377" s="242">
        <f>IF(N377="základní",J377,0)</f>
        <v>0</v>
      </c>
      <c r="BF377" s="242">
        <f>IF(N377="snížená",J377,0)</f>
        <v>0</v>
      </c>
      <c r="BG377" s="242">
        <f>IF(N377="zákl. přenesená",J377,0)</f>
        <v>0</v>
      </c>
      <c r="BH377" s="242">
        <f>IF(N377="sníž. přenesená",J377,0)</f>
        <v>0</v>
      </c>
      <c r="BI377" s="242">
        <f>IF(N377="nulová",J377,0)</f>
        <v>0</v>
      </c>
      <c r="BJ377" s="18" t="s">
        <v>84</v>
      </c>
      <c r="BK377" s="242">
        <f>ROUND(I377*H377,2)</f>
        <v>0</v>
      </c>
      <c r="BL377" s="18" t="s">
        <v>241</v>
      </c>
      <c r="BM377" s="241" t="s">
        <v>5743</v>
      </c>
    </row>
    <row r="378" s="13" customFormat="1">
      <c r="A378" s="13"/>
      <c r="B378" s="243"/>
      <c r="C378" s="244"/>
      <c r="D378" s="245" t="s">
        <v>243</v>
      </c>
      <c r="E378" s="246" t="s">
        <v>1</v>
      </c>
      <c r="F378" s="247" t="s">
        <v>5744</v>
      </c>
      <c r="G378" s="244"/>
      <c r="H378" s="248">
        <v>60.469000000000001</v>
      </c>
      <c r="I378" s="249"/>
      <c r="J378" s="244"/>
      <c r="K378" s="244"/>
      <c r="L378" s="250"/>
      <c r="M378" s="251"/>
      <c r="N378" s="252"/>
      <c r="O378" s="252"/>
      <c r="P378" s="252"/>
      <c r="Q378" s="252"/>
      <c r="R378" s="252"/>
      <c r="S378" s="252"/>
      <c r="T378" s="25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4" t="s">
        <v>243</v>
      </c>
      <c r="AU378" s="254" t="s">
        <v>86</v>
      </c>
      <c r="AV378" s="13" t="s">
        <v>86</v>
      </c>
      <c r="AW378" s="13" t="s">
        <v>32</v>
      </c>
      <c r="AX378" s="13" t="s">
        <v>77</v>
      </c>
      <c r="AY378" s="254" t="s">
        <v>235</v>
      </c>
    </row>
    <row r="379" s="14" customFormat="1">
      <c r="A379" s="14"/>
      <c r="B379" s="255"/>
      <c r="C379" s="256"/>
      <c r="D379" s="245" t="s">
        <v>243</v>
      </c>
      <c r="E379" s="257" t="s">
        <v>1</v>
      </c>
      <c r="F379" s="258" t="s">
        <v>245</v>
      </c>
      <c r="G379" s="256"/>
      <c r="H379" s="259">
        <v>60.469000000000001</v>
      </c>
      <c r="I379" s="260"/>
      <c r="J379" s="256"/>
      <c r="K379" s="256"/>
      <c r="L379" s="261"/>
      <c r="M379" s="262"/>
      <c r="N379" s="263"/>
      <c r="O379" s="263"/>
      <c r="P379" s="263"/>
      <c r="Q379" s="263"/>
      <c r="R379" s="263"/>
      <c r="S379" s="263"/>
      <c r="T379" s="26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65" t="s">
        <v>243</v>
      </c>
      <c r="AU379" s="265" t="s">
        <v>86</v>
      </c>
      <c r="AV379" s="14" t="s">
        <v>241</v>
      </c>
      <c r="AW379" s="14" t="s">
        <v>32</v>
      </c>
      <c r="AX379" s="14" t="s">
        <v>84</v>
      </c>
      <c r="AY379" s="265" t="s">
        <v>235</v>
      </c>
    </row>
    <row r="380" s="12" customFormat="1" ht="22.8" customHeight="1">
      <c r="A380" s="12"/>
      <c r="B380" s="213"/>
      <c r="C380" s="214"/>
      <c r="D380" s="215" t="s">
        <v>76</v>
      </c>
      <c r="E380" s="227" t="s">
        <v>339</v>
      </c>
      <c r="F380" s="227" t="s">
        <v>5745</v>
      </c>
      <c r="G380" s="214"/>
      <c r="H380" s="214"/>
      <c r="I380" s="217"/>
      <c r="J380" s="228">
        <f>BK380</f>
        <v>0</v>
      </c>
      <c r="K380" s="214"/>
      <c r="L380" s="219"/>
      <c r="M380" s="220"/>
      <c r="N380" s="221"/>
      <c r="O380" s="221"/>
      <c r="P380" s="222">
        <f>SUM(P381:P414)</f>
        <v>0</v>
      </c>
      <c r="Q380" s="221"/>
      <c r="R380" s="222">
        <f>SUM(R381:R414)</f>
        <v>0</v>
      </c>
      <c r="S380" s="221"/>
      <c r="T380" s="223">
        <f>SUM(T381:T414)</f>
        <v>0</v>
      </c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R380" s="224" t="s">
        <v>84</v>
      </c>
      <c r="AT380" s="225" t="s">
        <v>76</v>
      </c>
      <c r="AU380" s="225" t="s">
        <v>84</v>
      </c>
      <c r="AY380" s="224" t="s">
        <v>235</v>
      </c>
      <c r="BK380" s="226">
        <f>SUM(BK381:BK414)</f>
        <v>0</v>
      </c>
    </row>
    <row r="381" s="2" customFormat="1" ht="24.15" customHeight="1">
      <c r="A381" s="39"/>
      <c r="B381" s="40"/>
      <c r="C381" s="229" t="s">
        <v>498</v>
      </c>
      <c r="D381" s="229" t="s">
        <v>237</v>
      </c>
      <c r="E381" s="230" t="s">
        <v>5746</v>
      </c>
      <c r="F381" s="231" t="s">
        <v>5747</v>
      </c>
      <c r="G381" s="232" t="s">
        <v>166</v>
      </c>
      <c r="H381" s="233">
        <v>5405.7659999999996</v>
      </c>
      <c r="I381" s="234"/>
      <c r="J381" s="235">
        <f>ROUND(I381*H381,2)</f>
        <v>0</v>
      </c>
      <c r="K381" s="236"/>
      <c r="L381" s="45"/>
      <c r="M381" s="237" t="s">
        <v>1</v>
      </c>
      <c r="N381" s="238" t="s">
        <v>42</v>
      </c>
      <c r="O381" s="92"/>
      <c r="P381" s="239">
        <f>O381*H381</f>
        <v>0</v>
      </c>
      <c r="Q381" s="239">
        <v>0</v>
      </c>
      <c r="R381" s="239">
        <f>Q381*H381</f>
        <v>0</v>
      </c>
      <c r="S381" s="239">
        <v>0</v>
      </c>
      <c r="T381" s="240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41" t="s">
        <v>241</v>
      </c>
      <c r="AT381" s="241" t="s">
        <v>237</v>
      </c>
      <c r="AU381" s="241" t="s">
        <v>86</v>
      </c>
      <c r="AY381" s="18" t="s">
        <v>235</v>
      </c>
      <c r="BE381" s="242">
        <f>IF(N381="základní",J381,0)</f>
        <v>0</v>
      </c>
      <c r="BF381" s="242">
        <f>IF(N381="snížená",J381,0)</f>
        <v>0</v>
      </c>
      <c r="BG381" s="242">
        <f>IF(N381="zákl. přenesená",J381,0)</f>
        <v>0</v>
      </c>
      <c r="BH381" s="242">
        <f>IF(N381="sníž. přenesená",J381,0)</f>
        <v>0</v>
      </c>
      <c r="BI381" s="242">
        <f>IF(N381="nulová",J381,0)</f>
        <v>0</v>
      </c>
      <c r="BJ381" s="18" t="s">
        <v>84</v>
      </c>
      <c r="BK381" s="242">
        <f>ROUND(I381*H381,2)</f>
        <v>0</v>
      </c>
      <c r="BL381" s="18" t="s">
        <v>241</v>
      </c>
      <c r="BM381" s="241" t="s">
        <v>5748</v>
      </c>
    </row>
    <row r="382" s="13" customFormat="1">
      <c r="A382" s="13"/>
      <c r="B382" s="243"/>
      <c r="C382" s="244"/>
      <c r="D382" s="245" t="s">
        <v>243</v>
      </c>
      <c r="E382" s="246" t="s">
        <v>1</v>
      </c>
      <c r="F382" s="247" t="s">
        <v>5749</v>
      </c>
      <c r="G382" s="244"/>
      <c r="H382" s="248">
        <v>407</v>
      </c>
      <c r="I382" s="249"/>
      <c r="J382" s="244"/>
      <c r="K382" s="244"/>
      <c r="L382" s="250"/>
      <c r="M382" s="251"/>
      <c r="N382" s="252"/>
      <c r="O382" s="252"/>
      <c r="P382" s="252"/>
      <c r="Q382" s="252"/>
      <c r="R382" s="252"/>
      <c r="S382" s="252"/>
      <c r="T382" s="25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4" t="s">
        <v>243</v>
      </c>
      <c r="AU382" s="254" t="s">
        <v>86</v>
      </c>
      <c r="AV382" s="13" t="s">
        <v>86</v>
      </c>
      <c r="AW382" s="13" t="s">
        <v>32</v>
      </c>
      <c r="AX382" s="13" t="s">
        <v>77</v>
      </c>
      <c r="AY382" s="254" t="s">
        <v>235</v>
      </c>
    </row>
    <row r="383" s="16" customFormat="1">
      <c r="A383" s="16"/>
      <c r="B383" s="276"/>
      <c r="C383" s="277"/>
      <c r="D383" s="245" t="s">
        <v>243</v>
      </c>
      <c r="E383" s="278" t="s">
        <v>1</v>
      </c>
      <c r="F383" s="279" t="s">
        <v>492</v>
      </c>
      <c r="G383" s="277"/>
      <c r="H383" s="280">
        <v>407</v>
      </c>
      <c r="I383" s="281"/>
      <c r="J383" s="277"/>
      <c r="K383" s="277"/>
      <c r="L383" s="282"/>
      <c r="M383" s="283"/>
      <c r="N383" s="284"/>
      <c r="O383" s="284"/>
      <c r="P383" s="284"/>
      <c r="Q383" s="284"/>
      <c r="R383" s="284"/>
      <c r="S383" s="284"/>
      <c r="T383" s="285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T383" s="286" t="s">
        <v>243</v>
      </c>
      <c r="AU383" s="286" t="s">
        <v>86</v>
      </c>
      <c r="AV383" s="16" t="s">
        <v>250</v>
      </c>
      <c r="AW383" s="16" t="s">
        <v>32</v>
      </c>
      <c r="AX383" s="16" t="s">
        <v>77</v>
      </c>
      <c r="AY383" s="286" t="s">
        <v>235</v>
      </c>
    </row>
    <row r="384" s="13" customFormat="1">
      <c r="A384" s="13"/>
      <c r="B384" s="243"/>
      <c r="C384" s="244"/>
      <c r="D384" s="245" t="s">
        <v>243</v>
      </c>
      <c r="E384" s="246" t="s">
        <v>1</v>
      </c>
      <c r="F384" s="247" t="s">
        <v>5750</v>
      </c>
      <c r="G384" s="244"/>
      <c r="H384" s="248">
        <v>4192.4300000000003</v>
      </c>
      <c r="I384" s="249"/>
      <c r="J384" s="244"/>
      <c r="K384" s="244"/>
      <c r="L384" s="250"/>
      <c r="M384" s="251"/>
      <c r="N384" s="252"/>
      <c r="O384" s="252"/>
      <c r="P384" s="252"/>
      <c r="Q384" s="252"/>
      <c r="R384" s="252"/>
      <c r="S384" s="252"/>
      <c r="T384" s="25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4" t="s">
        <v>243</v>
      </c>
      <c r="AU384" s="254" t="s">
        <v>86</v>
      </c>
      <c r="AV384" s="13" t="s">
        <v>86</v>
      </c>
      <c r="AW384" s="13" t="s">
        <v>32</v>
      </c>
      <c r="AX384" s="13" t="s">
        <v>77</v>
      </c>
      <c r="AY384" s="254" t="s">
        <v>235</v>
      </c>
    </row>
    <row r="385" s="16" customFormat="1">
      <c r="A385" s="16"/>
      <c r="B385" s="276"/>
      <c r="C385" s="277"/>
      <c r="D385" s="245" t="s">
        <v>243</v>
      </c>
      <c r="E385" s="278" t="s">
        <v>1</v>
      </c>
      <c r="F385" s="279" t="s">
        <v>492</v>
      </c>
      <c r="G385" s="277"/>
      <c r="H385" s="280">
        <v>4192.4300000000003</v>
      </c>
      <c r="I385" s="281"/>
      <c r="J385" s="277"/>
      <c r="K385" s="277"/>
      <c r="L385" s="282"/>
      <c r="M385" s="283"/>
      <c r="N385" s="284"/>
      <c r="O385" s="284"/>
      <c r="P385" s="284"/>
      <c r="Q385" s="284"/>
      <c r="R385" s="284"/>
      <c r="S385" s="284"/>
      <c r="T385" s="285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T385" s="286" t="s">
        <v>243</v>
      </c>
      <c r="AU385" s="286" t="s">
        <v>86</v>
      </c>
      <c r="AV385" s="16" t="s">
        <v>250</v>
      </c>
      <c r="AW385" s="16" t="s">
        <v>32</v>
      </c>
      <c r="AX385" s="16" t="s">
        <v>77</v>
      </c>
      <c r="AY385" s="286" t="s">
        <v>235</v>
      </c>
    </row>
    <row r="386" s="13" customFormat="1">
      <c r="A386" s="13"/>
      <c r="B386" s="243"/>
      <c r="C386" s="244"/>
      <c r="D386" s="245" t="s">
        <v>243</v>
      </c>
      <c r="E386" s="246" t="s">
        <v>1</v>
      </c>
      <c r="F386" s="247" t="s">
        <v>5751</v>
      </c>
      <c r="G386" s="244"/>
      <c r="H386" s="248">
        <v>358.60000000000002</v>
      </c>
      <c r="I386" s="249"/>
      <c r="J386" s="244"/>
      <c r="K386" s="244"/>
      <c r="L386" s="250"/>
      <c r="M386" s="251"/>
      <c r="N386" s="252"/>
      <c r="O386" s="252"/>
      <c r="P386" s="252"/>
      <c r="Q386" s="252"/>
      <c r="R386" s="252"/>
      <c r="S386" s="252"/>
      <c r="T386" s="25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4" t="s">
        <v>243</v>
      </c>
      <c r="AU386" s="254" t="s">
        <v>86</v>
      </c>
      <c r="AV386" s="13" t="s">
        <v>86</v>
      </c>
      <c r="AW386" s="13" t="s">
        <v>32</v>
      </c>
      <c r="AX386" s="13" t="s">
        <v>77</v>
      </c>
      <c r="AY386" s="254" t="s">
        <v>235</v>
      </c>
    </row>
    <row r="387" s="16" customFormat="1">
      <c r="A387" s="16"/>
      <c r="B387" s="276"/>
      <c r="C387" s="277"/>
      <c r="D387" s="245" t="s">
        <v>243</v>
      </c>
      <c r="E387" s="278" t="s">
        <v>1</v>
      </c>
      <c r="F387" s="279" t="s">
        <v>492</v>
      </c>
      <c r="G387" s="277"/>
      <c r="H387" s="280">
        <v>358.60000000000002</v>
      </c>
      <c r="I387" s="281"/>
      <c r="J387" s="277"/>
      <c r="K387" s="277"/>
      <c r="L387" s="282"/>
      <c r="M387" s="283"/>
      <c r="N387" s="284"/>
      <c r="O387" s="284"/>
      <c r="P387" s="284"/>
      <c r="Q387" s="284"/>
      <c r="R387" s="284"/>
      <c r="S387" s="284"/>
      <c r="T387" s="285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T387" s="286" t="s">
        <v>243</v>
      </c>
      <c r="AU387" s="286" t="s">
        <v>86</v>
      </c>
      <c r="AV387" s="16" t="s">
        <v>250</v>
      </c>
      <c r="AW387" s="16" t="s">
        <v>32</v>
      </c>
      <c r="AX387" s="16" t="s">
        <v>77</v>
      </c>
      <c r="AY387" s="286" t="s">
        <v>235</v>
      </c>
    </row>
    <row r="388" s="15" customFormat="1">
      <c r="A388" s="15"/>
      <c r="B388" s="266"/>
      <c r="C388" s="267"/>
      <c r="D388" s="245" t="s">
        <v>243</v>
      </c>
      <c r="E388" s="268" t="s">
        <v>1</v>
      </c>
      <c r="F388" s="269" t="s">
        <v>5752</v>
      </c>
      <c r="G388" s="267"/>
      <c r="H388" s="268" t="s">
        <v>1</v>
      </c>
      <c r="I388" s="270"/>
      <c r="J388" s="267"/>
      <c r="K388" s="267"/>
      <c r="L388" s="271"/>
      <c r="M388" s="272"/>
      <c r="N388" s="273"/>
      <c r="O388" s="273"/>
      <c r="P388" s="273"/>
      <c r="Q388" s="273"/>
      <c r="R388" s="273"/>
      <c r="S388" s="273"/>
      <c r="T388" s="274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75" t="s">
        <v>243</v>
      </c>
      <c r="AU388" s="275" t="s">
        <v>86</v>
      </c>
      <c r="AV388" s="15" t="s">
        <v>84</v>
      </c>
      <c r="AW388" s="15" t="s">
        <v>32</v>
      </c>
      <c r="AX388" s="15" t="s">
        <v>77</v>
      </c>
      <c r="AY388" s="275" t="s">
        <v>235</v>
      </c>
    </row>
    <row r="389" s="13" customFormat="1">
      <c r="A389" s="13"/>
      <c r="B389" s="243"/>
      <c r="C389" s="244"/>
      <c r="D389" s="245" t="s">
        <v>243</v>
      </c>
      <c r="E389" s="246" t="s">
        <v>1</v>
      </c>
      <c r="F389" s="247" t="s">
        <v>5753</v>
      </c>
      <c r="G389" s="244"/>
      <c r="H389" s="248">
        <v>352.149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243</v>
      </c>
      <c r="AU389" s="254" t="s">
        <v>86</v>
      </c>
      <c r="AV389" s="13" t="s">
        <v>86</v>
      </c>
      <c r="AW389" s="13" t="s">
        <v>32</v>
      </c>
      <c r="AX389" s="13" t="s">
        <v>77</v>
      </c>
      <c r="AY389" s="254" t="s">
        <v>235</v>
      </c>
    </row>
    <row r="390" s="13" customFormat="1">
      <c r="A390" s="13"/>
      <c r="B390" s="243"/>
      <c r="C390" s="244"/>
      <c r="D390" s="245" t="s">
        <v>243</v>
      </c>
      <c r="E390" s="246" t="s">
        <v>1</v>
      </c>
      <c r="F390" s="247" t="s">
        <v>5754</v>
      </c>
      <c r="G390" s="244"/>
      <c r="H390" s="248">
        <v>41.643000000000001</v>
      </c>
      <c r="I390" s="249"/>
      <c r="J390" s="244"/>
      <c r="K390" s="244"/>
      <c r="L390" s="250"/>
      <c r="M390" s="251"/>
      <c r="N390" s="252"/>
      <c r="O390" s="252"/>
      <c r="P390" s="252"/>
      <c r="Q390" s="252"/>
      <c r="R390" s="252"/>
      <c r="S390" s="252"/>
      <c r="T390" s="25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4" t="s">
        <v>243</v>
      </c>
      <c r="AU390" s="254" t="s">
        <v>86</v>
      </c>
      <c r="AV390" s="13" t="s">
        <v>86</v>
      </c>
      <c r="AW390" s="13" t="s">
        <v>32</v>
      </c>
      <c r="AX390" s="13" t="s">
        <v>77</v>
      </c>
      <c r="AY390" s="254" t="s">
        <v>235</v>
      </c>
    </row>
    <row r="391" s="13" customFormat="1">
      <c r="A391" s="13"/>
      <c r="B391" s="243"/>
      <c r="C391" s="244"/>
      <c r="D391" s="245" t="s">
        <v>243</v>
      </c>
      <c r="E391" s="246" t="s">
        <v>1</v>
      </c>
      <c r="F391" s="247" t="s">
        <v>5755</v>
      </c>
      <c r="G391" s="244"/>
      <c r="H391" s="248">
        <v>16.143999999999998</v>
      </c>
      <c r="I391" s="249"/>
      <c r="J391" s="244"/>
      <c r="K391" s="244"/>
      <c r="L391" s="250"/>
      <c r="M391" s="251"/>
      <c r="N391" s="252"/>
      <c r="O391" s="252"/>
      <c r="P391" s="252"/>
      <c r="Q391" s="252"/>
      <c r="R391" s="252"/>
      <c r="S391" s="252"/>
      <c r="T391" s="25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4" t="s">
        <v>243</v>
      </c>
      <c r="AU391" s="254" t="s">
        <v>86</v>
      </c>
      <c r="AV391" s="13" t="s">
        <v>86</v>
      </c>
      <c r="AW391" s="13" t="s">
        <v>32</v>
      </c>
      <c r="AX391" s="13" t="s">
        <v>77</v>
      </c>
      <c r="AY391" s="254" t="s">
        <v>235</v>
      </c>
    </row>
    <row r="392" s="13" customFormat="1">
      <c r="A392" s="13"/>
      <c r="B392" s="243"/>
      <c r="C392" s="244"/>
      <c r="D392" s="245" t="s">
        <v>243</v>
      </c>
      <c r="E392" s="246" t="s">
        <v>1</v>
      </c>
      <c r="F392" s="247" t="s">
        <v>5756</v>
      </c>
      <c r="G392" s="244"/>
      <c r="H392" s="248">
        <v>37.799999999999997</v>
      </c>
      <c r="I392" s="249"/>
      <c r="J392" s="244"/>
      <c r="K392" s="244"/>
      <c r="L392" s="250"/>
      <c r="M392" s="251"/>
      <c r="N392" s="252"/>
      <c r="O392" s="252"/>
      <c r="P392" s="252"/>
      <c r="Q392" s="252"/>
      <c r="R392" s="252"/>
      <c r="S392" s="252"/>
      <c r="T392" s="25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4" t="s">
        <v>243</v>
      </c>
      <c r="AU392" s="254" t="s">
        <v>86</v>
      </c>
      <c r="AV392" s="13" t="s">
        <v>86</v>
      </c>
      <c r="AW392" s="13" t="s">
        <v>32</v>
      </c>
      <c r="AX392" s="13" t="s">
        <v>77</v>
      </c>
      <c r="AY392" s="254" t="s">
        <v>235</v>
      </c>
    </row>
    <row r="393" s="16" customFormat="1">
      <c r="A393" s="16"/>
      <c r="B393" s="276"/>
      <c r="C393" s="277"/>
      <c r="D393" s="245" t="s">
        <v>243</v>
      </c>
      <c r="E393" s="278" t="s">
        <v>1</v>
      </c>
      <c r="F393" s="279" t="s">
        <v>492</v>
      </c>
      <c r="G393" s="277"/>
      <c r="H393" s="280">
        <v>447.73600000000005</v>
      </c>
      <c r="I393" s="281"/>
      <c r="J393" s="277"/>
      <c r="K393" s="277"/>
      <c r="L393" s="282"/>
      <c r="M393" s="283"/>
      <c r="N393" s="284"/>
      <c r="O393" s="284"/>
      <c r="P393" s="284"/>
      <c r="Q393" s="284"/>
      <c r="R393" s="284"/>
      <c r="S393" s="284"/>
      <c r="T393" s="285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T393" s="286" t="s">
        <v>243</v>
      </c>
      <c r="AU393" s="286" t="s">
        <v>86</v>
      </c>
      <c r="AV393" s="16" t="s">
        <v>250</v>
      </c>
      <c r="AW393" s="16" t="s">
        <v>32</v>
      </c>
      <c r="AX393" s="16" t="s">
        <v>77</v>
      </c>
      <c r="AY393" s="286" t="s">
        <v>235</v>
      </c>
    </row>
    <row r="394" s="14" customFormat="1">
      <c r="A394" s="14"/>
      <c r="B394" s="255"/>
      <c r="C394" s="256"/>
      <c r="D394" s="245" t="s">
        <v>243</v>
      </c>
      <c r="E394" s="257" t="s">
        <v>1</v>
      </c>
      <c r="F394" s="258" t="s">
        <v>245</v>
      </c>
      <c r="G394" s="256"/>
      <c r="H394" s="259">
        <v>5405.7660000000014</v>
      </c>
      <c r="I394" s="260"/>
      <c r="J394" s="256"/>
      <c r="K394" s="256"/>
      <c r="L394" s="261"/>
      <c r="M394" s="262"/>
      <c r="N394" s="263"/>
      <c r="O394" s="263"/>
      <c r="P394" s="263"/>
      <c r="Q394" s="263"/>
      <c r="R394" s="263"/>
      <c r="S394" s="263"/>
      <c r="T394" s="26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65" t="s">
        <v>243</v>
      </c>
      <c r="AU394" s="265" t="s">
        <v>86</v>
      </c>
      <c r="AV394" s="14" t="s">
        <v>241</v>
      </c>
      <c r="AW394" s="14" t="s">
        <v>32</v>
      </c>
      <c r="AX394" s="14" t="s">
        <v>84</v>
      </c>
      <c r="AY394" s="265" t="s">
        <v>235</v>
      </c>
    </row>
    <row r="395" s="2" customFormat="1" ht="33" customHeight="1">
      <c r="A395" s="39"/>
      <c r="B395" s="40"/>
      <c r="C395" s="229" t="s">
        <v>503</v>
      </c>
      <c r="D395" s="229" t="s">
        <v>237</v>
      </c>
      <c r="E395" s="230" t="s">
        <v>5757</v>
      </c>
      <c r="F395" s="231" t="s">
        <v>5758</v>
      </c>
      <c r="G395" s="232" t="s">
        <v>166</v>
      </c>
      <c r="H395" s="233">
        <v>1082.55</v>
      </c>
      <c r="I395" s="234"/>
      <c r="J395" s="235">
        <f>ROUND(I395*H395,2)</f>
        <v>0</v>
      </c>
      <c r="K395" s="236"/>
      <c r="L395" s="45"/>
      <c r="M395" s="237" t="s">
        <v>1</v>
      </c>
      <c r="N395" s="238" t="s">
        <v>42</v>
      </c>
      <c r="O395" s="92"/>
      <c r="P395" s="239">
        <f>O395*H395</f>
        <v>0</v>
      </c>
      <c r="Q395" s="239">
        <v>0</v>
      </c>
      <c r="R395" s="239">
        <f>Q395*H395</f>
        <v>0</v>
      </c>
      <c r="S395" s="239">
        <v>0</v>
      </c>
      <c r="T395" s="240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41" t="s">
        <v>241</v>
      </c>
      <c r="AT395" s="241" t="s">
        <v>237</v>
      </c>
      <c r="AU395" s="241" t="s">
        <v>86</v>
      </c>
      <c r="AY395" s="18" t="s">
        <v>235</v>
      </c>
      <c r="BE395" s="242">
        <f>IF(N395="základní",J395,0)</f>
        <v>0</v>
      </c>
      <c r="BF395" s="242">
        <f>IF(N395="snížená",J395,0)</f>
        <v>0</v>
      </c>
      <c r="BG395" s="242">
        <f>IF(N395="zákl. přenesená",J395,0)</f>
        <v>0</v>
      </c>
      <c r="BH395" s="242">
        <f>IF(N395="sníž. přenesená",J395,0)</f>
        <v>0</v>
      </c>
      <c r="BI395" s="242">
        <f>IF(N395="nulová",J395,0)</f>
        <v>0</v>
      </c>
      <c r="BJ395" s="18" t="s">
        <v>84</v>
      </c>
      <c r="BK395" s="242">
        <f>ROUND(I395*H395,2)</f>
        <v>0</v>
      </c>
      <c r="BL395" s="18" t="s">
        <v>241</v>
      </c>
      <c r="BM395" s="241" t="s">
        <v>5759</v>
      </c>
    </row>
    <row r="396" s="13" customFormat="1">
      <c r="A396" s="13"/>
      <c r="B396" s="243"/>
      <c r="C396" s="244"/>
      <c r="D396" s="245" t="s">
        <v>243</v>
      </c>
      <c r="E396" s="246" t="s">
        <v>1</v>
      </c>
      <c r="F396" s="247" t="s">
        <v>5760</v>
      </c>
      <c r="G396" s="244"/>
      <c r="H396" s="248">
        <v>685.64999999999998</v>
      </c>
      <c r="I396" s="249"/>
      <c r="J396" s="244"/>
      <c r="K396" s="244"/>
      <c r="L396" s="250"/>
      <c r="M396" s="251"/>
      <c r="N396" s="252"/>
      <c r="O396" s="252"/>
      <c r="P396" s="252"/>
      <c r="Q396" s="252"/>
      <c r="R396" s="252"/>
      <c r="S396" s="252"/>
      <c r="T396" s="25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4" t="s">
        <v>243</v>
      </c>
      <c r="AU396" s="254" t="s">
        <v>86</v>
      </c>
      <c r="AV396" s="13" t="s">
        <v>86</v>
      </c>
      <c r="AW396" s="13" t="s">
        <v>32</v>
      </c>
      <c r="AX396" s="13" t="s">
        <v>77</v>
      </c>
      <c r="AY396" s="254" t="s">
        <v>235</v>
      </c>
    </row>
    <row r="397" s="16" customFormat="1">
      <c r="A397" s="16"/>
      <c r="B397" s="276"/>
      <c r="C397" s="277"/>
      <c r="D397" s="245" t="s">
        <v>243</v>
      </c>
      <c r="E397" s="278" t="s">
        <v>1</v>
      </c>
      <c r="F397" s="279" t="s">
        <v>492</v>
      </c>
      <c r="G397" s="277"/>
      <c r="H397" s="280">
        <v>685.64999999999998</v>
      </c>
      <c r="I397" s="281"/>
      <c r="J397" s="277"/>
      <c r="K397" s="277"/>
      <c r="L397" s="282"/>
      <c r="M397" s="283"/>
      <c r="N397" s="284"/>
      <c r="O397" s="284"/>
      <c r="P397" s="284"/>
      <c r="Q397" s="284"/>
      <c r="R397" s="284"/>
      <c r="S397" s="284"/>
      <c r="T397" s="285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T397" s="286" t="s">
        <v>243</v>
      </c>
      <c r="AU397" s="286" t="s">
        <v>86</v>
      </c>
      <c r="AV397" s="16" t="s">
        <v>250</v>
      </c>
      <c r="AW397" s="16" t="s">
        <v>32</v>
      </c>
      <c r="AX397" s="16" t="s">
        <v>77</v>
      </c>
      <c r="AY397" s="286" t="s">
        <v>235</v>
      </c>
    </row>
    <row r="398" s="13" customFormat="1">
      <c r="A398" s="13"/>
      <c r="B398" s="243"/>
      <c r="C398" s="244"/>
      <c r="D398" s="245" t="s">
        <v>243</v>
      </c>
      <c r="E398" s="246" t="s">
        <v>1</v>
      </c>
      <c r="F398" s="247" t="s">
        <v>5761</v>
      </c>
      <c r="G398" s="244"/>
      <c r="H398" s="248">
        <v>396.89999999999998</v>
      </c>
      <c r="I398" s="249"/>
      <c r="J398" s="244"/>
      <c r="K398" s="244"/>
      <c r="L398" s="250"/>
      <c r="M398" s="251"/>
      <c r="N398" s="252"/>
      <c r="O398" s="252"/>
      <c r="P398" s="252"/>
      <c r="Q398" s="252"/>
      <c r="R398" s="252"/>
      <c r="S398" s="252"/>
      <c r="T398" s="25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4" t="s">
        <v>243</v>
      </c>
      <c r="AU398" s="254" t="s">
        <v>86</v>
      </c>
      <c r="AV398" s="13" t="s">
        <v>86</v>
      </c>
      <c r="AW398" s="13" t="s">
        <v>32</v>
      </c>
      <c r="AX398" s="13" t="s">
        <v>77</v>
      </c>
      <c r="AY398" s="254" t="s">
        <v>235</v>
      </c>
    </row>
    <row r="399" s="16" customFormat="1">
      <c r="A399" s="16"/>
      <c r="B399" s="276"/>
      <c r="C399" s="277"/>
      <c r="D399" s="245" t="s">
        <v>243</v>
      </c>
      <c r="E399" s="278" t="s">
        <v>1</v>
      </c>
      <c r="F399" s="279" t="s">
        <v>492</v>
      </c>
      <c r="G399" s="277"/>
      <c r="H399" s="280">
        <v>396.89999999999998</v>
      </c>
      <c r="I399" s="281"/>
      <c r="J399" s="277"/>
      <c r="K399" s="277"/>
      <c r="L399" s="282"/>
      <c r="M399" s="283"/>
      <c r="N399" s="284"/>
      <c r="O399" s="284"/>
      <c r="P399" s="284"/>
      <c r="Q399" s="284"/>
      <c r="R399" s="284"/>
      <c r="S399" s="284"/>
      <c r="T399" s="285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T399" s="286" t="s">
        <v>243</v>
      </c>
      <c r="AU399" s="286" t="s">
        <v>86</v>
      </c>
      <c r="AV399" s="16" t="s">
        <v>250</v>
      </c>
      <c r="AW399" s="16" t="s">
        <v>32</v>
      </c>
      <c r="AX399" s="16" t="s">
        <v>77</v>
      </c>
      <c r="AY399" s="286" t="s">
        <v>235</v>
      </c>
    </row>
    <row r="400" s="15" customFormat="1">
      <c r="A400" s="15"/>
      <c r="B400" s="266"/>
      <c r="C400" s="267"/>
      <c r="D400" s="245" t="s">
        <v>243</v>
      </c>
      <c r="E400" s="268" t="s">
        <v>1</v>
      </c>
      <c r="F400" s="269" t="s">
        <v>5604</v>
      </c>
      <c r="G400" s="267"/>
      <c r="H400" s="268" t="s">
        <v>1</v>
      </c>
      <c r="I400" s="270"/>
      <c r="J400" s="267"/>
      <c r="K400" s="267"/>
      <c r="L400" s="271"/>
      <c r="M400" s="272"/>
      <c r="N400" s="273"/>
      <c r="O400" s="273"/>
      <c r="P400" s="273"/>
      <c r="Q400" s="273"/>
      <c r="R400" s="273"/>
      <c r="S400" s="273"/>
      <c r="T400" s="274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75" t="s">
        <v>243</v>
      </c>
      <c r="AU400" s="275" t="s">
        <v>86</v>
      </c>
      <c r="AV400" s="15" t="s">
        <v>84</v>
      </c>
      <c r="AW400" s="15" t="s">
        <v>32</v>
      </c>
      <c r="AX400" s="15" t="s">
        <v>77</v>
      </c>
      <c r="AY400" s="275" t="s">
        <v>235</v>
      </c>
    </row>
    <row r="401" s="14" customFormat="1">
      <c r="A401" s="14"/>
      <c r="B401" s="255"/>
      <c r="C401" s="256"/>
      <c r="D401" s="245" t="s">
        <v>243</v>
      </c>
      <c r="E401" s="257" t="s">
        <v>1</v>
      </c>
      <c r="F401" s="258" t="s">
        <v>245</v>
      </c>
      <c r="G401" s="256"/>
      <c r="H401" s="259">
        <v>1082.55</v>
      </c>
      <c r="I401" s="260"/>
      <c r="J401" s="256"/>
      <c r="K401" s="256"/>
      <c r="L401" s="261"/>
      <c r="M401" s="262"/>
      <c r="N401" s="263"/>
      <c r="O401" s="263"/>
      <c r="P401" s="263"/>
      <c r="Q401" s="263"/>
      <c r="R401" s="263"/>
      <c r="S401" s="263"/>
      <c r="T401" s="26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65" t="s">
        <v>243</v>
      </c>
      <c r="AU401" s="265" t="s">
        <v>86</v>
      </c>
      <c r="AV401" s="14" t="s">
        <v>241</v>
      </c>
      <c r="AW401" s="14" t="s">
        <v>32</v>
      </c>
      <c r="AX401" s="14" t="s">
        <v>84</v>
      </c>
      <c r="AY401" s="265" t="s">
        <v>235</v>
      </c>
    </row>
    <row r="402" s="2" customFormat="1" ht="37.8" customHeight="1">
      <c r="A402" s="39"/>
      <c r="B402" s="40"/>
      <c r="C402" s="229" t="s">
        <v>508</v>
      </c>
      <c r="D402" s="229" t="s">
        <v>237</v>
      </c>
      <c r="E402" s="230" t="s">
        <v>5762</v>
      </c>
      <c r="F402" s="231" t="s">
        <v>5763</v>
      </c>
      <c r="G402" s="232" t="s">
        <v>166</v>
      </c>
      <c r="H402" s="233">
        <v>39.899999999999999</v>
      </c>
      <c r="I402" s="234"/>
      <c r="J402" s="235">
        <f>ROUND(I402*H402,2)</f>
        <v>0</v>
      </c>
      <c r="K402" s="236"/>
      <c r="L402" s="45"/>
      <c r="M402" s="237" t="s">
        <v>1</v>
      </c>
      <c r="N402" s="238" t="s">
        <v>42</v>
      </c>
      <c r="O402" s="92"/>
      <c r="P402" s="239">
        <f>O402*H402</f>
        <v>0</v>
      </c>
      <c r="Q402" s="239">
        <v>0</v>
      </c>
      <c r="R402" s="239">
        <f>Q402*H402</f>
        <v>0</v>
      </c>
      <c r="S402" s="239">
        <v>0</v>
      </c>
      <c r="T402" s="240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41" t="s">
        <v>241</v>
      </c>
      <c r="AT402" s="241" t="s">
        <v>237</v>
      </c>
      <c r="AU402" s="241" t="s">
        <v>86</v>
      </c>
      <c r="AY402" s="18" t="s">
        <v>235</v>
      </c>
      <c r="BE402" s="242">
        <f>IF(N402="základní",J402,0)</f>
        <v>0</v>
      </c>
      <c r="BF402" s="242">
        <f>IF(N402="snížená",J402,0)</f>
        <v>0</v>
      </c>
      <c r="BG402" s="242">
        <f>IF(N402="zákl. přenesená",J402,0)</f>
        <v>0</v>
      </c>
      <c r="BH402" s="242">
        <f>IF(N402="sníž. přenesená",J402,0)</f>
        <v>0</v>
      </c>
      <c r="BI402" s="242">
        <f>IF(N402="nulová",J402,0)</f>
        <v>0</v>
      </c>
      <c r="BJ402" s="18" t="s">
        <v>84</v>
      </c>
      <c r="BK402" s="242">
        <f>ROUND(I402*H402,2)</f>
        <v>0</v>
      </c>
      <c r="BL402" s="18" t="s">
        <v>241</v>
      </c>
      <c r="BM402" s="241" t="s">
        <v>5764</v>
      </c>
    </row>
    <row r="403" s="13" customFormat="1">
      <c r="A403" s="13"/>
      <c r="B403" s="243"/>
      <c r="C403" s="244"/>
      <c r="D403" s="245" t="s">
        <v>243</v>
      </c>
      <c r="E403" s="246" t="s">
        <v>1</v>
      </c>
      <c r="F403" s="247" t="s">
        <v>5765</v>
      </c>
      <c r="G403" s="244"/>
      <c r="H403" s="248">
        <v>39.899999999999999</v>
      </c>
      <c r="I403" s="249"/>
      <c r="J403" s="244"/>
      <c r="K403" s="244"/>
      <c r="L403" s="250"/>
      <c r="M403" s="251"/>
      <c r="N403" s="252"/>
      <c r="O403" s="252"/>
      <c r="P403" s="252"/>
      <c r="Q403" s="252"/>
      <c r="R403" s="252"/>
      <c r="S403" s="252"/>
      <c r="T403" s="25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4" t="s">
        <v>243</v>
      </c>
      <c r="AU403" s="254" t="s">
        <v>86</v>
      </c>
      <c r="AV403" s="13" t="s">
        <v>86</v>
      </c>
      <c r="AW403" s="13" t="s">
        <v>32</v>
      </c>
      <c r="AX403" s="13" t="s">
        <v>77</v>
      </c>
      <c r="AY403" s="254" t="s">
        <v>235</v>
      </c>
    </row>
    <row r="404" s="14" customFormat="1">
      <c r="A404" s="14"/>
      <c r="B404" s="255"/>
      <c r="C404" s="256"/>
      <c r="D404" s="245" t="s">
        <v>243</v>
      </c>
      <c r="E404" s="257" t="s">
        <v>1</v>
      </c>
      <c r="F404" s="258" t="s">
        <v>245</v>
      </c>
      <c r="G404" s="256"/>
      <c r="H404" s="259">
        <v>39.899999999999999</v>
      </c>
      <c r="I404" s="260"/>
      <c r="J404" s="256"/>
      <c r="K404" s="256"/>
      <c r="L404" s="261"/>
      <c r="M404" s="262"/>
      <c r="N404" s="263"/>
      <c r="O404" s="263"/>
      <c r="P404" s="263"/>
      <c r="Q404" s="263"/>
      <c r="R404" s="263"/>
      <c r="S404" s="263"/>
      <c r="T404" s="26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65" t="s">
        <v>243</v>
      </c>
      <c r="AU404" s="265" t="s">
        <v>86</v>
      </c>
      <c r="AV404" s="14" t="s">
        <v>241</v>
      </c>
      <c r="AW404" s="14" t="s">
        <v>32</v>
      </c>
      <c r="AX404" s="14" t="s">
        <v>84</v>
      </c>
      <c r="AY404" s="265" t="s">
        <v>235</v>
      </c>
    </row>
    <row r="405" s="2" customFormat="1" ht="37.8" customHeight="1">
      <c r="A405" s="39"/>
      <c r="B405" s="40"/>
      <c r="C405" s="229" t="s">
        <v>513</v>
      </c>
      <c r="D405" s="229" t="s">
        <v>237</v>
      </c>
      <c r="E405" s="230" t="s">
        <v>5766</v>
      </c>
      <c r="F405" s="231" t="s">
        <v>5767</v>
      </c>
      <c r="G405" s="232" t="s">
        <v>166</v>
      </c>
      <c r="H405" s="233">
        <v>39.899999999999999</v>
      </c>
      <c r="I405" s="234"/>
      <c r="J405" s="235">
        <f>ROUND(I405*H405,2)</f>
        <v>0</v>
      </c>
      <c r="K405" s="236"/>
      <c r="L405" s="45"/>
      <c r="M405" s="237" t="s">
        <v>1</v>
      </c>
      <c r="N405" s="238" t="s">
        <v>42</v>
      </c>
      <c r="O405" s="92"/>
      <c r="P405" s="239">
        <f>O405*H405</f>
        <v>0</v>
      </c>
      <c r="Q405" s="239">
        <v>0</v>
      </c>
      <c r="R405" s="239">
        <f>Q405*H405</f>
        <v>0</v>
      </c>
      <c r="S405" s="239">
        <v>0</v>
      </c>
      <c r="T405" s="240">
        <f>S405*H405</f>
        <v>0</v>
      </c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R405" s="241" t="s">
        <v>241</v>
      </c>
      <c r="AT405" s="241" t="s">
        <v>237</v>
      </c>
      <c r="AU405" s="241" t="s">
        <v>86</v>
      </c>
      <c r="AY405" s="18" t="s">
        <v>235</v>
      </c>
      <c r="BE405" s="242">
        <f>IF(N405="základní",J405,0)</f>
        <v>0</v>
      </c>
      <c r="BF405" s="242">
        <f>IF(N405="snížená",J405,0)</f>
        <v>0</v>
      </c>
      <c r="BG405" s="242">
        <f>IF(N405="zákl. přenesená",J405,0)</f>
        <v>0</v>
      </c>
      <c r="BH405" s="242">
        <f>IF(N405="sníž. přenesená",J405,0)</f>
        <v>0</v>
      </c>
      <c r="BI405" s="242">
        <f>IF(N405="nulová",J405,0)</f>
        <v>0</v>
      </c>
      <c r="BJ405" s="18" t="s">
        <v>84</v>
      </c>
      <c r="BK405" s="242">
        <f>ROUND(I405*H405,2)</f>
        <v>0</v>
      </c>
      <c r="BL405" s="18" t="s">
        <v>241</v>
      </c>
      <c r="BM405" s="241" t="s">
        <v>5768</v>
      </c>
    </row>
    <row r="406" s="13" customFormat="1">
      <c r="A406" s="13"/>
      <c r="B406" s="243"/>
      <c r="C406" s="244"/>
      <c r="D406" s="245" t="s">
        <v>243</v>
      </c>
      <c r="E406" s="246" t="s">
        <v>1</v>
      </c>
      <c r="F406" s="247" t="s">
        <v>5769</v>
      </c>
      <c r="G406" s="244"/>
      <c r="H406" s="248">
        <v>39.899999999999999</v>
      </c>
      <c r="I406" s="249"/>
      <c r="J406" s="244"/>
      <c r="K406" s="244"/>
      <c r="L406" s="250"/>
      <c r="M406" s="251"/>
      <c r="N406" s="252"/>
      <c r="O406" s="252"/>
      <c r="P406" s="252"/>
      <c r="Q406" s="252"/>
      <c r="R406" s="252"/>
      <c r="S406" s="252"/>
      <c r="T406" s="25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4" t="s">
        <v>243</v>
      </c>
      <c r="AU406" s="254" t="s">
        <v>86</v>
      </c>
      <c r="AV406" s="13" t="s">
        <v>86</v>
      </c>
      <c r="AW406" s="13" t="s">
        <v>32</v>
      </c>
      <c r="AX406" s="13" t="s">
        <v>77</v>
      </c>
      <c r="AY406" s="254" t="s">
        <v>235</v>
      </c>
    </row>
    <row r="407" s="14" customFormat="1">
      <c r="A407" s="14"/>
      <c r="B407" s="255"/>
      <c r="C407" s="256"/>
      <c r="D407" s="245" t="s">
        <v>243</v>
      </c>
      <c r="E407" s="257" t="s">
        <v>1</v>
      </c>
      <c r="F407" s="258" t="s">
        <v>245</v>
      </c>
      <c r="G407" s="256"/>
      <c r="H407" s="259">
        <v>39.899999999999999</v>
      </c>
      <c r="I407" s="260"/>
      <c r="J407" s="256"/>
      <c r="K407" s="256"/>
      <c r="L407" s="261"/>
      <c r="M407" s="262"/>
      <c r="N407" s="263"/>
      <c r="O407" s="263"/>
      <c r="P407" s="263"/>
      <c r="Q407" s="263"/>
      <c r="R407" s="263"/>
      <c r="S407" s="263"/>
      <c r="T407" s="26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65" t="s">
        <v>243</v>
      </c>
      <c r="AU407" s="265" t="s">
        <v>86</v>
      </c>
      <c r="AV407" s="14" t="s">
        <v>241</v>
      </c>
      <c r="AW407" s="14" t="s">
        <v>32</v>
      </c>
      <c r="AX407" s="14" t="s">
        <v>84</v>
      </c>
      <c r="AY407" s="265" t="s">
        <v>235</v>
      </c>
    </row>
    <row r="408" s="2" customFormat="1" ht="16.5" customHeight="1">
      <c r="A408" s="39"/>
      <c r="B408" s="40"/>
      <c r="C408" s="287" t="s">
        <v>517</v>
      </c>
      <c r="D408" s="287" t="s">
        <v>518</v>
      </c>
      <c r="E408" s="288" t="s">
        <v>5770</v>
      </c>
      <c r="F408" s="289" t="s">
        <v>5771</v>
      </c>
      <c r="G408" s="290" t="s">
        <v>1482</v>
      </c>
      <c r="H408" s="291">
        <v>1.2569999999999999</v>
      </c>
      <c r="I408" s="292"/>
      <c r="J408" s="293">
        <f>ROUND(I408*H408,2)</f>
        <v>0</v>
      </c>
      <c r="K408" s="294"/>
      <c r="L408" s="295"/>
      <c r="M408" s="296" t="s">
        <v>1</v>
      </c>
      <c r="N408" s="297" t="s">
        <v>42</v>
      </c>
      <c r="O408" s="92"/>
      <c r="P408" s="239">
        <f>O408*H408</f>
        <v>0</v>
      </c>
      <c r="Q408" s="239">
        <v>0</v>
      </c>
      <c r="R408" s="239">
        <f>Q408*H408</f>
        <v>0</v>
      </c>
      <c r="S408" s="239">
        <v>0</v>
      </c>
      <c r="T408" s="240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41" t="s">
        <v>281</v>
      </c>
      <c r="AT408" s="241" t="s">
        <v>518</v>
      </c>
      <c r="AU408" s="241" t="s">
        <v>86</v>
      </c>
      <c r="AY408" s="18" t="s">
        <v>235</v>
      </c>
      <c r="BE408" s="242">
        <f>IF(N408="základní",J408,0)</f>
        <v>0</v>
      </c>
      <c r="BF408" s="242">
        <f>IF(N408="snížená",J408,0)</f>
        <v>0</v>
      </c>
      <c r="BG408" s="242">
        <f>IF(N408="zákl. přenesená",J408,0)</f>
        <v>0</v>
      </c>
      <c r="BH408" s="242">
        <f>IF(N408="sníž. přenesená",J408,0)</f>
        <v>0</v>
      </c>
      <c r="BI408" s="242">
        <f>IF(N408="nulová",J408,0)</f>
        <v>0</v>
      </c>
      <c r="BJ408" s="18" t="s">
        <v>84</v>
      </c>
      <c r="BK408" s="242">
        <f>ROUND(I408*H408,2)</f>
        <v>0</v>
      </c>
      <c r="BL408" s="18" t="s">
        <v>241</v>
      </c>
      <c r="BM408" s="241" t="s">
        <v>5772</v>
      </c>
    </row>
    <row r="409" s="13" customFormat="1">
      <c r="A409" s="13"/>
      <c r="B409" s="243"/>
      <c r="C409" s="244"/>
      <c r="D409" s="245" t="s">
        <v>243</v>
      </c>
      <c r="E409" s="246" t="s">
        <v>1</v>
      </c>
      <c r="F409" s="247" t="s">
        <v>5773</v>
      </c>
      <c r="G409" s="244"/>
      <c r="H409" s="248">
        <v>1.2569999999999999</v>
      </c>
      <c r="I409" s="249"/>
      <c r="J409" s="244"/>
      <c r="K409" s="244"/>
      <c r="L409" s="250"/>
      <c r="M409" s="251"/>
      <c r="N409" s="252"/>
      <c r="O409" s="252"/>
      <c r="P409" s="252"/>
      <c r="Q409" s="252"/>
      <c r="R409" s="252"/>
      <c r="S409" s="252"/>
      <c r="T409" s="25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4" t="s">
        <v>243</v>
      </c>
      <c r="AU409" s="254" t="s">
        <v>86</v>
      </c>
      <c r="AV409" s="13" t="s">
        <v>86</v>
      </c>
      <c r="AW409" s="13" t="s">
        <v>32</v>
      </c>
      <c r="AX409" s="13" t="s">
        <v>77</v>
      </c>
      <c r="AY409" s="254" t="s">
        <v>235</v>
      </c>
    </row>
    <row r="410" s="14" customFormat="1">
      <c r="A410" s="14"/>
      <c r="B410" s="255"/>
      <c r="C410" s="256"/>
      <c r="D410" s="245" t="s">
        <v>243</v>
      </c>
      <c r="E410" s="257" t="s">
        <v>1</v>
      </c>
      <c r="F410" s="258" t="s">
        <v>245</v>
      </c>
      <c r="G410" s="256"/>
      <c r="H410" s="259">
        <v>1.2569999999999999</v>
      </c>
      <c r="I410" s="260"/>
      <c r="J410" s="256"/>
      <c r="K410" s="256"/>
      <c r="L410" s="261"/>
      <c r="M410" s="262"/>
      <c r="N410" s="263"/>
      <c r="O410" s="263"/>
      <c r="P410" s="263"/>
      <c r="Q410" s="263"/>
      <c r="R410" s="263"/>
      <c r="S410" s="263"/>
      <c r="T410" s="26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65" t="s">
        <v>243</v>
      </c>
      <c r="AU410" s="265" t="s">
        <v>86</v>
      </c>
      <c r="AV410" s="14" t="s">
        <v>241</v>
      </c>
      <c r="AW410" s="14" t="s">
        <v>32</v>
      </c>
      <c r="AX410" s="14" t="s">
        <v>84</v>
      </c>
      <c r="AY410" s="265" t="s">
        <v>235</v>
      </c>
    </row>
    <row r="411" s="2" customFormat="1" ht="24.15" customHeight="1">
      <c r="A411" s="39"/>
      <c r="B411" s="40"/>
      <c r="C411" s="229" t="s">
        <v>524</v>
      </c>
      <c r="D411" s="229" t="s">
        <v>237</v>
      </c>
      <c r="E411" s="230" t="s">
        <v>5774</v>
      </c>
      <c r="F411" s="231" t="s">
        <v>5775</v>
      </c>
      <c r="G411" s="232" t="s">
        <v>166</v>
      </c>
      <c r="H411" s="233">
        <v>64.680000000000007</v>
      </c>
      <c r="I411" s="234"/>
      <c r="J411" s="235">
        <f>ROUND(I411*H411,2)</f>
        <v>0</v>
      </c>
      <c r="K411" s="236"/>
      <c r="L411" s="45"/>
      <c r="M411" s="237" t="s">
        <v>1</v>
      </c>
      <c r="N411" s="238" t="s">
        <v>42</v>
      </c>
      <c r="O411" s="92"/>
      <c r="P411" s="239">
        <f>O411*H411</f>
        <v>0</v>
      </c>
      <c r="Q411" s="239">
        <v>0</v>
      </c>
      <c r="R411" s="239">
        <f>Q411*H411</f>
        <v>0</v>
      </c>
      <c r="S411" s="239">
        <v>0</v>
      </c>
      <c r="T411" s="240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41" t="s">
        <v>241</v>
      </c>
      <c r="AT411" s="241" t="s">
        <v>237</v>
      </c>
      <c r="AU411" s="241" t="s">
        <v>86</v>
      </c>
      <c r="AY411" s="18" t="s">
        <v>235</v>
      </c>
      <c r="BE411" s="242">
        <f>IF(N411="základní",J411,0)</f>
        <v>0</v>
      </c>
      <c r="BF411" s="242">
        <f>IF(N411="snížená",J411,0)</f>
        <v>0</v>
      </c>
      <c r="BG411" s="242">
        <f>IF(N411="zákl. přenesená",J411,0)</f>
        <v>0</v>
      </c>
      <c r="BH411" s="242">
        <f>IF(N411="sníž. přenesená",J411,0)</f>
        <v>0</v>
      </c>
      <c r="BI411" s="242">
        <f>IF(N411="nulová",J411,0)</f>
        <v>0</v>
      </c>
      <c r="BJ411" s="18" t="s">
        <v>84</v>
      </c>
      <c r="BK411" s="242">
        <f>ROUND(I411*H411,2)</f>
        <v>0</v>
      </c>
      <c r="BL411" s="18" t="s">
        <v>241</v>
      </c>
      <c r="BM411" s="241" t="s">
        <v>5776</v>
      </c>
    </row>
    <row r="412" s="13" customFormat="1">
      <c r="A412" s="13"/>
      <c r="B412" s="243"/>
      <c r="C412" s="244"/>
      <c r="D412" s="245" t="s">
        <v>243</v>
      </c>
      <c r="E412" s="246" t="s">
        <v>1</v>
      </c>
      <c r="F412" s="247" t="s">
        <v>5777</v>
      </c>
      <c r="G412" s="244"/>
      <c r="H412" s="248">
        <v>64.680000000000007</v>
      </c>
      <c r="I412" s="249"/>
      <c r="J412" s="244"/>
      <c r="K412" s="244"/>
      <c r="L412" s="250"/>
      <c r="M412" s="251"/>
      <c r="N412" s="252"/>
      <c r="O412" s="252"/>
      <c r="P412" s="252"/>
      <c r="Q412" s="252"/>
      <c r="R412" s="252"/>
      <c r="S412" s="252"/>
      <c r="T412" s="25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4" t="s">
        <v>243</v>
      </c>
      <c r="AU412" s="254" t="s">
        <v>86</v>
      </c>
      <c r="AV412" s="13" t="s">
        <v>86</v>
      </c>
      <c r="AW412" s="13" t="s">
        <v>32</v>
      </c>
      <c r="AX412" s="13" t="s">
        <v>77</v>
      </c>
      <c r="AY412" s="254" t="s">
        <v>235</v>
      </c>
    </row>
    <row r="413" s="16" customFormat="1">
      <c r="A413" s="16"/>
      <c r="B413" s="276"/>
      <c r="C413" s="277"/>
      <c r="D413" s="245" t="s">
        <v>243</v>
      </c>
      <c r="E413" s="278" t="s">
        <v>1</v>
      </c>
      <c r="F413" s="279" t="s">
        <v>492</v>
      </c>
      <c r="G413" s="277"/>
      <c r="H413" s="280">
        <v>64.680000000000007</v>
      </c>
      <c r="I413" s="281"/>
      <c r="J413" s="277"/>
      <c r="K413" s="277"/>
      <c r="L413" s="282"/>
      <c r="M413" s="283"/>
      <c r="N413" s="284"/>
      <c r="O413" s="284"/>
      <c r="P413" s="284"/>
      <c r="Q413" s="284"/>
      <c r="R413" s="284"/>
      <c r="S413" s="284"/>
      <c r="T413" s="285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T413" s="286" t="s">
        <v>243</v>
      </c>
      <c r="AU413" s="286" t="s">
        <v>86</v>
      </c>
      <c r="AV413" s="16" t="s">
        <v>250</v>
      </c>
      <c r="AW413" s="16" t="s">
        <v>32</v>
      </c>
      <c r="AX413" s="16" t="s">
        <v>77</v>
      </c>
      <c r="AY413" s="286" t="s">
        <v>235</v>
      </c>
    </row>
    <row r="414" s="14" customFormat="1">
      <c r="A414" s="14"/>
      <c r="B414" s="255"/>
      <c r="C414" s="256"/>
      <c r="D414" s="245" t="s">
        <v>243</v>
      </c>
      <c r="E414" s="257" t="s">
        <v>1</v>
      </c>
      <c r="F414" s="258" t="s">
        <v>245</v>
      </c>
      <c r="G414" s="256"/>
      <c r="H414" s="259">
        <v>64.680000000000007</v>
      </c>
      <c r="I414" s="260"/>
      <c r="J414" s="256"/>
      <c r="K414" s="256"/>
      <c r="L414" s="261"/>
      <c r="M414" s="262"/>
      <c r="N414" s="263"/>
      <c r="O414" s="263"/>
      <c r="P414" s="263"/>
      <c r="Q414" s="263"/>
      <c r="R414" s="263"/>
      <c r="S414" s="263"/>
      <c r="T414" s="26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65" t="s">
        <v>243</v>
      </c>
      <c r="AU414" s="265" t="s">
        <v>86</v>
      </c>
      <c r="AV414" s="14" t="s">
        <v>241</v>
      </c>
      <c r="AW414" s="14" t="s">
        <v>32</v>
      </c>
      <c r="AX414" s="14" t="s">
        <v>84</v>
      </c>
      <c r="AY414" s="265" t="s">
        <v>235</v>
      </c>
    </row>
    <row r="415" s="12" customFormat="1" ht="22.8" customHeight="1">
      <c r="A415" s="12"/>
      <c r="B415" s="213"/>
      <c r="C415" s="214"/>
      <c r="D415" s="215" t="s">
        <v>76</v>
      </c>
      <c r="E415" s="227" t="s">
        <v>86</v>
      </c>
      <c r="F415" s="227" t="s">
        <v>309</v>
      </c>
      <c r="G415" s="214"/>
      <c r="H415" s="214"/>
      <c r="I415" s="217"/>
      <c r="J415" s="228">
        <f>BK415</f>
        <v>0</v>
      </c>
      <c r="K415" s="214"/>
      <c r="L415" s="219"/>
      <c r="M415" s="220"/>
      <c r="N415" s="221"/>
      <c r="O415" s="221"/>
      <c r="P415" s="222">
        <f>SUM(P416:P421)</f>
        <v>0</v>
      </c>
      <c r="Q415" s="221"/>
      <c r="R415" s="222">
        <f>SUM(R416:R421)</f>
        <v>0</v>
      </c>
      <c r="S415" s="221"/>
      <c r="T415" s="223">
        <f>SUM(T416:T421)</f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224" t="s">
        <v>84</v>
      </c>
      <c r="AT415" s="225" t="s">
        <v>76</v>
      </c>
      <c r="AU415" s="225" t="s">
        <v>84</v>
      </c>
      <c r="AY415" s="224" t="s">
        <v>235</v>
      </c>
      <c r="BK415" s="226">
        <f>SUM(BK416:BK421)</f>
        <v>0</v>
      </c>
    </row>
    <row r="416" s="2" customFormat="1" ht="24.15" customHeight="1">
      <c r="A416" s="39"/>
      <c r="B416" s="40"/>
      <c r="C416" s="229" t="s">
        <v>1224</v>
      </c>
      <c r="D416" s="229" t="s">
        <v>237</v>
      </c>
      <c r="E416" s="230" t="s">
        <v>5778</v>
      </c>
      <c r="F416" s="231" t="s">
        <v>5779</v>
      </c>
      <c r="G416" s="232" t="s">
        <v>163</v>
      </c>
      <c r="H416" s="233">
        <v>822</v>
      </c>
      <c r="I416" s="234"/>
      <c r="J416" s="235">
        <f>ROUND(I416*H416,2)</f>
        <v>0</v>
      </c>
      <c r="K416" s="236"/>
      <c r="L416" s="45"/>
      <c r="M416" s="237" t="s">
        <v>1</v>
      </c>
      <c r="N416" s="238" t="s">
        <v>42</v>
      </c>
      <c r="O416" s="92"/>
      <c r="P416" s="239">
        <f>O416*H416</f>
        <v>0</v>
      </c>
      <c r="Q416" s="239">
        <v>0</v>
      </c>
      <c r="R416" s="239">
        <f>Q416*H416</f>
        <v>0</v>
      </c>
      <c r="S416" s="239">
        <v>0</v>
      </c>
      <c r="T416" s="240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41" t="s">
        <v>241</v>
      </c>
      <c r="AT416" s="241" t="s">
        <v>237</v>
      </c>
      <c r="AU416" s="241" t="s">
        <v>86</v>
      </c>
      <c r="AY416" s="18" t="s">
        <v>235</v>
      </c>
      <c r="BE416" s="242">
        <f>IF(N416="základní",J416,0)</f>
        <v>0</v>
      </c>
      <c r="BF416" s="242">
        <f>IF(N416="snížená",J416,0)</f>
        <v>0</v>
      </c>
      <c r="BG416" s="242">
        <f>IF(N416="zákl. přenesená",J416,0)</f>
        <v>0</v>
      </c>
      <c r="BH416" s="242">
        <f>IF(N416="sníž. přenesená",J416,0)</f>
        <v>0</v>
      </c>
      <c r="BI416" s="242">
        <f>IF(N416="nulová",J416,0)</f>
        <v>0</v>
      </c>
      <c r="BJ416" s="18" t="s">
        <v>84</v>
      </c>
      <c r="BK416" s="242">
        <f>ROUND(I416*H416,2)</f>
        <v>0</v>
      </c>
      <c r="BL416" s="18" t="s">
        <v>241</v>
      </c>
      <c r="BM416" s="241" t="s">
        <v>5780</v>
      </c>
    </row>
    <row r="417" s="13" customFormat="1">
      <c r="A417" s="13"/>
      <c r="B417" s="243"/>
      <c r="C417" s="244"/>
      <c r="D417" s="245" t="s">
        <v>243</v>
      </c>
      <c r="E417" s="246" t="s">
        <v>1</v>
      </c>
      <c r="F417" s="247" t="s">
        <v>5781</v>
      </c>
      <c r="G417" s="244"/>
      <c r="H417" s="248">
        <v>822</v>
      </c>
      <c r="I417" s="249"/>
      <c r="J417" s="244"/>
      <c r="K417" s="244"/>
      <c r="L417" s="250"/>
      <c r="M417" s="251"/>
      <c r="N417" s="252"/>
      <c r="O417" s="252"/>
      <c r="P417" s="252"/>
      <c r="Q417" s="252"/>
      <c r="R417" s="252"/>
      <c r="S417" s="252"/>
      <c r="T417" s="25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4" t="s">
        <v>243</v>
      </c>
      <c r="AU417" s="254" t="s">
        <v>86</v>
      </c>
      <c r="AV417" s="13" t="s">
        <v>86</v>
      </c>
      <c r="AW417" s="13" t="s">
        <v>32</v>
      </c>
      <c r="AX417" s="13" t="s">
        <v>77</v>
      </c>
      <c r="AY417" s="254" t="s">
        <v>235</v>
      </c>
    </row>
    <row r="418" s="14" customFormat="1">
      <c r="A418" s="14"/>
      <c r="B418" s="255"/>
      <c r="C418" s="256"/>
      <c r="D418" s="245" t="s">
        <v>243</v>
      </c>
      <c r="E418" s="257" t="s">
        <v>1</v>
      </c>
      <c r="F418" s="258" t="s">
        <v>245</v>
      </c>
      <c r="G418" s="256"/>
      <c r="H418" s="259">
        <v>822</v>
      </c>
      <c r="I418" s="260"/>
      <c r="J418" s="256"/>
      <c r="K418" s="256"/>
      <c r="L418" s="261"/>
      <c r="M418" s="262"/>
      <c r="N418" s="263"/>
      <c r="O418" s="263"/>
      <c r="P418" s="263"/>
      <c r="Q418" s="263"/>
      <c r="R418" s="263"/>
      <c r="S418" s="263"/>
      <c r="T418" s="26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65" t="s">
        <v>243</v>
      </c>
      <c r="AU418" s="265" t="s">
        <v>86</v>
      </c>
      <c r="AV418" s="14" t="s">
        <v>241</v>
      </c>
      <c r="AW418" s="14" t="s">
        <v>32</v>
      </c>
      <c r="AX418" s="14" t="s">
        <v>84</v>
      </c>
      <c r="AY418" s="265" t="s">
        <v>235</v>
      </c>
    </row>
    <row r="419" s="2" customFormat="1" ht="24.15" customHeight="1">
      <c r="A419" s="39"/>
      <c r="B419" s="40"/>
      <c r="C419" s="229" t="s">
        <v>1228</v>
      </c>
      <c r="D419" s="229" t="s">
        <v>237</v>
      </c>
      <c r="E419" s="230" t="s">
        <v>5782</v>
      </c>
      <c r="F419" s="231" t="s">
        <v>5783</v>
      </c>
      <c r="G419" s="232" t="s">
        <v>163</v>
      </c>
      <c r="H419" s="233">
        <v>822</v>
      </c>
      <c r="I419" s="234"/>
      <c r="J419" s="235">
        <f>ROUND(I419*H419,2)</f>
        <v>0</v>
      </c>
      <c r="K419" s="236"/>
      <c r="L419" s="45"/>
      <c r="M419" s="237" t="s">
        <v>1</v>
      </c>
      <c r="N419" s="238" t="s">
        <v>42</v>
      </c>
      <c r="O419" s="92"/>
      <c r="P419" s="239">
        <f>O419*H419</f>
        <v>0</v>
      </c>
      <c r="Q419" s="239">
        <v>0</v>
      </c>
      <c r="R419" s="239">
        <f>Q419*H419</f>
        <v>0</v>
      </c>
      <c r="S419" s="239">
        <v>0</v>
      </c>
      <c r="T419" s="240">
        <f>S419*H419</f>
        <v>0</v>
      </c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R419" s="241" t="s">
        <v>241</v>
      </c>
      <c r="AT419" s="241" t="s">
        <v>237</v>
      </c>
      <c r="AU419" s="241" t="s">
        <v>86</v>
      </c>
      <c r="AY419" s="18" t="s">
        <v>235</v>
      </c>
      <c r="BE419" s="242">
        <f>IF(N419="základní",J419,0)</f>
        <v>0</v>
      </c>
      <c r="BF419" s="242">
        <f>IF(N419="snížená",J419,0)</f>
        <v>0</v>
      </c>
      <c r="BG419" s="242">
        <f>IF(N419="zákl. přenesená",J419,0)</f>
        <v>0</v>
      </c>
      <c r="BH419" s="242">
        <f>IF(N419="sníž. přenesená",J419,0)</f>
        <v>0</v>
      </c>
      <c r="BI419" s="242">
        <f>IF(N419="nulová",J419,0)</f>
        <v>0</v>
      </c>
      <c r="BJ419" s="18" t="s">
        <v>84</v>
      </c>
      <c r="BK419" s="242">
        <f>ROUND(I419*H419,2)</f>
        <v>0</v>
      </c>
      <c r="BL419" s="18" t="s">
        <v>241</v>
      </c>
      <c r="BM419" s="241" t="s">
        <v>5784</v>
      </c>
    </row>
    <row r="420" s="13" customFormat="1">
      <c r="A420" s="13"/>
      <c r="B420" s="243"/>
      <c r="C420" s="244"/>
      <c r="D420" s="245" t="s">
        <v>243</v>
      </c>
      <c r="E420" s="246" t="s">
        <v>1</v>
      </c>
      <c r="F420" s="247" t="s">
        <v>5781</v>
      </c>
      <c r="G420" s="244"/>
      <c r="H420" s="248">
        <v>822</v>
      </c>
      <c r="I420" s="249"/>
      <c r="J420" s="244"/>
      <c r="K420" s="244"/>
      <c r="L420" s="250"/>
      <c r="M420" s="251"/>
      <c r="N420" s="252"/>
      <c r="O420" s="252"/>
      <c r="P420" s="252"/>
      <c r="Q420" s="252"/>
      <c r="R420" s="252"/>
      <c r="S420" s="252"/>
      <c r="T420" s="25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4" t="s">
        <v>243</v>
      </c>
      <c r="AU420" s="254" t="s">
        <v>86</v>
      </c>
      <c r="AV420" s="13" t="s">
        <v>86</v>
      </c>
      <c r="AW420" s="13" t="s">
        <v>32</v>
      </c>
      <c r="AX420" s="13" t="s">
        <v>77</v>
      </c>
      <c r="AY420" s="254" t="s">
        <v>235</v>
      </c>
    </row>
    <row r="421" s="14" customFormat="1">
      <c r="A421" s="14"/>
      <c r="B421" s="255"/>
      <c r="C421" s="256"/>
      <c r="D421" s="245" t="s">
        <v>243</v>
      </c>
      <c r="E421" s="257" t="s">
        <v>1</v>
      </c>
      <c r="F421" s="258" t="s">
        <v>245</v>
      </c>
      <c r="G421" s="256"/>
      <c r="H421" s="259">
        <v>822</v>
      </c>
      <c r="I421" s="260"/>
      <c r="J421" s="256"/>
      <c r="K421" s="256"/>
      <c r="L421" s="261"/>
      <c r="M421" s="262"/>
      <c r="N421" s="263"/>
      <c r="O421" s="263"/>
      <c r="P421" s="263"/>
      <c r="Q421" s="263"/>
      <c r="R421" s="263"/>
      <c r="S421" s="263"/>
      <c r="T421" s="26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65" t="s">
        <v>243</v>
      </c>
      <c r="AU421" s="265" t="s">
        <v>86</v>
      </c>
      <c r="AV421" s="14" t="s">
        <v>241</v>
      </c>
      <c r="AW421" s="14" t="s">
        <v>32</v>
      </c>
      <c r="AX421" s="14" t="s">
        <v>84</v>
      </c>
      <c r="AY421" s="265" t="s">
        <v>235</v>
      </c>
    </row>
    <row r="422" s="12" customFormat="1" ht="22.8" customHeight="1">
      <c r="A422" s="12"/>
      <c r="B422" s="213"/>
      <c r="C422" s="214"/>
      <c r="D422" s="215" t="s">
        <v>76</v>
      </c>
      <c r="E422" s="227" t="s">
        <v>7</v>
      </c>
      <c r="F422" s="227" t="s">
        <v>5785</v>
      </c>
      <c r="G422" s="214"/>
      <c r="H422" s="214"/>
      <c r="I422" s="217"/>
      <c r="J422" s="228">
        <f>BK422</f>
        <v>0</v>
      </c>
      <c r="K422" s="214"/>
      <c r="L422" s="219"/>
      <c r="M422" s="220"/>
      <c r="N422" s="221"/>
      <c r="O422" s="221"/>
      <c r="P422" s="222">
        <f>SUM(P423:P440)</f>
        <v>0</v>
      </c>
      <c r="Q422" s="221"/>
      <c r="R422" s="222">
        <f>SUM(R423:R440)</f>
        <v>0</v>
      </c>
      <c r="S422" s="221"/>
      <c r="T422" s="223">
        <f>SUM(T423:T440)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R422" s="224" t="s">
        <v>84</v>
      </c>
      <c r="AT422" s="225" t="s">
        <v>76</v>
      </c>
      <c r="AU422" s="225" t="s">
        <v>84</v>
      </c>
      <c r="AY422" s="224" t="s">
        <v>235</v>
      </c>
      <c r="BK422" s="226">
        <f>SUM(BK423:BK440)</f>
        <v>0</v>
      </c>
    </row>
    <row r="423" s="2" customFormat="1" ht="44.25" customHeight="1">
      <c r="A423" s="39"/>
      <c r="B423" s="40"/>
      <c r="C423" s="229" t="s">
        <v>529</v>
      </c>
      <c r="D423" s="229" t="s">
        <v>237</v>
      </c>
      <c r="E423" s="230" t="s">
        <v>5786</v>
      </c>
      <c r="F423" s="231" t="s">
        <v>5787</v>
      </c>
      <c r="G423" s="232" t="s">
        <v>163</v>
      </c>
      <c r="H423" s="233">
        <v>1781.6130000000001</v>
      </c>
      <c r="I423" s="234"/>
      <c r="J423" s="235">
        <f>ROUND(I423*H423,2)</f>
        <v>0</v>
      </c>
      <c r="K423" s="236"/>
      <c r="L423" s="45"/>
      <c r="M423" s="237" t="s">
        <v>1</v>
      </c>
      <c r="N423" s="238" t="s">
        <v>42</v>
      </c>
      <c r="O423" s="92"/>
      <c r="P423" s="239">
        <f>O423*H423</f>
        <v>0</v>
      </c>
      <c r="Q423" s="239">
        <v>0</v>
      </c>
      <c r="R423" s="239">
        <f>Q423*H423</f>
        <v>0</v>
      </c>
      <c r="S423" s="239">
        <v>0</v>
      </c>
      <c r="T423" s="240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41" t="s">
        <v>241</v>
      </c>
      <c r="AT423" s="241" t="s">
        <v>237</v>
      </c>
      <c r="AU423" s="241" t="s">
        <v>86</v>
      </c>
      <c r="AY423" s="18" t="s">
        <v>235</v>
      </c>
      <c r="BE423" s="242">
        <f>IF(N423="základní",J423,0)</f>
        <v>0</v>
      </c>
      <c r="BF423" s="242">
        <f>IF(N423="snížená",J423,0)</f>
        <v>0</v>
      </c>
      <c r="BG423" s="242">
        <f>IF(N423="zákl. přenesená",J423,0)</f>
        <v>0</v>
      </c>
      <c r="BH423" s="242">
        <f>IF(N423="sníž. přenesená",J423,0)</f>
        <v>0</v>
      </c>
      <c r="BI423" s="242">
        <f>IF(N423="nulová",J423,0)</f>
        <v>0</v>
      </c>
      <c r="BJ423" s="18" t="s">
        <v>84</v>
      </c>
      <c r="BK423" s="242">
        <f>ROUND(I423*H423,2)</f>
        <v>0</v>
      </c>
      <c r="BL423" s="18" t="s">
        <v>241</v>
      </c>
      <c r="BM423" s="241" t="s">
        <v>5788</v>
      </c>
    </row>
    <row r="424" s="13" customFormat="1">
      <c r="A424" s="13"/>
      <c r="B424" s="243"/>
      <c r="C424" s="244"/>
      <c r="D424" s="245" t="s">
        <v>243</v>
      </c>
      <c r="E424" s="246" t="s">
        <v>1</v>
      </c>
      <c r="F424" s="247" t="s">
        <v>5789</v>
      </c>
      <c r="G424" s="244"/>
      <c r="H424" s="248">
        <v>1781.6130000000001</v>
      </c>
      <c r="I424" s="249"/>
      <c r="J424" s="244"/>
      <c r="K424" s="244"/>
      <c r="L424" s="250"/>
      <c r="M424" s="251"/>
      <c r="N424" s="252"/>
      <c r="O424" s="252"/>
      <c r="P424" s="252"/>
      <c r="Q424" s="252"/>
      <c r="R424" s="252"/>
      <c r="S424" s="252"/>
      <c r="T424" s="25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4" t="s">
        <v>243</v>
      </c>
      <c r="AU424" s="254" t="s">
        <v>86</v>
      </c>
      <c r="AV424" s="13" t="s">
        <v>86</v>
      </c>
      <c r="AW424" s="13" t="s">
        <v>32</v>
      </c>
      <c r="AX424" s="13" t="s">
        <v>77</v>
      </c>
      <c r="AY424" s="254" t="s">
        <v>235</v>
      </c>
    </row>
    <row r="425" s="16" customFormat="1">
      <c r="A425" s="16"/>
      <c r="B425" s="276"/>
      <c r="C425" s="277"/>
      <c r="D425" s="245" t="s">
        <v>243</v>
      </c>
      <c r="E425" s="278" t="s">
        <v>1</v>
      </c>
      <c r="F425" s="279" t="s">
        <v>492</v>
      </c>
      <c r="G425" s="277"/>
      <c r="H425" s="280">
        <v>1781.6130000000001</v>
      </c>
      <c r="I425" s="281"/>
      <c r="J425" s="277"/>
      <c r="K425" s="277"/>
      <c r="L425" s="282"/>
      <c r="M425" s="283"/>
      <c r="N425" s="284"/>
      <c r="O425" s="284"/>
      <c r="P425" s="284"/>
      <c r="Q425" s="284"/>
      <c r="R425" s="284"/>
      <c r="S425" s="284"/>
      <c r="T425" s="285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T425" s="286" t="s">
        <v>243</v>
      </c>
      <c r="AU425" s="286" t="s">
        <v>86</v>
      </c>
      <c r="AV425" s="16" t="s">
        <v>250</v>
      </c>
      <c r="AW425" s="16" t="s">
        <v>32</v>
      </c>
      <c r="AX425" s="16" t="s">
        <v>77</v>
      </c>
      <c r="AY425" s="286" t="s">
        <v>235</v>
      </c>
    </row>
    <row r="426" s="14" customFormat="1">
      <c r="A426" s="14"/>
      <c r="B426" s="255"/>
      <c r="C426" s="256"/>
      <c r="D426" s="245" t="s">
        <v>243</v>
      </c>
      <c r="E426" s="257" t="s">
        <v>1</v>
      </c>
      <c r="F426" s="258" t="s">
        <v>245</v>
      </c>
      <c r="G426" s="256"/>
      <c r="H426" s="259">
        <v>1781.6130000000001</v>
      </c>
      <c r="I426" s="260"/>
      <c r="J426" s="256"/>
      <c r="K426" s="256"/>
      <c r="L426" s="261"/>
      <c r="M426" s="262"/>
      <c r="N426" s="263"/>
      <c r="O426" s="263"/>
      <c r="P426" s="263"/>
      <c r="Q426" s="263"/>
      <c r="R426" s="263"/>
      <c r="S426" s="263"/>
      <c r="T426" s="26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65" t="s">
        <v>243</v>
      </c>
      <c r="AU426" s="265" t="s">
        <v>86</v>
      </c>
      <c r="AV426" s="14" t="s">
        <v>241</v>
      </c>
      <c r="AW426" s="14" t="s">
        <v>32</v>
      </c>
      <c r="AX426" s="14" t="s">
        <v>84</v>
      </c>
      <c r="AY426" s="265" t="s">
        <v>235</v>
      </c>
    </row>
    <row r="427" s="2" customFormat="1" ht="55.5" customHeight="1">
      <c r="A427" s="39"/>
      <c r="B427" s="40"/>
      <c r="C427" s="229" t="s">
        <v>534</v>
      </c>
      <c r="D427" s="229" t="s">
        <v>237</v>
      </c>
      <c r="E427" s="230" t="s">
        <v>5790</v>
      </c>
      <c r="F427" s="231" t="s">
        <v>5791</v>
      </c>
      <c r="G427" s="232" t="s">
        <v>166</v>
      </c>
      <c r="H427" s="233">
        <v>554.12699999999995</v>
      </c>
      <c r="I427" s="234"/>
      <c r="J427" s="235">
        <f>ROUND(I427*H427,2)</f>
        <v>0</v>
      </c>
      <c r="K427" s="236"/>
      <c r="L427" s="45"/>
      <c r="M427" s="237" t="s">
        <v>1</v>
      </c>
      <c r="N427" s="238" t="s">
        <v>42</v>
      </c>
      <c r="O427" s="92"/>
      <c r="P427" s="239">
        <f>O427*H427</f>
        <v>0</v>
      </c>
      <c r="Q427" s="239">
        <v>0</v>
      </c>
      <c r="R427" s="239">
        <f>Q427*H427</f>
        <v>0</v>
      </c>
      <c r="S427" s="239">
        <v>0</v>
      </c>
      <c r="T427" s="240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41" t="s">
        <v>241</v>
      </c>
      <c r="AT427" s="241" t="s">
        <v>237</v>
      </c>
      <c r="AU427" s="241" t="s">
        <v>86</v>
      </c>
      <c r="AY427" s="18" t="s">
        <v>235</v>
      </c>
      <c r="BE427" s="242">
        <f>IF(N427="základní",J427,0)</f>
        <v>0</v>
      </c>
      <c r="BF427" s="242">
        <f>IF(N427="snížená",J427,0)</f>
        <v>0</v>
      </c>
      <c r="BG427" s="242">
        <f>IF(N427="zákl. přenesená",J427,0)</f>
        <v>0</v>
      </c>
      <c r="BH427" s="242">
        <f>IF(N427="sníž. přenesená",J427,0)</f>
        <v>0</v>
      </c>
      <c r="BI427" s="242">
        <f>IF(N427="nulová",J427,0)</f>
        <v>0</v>
      </c>
      <c r="BJ427" s="18" t="s">
        <v>84</v>
      </c>
      <c r="BK427" s="242">
        <f>ROUND(I427*H427,2)</f>
        <v>0</v>
      </c>
      <c r="BL427" s="18" t="s">
        <v>241</v>
      </c>
      <c r="BM427" s="241" t="s">
        <v>5792</v>
      </c>
    </row>
    <row r="428" s="13" customFormat="1">
      <c r="A428" s="13"/>
      <c r="B428" s="243"/>
      <c r="C428" s="244"/>
      <c r="D428" s="245" t="s">
        <v>243</v>
      </c>
      <c r="E428" s="246" t="s">
        <v>1</v>
      </c>
      <c r="F428" s="247" t="s">
        <v>5793</v>
      </c>
      <c r="G428" s="244"/>
      <c r="H428" s="248">
        <v>554.12699999999995</v>
      </c>
      <c r="I428" s="249"/>
      <c r="J428" s="244"/>
      <c r="K428" s="244"/>
      <c r="L428" s="250"/>
      <c r="M428" s="251"/>
      <c r="N428" s="252"/>
      <c r="O428" s="252"/>
      <c r="P428" s="252"/>
      <c r="Q428" s="252"/>
      <c r="R428" s="252"/>
      <c r="S428" s="252"/>
      <c r="T428" s="25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4" t="s">
        <v>243</v>
      </c>
      <c r="AU428" s="254" t="s">
        <v>86</v>
      </c>
      <c r="AV428" s="13" t="s">
        <v>86</v>
      </c>
      <c r="AW428" s="13" t="s">
        <v>32</v>
      </c>
      <c r="AX428" s="13" t="s">
        <v>77</v>
      </c>
      <c r="AY428" s="254" t="s">
        <v>235</v>
      </c>
    </row>
    <row r="429" s="14" customFormat="1">
      <c r="A429" s="14"/>
      <c r="B429" s="255"/>
      <c r="C429" s="256"/>
      <c r="D429" s="245" t="s">
        <v>243</v>
      </c>
      <c r="E429" s="257" t="s">
        <v>1</v>
      </c>
      <c r="F429" s="258" t="s">
        <v>245</v>
      </c>
      <c r="G429" s="256"/>
      <c r="H429" s="259">
        <v>554.12699999999995</v>
      </c>
      <c r="I429" s="260"/>
      <c r="J429" s="256"/>
      <c r="K429" s="256"/>
      <c r="L429" s="261"/>
      <c r="M429" s="262"/>
      <c r="N429" s="263"/>
      <c r="O429" s="263"/>
      <c r="P429" s="263"/>
      <c r="Q429" s="263"/>
      <c r="R429" s="263"/>
      <c r="S429" s="263"/>
      <c r="T429" s="26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65" t="s">
        <v>243</v>
      </c>
      <c r="AU429" s="265" t="s">
        <v>86</v>
      </c>
      <c r="AV429" s="14" t="s">
        <v>241</v>
      </c>
      <c r="AW429" s="14" t="s">
        <v>32</v>
      </c>
      <c r="AX429" s="14" t="s">
        <v>84</v>
      </c>
      <c r="AY429" s="265" t="s">
        <v>235</v>
      </c>
    </row>
    <row r="430" s="2" customFormat="1" ht="24.15" customHeight="1">
      <c r="A430" s="39"/>
      <c r="B430" s="40"/>
      <c r="C430" s="287" t="s">
        <v>538</v>
      </c>
      <c r="D430" s="287" t="s">
        <v>518</v>
      </c>
      <c r="E430" s="288" t="s">
        <v>1939</v>
      </c>
      <c r="F430" s="289" t="s">
        <v>1940</v>
      </c>
      <c r="G430" s="290" t="s">
        <v>166</v>
      </c>
      <c r="H430" s="291">
        <v>580.51400000000001</v>
      </c>
      <c r="I430" s="292"/>
      <c r="J430" s="293">
        <f>ROUND(I430*H430,2)</f>
        <v>0</v>
      </c>
      <c r="K430" s="294"/>
      <c r="L430" s="295"/>
      <c r="M430" s="296" t="s">
        <v>1</v>
      </c>
      <c r="N430" s="297" t="s">
        <v>42</v>
      </c>
      <c r="O430" s="92"/>
      <c r="P430" s="239">
        <f>O430*H430</f>
        <v>0</v>
      </c>
      <c r="Q430" s="239">
        <v>0</v>
      </c>
      <c r="R430" s="239">
        <f>Q430*H430</f>
        <v>0</v>
      </c>
      <c r="S430" s="239">
        <v>0</v>
      </c>
      <c r="T430" s="240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41" t="s">
        <v>281</v>
      </c>
      <c r="AT430" s="241" t="s">
        <v>518</v>
      </c>
      <c r="AU430" s="241" t="s">
        <v>86</v>
      </c>
      <c r="AY430" s="18" t="s">
        <v>235</v>
      </c>
      <c r="BE430" s="242">
        <f>IF(N430="základní",J430,0)</f>
        <v>0</v>
      </c>
      <c r="BF430" s="242">
        <f>IF(N430="snížená",J430,0)</f>
        <v>0</v>
      </c>
      <c r="BG430" s="242">
        <f>IF(N430="zákl. přenesená",J430,0)</f>
        <v>0</v>
      </c>
      <c r="BH430" s="242">
        <f>IF(N430="sníž. přenesená",J430,0)</f>
        <v>0</v>
      </c>
      <c r="BI430" s="242">
        <f>IF(N430="nulová",J430,0)</f>
        <v>0</v>
      </c>
      <c r="BJ430" s="18" t="s">
        <v>84</v>
      </c>
      <c r="BK430" s="242">
        <f>ROUND(I430*H430,2)</f>
        <v>0</v>
      </c>
      <c r="BL430" s="18" t="s">
        <v>241</v>
      </c>
      <c r="BM430" s="241" t="s">
        <v>5794</v>
      </c>
    </row>
    <row r="431" s="13" customFormat="1">
      <c r="A431" s="13"/>
      <c r="B431" s="243"/>
      <c r="C431" s="244"/>
      <c r="D431" s="245" t="s">
        <v>243</v>
      </c>
      <c r="E431" s="246" t="s">
        <v>1</v>
      </c>
      <c r="F431" s="247" t="s">
        <v>5795</v>
      </c>
      <c r="G431" s="244"/>
      <c r="H431" s="248">
        <v>580.51400000000001</v>
      </c>
      <c r="I431" s="249"/>
      <c r="J431" s="244"/>
      <c r="K431" s="244"/>
      <c r="L431" s="250"/>
      <c r="M431" s="251"/>
      <c r="N431" s="252"/>
      <c r="O431" s="252"/>
      <c r="P431" s="252"/>
      <c r="Q431" s="252"/>
      <c r="R431" s="252"/>
      <c r="S431" s="252"/>
      <c r="T431" s="25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4" t="s">
        <v>243</v>
      </c>
      <c r="AU431" s="254" t="s">
        <v>86</v>
      </c>
      <c r="AV431" s="13" t="s">
        <v>86</v>
      </c>
      <c r="AW431" s="13" t="s">
        <v>32</v>
      </c>
      <c r="AX431" s="13" t="s">
        <v>77</v>
      </c>
      <c r="AY431" s="254" t="s">
        <v>235</v>
      </c>
    </row>
    <row r="432" s="14" customFormat="1">
      <c r="A432" s="14"/>
      <c r="B432" s="255"/>
      <c r="C432" s="256"/>
      <c r="D432" s="245" t="s">
        <v>243</v>
      </c>
      <c r="E432" s="257" t="s">
        <v>1</v>
      </c>
      <c r="F432" s="258" t="s">
        <v>245</v>
      </c>
      <c r="G432" s="256"/>
      <c r="H432" s="259">
        <v>580.51400000000001</v>
      </c>
      <c r="I432" s="260"/>
      <c r="J432" s="256"/>
      <c r="K432" s="256"/>
      <c r="L432" s="261"/>
      <c r="M432" s="262"/>
      <c r="N432" s="263"/>
      <c r="O432" s="263"/>
      <c r="P432" s="263"/>
      <c r="Q432" s="263"/>
      <c r="R432" s="263"/>
      <c r="S432" s="263"/>
      <c r="T432" s="26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65" t="s">
        <v>243</v>
      </c>
      <c r="AU432" s="265" t="s">
        <v>86</v>
      </c>
      <c r="AV432" s="14" t="s">
        <v>241</v>
      </c>
      <c r="AW432" s="14" t="s">
        <v>32</v>
      </c>
      <c r="AX432" s="14" t="s">
        <v>84</v>
      </c>
      <c r="AY432" s="265" t="s">
        <v>235</v>
      </c>
    </row>
    <row r="433" s="2" customFormat="1" ht="16.5" customHeight="1">
      <c r="A433" s="39"/>
      <c r="B433" s="40"/>
      <c r="C433" s="229" t="s">
        <v>543</v>
      </c>
      <c r="D433" s="229" t="s">
        <v>237</v>
      </c>
      <c r="E433" s="230" t="s">
        <v>5796</v>
      </c>
      <c r="F433" s="231" t="s">
        <v>5797</v>
      </c>
      <c r="G433" s="232" t="s">
        <v>163</v>
      </c>
      <c r="H433" s="233">
        <v>13.853</v>
      </c>
      <c r="I433" s="234"/>
      <c r="J433" s="235">
        <f>ROUND(I433*H433,2)</f>
        <v>0</v>
      </c>
      <c r="K433" s="236"/>
      <c r="L433" s="45"/>
      <c r="M433" s="237" t="s">
        <v>1</v>
      </c>
      <c r="N433" s="238" t="s">
        <v>42</v>
      </c>
      <c r="O433" s="92"/>
      <c r="P433" s="239">
        <f>O433*H433</f>
        <v>0</v>
      </c>
      <c r="Q433" s="239">
        <v>0</v>
      </c>
      <c r="R433" s="239">
        <f>Q433*H433</f>
        <v>0</v>
      </c>
      <c r="S433" s="239">
        <v>0</v>
      </c>
      <c r="T433" s="240">
        <f>S433*H433</f>
        <v>0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41" t="s">
        <v>241</v>
      </c>
      <c r="AT433" s="241" t="s">
        <v>237</v>
      </c>
      <c r="AU433" s="241" t="s">
        <v>86</v>
      </c>
      <c r="AY433" s="18" t="s">
        <v>235</v>
      </c>
      <c r="BE433" s="242">
        <f>IF(N433="základní",J433,0)</f>
        <v>0</v>
      </c>
      <c r="BF433" s="242">
        <f>IF(N433="snížená",J433,0)</f>
        <v>0</v>
      </c>
      <c r="BG433" s="242">
        <f>IF(N433="zákl. přenesená",J433,0)</f>
        <v>0</v>
      </c>
      <c r="BH433" s="242">
        <f>IF(N433="sníž. přenesená",J433,0)</f>
        <v>0</v>
      </c>
      <c r="BI433" s="242">
        <f>IF(N433="nulová",J433,0)</f>
        <v>0</v>
      </c>
      <c r="BJ433" s="18" t="s">
        <v>84</v>
      </c>
      <c r="BK433" s="242">
        <f>ROUND(I433*H433,2)</f>
        <v>0</v>
      </c>
      <c r="BL433" s="18" t="s">
        <v>241</v>
      </c>
      <c r="BM433" s="241" t="s">
        <v>5798</v>
      </c>
    </row>
    <row r="434" s="13" customFormat="1">
      <c r="A434" s="13"/>
      <c r="B434" s="243"/>
      <c r="C434" s="244"/>
      <c r="D434" s="245" t="s">
        <v>243</v>
      </c>
      <c r="E434" s="246" t="s">
        <v>1</v>
      </c>
      <c r="F434" s="247" t="s">
        <v>5799</v>
      </c>
      <c r="G434" s="244"/>
      <c r="H434" s="248">
        <v>13.853</v>
      </c>
      <c r="I434" s="249"/>
      <c r="J434" s="244"/>
      <c r="K434" s="244"/>
      <c r="L434" s="250"/>
      <c r="M434" s="251"/>
      <c r="N434" s="252"/>
      <c r="O434" s="252"/>
      <c r="P434" s="252"/>
      <c r="Q434" s="252"/>
      <c r="R434" s="252"/>
      <c r="S434" s="252"/>
      <c r="T434" s="25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4" t="s">
        <v>243</v>
      </c>
      <c r="AU434" s="254" t="s">
        <v>86</v>
      </c>
      <c r="AV434" s="13" t="s">
        <v>86</v>
      </c>
      <c r="AW434" s="13" t="s">
        <v>32</v>
      </c>
      <c r="AX434" s="13" t="s">
        <v>77</v>
      </c>
      <c r="AY434" s="254" t="s">
        <v>235</v>
      </c>
    </row>
    <row r="435" s="16" customFormat="1">
      <c r="A435" s="16"/>
      <c r="B435" s="276"/>
      <c r="C435" s="277"/>
      <c r="D435" s="245" t="s">
        <v>243</v>
      </c>
      <c r="E435" s="278" t="s">
        <v>1</v>
      </c>
      <c r="F435" s="279" t="s">
        <v>492</v>
      </c>
      <c r="G435" s="277"/>
      <c r="H435" s="280">
        <v>13.853</v>
      </c>
      <c r="I435" s="281"/>
      <c r="J435" s="277"/>
      <c r="K435" s="277"/>
      <c r="L435" s="282"/>
      <c r="M435" s="283"/>
      <c r="N435" s="284"/>
      <c r="O435" s="284"/>
      <c r="P435" s="284"/>
      <c r="Q435" s="284"/>
      <c r="R435" s="284"/>
      <c r="S435" s="284"/>
      <c r="T435" s="285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T435" s="286" t="s">
        <v>243</v>
      </c>
      <c r="AU435" s="286" t="s">
        <v>86</v>
      </c>
      <c r="AV435" s="16" t="s">
        <v>250</v>
      </c>
      <c r="AW435" s="16" t="s">
        <v>32</v>
      </c>
      <c r="AX435" s="16" t="s">
        <v>77</v>
      </c>
      <c r="AY435" s="286" t="s">
        <v>235</v>
      </c>
    </row>
    <row r="436" s="14" customFormat="1">
      <c r="A436" s="14"/>
      <c r="B436" s="255"/>
      <c r="C436" s="256"/>
      <c r="D436" s="245" t="s">
        <v>243</v>
      </c>
      <c r="E436" s="257" t="s">
        <v>1</v>
      </c>
      <c r="F436" s="258" t="s">
        <v>245</v>
      </c>
      <c r="G436" s="256"/>
      <c r="H436" s="259">
        <v>13.853</v>
      </c>
      <c r="I436" s="260"/>
      <c r="J436" s="256"/>
      <c r="K436" s="256"/>
      <c r="L436" s="261"/>
      <c r="M436" s="262"/>
      <c r="N436" s="263"/>
      <c r="O436" s="263"/>
      <c r="P436" s="263"/>
      <c r="Q436" s="263"/>
      <c r="R436" s="263"/>
      <c r="S436" s="263"/>
      <c r="T436" s="26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65" t="s">
        <v>243</v>
      </c>
      <c r="AU436" s="265" t="s">
        <v>86</v>
      </c>
      <c r="AV436" s="14" t="s">
        <v>241</v>
      </c>
      <c r="AW436" s="14" t="s">
        <v>32</v>
      </c>
      <c r="AX436" s="14" t="s">
        <v>84</v>
      </c>
      <c r="AY436" s="265" t="s">
        <v>235</v>
      </c>
    </row>
    <row r="437" s="2" customFormat="1" ht="24.15" customHeight="1">
      <c r="A437" s="39"/>
      <c r="B437" s="40"/>
      <c r="C437" s="229" t="s">
        <v>547</v>
      </c>
      <c r="D437" s="229" t="s">
        <v>237</v>
      </c>
      <c r="E437" s="230" t="s">
        <v>5800</v>
      </c>
      <c r="F437" s="231" t="s">
        <v>5801</v>
      </c>
      <c r="G437" s="232" t="s">
        <v>174</v>
      </c>
      <c r="H437" s="233">
        <v>277.06400000000002</v>
      </c>
      <c r="I437" s="234"/>
      <c r="J437" s="235">
        <f>ROUND(I437*H437,2)</f>
        <v>0</v>
      </c>
      <c r="K437" s="236"/>
      <c r="L437" s="45"/>
      <c r="M437" s="237" t="s">
        <v>1</v>
      </c>
      <c r="N437" s="238" t="s">
        <v>42</v>
      </c>
      <c r="O437" s="92"/>
      <c r="P437" s="239">
        <f>O437*H437</f>
        <v>0</v>
      </c>
      <c r="Q437" s="239">
        <v>0</v>
      </c>
      <c r="R437" s="239">
        <f>Q437*H437</f>
        <v>0</v>
      </c>
      <c r="S437" s="239">
        <v>0</v>
      </c>
      <c r="T437" s="240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41" t="s">
        <v>241</v>
      </c>
      <c r="AT437" s="241" t="s">
        <v>237</v>
      </c>
      <c r="AU437" s="241" t="s">
        <v>86</v>
      </c>
      <c r="AY437" s="18" t="s">
        <v>235</v>
      </c>
      <c r="BE437" s="242">
        <f>IF(N437="základní",J437,0)</f>
        <v>0</v>
      </c>
      <c r="BF437" s="242">
        <f>IF(N437="snížená",J437,0)</f>
        <v>0</v>
      </c>
      <c r="BG437" s="242">
        <f>IF(N437="zákl. přenesená",J437,0)</f>
        <v>0</v>
      </c>
      <c r="BH437" s="242">
        <f>IF(N437="sníž. přenesená",J437,0)</f>
        <v>0</v>
      </c>
      <c r="BI437" s="242">
        <f>IF(N437="nulová",J437,0)</f>
        <v>0</v>
      </c>
      <c r="BJ437" s="18" t="s">
        <v>84</v>
      </c>
      <c r="BK437" s="242">
        <f>ROUND(I437*H437,2)</f>
        <v>0</v>
      </c>
      <c r="BL437" s="18" t="s">
        <v>241</v>
      </c>
      <c r="BM437" s="241" t="s">
        <v>5802</v>
      </c>
    </row>
    <row r="438" s="13" customFormat="1">
      <c r="A438" s="13"/>
      <c r="B438" s="243"/>
      <c r="C438" s="244"/>
      <c r="D438" s="245" t="s">
        <v>243</v>
      </c>
      <c r="E438" s="246" t="s">
        <v>1</v>
      </c>
      <c r="F438" s="247" t="s">
        <v>5803</v>
      </c>
      <c r="G438" s="244"/>
      <c r="H438" s="248">
        <v>277.06400000000002</v>
      </c>
      <c r="I438" s="249"/>
      <c r="J438" s="244"/>
      <c r="K438" s="244"/>
      <c r="L438" s="250"/>
      <c r="M438" s="251"/>
      <c r="N438" s="252"/>
      <c r="O438" s="252"/>
      <c r="P438" s="252"/>
      <c r="Q438" s="252"/>
      <c r="R438" s="252"/>
      <c r="S438" s="252"/>
      <c r="T438" s="25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4" t="s">
        <v>243</v>
      </c>
      <c r="AU438" s="254" t="s">
        <v>86</v>
      </c>
      <c r="AV438" s="13" t="s">
        <v>86</v>
      </c>
      <c r="AW438" s="13" t="s">
        <v>32</v>
      </c>
      <c r="AX438" s="13" t="s">
        <v>77</v>
      </c>
      <c r="AY438" s="254" t="s">
        <v>235</v>
      </c>
    </row>
    <row r="439" s="16" customFormat="1">
      <c r="A439" s="16"/>
      <c r="B439" s="276"/>
      <c r="C439" s="277"/>
      <c r="D439" s="245" t="s">
        <v>243</v>
      </c>
      <c r="E439" s="278" t="s">
        <v>1</v>
      </c>
      <c r="F439" s="279" t="s">
        <v>492</v>
      </c>
      <c r="G439" s="277"/>
      <c r="H439" s="280">
        <v>277.06400000000002</v>
      </c>
      <c r="I439" s="281"/>
      <c r="J439" s="277"/>
      <c r="K439" s="277"/>
      <c r="L439" s="282"/>
      <c r="M439" s="283"/>
      <c r="N439" s="284"/>
      <c r="O439" s="284"/>
      <c r="P439" s="284"/>
      <c r="Q439" s="284"/>
      <c r="R439" s="284"/>
      <c r="S439" s="284"/>
      <c r="T439" s="285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T439" s="286" t="s">
        <v>243</v>
      </c>
      <c r="AU439" s="286" t="s">
        <v>86</v>
      </c>
      <c r="AV439" s="16" t="s">
        <v>250</v>
      </c>
      <c r="AW439" s="16" t="s">
        <v>32</v>
      </c>
      <c r="AX439" s="16" t="s">
        <v>77</v>
      </c>
      <c r="AY439" s="286" t="s">
        <v>235</v>
      </c>
    </row>
    <row r="440" s="14" customFormat="1">
      <c r="A440" s="14"/>
      <c r="B440" s="255"/>
      <c r="C440" s="256"/>
      <c r="D440" s="245" t="s">
        <v>243</v>
      </c>
      <c r="E440" s="257" t="s">
        <v>1</v>
      </c>
      <c r="F440" s="258" t="s">
        <v>245</v>
      </c>
      <c r="G440" s="256"/>
      <c r="H440" s="259">
        <v>277.06400000000002</v>
      </c>
      <c r="I440" s="260"/>
      <c r="J440" s="256"/>
      <c r="K440" s="256"/>
      <c r="L440" s="261"/>
      <c r="M440" s="262"/>
      <c r="N440" s="263"/>
      <c r="O440" s="263"/>
      <c r="P440" s="263"/>
      <c r="Q440" s="263"/>
      <c r="R440" s="263"/>
      <c r="S440" s="263"/>
      <c r="T440" s="26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65" t="s">
        <v>243</v>
      </c>
      <c r="AU440" s="265" t="s">
        <v>86</v>
      </c>
      <c r="AV440" s="14" t="s">
        <v>241</v>
      </c>
      <c r="AW440" s="14" t="s">
        <v>32</v>
      </c>
      <c r="AX440" s="14" t="s">
        <v>84</v>
      </c>
      <c r="AY440" s="265" t="s">
        <v>235</v>
      </c>
    </row>
    <row r="441" s="12" customFormat="1" ht="22.8" customHeight="1">
      <c r="A441" s="12"/>
      <c r="B441" s="213"/>
      <c r="C441" s="214"/>
      <c r="D441" s="215" t="s">
        <v>76</v>
      </c>
      <c r="E441" s="227" t="s">
        <v>394</v>
      </c>
      <c r="F441" s="227" t="s">
        <v>5804</v>
      </c>
      <c r="G441" s="214"/>
      <c r="H441" s="214"/>
      <c r="I441" s="217"/>
      <c r="J441" s="228">
        <f>BK441</f>
        <v>0</v>
      </c>
      <c r="K441" s="214"/>
      <c r="L441" s="219"/>
      <c r="M441" s="220"/>
      <c r="N441" s="221"/>
      <c r="O441" s="221"/>
      <c r="P441" s="222">
        <f>SUM(P442:P457)</f>
        <v>0</v>
      </c>
      <c r="Q441" s="221"/>
      <c r="R441" s="222">
        <f>SUM(R442:R457)</f>
        <v>0</v>
      </c>
      <c r="S441" s="221"/>
      <c r="T441" s="223">
        <f>SUM(T442:T457)</f>
        <v>0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R441" s="224" t="s">
        <v>84</v>
      </c>
      <c r="AT441" s="225" t="s">
        <v>76</v>
      </c>
      <c r="AU441" s="225" t="s">
        <v>84</v>
      </c>
      <c r="AY441" s="224" t="s">
        <v>235</v>
      </c>
      <c r="BK441" s="226">
        <f>SUM(BK442:BK457)</f>
        <v>0</v>
      </c>
    </row>
    <row r="442" s="2" customFormat="1" ht="24.15" customHeight="1">
      <c r="A442" s="39"/>
      <c r="B442" s="40"/>
      <c r="C442" s="229" t="s">
        <v>551</v>
      </c>
      <c r="D442" s="229" t="s">
        <v>237</v>
      </c>
      <c r="E442" s="230" t="s">
        <v>5805</v>
      </c>
      <c r="F442" s="231" t="s">
        <v>5806</v>
      </c>
      <c r="G442" s="232" t="s">
        <v>163</v>
      </c>
      <c r="H442" s="233">
        <v>3.5880000000000001</v>
      </c>
      <c r="I442" s="234"/>
      <c r="J442" s="235">
        <f>ROUND(I442*H442,2)</f>
        <v>0</v>
      </c>
      <c r="K442" s="236"/>
      <c r="L442" s="45"/>
      <c r="M442" s="237" t="s">
        <v>1</v>
      </c>
      <c r="N442" s="238" t="s">
        <v>42</v>
      </c>
      <c r="O442" s="92"/>
      <c r="P442" s="239">
        <f>O442*H442</f>
        <v>0</v>
      </c>
      <c r="Q442" s="239">
        <v>0</v>
      </c>
      <c r="R442" s="239">
        <f>Q442*H442</f>
        <v>0</v>
      </c>
      <c r="S442" s="239">
        <v>0</v>
      </c>
      <c r="T442" s="240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41" t="s">
        <v>241</v>
      </c>
      <c r="AT442" s="241" t="s">
        <v>237</v>
      </c>
      <c r="AU442" s="241" t="s">
        <v>86</v>
      </c>
      <c r="AY442" s="18" t="s">
        <v>235</v>
      </c>
      <c r="BE442" s="242">
        <f>IF(N442="základní",J442,0)</f>
        <v>0</v>
      </c>
      <c r="BF442" s="242">
        <f>IF(N442="snížená",J442,0)</f>
        <v>0</v>
      </c>
      <c r="BG442" s="242">
        <f>IF(N442="zákl. přenesená",J442,0)</f>
        <v>0</v>
      </c>
      <c r="BH442" s="242">
        <f>IF(N442="sníž. přenesená",J442,0)</f>
        <v>0</v>
      </c>
      <c r="BI442" s="242">
        <f>IF(N442="nulová",J442,0)</f>
        <v>0</v>
      </c>
      <c r="BJ442" s="18" t="s">
        <v>84</v>
      </c>
      <c r="BK442" s="242">
        <f>ROUND(I442*H442,2)</f>
        <v>0</v>
      </c>
      <c r="BL442" s="18" t="s">
        <v>241</v>
      </c>
      <c r="BM442" s="241" t="s">
        <v>5807</v>
      </c>
    </row>
    <row r="443" s="13" customFormat="1">
      <c r="A443" s="13"/>
      <c r="B443" s="243"/>
      <c r="C443" s="244"/>
      <c r="D443" s="245" t="s">
        <v>243</v>
      </c>
      <c r="E443" s="246" t="s">
        <v>1</v>
      </c>
      <c r="F443" s="247" t="s">
        <v>5808</v>
      </c>
      <c r="G443" s="244"/>
      <c r="H443" s="248">
        <v>0.28799999999999998</v>
      </c>
      <c r="I443" s="249"/>
      <c r="J443" s="244"/>
      <c r="K443" s="244"/>
      <c r="L443" s="250"/>
      <c r="M443" s="251"/>
      <c r="N443" s="252"/>
      <c r="O443" s="252"/>
      <c r="P443" s="252"/>
      <c r="Q443" s="252"/>
      <c r="R443" s="252"/>
      <c r="S443" s="252"/>
      <c r="T443" s="25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4" t="s">
        <v>243</v>
      </c>
      <c r="AU443" s="254" t="s">
        <v>86</v>
      </c>
      <c r="AV443" s="13" t="s">
        <v>86</v>
      </c>
      <c r="AW443" s="13" t="s">
        <v>32</v>
      </c>
      <c r="AX443" s="13" t="s">
        <v>77</v>
      </c>
      <c r="AY443" s="254" t="s">
        <v>235</v>
      </c>
    </row>
    <row r="444" s="16" customFormat="1">
      <c r="A444" s="16"/>
      <c r="B444" s="276"/>
      <c r="C444" s="277"/>
      <c r="D444" s="245" t="s">
        <v>243</v>
      </c>
      <c r="E444" s="278" t="s">
        <v>1</v>
      </c>
      <c r="F444" s="279" t="s">
        <v>492</v>
      </c>
      <c r="G444" s="277"/>
      <c r="H444" s="280">
        <v>0.28799999999999998</v>
      </c>
      <c r="I444" s="281"/>
      <c r="J444" s="277"/>
      <c r="K444" s="277"/>
      <c r="L444" s="282"/>
      <c r="M444" s="283"/>
      <c r="N444" s="284"/>
      <c r="O444" s="284"/>
      <c r="P444" s="284"/>
      <c r="Q444" s="284"/>
      <c r="R444" s="284"/>
      <c r="S444" s="284"/>
      <c r="T444" s="285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T444" s="286" t="s">
        <v>243</v>
      </c>
      <c r="AU444" s="286" t="s">
        <v>86</v>
      </c>
      <c r="AV444" s="16" t="s">
        <v>250</v>
      </c>
      <c r="AW444" s="16" t="s">
        <v>32</v>
      </c>
      <c r="AX444" s="16" t="s">
        <v>77</v>
      </c>
      <c r="AY444" s="286" t="s">
        <v>235</v>
      </c>
    </row>
    <row r="445" s="13" customFormat="1">
      <c r="A445" s="13"/>
      <c r="B445" s="243"/>
      <c r="C445" s="244"/>
      <c r="D445" s="245" t="s">
        <v>243</v>
      </c>
      <c r="E445" s="246" t="s">
        <v>1</v>
      </c>
      <c r="F445" s="247" t="s">
        <v>5809</v>
      </c>
      <c r="G445" s="244"/>
      <c r="H445" s="248">
        <v>3.2999999999999998</v>
      </c>
      <c r="I445" s="249"/>
      <c r="J445" s="244"/>
      <c r="K445" s="244"/>
      <c r="L445" s="250"/>
      <c r="M445" s="251"/>
      <c r="N445" s="252"/>
      <c r="O445" s="252"/>
      <c r="P445" s="252"/>
      <c r="Q445" s="252"/>
      <c r="R445" s="252"/>
      <c r="S445" s="252"/>
      <c r="T445" s="25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4" t="s">
        <v>243</v>
      </c>
      <c r="AU445" s="254" t="s">
        <v>86</v>
      </c>
      <c r="AV445" s="13" t="s">
        <v>86</v>
      </c>
      <c r="AW445" s="13" t="s">
        <v>32</v>
      </c>
      <c r="AX445" s="13" t="s">
        <v>77</v>
      </c>
      <c r="AY445" s="254" t="s">
        <v>235</v>
      </c>
    </row>
    <row r="446" s="16" customFormat="1">
      <c r="A446" s="16"/>
      <c r="B446" s="276"/>
      <c r="C446" s="277"/>
      <c r="D446" s="245" t="s">
        <v>243</v>
      </c>
      <c r="E446" s="278" t="s">
        <v>1</v>
      </c>
      <c r="F446" s="279" t="s">
        <v>492</v>
      </c>
      <c r="G446" s="277"/>
      <c r="H446" s="280">
        <v>3.2999999999999998</v>
      </c>
      <c r="I446" s="281"/>
      <c r="J446" s="277"/>
      <c r="K446" s="277"/>
      <c r="L446" s="282"/>
      <c r="M446" s="283"/>
      <c r="N446" s="284"/>
      <c r="O446" s="284"/>
      <c r="P446" s="284"/>
      <c r="Q446" s="284"/>
      <c r="R446" s="284"/>
      <c r="S446" s="284"/>
      <c r="T446" s="285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T446" s="286" t="s">
        <v>243</v>
      </c>
      <c r="AU446" s="286" t="s">
        <v>86</v>
      </c>
      <c r="AV446" s="16" t="s">
        <v>250</v>
      </c>
      <c r="AW446" s="16" t="s">
        <v>32</v>
      </c>
      <c r="AX446" s="16" t="s">
        <v>77</v>
      </c>
      <c r="AY446" s="286" t="s">
        <v>235</v>
      </c>
    </row>
    <row r="447" s="14" customFormat="1">
      <c r="A447" s="14"/>
      <c r="B447" s="255"/>
      <c r="C447" s="256"/>
      <c r="D447" s="245" t="s">
        <v>243</v>
      </c>
      <c r="E447" s="257" t="s">
        <v>1</v>
      </c>
      <c r="F447" s="258" t="s">
        <v>245</v>
      </c>
      <c r="G447" s="256"/>
      <c r="H447" s="259">
        <v>3.5879999999999996</v>
      </c>
      <c r="I447" s="260"/>
      <c r="J447" s="256"/>
      <c r="K447" s="256"/>
      <c r="L447" s="261"/>
      <c r="M447" s="262"/>
      <c r="N447" s="263"/>
      <c r="O447" s="263"/>
      <c r="P447" s="263"/>
      <c r="Q447" s="263"/>
      <c r="R447" s="263"/>
      <c r="S447" s="263"/>
      <c r="T447" s="26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65" t="s">
        <v>243</v>
      </c>
      <c r="AU447" s="265" t="s">
        <v>86</v>
      </c>
      <c r="AV447" s="14" t="s">
        <v>241</v>
      </c>
      <c r="AW447" s="14" t="s">
        <v>32</v>
      </c>
      <c r="AX447" s="14" t="s">
        <v>84</v>
      </c>
      <c r="AY447" s="265" t="s">
        <v>235</v>
      </c>
    </row>
    <row r="448" s="2" customFormat="1" ht="16.5" customHeight="1">
      <c r="A448" s="39"/>
      <c r="B448" s="40"/>
      <c r="C448" s="229" t="s">
        <v>556</v>
      </c>
      <c r="D448" s="229" t="s">
        <v>237</v>
      </c>
      <c r="E448" s="230" t="s">
        <v>340</v>
      </c>
      <c r="F448" s="231" t="s">
        <v>5810</v>
      </c>
      <c r="G448" s="232" t="s">
        <v>166</v>
      </c>
      <c r="H448" s="233">
        <v>6.9500000000000002</v>
      </c>
      <c r="I448" s="234"/>
      <c r="J448" s="235">
        <f>ROUND(I448*H448,2)</f>
        <v>0</v>
      </c>
      <c r="K448" s="236"/>
      <c r="L448" s="45"/>
      <c r="M448" s="237" t="s">
        <v>1</v>
      </c>
      <c r="N448" s="238" t="s">
        <v>42</v>
      </c>
      <c r="O448" s="92"/>
      <c r="P448" s="239">
        <f>O448*H448</f>
        <v>0</v>
      </c>
      <c r="Q448" s="239">
        <v>0</v>
      </c>
      <c r="R448" s="239">
        <f>Q448*H448</f>
        <v>0</v>
      </c>
      <c r="S448" s="239">
        <v>0</v>
      </c>
      <c r="T448" s="240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41" t="s">
        <v>241</v>
      </c>
      <c r="AT448" s="241" t="s">
        <v>237</v>
      </c>
      <c r="AU448" s="241" t="s">
        <v>86</v>
      </c>
      <c r="AY448" s="18" t="s">
        <v>235</v>
      </c>
      <c r="BE448" s="242">
        <f>IF(N448="základní",J448,0)</f>
        <v>0</v>
      </c>
      <c r="BF448" s="242">
        <f>IF(N448="snížená",J448,0)</f>
        <v>0</v>
      </c>
      <c r="BG448" s="242">
        <f>IF(N448="zákl. přenesená",J448,0)</f>
        <v>0</v>
      </c>
      <c r="BH448" s="242">
        <f>IF(N448="sníž. přenesená",J448,0)</f>
        <v>0</v>
      </c>
      <c r="BI448" s="242">
        <f>IF(N448="nulová",J448,0)</f>
        <v>0</v>
      </c>
      <c r="BJ448" s="18" t="s">
        <v>84</v>
      </c>
      <c r="BK448" s="242">
        <f>ROUND(I448*H448,2)</f>
        <v>0</v>
      </c>
      <c r="BL448" s="18" t="s">
        <v>241</v>
      </c>
      <c r="BM448" s="241" t="s">
        <v>5811</v>
      </c>
    </row>
    <row r="449" s="13" customFormat="1">
      <c r="A449" s="13"/>
      <c r="B449" s="243"/>
      <c r="C449" s="244"/>
      <c r="D449" s="245" t="s">
        <v>243</v>
      </c>
      <c r="E449" s="246" t="s">
        <v>1</v>
      </c>
      <c r="F449" s="247" t="s">
        <v>5812</v>
      </c>
      <c r="G449" s="244"/>
      <c r="H449" s="248">
        <v>1.2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243</v>
      </c>
      <c r="AU449" s="254" t="s">
        <v>86</v>
      </c>
      <c r="AV449" s="13" t="s">
        <v>86</v>
      </c>
      <c r="AW449" s="13" t="s">
        <v>32</v>
      </c>
      <c r="AX449" s="13" t="s">
        <v>77</v>
      </c>
      <c r="AY449" s="254" t="s">
        <v>235</v>
      </c>
    </row>
    <row r="450" s="13" customFormat="1">
      <c r="A450" s="13"/>
      <c r="B450" s="243"/>
      <c r="C450" s="244"/>
      <c r="D450" s="245" t="s">
        <v>243</v>
      </c>
      <c r="E450" s="246" t="s">
        <v>1</v>
      </c>
      <c r="F450" s="247" t="s">
        <v>5813</v>
      </c>
      <c r="G450" s="244"/>
      <c r="H450" s="248">
        <v>5.75</v>
      </c>
      <c r="I450" s="249"/>
      <c r="J450" s="244"/>
      <c r="K450" s="244"/>
      <c r="L450" s="250"/>
      <c r="M450" s="251"/>
      <c r="N450" s="252"/>
      <c r="O450" s="252"/>
      <c r="P450" s="252"/>
      <c r="Q450" s="252"/>
      <c r="R450" s="252"/>
      <c r="S450" s="252"/>
      <c r="T450" s="25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4" t="s">
        <v>243</v>
      </c>
      <c r="AU450" s="254" t="s">
        <v>86</v>
      </c>
      <c r="AV450" s="13" t="s">
        <v>86</v>
      </c>
      <c r="AW450" s="13" t="s">
        <v>32</v>
      </c>
      <c r="AX450" s="13" t="s">
        <v>77</v>
      </c>
      <c r="AY450" s="254" t="s">
        <v>235</v>
      </c>
    </row>
    <row r="451" s="14" customFormat="1">
      <c r="A451" s="14"/>
      <c r="B451" s="255"/>
      <c r="C451" s="256"/>
      <c r="D451" s="245" t="s">
        <v>243</v>
      </c>
      <c r="E451" s="257" t="s">
        <v>1</v>
      </c>
      <c r="F451" s="258" t="s">
        <v>245</v>
      </c>
      <c r="G451" s="256"/>
      <c r="H451" s="259">
        <v>6.9500000000000002</v>
      </c>
      <c r="I451" s="260"/>
      <c r="J451" s="256"/>
      <c r="K451" s="256"/>
      <c r="L451" s="261"/>
      <c r="M451" s="262"/>
      <c r="N451" s="263"/>
      <c r="O451" s="263"/>
      <c r="P451" s="263"/>
      <c r="Q451" s="263"/>
      <c r="R451" s="263"/>
      <c r="S451" s="263"/>
      <c r="T451" s="26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65" t="s">
        <v>243</v>
      </c>
      <c r="AU451" s="265" t="s">
        <v>86</v>
      </c>
      <c r="AV451" s="14" t="s">
        <v>241</v>
      </c>
      <c r="AW451" s="14" t="s">
        <v>32</v>
      </c>
      <c r="AX451" s="14" t="s">
        <v>84</v>
      </c>
      <c r="AY451" s="265" t="s">
        <v>235</v>
      </c>
    </row>
    <row r="452" s="2" customFormat="1" ht="16.5" customHeight="1">
      <c r="A452" s="39"/>
      <c r="B452" s="40"/>
      <c r="C452" s="229" t="s">
        <v>563</v>
      </c>
      <c r="D452" s="229" t="s">
        <v>237</v>
      </c>
      <c r="E452" s="230" t="s">
        <v>345</v>
      </c>
      <c r="F452" s="231" t="s">
        <v>5814</v>
      </c>
      <c r="G452" s="232" t="s">
        <v>166</v>
      </c>
      <c r="H452" s="233">
        <v>6.9500000000000002</v>
      </c>
      <c r="I452" s="234"/>
      <c r="J452" s="235">
        <f>ROUND(I452*H452,2)</f>
        <v>0</v>
      </c>
      <c r="K452" s="236"/>
      <c r="L452" s="45"/>
      <c r="M452" s="237" t="s">
        <v>1</v>
      </c>
      <c r="N452" s="238" t="s">
        <v>42</v>
      </c>
      <c r="O452" s="92"/>
      <c r="P452" s="239">
        <f>O452*H452</f>
        <v>0</v>
      </c>
      <c r="Q452" s="239">
        <v>0</v>
      </c>
      <c r="R452" s="239">
        <f>Q452*H452</f>
        <v>0</v>
      </c>
      <c r="S452" s="239">
        <v>0</v>
      </c>
      <c r="T452" s="240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41" t="s">
        <v>241</v>
      </c>
      <c r="AT452" s="241" t="s">
        <v>237</v>
      </c>
      <c r="AU452" s="241" t="s">
        <v>86</v>
      </c>
      <c r="AY452" s="18" t="s">
        <v>235</v>
      </c>
      <c r="BE452" s="242">
        <f>IF(N452="základní",J452,0)</f>
        <v>0</v>
      </c>
      <c r="BF452" s="242">
        <f>IF(N452="snížená",J452,0)</f>
        <v>0</v>
      </c>
      <c r="BG452" s="242">
        <f>IF(N452="zákl. přenesená",J452,0)</f>
        <v>0</v>
      </c>
      <c r="BH452" s="242">
        <f>IF(N452="sníž. přenesená",J452,0)</f>
        <v>0</v>
      </c>
      <c r="BI452" s="242">
        <f>IF(N452="nulová",J452,0)</f>
        <v>0</v>
      </c>
      <c r="BJ452" s="18" t="s">
        <v>84</v>
      </c>
      <c r="BK452" s="242">
        <f>ROUND(I452*H452,2)</f>
        <v>0</v>
      </c>
      <c r="BL452" s="18" t="s">
        <v>241</v>
      </c>
      <c r="BM452" s="241" t="s">
        <v>5815</v>
      </c>
    </row>
    <row r="453" s="13" customFormat="1">
      <c r="A453" s="13"/>
      <c r="B453" s="243"/>
      <c r="C453" s="244"/>
      <c r="D453" s="245" t="s">
        <v>243</v>
      </c>
      <c r="E453" s="246" t="s">
        <v>1</v>
      </c>
      <c r="F453" s="247" t="s">
        <v>5812</v>
      </c>
      <c r="G453" s="244"/>
      <c r="H453" s="248">
        <v>1.2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243</v>
      </c>
      <c r="AU453" s="254" t="s">
        <v>86</v>
      </c>
      <c r="AV453" s="13" t="s">
        <v>86</v>
      </c>
      <c r="AW453" s="13" t="s">
        <v>32</v>
      </c>
      <c r="AX453" s="13" t="s">
        <v>77</v>
      </c>
      <c r="AY453" s="254" t="s">
        <v>235</v>
      </c>
    </row>
    <row r="454" s="16" customFormat="1">
      <c r="A454" s="16"/>
      <c r="B454" s="276"/>
      <c r="C454" s="277"/>
      <c r="D454" s="245" t="s">
        <v>243</v>
      </c>
      <c r="E454" s="278" t="s">
        <v>1</v>
      </c>
      <c r="F454" s="279" t="s">
        <v>492</v>
      </c>
      <c r="G454" s="277"/>
      <c r="H454" s="280">
        <v>1.2</v>
      </c>
      <c r="I454" s="281"/>
      <c r="J454" s="277"/>
      <c r="K454" s="277"/>
      <c r="L454" s="282"/>
      <c r="M454" s="283"/>
      <c r="N454" s="284"/>
      <c r="O454" s="284"/>
      <c r="P454" s="284"/>
      <c r="Q454" s="284"/>
      <c r="R454" s="284"/>
      <c r="S454" s="284"/>
      <c r="T454" s="285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T454" s="286" t="s">
        <v>243</v>
      </c>
      <c r="AU454" s="286" t="s">
        <v>86</v>
      </c>
      <c r="AV454" s="16" t="s">
        <v>250</v>
      </c>
      <c r="AW454" s="16" t="s">
        <v>32</v>
      </c>
      <c r="AX454" s="16" t="s">
        <v>77</v>
      </c>
      <c r="AY454" s="286" t="s">
        <v>235</v>
      </c>
    </row>
    <row r="455" s="13" customFormat="1">
      <c r="A455" s="13"/>
      <c r="B455" s="243"/>
      <c r="C455" s="244"/>
      <c r="D455" s="245" t="s">
        <v>243</v>
      </c>
      <c r="E455" s="246" t="s">
        <v>1</v>
      </c>
      <c r="F455" s="247" t="s">
        <v>5813</v>
      </c>
      <c r="G455" s="244"/>
      <c r="H455" s="248">
        <v>5.75</v>
      </c>
      <c r="I455" s="249"/>
      <c r="J455" s="244"/>
      <c r="K455" s="244"/>
      <c r="L455" s="250"/>
      <c r="M455" s="251"/>
      <c r="N455" s="252"/>
      <c r="O455" s="252"/>
      <c r="P455" s="252"/>
      <c r="Q455" s="252"/>
      <c r="R455" s="252"/>
      <c r="S455" s="252"/>
      <c r="T455" s="25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4" t="s">
        <v>243</v>
      </c>
      <c r="AU455" s="254" t="s">
        <v>86</v>
      </c>
      <c r="AV455" s="13" t="s">
        <v>86</v>
      </c>
      <c r="AW455" s="13" t="s">
        <v>32</v>
      </c>
      <c r="AX455" s="13" t="s">
        <v>77</v>
      </c>
      <c r="AY455" s="254" t="s">
        <v>235</v>
      </c>
    </row>
    <row r="456" s="16" customFormat="1">
      <c r="A456" s="16"/>
      <c r="B456" s="276"/>
      <c r="C456" s="277"/>
      <c r="D456" s="245" t="s">
        <v>243</v>
      </c>
      <c r="E456" s="278" t="s">
        <v>1</v>
      </c>
      <c r="F456" s="279" t="s">
        <v>492</v>
      </c>
      <c r="G456" s="277"/>
      <c r="H456" s="280">
        <v>5.75</v>
      </c>
      <c r="I456" s="281"/>
      <c r="J456" s="277"/>
      <c r="K456" s="277"/>
      <c r="L456" s="282"/>
      <c r="M456" s="283"/>
      <c r="N456" s="284"/>
      <c r="O456" s="284"/>
      <c r="P456" s="284"/>
      <c r="Q456" s="284"/>
      <c r="R456" s="284"/>
      <c r="S456" s="284"/>
      <c r="T456" s="285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T456" s="286" t="s">
        <v>243</v>
      </c>
      <c r="AU456" s="286" t="s">
        <v>86</v>
      </c>
      <c r="AV456" s="16" t="s">
        <v>250</v>
      </c>
      <c r="AW456" s="16" t="s">
        <v>32</v>
      </c>
      <c r="AX456" s="16" t="s">
        <v>77</v>
      </c>
      <c r="AY456" s="286" t="s">
        <v>235</v>
      </c>
    </row>
    <row r="457" s="14" customFormat="1">
      <c r="A457" s="14"/>
      <c r="B457" s="255"/>
      <c r="C457" s="256"/>
      <c r="D457" s="245" t="s">
        <v>243</v>
      </c>
      <c r="E457" s="257" t="s">
        <v>1</v>
      </c>
      <c r="F457" s="258" t="s">
        <v>245</v>
      </c>
      <c r="G457" s="256"/>
      <c r="H457" s="259">
        <v>6.9500000000000002</v>
      </c>
      <c r="I457" s="260"/>
      <c r="J457" s="256"/>
      <c r="K457" s="256"/>
      <c r="L457" s="261"/>
      <c r="M457" s="262"/>
      <c r="N457" s="263"/>
      <c r="O457" s="263"/>
      <c r="P457" s="263"/>
      <c r="Q457" s="263"/>
      <c r="R457" s="263"/>
      <c r="S457" s="263"/>
      <c r="T457" s="26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65" t="s">
        <v>243</v>
      </c>
      <c r="AU457" s="265" t="s">
        <v>86</v>
      </c>
      <c r="AV457" s="14" t="s">
        <v>241</v>
      </c>
      <c r="AW457" s="14" t="s">
        <v>32</v>
      </c>
      <c r="AX457" s="14" t="s">
        <v>84</v>
      </c>
      <c r="AY457" s="265" t="s">
        <v>235</v>
      </c>
    </row>
    <row r="458" s="12" customFormat="1" ht="22.8" customHeight="1">
      <c r="A458" s="12"/>
      <c r="B458" s="213"/>
      <c r="C458" s="214"/>
      <c r="D458" s="215" t="s">
        <v>76</v>
      </c>
      <c r="E458" s="227" t="s">
        <v>250</v>
      </c>
      <c r="F458" s="227" t="s">
        <v>348</v>
      </c>
      <c r="G458" s="214"/>
      <c r="H458" s="214"/>
      <c r="I458" s="217"/>
      <c r="J458" s="228">
        <f>BK458</f>
        <v>0</v>
      </c>
      <c r="K458" s="214"/>
      <c r="L458" s="219"/>
      <c r="M458" s="220"/>
      <c r="N458" s="221"/>
      <c r="O458" s="221"/>
      <c r="P458" s="222">
        <v>0</v>
      </c>
      <c r="Q458" s="221"/>
      <c r="R458" s="222">
        <v>0</v>
      </c>
      <c r="S458" s="221"/>
      <c r="T458" s="223">
        <v>0</v>
      </c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R458" s="224" t="s">
        <v>84</v>
      </c>
      <c r="AT458" s="225" t="s">
        <v>76</v>
      </c>
      <c r="AU458" s="225" t="s">
        <v>84</v>
      </c>
      <c r="AY458" s="224" t="s">
        <v>235</v>
      </c>
      <c r="BK458" s="226">
        <v>0</v>
      </c>
    </row>
    <row r="459" s="12" customFormat="1" ht="22.8" customHeight="1">
      <c r="A459" s="12"/>
      <c r="B459" s="213"/>
      <c r="C459" s="214"/>
      <c r="D459" s="215" t="s">
        <v>76</v>
      </c>
      <c r="E459" s="227" t="s">
        <v>428</v>
      </c>
      <c r="F459" s="227" t="s">
        <v>5816</v>
      </c>
      <c r="G459" s="214"/>
      <c r="H459" s="214"/>
      <c r="I459" s="217"/>
      <c r="J459" s="228">
        <f>BK459</f>
        <v>0</v>
      </c>
      <c r="K459" s="214"/>
      <c r="L459" s="219"/>
      <c r="M459" s="220"/>
      <c r="N459" s="221"/>
      <c r="O459" s="221"/>
      <c r="P459" s="222">
        <f>SUM(P460:P471)</f>
        <v>0</v>
      </c>
      <c r="Q459" s="221"/>
      <c r="R459" s="222">
        <f>SUM(R460:R471)</f>
        <v>0</v>
      </c>
      <c r="S459" s="221"/>
      <c r="T459" s="223">
        <f>SUM(T460:T471)</f>
        <v>0</v>
      </c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R459" s="224" t="s">
        <v>84</v>
      </c>
      <c r="AT459" s="225" t="s">
        <v>76</v>
      </c>
      <c r="AU459" s="225" t="s">
        <v>84</v>
      </c>
      <c r="AY459" s="224" t="s">
        <v>235</v>
      </c>
      <c r="BK459" s="226">
        <f>SUM(BK460:BK471)</f>
        <v>0</v>
      </c>
    </row>
    <row r="460" s="2" customFormat="1" ht="33" customHeight="1">
      <c r="A460" s="39"/>
      <c r="B460" s="40"/>
      <c r="C460" s="229" t="s">
        <v>567</v>
      </c>
      <c r="D460" s="229" t="s">
        <v>237</v>
      </c>
      <c r="E460" s="230" t="s">
        <v>5817</v>
      </c>
      <c r="F460" s="231" t="s">
        <v>5818</v>
      </c>
      <c r="G460" s="232" t="s">
        <v>174</v>
      </c>
      <c r="H460" s="233">
        <v>11</v>
      </c>
      <c r="I460" s="234"/>
      <c r="J460" s="235">
        <f>ROUND(I460*H460,2)</f>
        <v>0</v>
      </c>
      <c r="K460" s="236"/>
      <c r="L460" s="45"/>
      <c r="M460" s="237" t="s">
        <v>1</v>
      </c>
      <c r="N460" s="238" t="s">
        <v>42</v>
      </c>
      <c r="O460" s="92"/>
      <c r="P460" s="239">
        <f>O460*H460</f>
        <v>0</v>
      </c>
      <c r="Q460" s="239">
        <v>0</v>
      </c>
      <c r="R460" s="239">
        <f>Q460*H460</f>
        <v>0</v>
      </c>
      <c r="S460" s="239">
        <v>0</v>
      </c>
      <c r="T460" s="240">
        <f>S460*H460</f>
        <v>0</v>
      </c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R460" s="241" t="s">
        <v>241</v>
      </c>
      <c r="AT460" s="241" t="s">
        <v>237</v>
      </c>
      <c r="AU460" s="241" t="s">
        <v>86</v>
      </c>
      <c r="AY460" s="18" t="s">
        <v>235</v>
      </c>
      <c r="BE460" s="242">
        <f>IF(N460="základní",J460,0)</f>
        <v>0</v>
      </c>
      <c r="BF460" s="242">
        <f>IF(N460="snížená",J460,0)</f>
        <v>0</v>
      </c>
      <c r="BG460" s="242">
        <f>IF(N460="zákl. přenesená",J460,0)</f>
        <v>0</v>
      </c>
      <c r="BH460" s="242">
        <f>IF(N460="sníž. přenesená",J460,0)</f>
        <v>0</v>
      </c>
      <c r="BI460" s="242">
        <f>IF(N460="nulová",J460,0)</f>
        <v>0</v>
      </c>
      <c r="BJ460" s="18" t="s">
        <v>84</v>
      </c>
      <c r="BK460" s="242">
        <f>ROUND(I460*H460,2)</f>
        <v>0</v>
      </c>
      <c r="BL460" s="18" t="s">
        <v>241</v>
      </c>
      <c r="BM460" s="241" t="s">
        <v>5819</v>
      </c>
    </row>
    <row r="461" s="15" customFormat="1">
      <c r="A461" s="15"/>
      <c r="B461" s="266"/>
      <c r="C461" s="267"/>
      <c r="D461" s="245" t="s">
        <v>243</v>
      </c>
      <c r="E461" s="268" t="s">
        <v>1</v>
      </c>
      <c r="F461" s="269" t="s">
        <v>5820</v>
      </c>
      <c r="G461" s="267"/>
      <c r="H461" s="268" t="s">
        <v>1</v>
      </c>
      <c r="I461" s="270"/>
      <c r="J461" s="267"/>
      <c r="K461" s="267"/>
      <c r="L461" s="271"/>
      <c r="M461" s="272"/>
      <c r="N461" s="273"/>
      <c r="O461" s="273"/>
      <c r="P461" s="273"/>
      <c r="Q461" s="273"/>
      <c r="R461" s="273"/>
      <c r="S461" s="273"/>
      <c r="T461" s="274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75" t="s">
        <v>243</v>
      </c>
      <c r="AU461" s="275" t="s">
        <v>86</v>
      </c>
      <c r="AV461" s="15" t="s">
        <v>84</v>
      </c>
      <c r="AW461" s="15" t="s">
        <v>32</v>
      </c>
      <c r="AX461" s="15" t="s">
        <v>77</v>
      </c>
      <c r="AY461" s="275" t="s">
        <v>235</v>
      </c>
    </row>
    <row r="462" s="13" customFormat="1">
      <c r="A462" s="13"/>
      <c r="B462" s="243"/>
      <c r="C462" s="244"/>
      <c r="D462" s="245" t="s">
        <v>243</v>
      </c>
      <c r="E462" s="246" t="s">
        <v>1</v>
      </c>
      <c r="F462" s="247" t="s">
        <v>298</v>
      </c>
      <c r="G462" s="244"/>
      <c r="H462" s="248">
        <v>11</v>
      </c>
      <c r="I462" s="249"/>
      <c r="J462" s="244"/>
      <c r="K462" s="244"/>
      <c r="L462" s="250"/>
      <c r="M462" s="251"/>
      <c r="N462" s="252"/>
      <c r="O462" s="252"/>
      <c r="P462" s="252"/>
      <c r="Q462" s="252"/>
      <c r="R462" s="252"/>
      <c r="S462" s="252"/>
      <c r="T462" s="25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4" t="s">
        <v>243</v>
      </c>
      <c r="AU462" s="254" t="s">
        <v>86</v>
      </c>
      <c r="AV462" s="13" t="s">
        <v>86</v>
      </c>
      <c r="AW462" s="13" t="s">
        <v>32</v>
      </c>
      <c r="AX462" s="13" t="s">
        <v>77</v>
      </c>
      <c r="AY462" s="254" t="s">
        <v>235</v>
      </c>
    </row>
    <row r="463" s="14" customFormat="1">
      <c r="A463" s="14"/>
      <c r="B463" s="255"/>
      <c r="C463" s="256"/>
      <c r="D463" s="245" t="s">
        <v>243</v>
      </c>
      <c r="E463" s="257" t="s">
        <v>1</v>
      </c>
      <c r="F463" s="258" t="s">
        <v>245</v>
      </c>
      <c r="G463" s="256"/>
      <c r="H463" s="259">
        <v>11</v>
      </c>
      <c r="I463" s="260"/>
      <c r="J463" s="256"/>
      <c r="K463" s="256"/>
      <c r="L463" s="261"/>
      <c r="M463" s="262"/>
      <c r="N463" s="263"/>
      <c r="O463" s="263"/>
      <c r="P463" s="263"/>
      <c r="Q463" s="263"/>
      <c r="R463" s="263"/>
      <c r="S463" s="263"/>
      <c r="T463" s="26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65" t="s">
        <v>243</v>
      </c>
      <c r="AU463" s="265" t="s">
        <v>86</v>
      </c>
      <c r="AV463" s="14" t="s">
        <v>241</v>
      </c>
      <c r="AW463" s="14" t="s">
        <v>32</v>
      </c>
      <c r="AX463" s="14" t="s">
        <v>84</v>
      </c>
      <c r="AY463" s="265" t="s">
        <v>235</v>
      </c>
    </row>
    <row r="464" s="2" customFormat="1" ht="16.5" customHeight="1">
      <c r="A464" s="39"/>
      <c r="B464" s="40"/>
      <c r="C464" s="287" t="s">
        <v>572</v>
      </c>
      <c r="D464" s="287" t="s">
        <v>518</v>
      </c>
      <c r="E464" s="288" t="s">
        <v>5821</v>
      </c>
      <c r="F464" s="289" t="s">
        <v>5822</v>
      </c>
      <c r="G464" s="290" t="s">
        <v>240</v>
      </c>
      <c r="H464" s="291">
        <v>63.485999999999997</v>
      </c>
      <c r="I464" s="292"/>
      <c r="J464" s="293">
        <f>ROUND(I464*H464,2)</f>
        <v>0</v>
      </c>
      <c r="K464" s="294"/>
      <c r="L464" s="295"/>
      <c r="M464" s="296" t="s">
        <v>1</v>
      </c>
      <c r="N464" s="297" t="s">
        <v>42</v>
      </c>
      <c r="O464" s="92"/>
      <c r="P464" s="239">
        <f>O464*H464</f>
        <v>0</v>
      </c>
      <c r="Q464" s="239">
        <v>0</v>
      </c>
      <c r="R464" s="239">
        <f>Q464*H464</f>
        <v>0</v>
      </c>
      <c r="S464" s="239">
        <v>0</v>
      </c>
      <c r="T464" s="240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41" t="s">
        <v>281</v>
      </c>
      <c r="AT464" s="241" t="s">
        <v>518</v>
      </c>
      <c r="AU464" s="241" t="s">
        <v>86</v>
      </c>
      <c r="AY464" s="18" t="s">
        <v>235</v>
      </c>
      <c r="BE464" s="242">
        <f>IF(N464="základní",J464,0)</f>
        <v>0</v>
      </c>
      <c r="BF464" s="242">
        <f>IF(N464="snížená",J464,0)</f>
        <v>0</v>
      </c>
      <c r="BG464" s="242">
        <f>IF(N464="zákl. přenesená",J464,0)</f>
        <v>0</v>
      </c>
      <c r="BH464" s="242">
        <f>IF(N464="sníž. přenesená",J464,0)</f>
        <v>0</v>
      </c>
      <c r="BI464" s="242">
        <f>IF(N464="nulová",J464,0)</f>
        <v>0</v>
      </c>
      <c r="BJ464" s="18" t="s">
        <v>84</v>
      </c>
      <c r="BK464" s="242">
        <f>ROUND(I464*H464,2)</f>
        <v>0</v>
      </c>
      <c r="BL464" s="18" t="s">
        <v>241</v>
      </c>
      <c r="BM464" s="241" t="s">
        <v>5823</v>
      </c>
    </row>
    <row r="465" s="15" customFormat="1">
      <c r="A465" s="15"/>
      <c r="B465" s="266"/>
      <c r="C465" s="267"/>
      <c r="D465" s="245" t="s">
        <v>243</v>
      </c>
      <c r="E465" s="268" t="s">
        <v>1</v>
      </c>
      <c r="F465" s="269" t="s">
        <v>5824</v>
      </c>
      <c r="G465" s="267"/>
      <c r="H465" s="268" t="s">
        <v>1</v>
      </c>
      <c r="I465" s="270"/>
      <c r="J465" s="267"/>
      <c r="K465" s="267"/>
      <c r="L465" s="271"/>
      <c r="M465" s="272"/>
      <c r="N465" s="273"/>
      <c r="O465" s="273"/>
      <c r="P465" s="273"/>
      <c r="Q465" s="273"/>
      <c r="R465" s="273"/>
      <c r="S465" s="273"/>
      <c r="T465" s="274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75" t="s">
        <v>243</v>
      </c>
      <c r="AU465" s="275" t="s">
        <v>86</v>
      </c>
      <c r="AV465" s="15" t="s">
        <v>84</v>
      </c>
      <c r="AW465" s="15" t="s">
        <v>32</v>
      </c>
      <c r="AX465" s="15" t="s">
        <v>77</v>
      </c>
      <c r="AY465" s="275" t="s">
        <v>235</v>
      </c>
    </row>
    <row r="466" s="13" customFormat="1">
      <c r="A466" s="13"/>
      <c r="B466" s="243"/>
      <c r="C466" s="244"/>
      <c r="D466" s="245" t="s">
        <v>243</v>
      </c>
      <c r="E466" s="246" t="s">
        <v>1</v>
      </c>
      <c r="F466" s="247" t="s">
        <v>5825</v>
      </c>
      <c r="G466" s="244"/>
      <c r="H466" s="248">
        <v>63.485999999999997</v>
      </c>
      <c r="I466" s="249"/>
      <c r="J466" s="244"/>
      <c r="K466" s="244"/>
      <c r="L466" s="250"/>
      <c r="M466" s="251"/>
      <c r="N466" s="252"/>
      <c r="O466" s="252"/>
      <c r="P466" s="252"/>
      <c r="Q466" s="252"/>
      <c r="R466" s="252"/>
      <c r="S466" s="252"/>
      <c r="T466" s="25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4" t="s">
        <v>243</v>
      </c>
      <c r="AU466" s="254" t="s">
        <v>86</v>
      </c>
      <c r="AV466" s="13" t="s">
        <v>86</v>
      </c>
      <c r="AW466" s="13" t="s">
        <v>32</v>
      </c>
      <c r="AX466" s="13" t="s">
        <v>77</v>
      </c>
      <c r="AY466" s="254" t="s">
        <v>235</v>
      </c>
    </row>
    <row r="467" s="14" customFormat="1">
      <c r="A467" s="14"/>
      <c r="B467" s="255"/>
      <c r="C467" s="256"/>
      <c r="D467" s="245" t="s">
        <v>243</v>
      </c>
      <c r="E467" s="257" t="s">
        <v>1</v>
      </c>
      <c r="F467" s="258" t="s">
        <v>245</v>
      </c>
      <c r="G467" s="256"/>
      <c r="H467" s="259">
        <v>63.485999999999997</v>
      </c>
      <c r="I467" s="260"/>
      <c r="J467" s="256"/>
      <c r="K467" s="256"/>
      <c r="L467" s="261"/>
      <c r="M467" s="262"/>
      <c r="N467" s="263"/>
      <c r="O467" s="263"/>
      <c r="P467" s="263"/>
      <c r="Q467" s="263"/>
      <c r="R467" s="263"/>
      <c r="S467" s="263"/>
      <c r="T467" s="26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65" t="s">
        <v>243</v>
      </c>
      <c r="AU467" s="265" t="s">
        <v>86</v>
      </c>
      <c r="AV467" s="14" t="s">
        <v>241</v>
      </c>
      <c r="AW467" s="14" t="s">
        <v>32</v>
      </c>
      <c r="AX467" s="14" t="s">
        <v>84</v>
      </c>
      <c r="AY467" s="265" t="s">
        <v>235</v>
      </c>
    </row>
    <row r="468" s="2" customFormat="1" ht="16.5" customHeight="1">
      <c r="A468" s="39"/>
      <c r="B468" s="40"/>
      <c r="C468" s="229" t="s">
        <v>1232</v>
      </c>
      <c r="D468" s="229" t="s">
        <v>237</v>
      </c>
      <c r="E468" s="230" t="s">
        <v>5826</v>
      </c>
      <c r="F468" s="231" t="s">
        <v>5827</v>
      </c>
      <c r="G468" s="232" t="s">
        <v>166</v>
      </c>
      <c r="H468" s="233">
        <v>12.869999999999999</v>
      </c>
      <c r="I468" s="234"/>
      <c r="J468" s="235">
        <f>ROUND(I468*H468,2)</f>
        <v>0</v>
      </c>
      <c r="K468" s="236"/>
      <c r="L468" s="45"/>
      <c r="M468" s="237" t="s">
        <v>1</v>
      </c>
      <c r="N468" s="238" t="s">
        <v>42</v>
      </c>
      <c r="O468" s="92"/>
      <c r="P468" s="239">
        <f>O468*H468</f>
        <v>0</v>
      </c>
      <c r="Q468" s="239">
        <v>0</v>
      </c>
      <c r="R468" s="239">
        <f>Q468*H468</f>
        <v>0</v>
      </c>
      <c r="S468" s="239">
        <v>0</v>
      </c>
      <c r="T468" s="240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41" t="s">
        <v>241</v>
      </c>
      <c r="AT468" s="241" t="s">
        <v>237</v>
      </c>
      <c r="AU468" s="241" t="s">
        <v>86</v>
      </c>
      <c r="AY468" s="18" t="s">
        <v>235</v>
      </c>
      <c r="BE468" s="242">
        <f>IF(N468="základní",J468,0)</f>
        <v>0</v>
      </c>
      <c r="BF468" s="242">
        <f>IF(N468="snížená",J468,0)</f>
        <v>0</v>
      </c>
      <c r="BG468" s="242">
        <f>IF(N468="zákl. přenesená",J468,0)</f>
        <v>0</v>
      </c>
      <c r="BH468" s="242">
        <f>IF(N468="sníž. přenesená",J468,0)</f>
        <v>0</v>
      </c>
      <c r="BI468" s="242">
        <f>IF(N468="nulová",J468,0)</f>
        <v>0</v>
      </c>
      <c r="BJ468" s="18" t="s">
        <v>84</v>
      </c>
      <c r="BK468" s="242">
        <f>ROUND(I468*H468,2)</f>
        <v>0</v>
      </c>
      <c r="BL468" s="18" t="s">
        <v>241</v>
      </c>
      <c r="BM468" s="241" t="s">
        <v>5828</v>
      </c>
    </row>
    <row r="469" s="13" customFormat="1">
      <c r="A469" s="13"/>
      <c r="B469" s="243"/>
      <c r="C469" s="244"/>
      <c r="D469" s="245" t="s">
        <v>243</v>
      </c>
      <c r="E469" s="246" t="s">
        <v>1</v>
      </c>
      <c r="F469" s="247" t="s">
        <v>5829</v>
      </c>
      <c r="G469" s="244"/>
      <c r="H469" s="248">
        <v>12.869999999999999</v>
      </c>
      <c r="I469" s="249"/>
      <c r="J469" s="244"/>
      <c r="K469" s="244"/>
      <c r="L469" s="250"/>
      <c r="M469" s="251"/>
      <c r="N469" s="252"/>
      <c r="O469" s="252"/>
      <c r="P469" s="252"/>
      <c r="Q469" s="252"/>
      <c r="R469" s="252"/>
      <c r="S469" s="252"/>
      <c r="T469" s="25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4" t="s">
        <v>243</v>
      </c>
      <c r="AU469" s="254" t="s">
        <v>86</v>
      </c>
      <c r="AV469" s="13" t="s">
        <v>86</v>
      </c>
      <c r="AW469" s="13" t="s">
        <v>32</v>
      </c>
      <c r="AX469" s="13" t="s">
        <v>77</v>
      </c>
      <c r="AY469" s="254" t="s">
        <v>235</v>
      </c>
    </row>
    <row r="470" s="16" customFormat="1">
      <c r="A470" s="16"/>
      <c r="B470" s="276"/>
      <c r="C470" s="277"/>
      <c r="D470" s="245" t="s">
        <v>243</v>
      </c>
      <c r="E470" s="278" t="s">
        <v>1</v>
      </c>
      <c r="F470" s="279" t="s">
        <v>492</v>
      </c>
      <c r="G470" s="277"/>
      <c r="H470" s="280">
        <v>12.869999999999999</v>
      </c>
      <c r="I470" s="281"/>
      <c r="J470" s="277"/>
      <c r="K470" s="277"/>
      <c r="L470" s="282"/>
      <c r="M470" s="283"/>
      <c r="N470" s="284"/>
      <c r="O470" s="284"/>
      <c r="P470" s="284"/>
      <c r="Q470" s="284"/>
      <c r="R470" s="284"/>
      <c r="S470" s="284"/>
      <c r="T470" s="285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T470" s="286" t="s">
        <v>243</v>
      </c>
      <c r="AU470" s="286" t="s">
        <v>86</v>
      </c>
      <c r="AV470" s="16" t="s">
        <v>250</v>
      </c>
      <c r="AW470" s="16" t="s">
        <v>32</v>
      </c>
      <c r="AX470" s="16" t="s">
        <v>77</v>
      </c>
      <c r="AY470" s="286" t="s">
        <v>235</v>
      </c>
    </row>
    <row r="471" s="14" customFormat="1">
      <c r="A471" s="14"/>
      <c r="B471" s="255"/>
      <c r="C471" s="256"/>
      <c r="D471" s="245" t="s">
        <v>243</v>
      </c>
      <c r="E471" s="257" t="s">
        <v>1</v>
      </c>
      <c r="F471" s="258" t="s">
        <v>245</v>
      </c>
      <c r="G471" s="256"/>
      <c r="H471" s="259">
        <v>12.869999999999999</v>
      </c>
      <c r="I471" s="260"/>
      <c r="J471" s="256"/>
      <c r="K471" s="256"/>
      <c r="L471" s="261"/>
      <c r="M471" s="262"/>
      <c r="N471" s="263"/>
      <c r="O471" s="263"/>
      <c r="P471" s="263"/>
      <c r="Q471" s="263"/>
      <c r="R471" s="263"/>
      <c r="S471" s="263"/>
      <c r="T471" s="26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65" t="s">
        <v>243</v>
      </c>
      <c r="AU471" s="265" t="s">
        <v>86</v>
      </c>
      <c r="AV471" s="14" t="s">
        <v>241</v>
      </c>
      <c r="AW471" s="14" t="s">
        <v>32</v>
      </c>
      <c r="AX471" s="14" t="s">
        <v>84</v>
      </c>
      <c r="AY471" s="265" t="s">
        <v>235</v>
      </c>
    </row>
    <row r="472" s="12" customFormat="1" ht="22.8" customHeight="1">
      <c r="A472" s="12"/>
      <c r="B472" s="213"/>
      <c r="C472" s="214"/>
      <c r="D472" s="215" t="s">
        <v>76</v>
      </c>
      <c r="E472" s="227" t="s">
        <v>443</v>
      </c>
      <c r="F472" s="227" t="s">
        <v>5830</v>
      </c>
      <c r="G472" s="214"/>
      <c r="H472" s="214"/>
      <c r="I472" s="217"/>
      <c r="J472" s="228">
        <f>BK472</f>
        <v>0</v>
      </c>
      <c r="K472" s="214"/>
      <c r="L472" s="219"/>
      <c r="M472" s="220"/>
      <c r="N472" s="221"/>
      <c r="O472" s="221"/>
      <c r="P472" s="222">
        <f>SUM(P473:P480)</f>
        <v>0</v>
      </c>
      <c r="Q472" s="221"/>
      <c r="R472" s="222">
        <f>SUM(R473:R480)</f>
        <v>0</v>
      </c>
      <c r="S472" s="221"/>
      <c r="T472" s="223">
        <f>SUM(T473:T480)</f>
        <v>0</v>
      </c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R472" s="224" t="s">
        <v>84</v>
      </c>
      <c r="AT472" s="225" t="s">
        <v>76</v>
      </c>
      <c r="AU472" s="225" t="s">
        <v>84</v>
      </c>
      <c r="AY472" s="224" t="s">
        <v>235</v>
      </c>
      <c r="BK472" s="226">
        <f>SUM(BK473:BK480)</f>
        <v>0</v>
      </c>
    </row>
    <row r="473" s="2" customFormat="1" ht="24.15" customHeight="1">
      <c r="A473" s="39"/>
      <c r="B473" s="40"/>
      <c r="C473" s="229" t="s">
        <v>574</v>
      </c>
      <c r="D473" s="229" t="s">
        <v>237</v>
      </c>
      <c r="E473" s="230" t="s">
        <v>5831</v>
      </c>
      <c r="F473" s="231" t="s">
        <v>5832</v>
      </c>
      <c r="G473" s="232" t="s">
        <v>174</v>
      </c>
      <c r="H473" s="233">
        <v>80.849999999999994</v>
      </c>
      <c r="I473" s="234"/>
      <c r="J473" s="235">
        <f>ROUND(I473*H473,2)</f>
        <v>0</v>
      </c>
      <c r="K473" s="236"/>
      <c r="L473" s="45"/>
      <c r="M473" s="237" t="s">
        <v>1</v>
      </c>
      <c r="N473" s="238" t="s">
        <v>42</v>
      </c>
      <c r="O473" s="92"/>
      <c r="P473" s="239">
        <f>O473*H473</f>
        <v>0</v>
      </c>
      <c r="Q473" s="239">
        <v>0</v>
      </c>
      <c r="R473" s="239">
        <f>Q473*H473</f>
        <v>0</v>
      </c>
      <c r="S473" s="239">
        <v>0</v>
      </c>
      <c r="T473" s="240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41" t="s">
        <v>241</v>
      </c>
      <c r="AT473" s="241" t="s">
        <v>237</v>
      </c>
      <c r="AU473" s="241" t="s">
        <v>86</v>
      </c>
      <c r="AY473" s="18" t="s">
        <v>235</v>
      </c>
      <c r="BE473" s="242">
        <f>IF(N473="základní",J473,0)</f>
        <v>0</v>
      </c>
      <c r="BF473" s="242">
        <f>IF(N473="snížená",J473,0)</f>
        <v>0</v>
      </c>
      <c r="BG473" s="242">
        <f>IF(N473="zákl. přenesená",J473,0)</f>
        <v>0</v>
      </c>
      <c r="BH473" s="242">
        <f>IF(N473="sníž. přenesená",J473,0)</f>
        <v>0</v>
      </c>
      <c r="BI473" s="242">
        <f>IF(N473="nulová",J473,0)</f>
        <v>0</v>
      </c>
      <c r="BJ473" s="18" t="s">
        <v>84</v>
      </c>
      <c r="BK473" s="242">
        <f>ROUND(I473*H473,2)</f>
        <v>0</v>
      </c>
      <c r="BL473" s="18" t="s">
        <v>241</v>
      </c>
      <c r="BM473" s="241" t="s">
        <v>5833</v>
      </c>
    </row>
    <row r="474" s="13" customFormat="1">
      <c r="A474" s="13"/>
      <c r="B474" s="243"/>
      <c r="C474" s="244"/>
      <c r="D474" s="245" t="s">
        <v>243</v>
      </c>
      <c r="E474" s="246" t="s">
        <v>1</v>
      </c>
      <c r="F474" s="247" t="s">
        <v>5834</v>
      </c>
      <c r="G474" s="244"/>
      <c r="H474" s="248">
        <v>80.849999999999994</v>
      </c>
      <c r="I474" s="249"/>
      <c r="J474" s="244"/>
      <c r="K474" s="244"/>
      <c r="L474" s="250"/>
      <c r="M474" s="251"/>
      <c r="N474" s="252"/>
      <c r="O474" s="252"/>
      <c r="P474" s="252"/>
      <c r="Q474" s="252"/>
      <c r="R474" s="252"/>
      <c r="S474" s="252"/>
      <c r="T474" s="25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4" t="s">
        <v>243</v>
      </c>
      <c r="AU474" s="254" t="s">
        <v>86</v>
      </c>
      <c r="AV474" s="13" t="s">
        <v>86</v>
      </c>
      <c r="AW474" s="13" t="s">
        <v>32</v>
      </c>
      <c r="AX474" s="13" t="s">
        <v>77</v>
      </c>
      <c r="AY474" s="254" t="s">
        <v>235</v>
      </c>
    </row>
    <row r="475" s="16" customFormat="1">
      <c r="A475" s="16"/>
      <c r="B475" s="276"/>
      <c r="C475" s="277"/>
      <c r="D475" s="245" t="s">
        <v>243</v>
      </c>
      <c r="E475" s="278" t="s">
        <v>1</v>
      </c>
      <c r="F475" s="279" t="s">
        <v>492</v>
      </c>
      <c r="G475" s="277"/>
      <c r="H475" s="280">
        <v>80.849999999999994</v>
      </c>
      <c r="I475" s="281"/>
      <c r="J475" s="277"/>
      <c r="K475" s="277"/>
      <c r="L475" s="282"/>
      <c r="M475" s="283"/>
      <c r="N475" s="284"/>
      <c r="O475" s="284"/>
      <c r="P475" s="284"/>
      <c r="Q475" s="284"/>
      <c r="R475" s="284"/>
      <c r="S475" s="284"/>
      <c r="T475" s="285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T475" s="286" t="s">
        <v>243</v>
      </c>
      <c r="AU475" s="286" t="s">
        <v>86</v>
      </c>
      <c r="AV475" s="16" t="s">
        <v>250</v>
      </c>
      <c r="AW475" s="16" t="s">
        <v>32</v>
      </c>
      <c r="AX475" s="16" t="s">
        <v>77</v>
      </c>
      <c r="AY475" s="286" t="s">
        <v>235</v>
      </c>
    </row>
    <row r="476" s="14" customFormat="1">
      <c r="A476" s="14"/>
      <c r="B476" s="255"/>
      <c r="C476" s="256"/>
      <c r="D476" s="245" t="s">
        <v>243</v>
      </c>
      <c r="E476" s="257" t="s">
        <v>1</v>
      </c>
      <c r="F476" s="258" t="s">
        <v>245</v>
      </c>
      <c r="G476" s="256"/>
      <c r="H476" s="259">
        <v>80.849999999999994</v>
      </c>
      <c r="I476" s="260"/>
      <c r="J476" s="256"/>
      <c r="K476" s="256"/>
      <c r="L476" s="261"/>
      <c r="M476" s="262"/>
      <c r="N476" s="263"/>
      <c r="O476" s="263"/>
      <c r="P476" s="263"/>
      <c r="Q476" s="263"/>
      <c r="R476" s="263"/>
      <c r="S476" s="263"/>
      <c r="T476" s="26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65" t="s">
        <v>243</v>
      </c>
      <c r="AU476" s="265" t="s">
        <v>86</v>
      </c>
      <c r="AV476" s="14" t="s">
        <v>241</v>
      </c>
      <c r="AW476" s="14" t="s">
        <v>32</v>
      </c>
      <c r="AX476" s="14" t="s">
        <v>84</v>
      </c>
      <c r="AY476" s="265" t="s">
        <v>235</v>
      </c>
    </row>
    <row r="477" s="2" customFormat="1" ht="37.8" customHeight="1">
      <c r="A477" s="39"/>
      <c r="B477" s="40"/>
      <c r="C477" s="229" t="s">
        <v>581</v>
      </c>
      <c r="D477" s="229" t="s">
        <v>237</v>
      </c>
      <c r="E477" s="230" t="s">
        <v>5835</v>
      </c>
      <c r="F477" s="231" t="s">
        <v>5836</v>
      </c>
      <c r="G477" s="232" t="s">
        <v>163</v>
      </c>
      <c r="H477" s="233">
        <v>4.2000000000000002</v>
      </c>
      <c r="I477" s="234"/>
      <c r="J477" s="235">
        <f>ROUND(I477*H477,2)</f>
        <v>0</v>
      </c>
      <c r="K477" s="236"/>
      <c r="L477" s="45"/>
      <c r="M477" s="237" t="s">
        <v>1</v>
      </c>
      <c r="N477" s="238" t="s">
        <v>42</v>
      </c>
      <c r="O477" s="92"/>
      <c r="P477" s="239">
        <f>O477*H477</f>
        <v>0</v>
      </c>
      <c r="Q477" s="239">
        <v>0</v>
      </c>
      <c r="R477" s="239">
        <f>Q477*H477</f>
        <v>0</v>
      </c>
      <c r="S477" s="239">
        <v>0</v>
      </c>
      <c r="T477" s="240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41" t="s">
        <v>241</v>
      </c>
      <c r="AT477" s="241" t="s">
        <v>237</v>
      </c>
      <c r="AU477" s="241" t="s">
        <v>86</v>
      </c>
      <c r="AY477" s="18" t="s">
        <v>235</v>
      </c>
      <c r="BE477" s="242">
        <f>IF(N477="základní",J477,0)</f>
        <v>0</v>
      </c>
      <c r="BF477" s="242">
        <f>IF(N477="snížená",J477,0)</f>
        <v>0</v>
      </c>
      <c r="BG477" s="242">
        <f>IF(N477="zákl. přenesená",J477,0)</f>
        <v>0</v>
      </c>
      <c r="BH477" s="242">
        <f>IF(N477="sníž. přenesená",J477,0)</f>
        <v>0</v>
      </c>
      <c r="BI477" s="242">
        <f>IF(N477="nulová",J477,0)</f>
        <v>0</v>
      </c>
      <c r="BJ477" s="18" t="s">
        <v>84</v>
      </c>
      <c r="BK477" s="242">
        <f>ROUND(I477*H477,2)</f>
        <v>0</v>
      </c>
      <c r="BL477" s="18" t="s">
        <v>241</v>
      </c>
      <c r="BM477" s="241" t="s">
        <v>5837</v>
      </c>
    </row>
    <row r="478" s="13" customFormat="1">
      <c r="A478" s="13"/>
      <c r="B478" s="243"/>
      <c r="C478" s="244"/>
      <c r="D478" s="245" t="s">
        <v>243</v>
      </c>
      <c r="E478" s="246" t="s">
        <v>1</v>
      </c>
      <c r="F478" s="247" t="s">
        <v>5838</v>
      </c>
      <c r="G478" s="244"/>
      <c r="H478" s="248">
        <v>4.2000000000000002</v>
      </c>
      <c r="I478" s="249"/>
      <c r="J478" s="244"/>
      <c r="K478" s="244"/>
      <c r="L478" s="250"/>
      <c r="M478" s="251"/>
      <c r="N478" s="252"/>
      <c r="O478" s="252"/>
      <c r="P478" s="252"/>
      <c r="Q478" s="252"/>
      <c r="R478" s="252"/>
      <c r="S478" s="252"/>
      <c r="T478" s="25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4" t="s">
        <v>243</v>
      </c>
      <c r="AU478" s="254" t="s">
        <v>86</v>
      </c>
      <c r="AV478" s="13" t="s">
        <v>86</v>
      </c>
      <c r="AW478" s="13" t="s">
        <v>32</v>
      </c>
      <c r="AX478" s="13" t="s">
        <v>77</v>
      </c>
      <c r="AY478" s="254" t="s">
        <v>235</v>
      </c>
    </row>
    <row r="479" s="16" customFormat="1">
      <c r="A479" s="16"/>
      <c r="B479" s="276"/>
      <c r="C479" s="277"/>
      <c r="D479" s="245" t="s">
        <v>243</v>
      </c>
      <c r="E479" s="278" t="s">
        <v>1</v>
      </c>
      <c r="F479" s="279" t="s">
        <v>492</v>
      </c>
      <c r="G479" s="277"/>
      <c r="H479" s="280">
        <v>4.2000000000000002</v>
      </c>
      <c r="I479" s="281"/>
      <c r="J479" s="277"/>
      <c r="K479" s="277"/>
      <c r="L479" s="282"/>
      <c r="M479" s="283"/>
      <c r="N479" s="284"/>
      <c r="O479" s="284"/>
      <c r="P479" s="284"/>
      <c r="Q479" s="284"/>
      <c r="R479" s="284"/>
      <c r="S479" s="284"/>
      <c r="T479" s="285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T479" s="286" t="s">
        <v>243</v>
      </c>
      <c r="AU479" s="286" t="s">
        <v>86</v>
      </c>
      <c r="AV479" s="16" t="s">
        <v>250</v>
      </c>
      <c r="AW479" s="16" t="s">
        <v>32</v>
      </c>
      <c r="AX479" s="16" t="s">
        <v>77</v>
      </c>
      <c r="AY479" s="286" t="s">
        <v>235</v>
      </c>
    </row>
    <row r="480" s="14" customFormat="1">
      <c r="A480" s="14"/>
      <c r="B480" s="255"/>
      <c r="C480" s="256"/>
      <c r="D480" s="245" t="s">
        <v>243</v>
      </c>
      <c r="E480" s="257" t="s">
        <v>1</v>
      </c>
      <c r="F480" s="258" t="s">
        <v>245</v>
      </c>
      <c r="G480" s="256"/>
      <c r="H480" s="259">
        <v>4.2000000000000002</v>
      </c>
      <c r="I480" s="260"/>
      <c r="J480" s="256"/>
      <c r="K480" s="256"/>
      <c r="L480" s="261"/>
      <c r="M480" s="262"/>
      <c r="N480" s="263"/>
      <c r="O480" s="263"/>
      <c r="P480" s="263"/>
      <c r="Q480" s="263"/>
      <c r="R480" s="263"/>
      <c r="S480" s="263"/>
      <c r="T480" s="26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65" t="s">
        <v>243</v>
      </c>
      <c r="AU480" s="265" t="s">
        <v>86</v>
      </c>
      <c r="AV480" s="14" t="s">
        <v>241</v>
      </c>
      <c r="AW480" s="14" t="s">
        <v>32</v>
      </c>
      <c r="AX480" s="14" t="s">
        <v>84</v>
      </c>
      <c r="AY480" s="265" t="s">
        <v>235</v>
      </c>
    </row>
    <row r="481" s="12" customFormat="1" ht="22.8" customHeight="1">
      <c r="A481" s="12"/>
      <c r="B481" s="213"/>
      <c r="C481" s="214"/>
      <c r="D481" s="215" t="s">
        <v>76</v>
      </c>
      <c r="E481" s="227" t="s">
        <v>241</v>
      </c>
      <c r="F481" s="227" t="s">
        <v>469</v>
      </c>
      <c r="G481" s="214"/>
      <c r="H481" s="214"/>
      <c r="I481" s="217"/>
      <c r="J481" s="228">
        <f>BK481</f>
        <v>0</v>
      </c>
      <c r="K481" s="214"/>
      <c r="L481" s="219"/>
      <c r="M481" s="220"/>
      <c r="N481" s="221"/>
      <c r="O481" s="221"/>
      <c r="P481" s="222">
        <v>0</v>
      </c>
      <c r="Q481" s="221"/>
      <c r="R481" s="222">
        <v>0</v>
      </c>
      <c r="S481" s="221"/>
      <c r="T481" s="223">
        <v>0</v>
      </c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R481" s="224" t="s">
        <v>84</v>
      </c>
      <c r="AT481" s="225" t="s">
        <v>76</v>
      </c>
      <c r="AU481" s="225" t="s">
        <v>84</v>
      </c>
      <c r="AY481" s="224" t="s">
        <v>235</v>
      </c>
      <c r="BK481" s="226">
        <v>0</v>
      </c>
    </row>
    <row r="482" s="12" customFormat="1" ht="22.8" customHeight="1">
      <c r="A482" s="12"/>
      <c r="B482" s="213"/>
      <c r="C482" s="214"/>
      <c r="D482" s="215" t="s">
        <v>76</v>
      </c>
      <c r="E482" s="227" t="s">
        <v>508</v>
      </c>
      <c r="F482" s="227" t="s">
        <v>5839</v>
      </c>
      <c r="G482" s="214"/>
      <c r="H482" s="214"/>
      <c r="I482" s="217"/>
      <c r="J482" s="228">
        <f>BK482</f>
        <v>0</v>
      </c>
      <c r="K482" s="214"/>
      <c r="L482" s="219"/>
      <c r="M482" s="220"/>
      <c r="N482" s="221"/>
      <c r="O482" s="221"/>
      <c r="P482" s="222">
        <f>SUM(P483:P492)</f>
        <v>0</v>
      </c>
      <c r="Q482" s="221"/>
      <c r="R482" s="222">
        <f>SUM(R483:R492)</f>
        <v>0</v>
      </c>
      <c r="S482" s="221"/>
      <c r="T482" s="223">
        <f>SUM(T483:T492)</f>
        <v>0</v>
      </c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R482" s="224" t="s">
        <v>84</v>
      </c>
      <c r="AT482" s="225" t="s">
        <v>76</v>
      </c>
      <c r="AU482" s="225" t="s">
        <v>84</v>
      </c>
      <c r="AY482" s="224" t="s">
        <v>235</v>
      </c>
      <c r="BK482" s="226">
        <f>SUM(BK483:BK492)</f>
        <v>0</v>
      </c>
    </row>
    <row r="483" s="2" customFormat="1" ht="33" customHeight="1">
      <c r="A483" s="39"/>
      <c r="B483" s="40"/>
      <c r="C483" s="229" t="s">
        <v>584</v>
      </c>
      <c r="D483" s="229" t="s">
        <v>237</v>
      </c>
      <c r="E483" s="230" t="s">
        <v>5840</v>
      </c>
      <c r="F483" s="231" t="s">
        <v>5841</v>
      </c>
      <c r="G483" s="232" t="s">
        <v>163</v>
      </c>
      <c r="H483" s="233">
        <v>6.468</v>
      </c>
      <c r="I483" s="234"/>
      <c r="J483" s="235">
        <f>ROUND(I483*H483,2)</f>
        <v>0</v>
      </c>
      <c r="K483" s="236"/>
      <c r="L483" s="45"/>
      <c r="M483" s="237" t="s">
        <v>1</v>
      </c>
      <c r="N483" s="238" t="s">
        <v>42</v>
      </c>
      <c r="O483" s="92"/>
      <c r="P483" s="239">
        <f>O483*H483</f>
        <v>0</v>
      </c>
      <c r="Q483" s="239">
        <v>0</v>
      </c>
      <c r="R483" s="239">
        <f>Q483*H483</f>
        <v>0</v>
      </c>
      <c r="S483" s="239">
        <v>0</v>
      </c>
      <c r="T483" s="240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41" t="s">
        <v>241</v>
      </c>
      <c r="AT483" s="241" t="s">
        <v>237</v>
      </c>
      <c r="AU483" s="241" t="s">
        <v>86</v>
      </c>
      <c r="AY483" s="18" t="s">
        <v>235</v>
      </c>
      <c r="BE483" s="242">
        <f>IF(N483="základní",J483,0)</f>
        <v>0</v>
      </c>
      <c r="BF483" s="242">
        <f>IF(N483="snížená",J483,0)</f>
        <v>0</v>
      </c>
      <c r="BG483" s="242">
        <f>IF(N483="zákl. přenesená",J483,0)</f>
        <v>0</v>
      </c>
      <c r="BH483" s="242">
        <f>IF(N483="sníž. přenesená",J483,0)</f>
        <v>0</v>
      </c>
      <c r="BI483" s="242">
        <f>IF(N483="nulová",J483,0)</f>
        <v>0</v>
      </c>
      <c r="BJ483" s="18" t="s">
        <v>84</v>
      </c>
      <c r="BK483" s="242">
        <f>ROUND(I483*H483,2)</f>
        <v>0</v>
      </c>
      <c r="BL483" s="18" t="s">
        <v>241</v>
      </c>
      <c r="BM483" s="241" t="s">
        <v>5842</v>
      </c>
    </row>
    <row r="484" s="13" customFormat="1">
      <c r="A484" s="13"/>
      <c r="B484" s="243"/>
      <c r="C484" s="244"/>
      <c r="D484" s="245" t="s">
        <v>243</v>
      </c>
      <c r="E484" s="246" t="s">
        <v>1</v>
      </c>
      <c r="F484" s="247" t="s">
        <v>5843</v>
      </c>
      <c r="G484" s="244"/>
      <c r="H484" s="248">
        <v>6.468</v>
      </c>
      <c r="I484" s="249"/>
      <c r="J484" s="244"/>
      <c r="K484" s="244"/>
      <c r="L484" s="250"/>
      <c r="M484" s="251"/>
      <c r="N484" s="252"/>
      <c r="O484" s="252"/>
      <c r="P484" s="252"/>
      <c r="Q484" s="252"/>
      <c r="R484" s="252"/>
      <c r="S484" s="252"/>
      <c r="T484" s="25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4" t="s">
        <v>243</v>
      </c>
      <c r="AU484" s="254" t="s">
        <v>86</v>
      </c>
      <c r="AV484" s="13" t="s">
        <v>86</v>
      </c>
      <c r="AW484" s="13" t="s">
        <v>32</v>
      </c>
      <c r="AX484" s="13" t="s">
        <v>77</v>
      </c>
      <c r="AY484" s="254" t="s">
        <v>235</v>
      </c>
    </row>
    <row r="485" s="16" customFormat="1">
      <c r="A485" s="16"/>
      <c r="B485" s="276"/>
      <c r="C485" s="277"/>
      <c r="D485" s="245" t="s">
        <v>243</v>
      </c>
      <c r="E485" s="278" t="s">
        <v>1</v>
      </c>
      <c r="F485" s="279" t="s">
        <v>492</v>
      </c>
      <c r="G485" s="277"/>
      <c r="H485" s="280">
        <v>6.468</v>
      </c>
      <c r="I485" s="281"/>
      <c r="J485" s="277"/>
      <c r="K485" s="277"/>
      <c r="L485" s="282"/>
      <c r="M485" s="283"/>
      <c r="N485" s="284"/>
      <c r="O485" s="284"/>
      <c r="P485" s="284"/>
      <c r="Q485" s="284"/>
      <c r="R485" s="284"/>
      <c r="S485" s="284"/>
      <c r="T485" s="285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T485" s="286" t="s">
        <v>243</v>
      </c>
      <c r="AU485" s="286" t="s">
        <v>86</v>
      </c>
      <c r="AV485" s="16" t="s">
        <v>250</v>
      </c>
      <c r="AW485" s="16" t="s">
        <v>32</v>
      </c>
      <c r="AX485" s="16" t="s">
        <v>77</v>
      </c>
      <c r="AY485" s="286" t="s">
        <v>235</v>
      </c>
    </row>
    <row r="486" s="14" customFormat="1">
      <c r="A486" s="14"/>
      <c r="B486" s="255"/>
      <c r="C486" s="256"/>
      <c r="D486" s="245" t="s">
        <v>243</v>
      </c>
      <c r="E486" s="257" t="s">
        <v>1</v>
      </c>
      <c r="F486" s="258" t="s">
        <v>245</v>
      </c>
      <c r="G486" s="256"/>
      <c r="H486" s="259">
        <v>6.468</v>
      </c>
      <c r="I486" s="260"/>
      <c r="J486" s="256"/>
      <c r="K486" s="256"/>
      <c r="L486" s="261"/>
      <c r="M486" s="262"/>
      <c r="N486" s="263"/>
      <c r="O486" s="263"/>
      <c r="P486" s="263"/>
      <c r="Q486" s="263"/>
      <c r="R486" s="263"/>
      <c r="S486" s="263"/>
      <c r="T486" s="26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65" t="s">
        <v>243</v>
      </c>
      <c r="AU486" s="265" t="s">
        <v>86</v>
      </c>
      <c r="AV486" s="14" t="s">
        <v>241</v>
      </c>
      <c r="AW486" s="14" t="s">
        <v>32</v>
      </c>
      <c r="AX486" s="14" t="s">
        <v>84</v>
      </c>
      <c r="AY486" s="265" t="s">
        <v>235</v>
      </c>
    </row>
    <row r="487" s="2" customFormat="1" ht="24.15" customHeight="1">
      <c r="A487" s="39"/>
      <c r="B487" s="40"/>
      <c r="C487" s="229" t="s">
        <v>590</v>
      </c>
      <c r="D487" s="229" t="s">
        <v>237</v>
      </c>
      <c r="E487" s="230" t="s">
        <v>5844</v>
      </c>
      <c r="F487" s="231" t="s">
        <v>5845</v>
      </c>
      <c r="G487" s="232" t="s">
        <v>240</v>
      </c>
      <c r="H487" s="233">
        <v>13</v>
      </c>
      <c r="I487" s="234"/>
      <c r="J487" s="235">
        <f>ROUND(I487*H487,2)</f>
        <v>0</v>
      </c>
      <c r="K487" s="236"/>
      <c r="L487" s="45"/>
      <c r="M487" s="237" t="s">
        <v>1</v>
      </c>
      <c r="N487" s="238" t="s">
        <v>42</v>
      </c>
      <c r="O487" s="92"/>
      <c r="P487" s="239">
        <f>O487*H487</f>
        <v>0</v>
      </c>
      <c r="Q487" s="239">
        <v>0</v>
      </c>
      <c r="R487" s="239">
        <f>Q487*H487</f>
        <v>0</v>
      </c>
      <c r="S487" s="239">
        <v>0</v>
      </c>
      <c r="T487" s="240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41" t="s">
        <v>241</v>
      </c>
      <c r="AT487" s="241" t="s">
        <v>237</v>
      </c>
      <c r="AU487" s="241" t="s">
        <v>86</v>
      </c>
      <c r="AY487" s="18" t="s">
        <v>235</v>
      </c>
      <c r="BE487" s="242">
        <f>IF(N487="základní",J487,0)</f>
        <v>0</v>
      </c>
      <c r="BF487" s="242">
        <f>IF(N487="snížená",J487,0)</f>
        <v>0</v>
      </c>
      <c r="BG487" s="242">
        <f>IF(N487="zákl. přenesená",J487,0)</f>
        <v>0</v>
      </c>
      <c r="BH487" s="242">
        <f>IF(N487="sníž. přenesená",J487,0)</f>
        <v>0</v>
      </c>
      <c r="BI487" s="242">
        <f>IF(N487="nulová",J487,0)</f>
        <v>0</v>
      </c>
      <c r="BJ487" s="18" t="s">
        <v>84</v>
      </c>
      <c r="BK487" s="242">
        <f>ROUND(I487*H487,2)</f>
        <v>0</v>
      </c>
      <c r="BL487" s="18" t="s">
        <v>241</v>
      </c>
      <c r="BM487" s="241" t="s">
        <v>5846</v>
      </c>
    </row>
    <row r="488" s="13" customFormat="1">
      <c r="A488" s="13"/>
      <c r="B488" s="243"/>
      <c r="C488" s="244"/>
      <c r="D488" s="245" t="s">
        <v>243</v>
      </c>
      <c r="E488" s="246" t="s">
        <v>1</v>
      </c>
      <c r="F488" s="247" t="s">
        <v>5847</v>
      </c>
      <c r="G488" s="244"/>
      <c r="H488" s="248">
        <v>13</v>
      </c>
      <c r="I488" s="249"/>
      <c r="J488" s="244"/>
      <c r="K488" s="244"/>
      <c r="L488" s="250"/>
      <c r="M488" s="251"/>
      <c r="N488" s="252"/>
      <c r="O488" s="252"/>
      <c r="P488" s="252"/>
      <c r="Q488" s="252"/>
      <c r="R488" s="252"/>
      <c r="S488" s="252"/>
      <c r="T488" s="25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4" t="s">
        <v>243</v>
      </c>
      <c r="AU488" s="254" t="s">
        <v>86</v>
      </c>
      <c r="AV488" s="13" t="s">
        <v>86</v>
      </c>
      <c r="AW488" s="13" t="s">
        <v>32</v>
      </c>
      <c r="AX488" s="13" t="s">
        <v>77</v>
      </c>
      <c r="AY488" s="254" t="s">
        <v>235</v>
      </c>
    </row>
    <row r="489" s="14" customFormat="1">
      <c r="A489" s="14"/>
      <c r="B489" s="255"/>
      <c r="C489" s="256"/>
      <c r="D489" s="245" t="s">
        <v>243</v>
      </c>
      <c r="E489" s="257" t="s">
        <v>1</v>
      </c>
      <c r="F489" s="258" t="s">
        <v>245</v>
      </c>
      <c r="G489" s="256"/>
      <c r="H489" s="259">
        <v>13</v>
      </c>
      <c r="I489" s="260"/>
      <c r="J489" s="256"/>
      <c r="K489" s="256"/>
      <c r="L489" s="261"/>
      <c r="M489" s="262"/>
      <c r="N489" s="263"/>
      <c r="O489" s="263"/>
      <c r="P489" s="263"/>
      <c r="Q489" s="263"/>
      <c r="R489" s="263"/>
      <c r="S489" s="263"/>
      <c r="T489" s="26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65" t="s">
        <v>243</v>
      </c>
      <c r="AU489" s="265" t="s">
        <v>86</v>
      </c>
      <c r="AV489" s="14" t="s">
        <v>241</v>
      </c>
      <c r="AW489" s="14" t="s">
        <v>32</v>
      </c>
      <c r="AX489" s="14" t="s">
        <v>84</v>
      </c>
      <c r="AY489" s="265" t="s">
        <v>235</v>
      </c>
    </row>
    <row r="490" s="2" customFormat="1" ht="24.15" customHeight="1">
      <c r="A490" s="39"/>
      <c r="B490" s="40"/>
      <c r="C490" s="287" t="s">
        <v>596</v>
      </c>
      <c r="D490" s="287" t="s">
        <v>518</v>
      </c>
      <c r="E490" s="288" t="s">
        <v>5848</v>
      </c>
      <c r="F490" s="289" t="s">
        <v>5849</v>
      </c>
      <c r="G490" s="290" t="s">
        <v>240</v>
      </c>
      <c r="H490" s="291">
        <v>13.130000000000001</v>
      </c>
      <c r="I490" s="292"/>
      <c r="J490" s="293">
        <f>ROUND(I490*H490,2)</f>
        <v>0</v>
      </c>
      <c r="K490" s="294"/>
      <c r="L490" s="295"/>
      <c r="M490" s="296" t="s">
        <v>1</v>
      </c>
      <c r="N490" s="297" t="s">
        <v>42</v>
      </c>
      <c r="O490" s="92"/>
      <c r="P490" s="239">
        <f>O490*H490</f>
        <v>0</v>
      </c>
      <c r="Q490" s="239">
        <v>0</v>
      </c>
      <c r="R490" s="239">
        <f>Q490*H490</f>
        <v>0</v>
      </c>
      <c r="S490" s="239">
        <v>0</v>
      </c>
      <c r="T490" s="240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41" t="s">
        <v>281</v>
      </c>
      <c r="AT490" s="241" t="s">
        <v>518</v>
      </c>
      <c r="AU490" s="241" t="s">
        <v>86</v>
      </c>
      <c r="AY490" s="18" t="s">
        <v>235</v>
      </c>
      <c r="BE490" s="242">
        <f>IF(N490="základní",J490,0)</f>
        <v>0</v>
      </c>
      <c r="BF490" s="242">
        <f>IF(N490="snížená",J490,0)</f>
        <v>0</v>
      </c>
      <c r="BG490" s="242">
        <f>IF(N490="zákl. přenesená",J490,0)</f>
        <v>0</v>
      </c>
      <c r="BH490" s="242">
        <f>IF(N490="sníž. přenesená",J490,0)</f>
        <v>0</v>
      </c>
      <c r="BI490" s="242">
        <f>IF(N490="nulová",J490,0)</f>
        <v>0</v>
      </c>
      <c r="BJ490" s="18" t="s">
        <v>84</v>
      </c>
      <c r="BK490" s="242">
        <f>ROUND(I490*H490,2)</f>
        <v>0</v>
      </c>
      <c r="BL490" s="18" t="s">
        <v>241</v>
      </c>
      <c r="BM490" s="241" t="s">
        <v>5850</v>
      </c>
    </row>
    <row r="491" s="13" customFormat="1">
      <c r="A491" s="13"/>
      <c r="B491" s="243"/>
      <c r="C491" s="244"/>
      <c r="D491" s="245" t="s">
        <v>243</v>
      </c>
      <c r="E491" s="246" t="s">
        <v>1</v>
      </c>
      <c r="F491" s="247" t="s">
        <v>5851</v>
      </c>
      <c r="G491" s="244"/>
      <c r="H491" s="248">
        <v>13.130000000000001</v>
      </c>
      <c r="I491" s="249"/>
      <c r="J491" s="244"/>
      <c r="K491" s="244"/>
      <c r="L491" s="250"/>
      <c r="M491" s="251"/>
      <c r="N491" s="252"/>
      <c r="O491" s="252"/>
      <c r="P491" s="252"/>
      <c r="Q491" s="252"/>
      <c r="R491" s="252"/>
      <c r="S491" s="252"/>
      <c r="T491" s="25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4" t="s">
        <v>243</v>
      </c>
      <c r="AU491" s="254" t="s">
        <v>86</v>
      </c>
      <c r="AV491" s="13" t="s">
        <v>86</v>
      </c>
      <c r="AW491" s="13" t="s">
        <v>32</v>
      </c>
      <c r="AX491" s="13" t="s">
        <v>77</v>
      </c>
      <c r="AY491" s="254" t="s">
        <v>235</v>
      </c>
    </row>
    <row r="492" s="14" customFormat="1">
      <c r="A492" s="14"/>
      <c r="B492" s="255"/>
      <c r="C492" s="256"/>
      <c r="D492" s="245" t="s">
        <v>243</v>
      </c>
      <c r="E492" s="257" t="s">
        <v>1</v>
      </c>
      <c r="F492" s="258" t="s">
        <v>245</v>
      </c>
      <c r="G492" s="256"/>
      <c r="H492" s="259">
        <v>13.130000000000001</v>
      </c>
      <c r="I492" s="260"/>
      <c r="J492" s="256"/>
      <c r="K492" s="256"/>
      <c r="L492" s="261"/>
      <c r="M492" s="262"/>
      <c r="N492" s="263"/>
      <c r="O492" s="263"/>
      <c r="P492" s="263"/>
      <c r="Q492" s="263"/>
      <c r="R492" s="263"/>
      <c r="S492" s="263"/>
      <c r="T492" s="26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65" t="s">
        <v>243</v>
      </c>
      <c r="AU492" s="265" t="s">
        <v>86</v>
      </c>
      <c r="AV492" s="14" t="s">
        <v>241</v>
      </c>
      <c r="AW492" s="14" t="s">
        <v>32</v>
      </c>
      <c r="AX492" s="14" t="s">
        <v>84</v>
      </c>
      <c r="AY492" s="265" t="s">
        <v>235</v>
      </c>
    </row>
    <row r="493" s="12" customFormat="1" ht="22.8" customHeight="1">
      <c r="A493" s="12"/>
      <c r="B493" s="213"/>
      <c r="C493" s="214"/>
      <c r="D493" s="215" t="s">
        <v>76</v>
      </c>
      <c r="E493" s="227" t="s">
        <v>263</v>
      </c>
      <c r="F493" s="227" t="s">
        <v>5852</v>
      </c>
      <c r="G493" s="214"/>
      <c r="H493" s="214"/>
      <c r="I493" s="217"/>
      <c r="J493" s="228">
        <f>BK493</f>
        <v>0</v>
      </c>
      <c r="K493" s="214"/>
      <c r="L493" s="219"/>
      <c r="M493" s="220"/>
      <c r="N493" s="221"/>
      <c r="O493" s="221"/>
      <c r="P493" s="222">
        <f>P494</f>
        <v>0</v>
      </c>
      <c r="Q493" s="221"/>
      <c r="R493" s="222">
        <f>R494</f>
        <v>0</v>
      </c>
      <c r="S493" s="221"/>
      <c r="T493" s="223">
        <f>T494</f>
        <v>0</v>
      </c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R493" s="224" t="s">
        <v>84</v>
      </c>
      <c r="AT493" s="225" t="s">
        <v>76</v>
      </c>
      <c r="AU493" s="225" t="s">
        <v>84</v>
      </c>
      <c r="AY493" s="224" t="s">
        <v>235</v>
      </c>
      <c r="BK493" s="226">
        <f>BK494</f>
        <v>0</v>
      </c>
    </row>
    <row r="494" s="12" customFormat="1" ht="20.88" customHeight="1">
      <c r="A494" s="12"/>
      <c r="B494" s="213"/>
      <c r="C494" s="214"/>
      <c r="D494" s="215" t="s">
        <v>76</v>
      </c>
      <c r="E494" s="227" t="s">
        <v>563</v>
      </c>
      <c r="F494" s="227" t="s">
        <v>5853</v>
      </c>
      <c r="G494" s="214"/>
      <c r="H494" s="214"/>
      <c r="I494" s="217"/>
      <c r="J494" s="228">
        <f>BK494</f>
        <v>0</v>
      </c>
      <c r="K494" s="214"/>
      <c r="L494" s="219"/>
      <c r="M494" s="220"/>
      <c r="N494" s="221"/>
      <c r="O494" s="221"/>
      <c r="P494" s="222">
        <f>SUM(P495:P545)</f>
        <v>0</v>
      </c>
      <c r="Q494" s="221"/>
      <c r="R494" s="222">
        <f>SUM(R495:R545)</f>
        <v>0</v>
      </c>
      <c r="S494" s="221"/>
      <c r="T494" s="223">
        <f>SUM(T495:T545)</f>
        <v>0</v>
      </c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R494" s="224" t="s">
        <v>84</v>
      </c>
      <c r="AT494" s="225" t="s">
        <v>76</v>
      </c>
      <c r="AU494" s="225" t="s">
        <v>86</v>
      </c>
      <c r="AY494" s="224" t="s">
        <v>235</v>
      </c>
      <c r="BK494" s="226">
        <f>SUM(BK495:BK545)</f>
        <v>0</v>
      </c>
    </row>
    <row r="495" s="2" customFormat="1" ht="33" customHeight="1">
      <c r="A495" s="39"/>
      <c r="B495" s="40"/>
      <c r="C495" s="229" t="s">
        <v>623</v>
      </c>
      <c r="D495" s="229" t="s">
        <v>237</v>
      </c>
      <c r="E495" s="230" t="s">
        <v>5854</v>
      </c>
      <c r="F495" s="231" t="s">
        <v>5855</v>
      </c>
      <c r="G495" s="232" t="s">
        <v>166</v>
      </c>
      <c r="H495" s="233">
        <v>7886.8649999999998</v>
      </c>
      <c r="I495" s="234"/>
      <c r="J495" s="235">
        <f>ROUND(I495*H495,2)</f>
        <v>0</v>
      </c>
      <c r="K495" s="236"/>
      <c r="L495" s="45"/>
      <c r="M495" s="237" t="s">
        <v>1</v>
      </c>
      <c r="N495" s="238" t="s">
        <v>42</v>
      </c>
      <c r="O495" s="92"/>
      <c r="P495" s="239">
        <f>O495*H495</f>
        <v>0</v>
      </c>
      <c r="Q495" s="239">
        <v>0</v>
      </c>
      <c r="R495" s="239">
        <f>Q495*H495</f>
        <v>0</v>
      </c>
      <c r="S495" s="239">
        <v>0</v>
      </c>
      <c r="T495" s="240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41" t="s">
        <v>241</v>
      </c>
      <c r="AT495" s="241" t="s">
        <v>237</v>
      </c>
      <c r="AU495" s="241" t="s">
        <v>250</v>
      </c>
      <c r="AY495" s="18" t="s">
        <v>235</v>
      </c>
      <c r="BE495" s="242">
        <f>IF(N495="základní",J495,0)</f>
        <v>0</v>
      </c>
      <c r="BF495" s="242">
        <f>IF(N495="snížená",J495,0)</f>
        <v>0</v>
      </c>
      <c r="BG495" s="242">
        <f>IF(N495="zákl. přenesená",J495,0)</f>
        <v>0</v>
      </c>
      <c r="BH495" s="242">
        <f>IF(N495="sníž. přenesená",J495,0)</f>
        <v>0</v>
      </c>
      <c r="BI495" s="242">
        <f>IF(N495="nulová",J495,0)</f>
        <v>0</v>
      </c>
      <c r="BJ495" s="18" t="s">
        <v>84</v>
      </c>
      <c r="BK495" s="242">
        <f>ROUND(I495*H495,2)</f>
        <v>0</v>
      </c>
      <c r="BL495" s="18" t="s">
        <v>241</v>
      </c>
      <c r="BM495" s="241" t="s">
        <v>5856</v>
      </c>
    </row>
    <row r="496" s="13" customFormat="1">
      <c r="A496" s="13"/>
      <c r="B496" s="243"/>
      <c r="C496" s="244"/>
      <c r="D496" s="245" t="s">
        <v>243</v>
      </c>
      <c r="E496" s="246" t="s">
        <v>1</v>
      </c>
      <c r="F496" s="247" t="s">
        <v>5857</v>
      </c>
      <c r="G496" s="244"/>
      <c r="H496" s="248">
        <v>4159.3649999999998</v>
      </c>
      <c r="I496" s="249"/>
      <c r="J496" s="244"/>
      <c r="K496" s="244"/>
      <c r="L496" s="250"/>
      <c r="M496" s="251"/>
      <c r="N496" s="252"/>
      <c r="O496" s="252"/>
      <c r="P496" s="252"/>
      <c r="Q496" s="252"/>
      <c r="R496" s="252"/>
      <c r="S496" s="252"/>
      <c r="T496" s="25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4" t="s">
        <v>243</v>
      </c>
      <c r="AU496" s="254" t="s">
        <v>250</v>
      </c>
      <c r="AV496" s="13" t="s">
        <v>86</v>
      </c>
      <c r="AW496" s="13" t="s">
        <v>32</v>
      </c>
      <c r="AX496" s="13" t="s">
        <v>77</v>
      </c>
      <c r="AY496" s="254" t="s">
        <v>235</v>
      </c>
    </row>
    <row r="497" s="16" customFormat="1">
      <c r="A497" s="16"/>
      <c r="B497" s="276"/>
      <c r="C497" s="277"/>
      <c r="D497" s="245" t="s">
        <v>243</v>
      </c>
      <c r="E497" s="278" t="s">
        <v>1</v>
      </c>
      <c r="F497" s="279" t="s">
        <v>492</v>
      </c>
      <c r="G497" s="277"/>
      <c r="H497" s="280">
        <v>4159.3649999999998</v>
      </c>
      <c r="I497" s="281"/>
      <c r="J497" s="277"/>
      <c r="K497" s="277"/>
      <c r="L497" s="282"/>
      <c r="M497" s="283"/>
      <c r="N497" s="284"/>
      <c r="O497" s="284"/>
      <c r="P497" s="284"/>
      <c r="Q497" s="284"/>
      <c r="R497" s="284"/>
      <c r="S497" s="284"/>
      <c r="T497" s="285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T497" s="286" t="s">
        <v>243</v>
      </c>
      <c r="AU497" s="286" t="s">
        <v>250</v>
      </c>
      <c r="AV497" s="16" t="s">
        <v>250</v>
      </c>
      <c r="AW497" s="16" t="s">
        <v>32</v>
      </c>
      <c r="AX497" s="16" t="s">
        <v>77</v>
      </c>
      <c r="AY497" s="286" t="s">
        <v>235</v>
      </c>
    </row>
    <row r="498" s="13" customFormat="1">
      <c r="A498" s="13"/>
      <c r="B498" s="243"/>
      <c r="C498" s="244"/>
      <c r="D498" s="245" t="s">
        <v>243</v>
      </c>
      <c r="E498" s="246" t="s">
        <v>1</v>
      </c>
      <c r="F498" s="247" t="s">
        <v>5858</v>
      </c>
      <c r="G498" s="244"/>
      <c r="H498" s="248">
        <v>3727.5</v>
      </c>
      <c r="I498" s="249"/>
      <c r="J498" s="244"/>
      <c r="K498" s="244"/>
      <c r="L498" s="250"/>
      <c r="M498" s="251"/>
      <c r="N498" s="252"/>
      <c r="O498" s="252"/>
      <c r="P498" s="252"/>
      <c r="Q498" s="252"/>
      <c r="R498" s="252"/>
      <c r="S498" s="252"/>
      <c r="T498" s="25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4" t="s">
        <v>243</v>
      </c>
      <c r="AU498" s="254" t="s">
        <v>250</v>
      </c>
      <c r="AV498" s="13" t="s">
        <v>86</v>
      </c>
      <c r="AW498" s="13" t="s">
        <v>32</v>
      </c>
      <c r="AX498" s="13" t="s">
        <v>77</v>
      </c>
      <c r="AY498" s="254" t="s">
        <v>235</v>
      </c>
    </row>
    <row r="499" s="16" customFormat="1">
      <c r="A499" s="16"/>
      <c r="B499" s="276"/>
      <c r="C499" s="277"/>
      <c r="D499" s="245" t="s">
        <v>243</v>
      </c>
      <c r="E499" s="278" t="s">
        <v>1</v>
      </c>
      <c r="F499" s="279" t="s">
        <v>492</v>
      </c>
      <c r="G499" s="277"/>
      <c r="H499" s="280">
        <v>3727.5</v>
      </c>
      <c r="I499" s="281"/>
      <c r="J499" s="277"/>
      <c r="K499" s="277"/>
      <c r="L499" s="282"/>
      <c r="M499" s="283"/>
      <c r="N499" s="284"/>
      <c r="O499" s="284"/>
      <c r="P499" s="284"/>
      <c r="Q499" s="284"/>
      <c r="R499" s="284"/>
      <c r="S499" s="284"/>
      <c r="T499" s="285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T499" s="286" t="s">
        <v>243</v>
      </c>
      <c r="AU499" s="286" t="s">
        <v>250</v>
      </c>
      <c r="AV499" s="16" t="s">
        <v>250</v>
      </c>
      <c r="AW499" s="16" t="s">
        <v>32</v>
      </c>
      <c r="AX499" s="16" t="s">
        <v>77</v>
      </c>
      <c r="AY499" s="286" t="s">
        <v>235</v>
      </c>
    </row>
    <row r="500" s="14" customFormat="1">
      <c r="A500" s="14"/>
      <c r="B500" s="255"/>
      <c r="C500" s="256"/>
      <c r="D500" s="245" t="s">
        <v>243</v>
      </c>
      <c r="E500" s="257" t="s">
        <v>1</v>
      </c>
      <c r="F500" s="258" t="s">
        <v>245</v>
      </c>
      <c r="G500" s="256"/>
      <c r="H500" s="259">
        <v>7886.8649999999998</v>
      </c>
      <c r="I500" s="260"/>
      <c r="J500" s="256"/>
      <c r="K500" s="256"/>
      <c r="L500" s="261"/>
      <c r="M500" s="262"/>
      <c r="N500" s="263"/>
      <c r="O500" s="263"/>
      <c r="P500" s="263"/>
      <c r="Q500" s="263"/>
      <c r="R500" s="263"/>
      <c r="S500" s="263"/>
      <c r="T500" s="26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65" t="s">
        <v>243</v>
      </c>
      <c r="AU500" s="265" t="s">
        <v>250</v>
      </c>
      <c r="AV500" s="14" t="s">
        <v>241</v>
      </c>
      <c r="AW500" s="14" t="s">
        <v>32</v>
      </c>
      <c r="AX500" s="14" t="s">
        <v>84</v>
      </c>
      <c r="AY500" s="265" t="s">
        <v>235</v>
      </c>
    </row>
    <row r="501" s="2" customFormat="1" ht="33" customHeight="1">
      <c r="A501" s="39"/>
      <c r="B501" s="40"/>
      <c r="C501" s="229" t="s">
        <v>617</v>
      </c>
      <c r="D501" s="229" t="s">
        <v>237</v>
      </c>
      <c r="E501" s="230" t="s">
        <v>5859</v>
      </c>
      <c r="F501" s="231" t="s">
        <v>5860</v>
      </c>
      <c r="G501" s="232" t="s">
        <v>166</v>
      </c>
      <c r="H501" s="233">
        <v>373.80000000000001</v>
      </c>
      <c r="I501" s="234"/>
      <c r="J501" s="235">
        <f>ROUND(I501*H501,2)</f>
        <v>0</v>
      </c>
      <c r="K501" s="236"/>
      <c r="L501" s="45"/>
      <c r="M501" s="237" t="s">
        <v>1</v>
      </c>
      <c r="N501" s="238" t="s">
        <v>42</v>
      </c>
      <c r="O501" s="92"/>
      <c r="P501" s="239">
        <f>O501*H501</f>
        <v>0</v>
      </c>
      <c r="Q501" s="239">
        <v>0</v>
      </c>
      <c r="R501" s="239">
        <f>Q501*H501</f>
        <v>0</v>
      </c>
      <c r="S501" s="239">
        <v>0</v>
      </c>
      <c r="T501" s="240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41" t="s">
        <v>241</v>
      </c>
      <c r="AT501" s="241" t="s">
        <v>237</v>
      </c>
      <c r="AU501" s="241" t="s">
        <v>250</v>
      </c>
      <c r="AY501" s="18" t="s">
        <v>235</v>
      </c>
      <c r="BE501" s="242">
        <f>IF(N501="základní",J501,0)</f>
        <v>0</v>
      </c>
      <c r="BF501" s="242">
        <f>IF(N501="snížená",J501,0)</f>
        <v>0</v>
      </c>
      <c r="BG501" s="242">
        <f>IF(N501="zákl. přenesená",J501,0)</f>
        <v>0</v>
      </c>
      <c r="BH501" s="242">
        <f>IF(N501="sníž. přenesená",J501,0)</f>
        <v>0</v>
      </c>
      <c r="BI501" s="242">
        <f>IF(N501="nulová",J501,0)</f>
        <v>0</v>
      </c>
      <c r="BJ501" s="18" t="s">
        <v>84</v>
      </c>
      <c r="BK501" s="242">
        <f>ROUND(I501*H501,2)</f>
        <v>0</v>
      </c>
      <c r="BL501" s="18" t="s">
        <v>241</v>
      </c>
      <c r="BM501" s="241" t="s">
        <v>5861</v>
      </c>
    </row>
    <row r="502" s="13" customFormat="1">
      <c r="A502" s="13"/>
      <c r="B502" s="243"/>
      <c r="C502" s="244"/>
      <c r="D502" s="245" t="s">
        <v>243</v>
      </c>
      <c r="E502" s="246" t="s">
        <v>1</v>
      </c>
      <c r="F502" s="247" t="s">
        <v>5862</v>
      </c>
      <c r="G502" s="244"/>
      <c r="H502" s="248">
        <v>373.80000000000001</v>
      </c>
      <c r="I502" s="249"/>
      <c r="J502" s="244"/>
      <c r="K502" s="244"/>
      <c r="L502" s="250"/>
      <c r="M502" s="251"/>
      <c r="N502" s="252"/>
      <c r="O502" s="252"/>
      <c r="P502" s="252"/>
      <c r="Q502" s="252"/>
      <c r="R502" s="252"/>
      <c r="S502" s="252"/>
      <c r="T502" s="25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4" t="s">
        <v>243</v>
      </c>
      <c r="AU502" s="254" t="s">
        <v>250</v>
      </c>
      <c r="AV502" s="13" t="s">
        <v>86</v>
      </c>
      <c r="AW502" s="13" t="s">
        <v>32</v>
      </c>
      <c r="AX502" s="13" t="s">
        <v>77</v>
      </c>
      <c r="AY502" s="254" t="s">
        <v>235</v>
      </c>
    </row>
    <row r="503" s="16" customFormat="1">
      <c r="A503" s="16"/>
      <c r="B503" s="276"/>
      <c r="C503" s="277"/>
      <c r="D503" s="245" t="s">
        <v>243</v>
      </c>
      <c r="E503" s="278" t="s">
        <v>1</v>
      </c>
      <c r="F503" s="279" t="s">
        <v>492</v>
      </c>
      <c r="G503" s="277"/>
      <c r="H503" s="280">
        <v>373.80000000000001</v>
      </c>
      <c r="I503" s="281"/>
      <c r="J503" s="277"/>
      <c r="K503" s="277"/>
      <c r="L503" s="282"/>
      <c r="M503" s="283"/>
      <c r="N503" s="284"/>
      <c r="O503" s="284"/>
      <c r="P503" s="284"/>
      <c r="Q503" s="284"/>
      <c r="R503" s="284"/>
      <c r="S503" s="284"/>
      <c r="T503" s="285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T503" s="286" t="s">
        <v>243</v>
      </c>
      <c r="AU503" s="286" t="s">
        <v>250</v>
      </c>
      <c r="AV503" s="16" t="s">
        <v>250</v>
      </c>
      <c r="AW503" s="16" t="s">
        <v>32</v>
      </c>
      <c r="AX503" s="16" t="s">
        <v>77</v>
      </c>
      <c r="AY503" s="286" t="s">
        <v>235</v>
      </c>
    </row>
    <row r="504" s="14" customFormat="1">
      <c r="A504" s="14"/>
      <c r="B504" s="255"/>
      <c r="C504" s="256"/>
      <c r="D504" s="245" t="s">
        <v>243</v>
      </c>
      <c r="E504" s="257" t="s">
        <v>1</v>
      </c>
      <c r="F504" s="258" t="s">
        <v>245</v>
      </c>
      <c r="G504" s="256"/>
      <c r="H504" s="259">
        <v>373.80000000000001</v>
      </c>
      <c r="I504" s="260"/>
      <c r="J504" s="256"/>
      <c r="K504" s="256"/>
      <c r="L504" s="261"/>
      <c r="M504" s="262"/>
      <c r="N504" s="263"/>
      <c r="O504" s="263"/>
      <c r="P504" s="263"/>
      <c r="Q504" s="263"/>
      <c r="R504" s="263"/>
      <c r="S504" s="263"/>
      <c r="T504" s="26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65" t="s">
        <v>243</v>
      </c>
      <c r="AU504" s="265" t="s">
        <v>250</v>
      </c>
      <c r="AV504" s="14" t="s">
        <v>241</v>
      </c>
      <c r="AW504" s="14" t="s">
        <v>32</v>
      </c>
      <c r="AX504" s="14" t="s">
        <v>84</v>
      </c>
      <c r="AY504" s="265" t="s">
        <v>235</v>
      </c>
    </row>
    <row r="505" s="2" customFormat="1" ht="33" customHeight="1">
      <c r="A505" s="39"/>
      <c r="B505" s="40"/>
      <c r="C505" s="229" t="s">
        <v>627</v>
      </c>
      <c r="D505" s="229" t="s">
        <v>237</v>
      </c>
      <c r="E505" s="230" t="s">
        <v>5863</v>
      </c>
      <c r="F505" s="231" t="s">
        <v>5864</v>
      </c>
      <c r="G505" s="232" t="s">
        <v>166</v>
      </c>
      <c r="H505" s="233">
        <v>798.60000000000002</v>
      </c>
      <c r="I505" s="234"/>
      <c r="J505" s="235">
        <f>ROUND(I505*H505,2)</f>
        <v>0</v>
      </c>
      <c r="K505" s="236"/>
      <c r="L505" s="45"/>
      <c r="M505" s="237" t="s">
        <v>1</v>
      </c>
      <c r="N505" s="238" t="s">
        <v>42</v>
      </c>
      <c r="O505" s="92"/>
      <c r="P505" s="239">
        <f>O505*H505</f>
        <v>0</v>
      </c>
      <c r="Q505" s="239">
        <v>0</v>
      </c>
      <c r="R505" s="239">
        <f>Q505*H505</f>
        <v>0</v>
      </c>
      <c r="S505" s="239">
        <v>0</v>
      </c>
      <c r="T505" s="240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41" t="s">
        <v>241</v>
      </c>
      <c r="AT505" s="241" t="s">
        <v>237</v>
      </c>
      <c r="AU505" s="241" t="s">
        <v>250</v>
      </c>
      <c r="AY505" s="18" t="s">
        <v>235</v>
      </c>
      <c r="BE505" s="242">
        <f>IF(N505="základní",J505,0)</f>
        <v>0</v>
      </c>
      <c r="BF505" s="242">
        <f>IF(N505="snížená",J505,0)</f>
        <v>0</v>
      </c>
      <c r="BG505" s="242">
        <f>IF(N505="zákl. přenesená",J505,0)</f>
        <v>0</v>
      </c>
      <c r="BH505" s="242">
        <f>IF(N505="sníž. přenesená",J505,0)</f>
        <v>0</v>
      </c>
      <c r="BI505" s="242">
        <f>IF(N505="nulová",J505,0)</f>
        <v>0</v>
      </c>
      <c r="BJ505" s="18" t="s">
        <v>84</v>
      </c>
      <c r="BK505" s="242">
        <f>ROUND(I505*H505,2)</f>
        <v>0</v>
      </c>
      <c r="BL505" s="18" t="s">
        <v>241</v>
      </c>
      <c r="BM505" s="241" t="s">
        <v>5865</v>
      </c>
    </row>
    <row r="506" s="13" customFormat="1">
      <c r="A506" s="13"/>
      <c r="B506" s="243"/>
      <c r="C506" s="244"/>
      <c r="D506" s="245" t="s">
        <v>243</v>
      </c>
      <c r="E506" s="246" t="s">
        <v>1</v>
      </c>
      <c r="F506" s="247" t="s">
        <v>5749</v>
      </c>
      <c r="G506" s="244"/>
      <c r="H506" s="248">
        <v>407</v>
      </c>
      <c r="I506" s="249"/>
      <c r="J506" s="244"/>
      <c r="K506" s="244"/>
      <c r="L506" s="250"/>
      <c r="M506" s="251"/>
      <c r="N506" s="252"/>
      <c r="O506" s="252"/>
      <c r="P506" s="252"/>
      <c r="Q506" s="252"/>
      <c r="R506" s="252"/>
      <c r="S506" s="252"/>
      <c r="T506" s="25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4" t="s">
        <v>243</v>
      </c>
      <c r="AU506" s="254" t="s">
        <v>250</v>
      </c>
      <c r="AV506" s="13" t="s">
        <v>86</v>
      </c>
      <c r="AW506" s="13" t="s">
        <v>32</v>
      </c>
      <c r="AX506" s="13" t="s">
        <v>77</v>
      </c>
      <c r="AY506" s="254" t="s">
        <v>235</v>
      </c>
    </row>
    <row r="507" s="16" customFormat="1">
      <c r="A507" s="16"/>
      <c r="B507" s="276"/>
      <c r="C507" s="277"/>
      <c r="D507" s="245" t="s">
        <v>243</v>
      </c>
      <c r="E507" s="278" t="s">
        <v>1</v>
      </c>
      <c r="F507" s="279" t="s">
        <v>492</v>
      </c>
      <c r="G507" s="277"/>
      <c r="H507" s="280">
        <v>407</v>
      </c>
      <c r="I507" s="281"/>
      <c r="J507" s="277"/>
      <c r="K507" s="277"/>
      <c r="L507" s="282"/>
      <c r="M507" s="283"/>
      <c r="N507" s="284"/>
      <c r="O507" s="284"/>
      <c r="P507" s="284"/>
      <c r="Q507" s="284"/>
      <c r="R507" s="284"/>
      <c r="S507" s="284"/>
      <c r="T507" s="285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T507" s="286" t="s">
        <v>243</v>
      </c>
      <c r="AU507" s="286" t="s">
        <v>250</v>
      </c>
      <c r="AV507" s="16" t="s">
        <v>250</v>
      </c>
      <c r="AW507" s="16" t="s">
        <v>32</v>
      </c>
      <c r="AX507" s="16" t="s">
        <v>77</v>
      </c>
      <c r="AY507" s="286" t="s">
        <v>235</v>
      </c>
    </row>
    <row r="508" s="13" customFormat="1">
      <c r="A508" s="13"/>
      <c r="B508" s="243"/>
      <c r="C508" s="244"/>
      <c r="D508" s="245" t="s">
        <v>243</v>
      </c>
      <c r="E508" s="246" t="s">
        <v>1</v>
      </c>
      <c r="F508" s="247" t="s">
        <v>5866</v>
      </c>
      <c r="G508" s="244"/>
      <c r="H508" s="248">
        <v>391.60000000000002</v>
      </c>
      <c r="I508" s="249"/>
      <c r="J508" s="244"/>
      <c r="K508" s="244"/>
      <c r="L508" s="250"/>
      <c r="M508" s="251"/>
      <c r="N508" s="252"/>
      <c r="O508" s="252"/>
      <c r="P508" s="252"/>
      <c r="Q508" s="252"/>
      <c r="R508" s="252"/>
      <c r="S508" s="252"/>
      <c r="T508" s="25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4" t="s">
        <v>243</v>
      </c>
      <c r="AU508" s="254" t="s">
        <v>250</v>
      </c>
      <c r="AV508" s="13" t="s">
        <v>86</v>
      </c>
      <c r="AW508" s="13" t="s">
        <v>32</v>
      </c>
      <c r="AX508" s="13" t="s">
        <v>77</v>
      </c>
      <c r="AY508" s="254" t="s">
        <v>235</v>
      </c>
    </row>
    <row r="509" s="16" customFormat="1">
      <c r="A509" s="16"/>
      <c r="B509" s="276"/>
      <c r="C509" s="277"/>
      <c r="D509" s="245" t="s">
        <v>243</v>
      </c>
      <c r="E509" s="278" t="s">
        <v>1</v>
      </c>
      <c r="F509" s="279" t="s">
        <v>492</v>
      </c>
      <c r="G509" s="277"/>
      <c r="H509" s="280">
        <v>391.60000000000002</v>
      </c>
      <c r="I509" s="281"/>
      <c r="J509" s="277"/>
      <c r="K509" s="277"/>
      <c r="L509" s="282"/>
      <c r="M509" s="283"/>
      <c r="N509" s="284"/>
      <c r="O509" s="284"/>
      <c r="P509" s="284"/>
      <c r="Q509" s="284"/>
      <c r="R509" s="284"/>
      <c r="S509" s="284"/>
      <c r="T509" s="285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T509" s="286" t="s">
        <v>243</v>
      </c>
      <c r="AU509" s="286" t="s">
        <v>250</v>
      </c>
      <c r="AV509" s="16" t="s">
        <v>250</v>
      </c>
      <c r="AW509" s="16" t="s">
        <v>32</v>
      </c>
      <c r="AX509" s="16" t="s">
        <v>77</v>
      </c>
      <c r="AY509" s="286" t="s">
        <v>235</v>
      </c>
    </row>
    <row r="510" s="14" customFormat="1">
      <c r="A510" s="14"/>
      <c r="B510" s="255"/>
      <c r="C510" s="256"/>
      <c r="D510" s="245" t="s">
        <v>243</v>
      </c>
      <c r="E510" s="257" t="s">
        <v>1</v>
      </c>
      <c r="F510" s="258" t="s">
        <v>245</v>
      </c>
      <c r="G510" s="256"/>
      <c r="H510" s="259">
        <v>798.60000000000002</v>
      </c>
      <c r="I510" s="260"/>
      <c r="J510" s="256"/>
      <c r="K510" s="256"/>
      <c r="L510" s="261"/>
      <c r="M510" s="262"/>
      <c r="N510" s="263"/>
      <c r="O510" s="263"/>
      <c r="P510" s="263"/>
      <c r="Q510" s="263"/>
      <c r="R510" s="263"/>
      <c r="S510" s="263"/>
      <c r="T510" s="26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65" t="s">
        <v>243</v>
      </c>
      <c r="AU510" s="265" t="s">
        <v>250</v>
      </c>
      <c r="AV510" s="14" t="s">
        <v>241</v>
      </c>
      <c r="AW510" s="14" t="s">
        <v>32</v>
      </c>
      <c r="AX510" s="14" t="s">
        <v>84</v>
      </c>
      <c r="AY510" s="265" t="s">
        <v>235</v>
      </c>
    </row>
    <row r="511" s="2" customFormat="1" ht="33" customHeight="1">
      <c r="A511" s="39"/>
      <c r="B511" s="40"/>
      <c r="C511" s="229" t="s">
        <v>631</v>
      </c>
      <c r="D511" s="229" t="s">
        <v>237</v>
      </c>
      <c r="E511" s="230" t="s">
        <v>5867</v>
      </c>
      <c r="F511" s="231" t="s">
        <v>5868</v>
      </c>
      <c r="G511" s="232" t="s">
        <v>166</v>
      </c>
      <c r="H511" s="233">
        <v>396.89999999999998</v>
      </c>
      <c r="I511" s="234"/>
      <c r="J511" s="235">
        <f>ROUND(I511*H511,2)</f>
        <v>0</v>
      </c>
      <c r="K511" s="236"/>
      <c r="L511" s="45"/>
      <c r="M511" s="237" t="s">
        <v>1</v>
      </c>
      <c r="N511" s="238" t="s">
        <v>42</v>
      </c>
      <c r="O511" s="92"/>
      <c r="P511" s="239">
        <f>O511*H511</f>
        <v>0</v>
      </c>
      <c r="Q511" s="239">
        <v>0</v>
      </c>
      <c r="R511" s="239">
        <f>Q511*H511</f>
        <v>0</v>
      </c>
      <c r="S511" s="239">
        <v>0</v>
      </c>
      <c r="T511" s="240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41" t="s">
        <v>241</v>
      </c>
      <c r="AT511" s="241" t="s">
        <v>237</v>
      </c>
      <c r="AU511" s="241" t="s">
        <v>250</v>
      </c>
      <c r="AY511" s="18" t="s">
        <v>235</v>
      </c>
      <c r="BE511" s="242">
        <f>IF(N511="základní",J511,0)</f>
        <v>0</v>
      </c>
      <c r="BF511" s="242">
        <f>IF(N511="snížená",J511,0)</f>
        <v>0</v>
      </c>
      <c r="BG511" s="242">
        <f>IF(N511="zákl. přenesená",J511,0)</f>
        <v>0</v>
      </c>
      <c r="BH511" s="242">
        <f>IF(N511="sníž. přenesená",J511,0)</f>
        <v>0</v>
      </c>
      <c r="BI511" s="242">
        <f>IF(N511="nulová",J511,0)</f>
        <v>0</v>
      </c>
      <c r="BJ511" s="18" t="s">
        <v>84</v>
      </c>
      <c r="BK511" s="242">
        <f>ROUND(I511*H511,2)</f>
        <v>0</v>
      </c>
      <c r="BL511" s="18" t="s">
        <v>241</v>
      </c>
      <c r="BM511" s="241" t="s">
        <v>5869</v>
      </c>
    </row>
    <row r="512" s="13" customFormat="1">
      <c r="A512" s="13"/>
      <c r="B512" s="243"/>
      <c r="C512" s="244"/>
      <c r="D512" s="245" t="s">
        <v>243</v>
      </c>
      <c r="E512" s="246" t="s">
        <v>1</v>
      </c>
      <c r="F512" s="247" t="s">
        <v>5870</v>
      </c>
      <c r="G512" s="244"/>
      <c r="H512" s="248">
        <v>396.89999999999998</v>
      </c>
      <c r="I512" s="249"/>
      <c r="J512" s="244"/>
      <c r="K512" s="244"/>
      <c r="L512" s="250"/>
      <c r="M512" s="251"/>
      <c r="N512" s="252"/>
      <c r="O512" s="252"/>
      <c r="P512" s="252"/>
      <c r="Q512" s="252"/>
      <c r="R512" s="252"/>
      <c r="S512" s="252"/>
      <c r="T512" s="25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4" t="s">
        <v>243</v>
      </c>
      <c r="AU512" s="254" t="s">
        <v>250</v>
      </c>
      <c r="AV512" s="13" t="s">
        <v>86</v>
      </c>
      <c r="AW512" s="13" t="s">
        <v>32</v>
      </c>
      <c r="AX512" s="13" t="s">
        <v>77</v>
      </c>
      <c r="AY512" s="254" t="s">
        <v>235</v>
      </c>
    </row>
    <row r="513" s="16" customFormat="1">
      <c r="A513" s="16"/>
      <c r="B513" s="276"/>
      <c r="C513" s="277"/>
      <c r="D513" s="245" t="s">
        <v>243</v>
      </c>
      <c r="E513" s="278" t="s">
        <v>1</v>
      </c>
      <c r="F513" s="279" t="s">
        <v>492</v>
      </c>
      <c r="G513" s="277"/>
      <c r="H513" s="280">
        <v>396.89999999999998</v>
      </c>
      <c r="I513" s="281"/>
      <c r="J513" s="277"/>
      <c r="K513" s="277"/>
      <c r="L513" s="282"/>
      <c r="M513" s="283"/>
      <c r="N513" s="284"/>
      <c r="O513" s="284"/>
      <c r="P513" s="284"/>
      <c r="Q513" s="284"/>
      <c r="R513" s="284"/>
      <c r="S513" s="284"/>
      <c r="T513" s="285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T513" s="286" t="s">
        <v>243</v>
      </c>
      <c r="AU513" s="286" t="s">
        <v>250</v>
      </c>
      <c r="AV513" s="16" t="s">
        <v>250</v>
      </c>
      <c r="AW513" s="16" t="s">
        <v>32</v>
      </c>
      <c r="AX513" s="16" t="s">
        <v>77</v>
      </c>
      <c r="AY513" s="286" t="s">
        <v>235</v>
      </c>
    </row>
    <row r="514" s="15" customFormat="1">
      <c r="A514" s="15"/>
      <c r="B514" s="266"/>
      <c r="C514" s="267"/>
      <c r="D514" s="245" t="s">
        <v>243</v>
      </c>
      <c r="E514" s="268" t="s">
        <v>1</v>
      </c>
      <c r="F514" s="269" t="s">
        <v>5604</v>
      </c>
      <c r="G514" s="267"/>
      <c r="H514" s="268" t="s">
        <v>1</v>
      </c>
      <c r="I514" s="270"/>
      <c r="J514" s="267"/>
      <c r="K514" s="267"/>
      <c r="L514" s="271"/>
      <c r="M514" s="272"/>
      <c r="N514" s="273"/>
      <c r="O514" s="273"/>
      <c r="P514" s="273"/>
      <c r="Q514" s="273"/>
      <c r="R514" s="273"/>
      <c r="S514" s="273"/>
      <c r="T514" s="274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T514" s="275" t="s">
        <v>243</v>
      </c>
      <c r="AU514" s="275" t="s">
        <v>250</v>
      </c>
      <c r="AV514" s="15" t="s">
        <v>84</v>
      </c>
      <c r="AW514" s="15" t="s">
        <v>32</v>
      </c>
      <c r="AX514" s="15" t="s">
        <v>77</v>
      </c>
      <c r="AY514" s="275" t="s">
        <v>235</v>
      </c>
    </row>
    <row r="515" s="14" customFormat="1">
      <c r="A515" s="14"/>
      <c r="B515" s="255"/>
      <c r="C515" s="256"/>
      <c r="D515" s="245" t="s">
        <v>243</v>
      </c>
      <c r="E515" s="257" t="s">
        <v>1</v>
      </c>
      <c r="F515" s="258" t="s">
        <v>245</v>
      </c>
      <c r="G515" s="256"/>
      <c r="H515" s="259">
        <v>396.89999999999998</v>
      </c>
      <c r="I515" s="260"/>
      <c r="J515" s="256"/>
      <c r="K515" s="256"/>
      <c r="L515" s="261"/>
      <c r="M515" s="262"/>
      <c r="N515" s="263"/>
      <c r="O515" s="263"/>
      <c r="P515" s="263"/>
      <c r="Q515" s="263"/>
      <c r="R515" s="263"/>
      <c r="S515" s="263"/>
      <c r="T515" s="26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65" t="s">
        <v>243</v>
      </c>
      <c r="AU515" s="265" t="s">
        <v>250</v>
      </c>
      <c r="AV515" s="14" t="s">
        <v>241</v>
      </c>
      <c r="AW515" s="14" t="s">
        <v>32</v>
      </c>
      <c r="AX515" s="14" t="s">
        <v>84</v>
      </c>
      <c r="AY515" s="265" t="s">
        <v>235</v>
      </c>
    </row>
    <row r="516" s="2" customFormat="1" ht="33" customHeight="1">
      <c r="A516" s="39"/>
      <c r="B516" s="40"/>
      <c r="C516" s="229" t="s">
        <v>635</v>
      </c>
      <c r="D516" s="229" t="s">
        <v>237</v>
      </c>
      <c r="E516" s="230" t="s">
        <v>5871</v>
      </c>
      <c r="F516" s="231" t="s">
        <v>5872</v>
      </c>
      <c r="G516" s="232" t="s">
        <v>166</v>
      </c>
      <c r="H516" s="233">
        <v>3047</v>
      </c>
      <c r="I516" s="234"/>
      <c r="J516" s="235">
        <f>ROUND(I516*H516,2)</f>
        <v>0</v>
      </c>
      <c r="K516" s="236"/>
      <c r="L516" s="45"/>
      <c r="M516" s="237" t="s">
        <v>1</v>
      </c>
      <c r="N516" s="238" t="s">
        <v>42</v>
      </c>
      <c r="O516" s="92"/>
      <c r="P516" s="239">
        <f>O516*H516</f>
        <v>0</v>
      </c>
      <c r="Q516" s="239">
        <v>0</v>
      </c>
      <c r="R516" s="239">
        <f>Q516*H516</f>
        <v>0</v>
      </c>
      <c r="S516" s="239">
        <v>0</v>
      </c>
      <c r="T516" s="240">
        <f>S516*H516</f>
        <v>0</v>
      </c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R516" s="241" t="s">
        <v>241</v>
      </c>
      <c r="AT516" s="241" t="s">
        <v>237</v>
      </c>
      <c r="AU516" s="241" t="s">
        <v>250</v>
      </c>
      <c r="AY516" s="18" t="s">
        <v>235</v>
      </c>
      <c r="BE516" s="242">
        <f>IF(N516="základní",J516,0)</f>
        <v>0</v>
      </c>
      <c r="BF516" s="242">
        <f>IF(N516="snížená",J516,0)</f>
        <v>0</v>
      </c>
      <c r="BG516" s="242">
        <f>IF(N516="zákl. přenesená",J516,0)</f>
        <v>0</v>
      </c>
      <c r="BH516" s="242">
        <f>IF(N516="sníž. přenesená",J516,0)</f>
        <v>0</v>
      </c>
      <c r="BI516" s="242">
        <f>IF(N516="nulová",J516,0)</f>
        <v>0</v>
      </c>
      <c r="BJ516" s="18" t="s">
        <v>84</v>
      </c>
      <c r="BK516" s="242">
        <f>ROUND(I516*H516,2)</f>
        <v>0</v>
      </c>
      <c r="BL516" s="18" t="s">
        <v>241</v>
      </c>
      <c r="BM516" s="241" t="s">
        <v>5873</v>
      </c>
    </row>
    <row r="517" s="13" customFormat="1">
      <c r="A517" s="13"/>
      <c r="B517" s="243"/>
      <c r="C517" s="244"/>
      <c r="D517" s="245" t="s">
        <v>243</v>
      </c>
      <c r="E517" s="246" t="s">
        <v>1</v>
      </c>
      <c r="F517" s="247" t="s">
        <v>5874</v>
      </c>
      <c r="G517" s="244"/>
      <c r="H517" s="248">
        <v>407</v>
      </c>
      <c r="I517" s="249"/>
      <c r="J517" s="244"/>
      <c r="K517" s="244"/>
      <c r="L517" s="250"/>
      <c r="M517" s="251"/>
      <c r="N517" s="252"/>
      <c r="O517" s="252"/>
      <c r="P517" s="252"/>
      <c r="Q517" s="252"/>
      <c r="R517" s="252"/>
      <c r="S517" s="252"/>
      <c r="T517" s="25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4" t="s">
        <v>243</v>
      </c>
      <c r="AU517" s="254" t="s">
        <v>250</v>
      </c>
      <c r="AV517" s="13" t="s">
        <v>86</v>
      </c>
      <c r="AW517" s="13" t="s">
        <v>32</v>
      </c>
      <c r="AX517" s="13" t="s">
        <v>77</v>
      </c>
      <c r="AY517" s="254" t="s">
        <v>235</v>
      </c>
    </row>
    <row r="518" s="16" customFormat="1">
      <c r="A518" s="16"/>
      <c r="B518" s="276"/>
      <c r="C518" s="277"/>
      <c r="D518" s="245" t="s">
        <v>243</v>
      </c>
      <c r="E518" s="278" t="s">
        <v>1</v>
      </c>
      <c r="F518" s="279" t="s">
        <v>492</v>
      </c>
      <c r="G518" s="277"/>
      <c r="H518" s="280">
        <v>407</v>
      </c>
      <c r="I518" s="281"/>
      <c r="J518" s="277"/>
      <c r="K518" s="277"/>
      <c r="L518" s="282"/>
      <c r="M518" s="283"/>
      <c r="N518" s="284"/>
      <c r="O518" s="284"/>
      <c r="P518" s="284"/>
      <c r="Q518" s="284"/>
      <c r="R518" s="284"/>
      <c r="S518" s="284"/>
      <c r="T518" s="285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T518" s="286" t="s">
        <v>243</v>
      </c>
      <c r="AU518" s="286" t="s">
        <v>250</v>
      </c>
      <c r="AV518" s="16" t="s">
        <v>250</v>
      </c>
      <c r="AW518" s="16" t="s">
        <v>32</v>
      </c>
      <c r="AX518" s="16" t="s">
        <v>77</v>
      </c>
      <c r="AY518" s="286" t="s">
        <v>235</v>
      </c>
    </row>
    <row r="519" s="13" customFormat="1">
      <c r="A519" s="13"/>
      <c r="B519" s="243"/>
      <c r="C519" s="244"/>
      <c r="D519" s="245" t="s">
        <v>243</v>
      </c>
      <c r="E519" s="246" t="s">
        <v>1</v>
      </c>
      <c r="F519" s="247" t="s">
        <v>5875</v>
      </c>
      <c r="G519" s="244"/>
      <c r="H519" s="248">
        <v>2640</v>
      </c>
      <c r="I519" s="249"/>
      <c r="J519" s="244"/>
      <c r="K519" s="244"/>
      <c r="L519" s="250"/>
      <c r="M519" s="251"/>
      <c r="N519" s="252"/>
      <c r="O519" s="252"/>
      <c r="P519" s="252"/>
      <c r="Q519" s="252"/>
      <c r="R519" s="252"/>
      <c r="S519" s="252"/>
      <c r="T519" s="25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4" t="s">
        <v>243</v>
      </c>
      <c r="AU519" s="254" t="s">
        <v>250</v>
      </c>
      <c r="AV519" s="13" t="s">
        <v>86</v>
      </c>
      <c r="AW519" s="13" t="s">
        <v>32</v>
      </c>
      <c r="AX519" s="13" t="s">
        <v>77</v>
      </c>
      <c r="AY519" s="254" t="s">
        <v>235</v>
      </c>
    </row>
    <row r="520" s="16" customFormat="1">
      <c r="A520" s="16"/>
      <c r="B520" s="276"/>
      <c r="C520" s="277"/>
      <c r="D520" s="245" t="s">
        <v>243</v>
      </c>
      <c r="E520" s="278" t="s">
        <v>1</v>
      </c>
      <c r="F520" s="279" t="s">
        <v>492</v>
      </c>
      <c r="G520" s="277"/>
      <c r="H520" s="280">
        <v>2640</v>
      </c>
      <c r="I520" s="281"/>
      <c r="J520" s="277"/>
      <c r="K520" s="277"/>
      <c r="L520" s="282"/>
      <c r="M520" s="283"/>
      <c r="N520" s="284"/>
      <c r="O520" s="284"/>
      <c r="P520" s="284"/>
      <c r="Q520" s="284"/>
      <c r="R520" s="284"/>
      <c r="S520" s="284"/>
      <c r="T520" s="285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T520" s="286" t="s">
        <v>243</v>
      </c>
      <c r="AU520" s="286" t="s">
        <v>250</v>
      </c>
      <c r="AV520" s="16" t="s">
        <v>250</v>
      </c>
      <c r="AW520" s="16" t="s">
        <v>32</v>
      </c>
      <c r="AX520" s="16" t="s">
        <v>77</v>
      </c>
      <c r="AY520" s="286" t="s">
        <v>235</v>
      </c>
    </row>
    <row r="521" s="14" customFormat="1">
      <c r="A521" s="14"/>
      <c r="B521" s="255"/>
      <c r="C521" s="256"/>
      <c r="D521" s="245" t="s">
        <v>243</v>
      </c>
      <c r="E521" s="257" t="s">
        <v>1</v>
      </c>
      <c r="F521" s="258" t="s">
        <v>245</v>
      </c>
      <c r="G521" s="256"/>
      <c r="H521" s="259">
        <v>3047</v>
      </c>
      <c r="I521" s="260"/>
      <c r="J521" s="256"/>
      <c r="K521" s="256"/>
      <c r="L521" s="261"/>
      <c r="M521" s="262"/>
      <c r="N521" s="263"/>
      <c r="O521" s="263"/>
      <c r="P521" s="263"/>
      <c r="Q521" s="263"/>
      <c r="R521" s="263"/>
      <c r="S521" s="263"/>
      <c r="T521" s="26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65" t="s">
        <v>243</v>
      </c>
      <c r="AU521" s="265" t="s">
        <v>250</v>
      </c>
      <c r="AV521" s="14" t="s">
        <v>241</v>
      </c>
      <c r="AW521" s="14" t="s">
        <v>32</v>
      </c>
      <c r="AX521" s="14" t="s">
        <v>84</v>
      </c>
      <c r="AY521" s="265" t="s">
        <v>235</v>
      </c>
    </row>
    <row r="522" s="2" customFormat="1" ht="33" customHeight="1">
      <c r="A522" s="39"/>
      <c r="B522" s="40"/>
      <c r="C522" s="229" t="s">
        <v>639</v>
      </c>
      <c r="D522" s="229" t="s">
        <v>237</v>
      </c>
      <c r="E522" s="230" t="s">
        <v>5876</v>
      </c>
      <c r="F522" s="231" t="s">
        <v>5877</v>
      </c>
      <c r="G522" s="232" t="s">
        <v>166</v>
      </c>
      <c r="H522" s="233">
        <v>1082.55</v>
      </c>
      <c r="I522" s="234"/>
      <c r="J522" s="235">
        <f>ROUND(I522*H522,2)</f>
        <v>0</v>
      </c>
      <c r="K522" s="236"/>
      <c r="L522" s="45"/>
      <c r="M522" s="237" t="s">
        <v>1</v>
      </c>
      <c r="N522" s="238" t="s">
        <v>42</v>
      </c>
      <c r="O522" s="92"/>
      <c r="P522" s="239">
        <f>O522*H522</f>
        <v>0</v>
      </c>
      <c r="Q522" s="239">
        <v>0</v>
      </c>
      <c r="R522" s="239">
        <f>Q522*H522</f>
        <v>0</v>
      </c>
      <c r="S522" s="239">
        <v>0</v>
      </c>
      <c r="T522" s="240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41" t="s">
        <v>241</v>
      </c>
      <c r="AT522" s="241" t="s">
        <v>237</v>
      </c>
      <c r="AU522" s="241" t="s">
        <v>250</v>
      </c>
      <c r="AY522" s="18" t="s">
        <v>235</v>
      </c>
      <c r="BE522" s="242">
        <f>IF(N522="základní",J522,0)</f>
        <v>0</v>
      </c>
      <c r="BF522" s="242">
        <f>IF(N522="snížená",J522,0)</f>
        <v>0</v>
      </c>
      <c r="BG522" s="242">
        <f>IF(N522="zákl. přenesená",J522,0)</f>
        <v>0</v>
      </c>
      <c r="BH522" s="242">
        <f>IF(N522="sníž. přenesená",J522,0)</f>
        <v>0</v>
      </c>
      <c r="BI522" s="242">
        <f>IF(N522="nulová",J522,0)</f>
        <v>0</v>
      </c>
      <c r="BJ522" s="18" t="s">
        <v>84</v>
      </c>
      <c r="BK522" s="242">
        <f>ROUND(I522*H522,2)</f>
        <v>0</v>
      </c>
      <c r="BL522" s="18" t="s">
        <v>241</v>
      </c>
      <c r="BM522" s="241" t="s">
        <v>5878</v>
      </c>
    </row>
    <row r="523" s="13" customFormat="1">
      <c r="A523" s="13"/>
      <c r="B523" s="243"/>
      <c r="C523" s="244"/>
      <c r="D523" s="245" t="s">
        <v>243</v>
      </c>
      <c r="E523" s="246" t="s">
        <v>1</v>
      </c>
      <c r="F523" s="247" t="s">
        <v>5879</v>
      </c>
      <c r="G523" s="244"/>
      <c r="H523" s="248">
        <v>685.64999999999998</v>
      </c>
      <c r="I523" s="249"/>
      <c r="J523" s="244"/>
      <c r="K523" s="244"/>
      <c r="L523" s="250"/>
      <c r="M523" s="251"/>
      <c r="N523" s="252"/>
      <c r="O523" s="252"/>
      <c r="P523" s="252"/>
      <c r="Q523" s="252"/>
      <c r="R523" s="252"/>
      <c r="S523" s="252"/>
      <c r="T523" s="25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4" t="s">
        <v>243</v>
      </c>
      <c r="AU523" s="254" t="s">
        <v>250</v>
      </c>
      <c r="AV523" s="13" t="s">
        <v>86</v>
      </c>
      <c r="AW523" s="13" t="s">
        <v>32</v>
      </c>
      <c r="AX523" s="13" t="s">
        <v>77</v>
      </c>
      <c r="AY523" s="254" t="s">
        <v>235</v>
      </c>
    </row>
    <row r="524" s="16" customFormat="1">
      <c r="A524" s="16"/>
      <c r="B524" s="276"/>
      <c r="C524" s="277"/>
      <c r="D524" s="245" t="s">
        <v>243</v>
      </c>
      <c r="E524" s="278" t="s">
        <v>1</v>
      </c>
      <c r="F524" s="279" t="s">
        <v>492</v>
      </c>
      <c r="G524" s="277"/>
      <c r="H524" s="280">
        <v>685.64999999999998</v>
      </c>
      <c r="I524" s="281"/>
      <c r="J524" s="277"/>
      <c r="K524" s="277"/>
      <c r="L524" s="282"/>
      <c r="M524" s="283"/>
      <c r="N524" s="284"/>
      <c r="O524" s="284"/>
      <c r="P524" s="284"/>
      <c r="Q524" s="284"/>
      <c r="R524" s="284"/>
      <c r="S524" s="284"/>
      <c r="T524" s="285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T524" s="286" t="s">
        <v>243</v>
      </c>
      <c r="AU524" s="286" t="s">
        <v>250</v>
      </c>
      <c r="AV524" s="16" t="s">
        <v>250</v>
      </c>
      <c r="AW524" s="16" t="s">
        <v>32</v>
      </c>
      <c r="AX524" s="16" t="s">
        <v>77</v>
      </c>
      <c r="AY524" s="286" t="s">
        <v>235</v>
      </c>
    </row>
    <row r="525" s="13" customFormat="1">
      <c r="A525" s="13"/>
      <c r="B525" s="243"/>
      <c r="C525" s="244"/>
      <c r="D525" s="245" t="s">
        <v>243</v>
      </c>
      <c r="E525" s="246" t="s">
        <v>1</v>
      </c>
      <c r="F525" s="247" t="s">
        <v>5870</v>
      </c>
      <c r="G525" s="244"/>
      <c r="H525" s="248">
        <v>396.89999999999998</v>
      </c>
      <c r="I525" s="249"/>
      <c r="J525" s="244"/>
      <c r="K525" s="244"/>
      <c r="L525" s="250"/>
      <c r="M525" s="251"/>
      <c r="N525" s="252"/>
      <c r="O525" s="252"/>
      <c r="P525" s="252"/>
      <c r="Q525" s="252"/>
      <c r="R525" s="252"/>
      <c r="S525" s="252"/>
      <c r="T525" s="25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4" t="s">
        <v>243</v>
      </c>
      <c r="AU525" s="254" t="s">
        <v>250</v>
      </c>
      <c r="AV525" s="13" t="s">
        <v>86</v>
      </c>
      <c r="AW525" s="13" t="s">
        <v>32</v>
      </c>
      <c r="AX525" s="13" t="s">
        <v>77</v>
      </c>
      <c r="AY525" s="254" t="s">
        <v>235</v>
      </c>
    </row>
    <row r="526" s="16" customFormat="1">
      <c r="A526" s="16"/>
      <c r="B526" s="276"/>
      <c r="C526" s="277"/>
      <c r="D526" s="245" t="s">
        <v>243</v>
      </c>
      <c r="E526" s="278" t="s">
        <v>1</v>
      </c>
      <c r="F526" s="279" t="s">
        <v>492</v>
      </c>
      <c r="G526" s="277"/>
      <c r="H526" s="280">
        <v>396.89999999999998</v>
      </c>
      <c r="I526" s="281"/>
      <c r="J526" s="277"/>
      <c r="K526" s="277"/>
      <c r="L526" s="282"/>
      <c r="M526" s="283"/>
      <c r="N526" s="284"/>
      <c r="O526" s="284"/>
      <c r="P526" s="284"/>
      <c r="Q526" s="284"/>
      <c r="R526" s="284"/>
      <c r="S526" s="284"/>
      <c r="T526" s="285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T526" s="286" t="s">
        <v>243</v>
      </c>
      <c r="AU526" s="286" t="s">
        <v>250</v>
      </c>
      <c r="AV526" s="16" t="s">
        <v>250</v>
      </c>
      <c r="AW526" s="16" t="s">
        <v>32</v>
      </c>
      <c r="AX526" s="16" t="s">
        <v>77</v>
      </c>
      <c r="AY526" s="286" t="s">
        <v>235</v>
      </c>
    </row>
    <row r="527" s="15" customFormat="1">
      <c r="A527" s="15"/>
      <c r="B527" s="266"/>
      <c r="C527" s="267"/>
      <c r="D527" s="245" t="s">
        <v>243</v>
      </c>
      <c r="E527" s="268" t="s">
        <v>1</v>
      </c>
      <c r="F527" s="269" t="s">
        <v>5604</v>
      </c>
      <c r="G527" s="267"/>
      <c r="H527" s="268" t="s">
        <v>1</v>
      </c>
      <c r="I527" s="270"/>
      <c r="J527" s="267"/>
      <c r="K527" s="267"/>
      <c r="L527" s="271"/>
      <c r="M527" s="272"/>
      <c r="N527" s="273"/>
      <c r="O527" s="273"/>
      <c r="P527" s="273"/>
      <c r="Q527" s="273"/>
      <c r="R527" s="273"/>
      <c r="S527" s="273"/>
      <c r="T527" s="274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T527" s="275" t="s">
        <v>243</v>
      </c>
      <c r="AU527" s="275" t="s">
        <v>250</v>
      </c>
      <c r="AV527" s="15" t="s">
        <v>84</v>
      </c>
      <c r="AW527" s="15" t="s">
        <v>32</v>
      </c>
      <c r="AX527" s="15" t="s">
        <v>77</v>
      </c>
      <c r="AY527" s="275" t="s">
        <v>235</v>
      </c>
    </row>
    <row r="528" s="14" customFormat="1">
      <c r="A528" s="14"/>
      <c r="B528" s="255"/>
      <c r="C528" s="256"/>
      <c r="D528" s="245" t="s">
        <v>243</v>
      </c>
      <c r="E528" s="257" t="s">
        <v>1</v>
      </c>
      <c r="F528" s="258" t="s">
        <v>245</v>
      </c>
      <c r="G528" s="256"/>
      <c r="H528" s="259">
        <v>1082.55</v>
      </c>
      <c r="I528" s="260"/>
      <c r="J528" s="256"/>
      <c r="K528" s="256"/>
      <c r="L528" s="261"/>
      <c r="M528" s="262"/>
      <c r="N528" s="263"/>
      <c r="O528" s="263"/>
      <c r="P528" s="263"/>
      <c r="Q528" s="263"/>
      <c r="R528" s="263"/>
      <c r="S528" s="263"/>
      <c r="T528" s="26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65" t="s">
        <v>243</v>
      </c>
      <c r="AU528" s="265" t="s">
        <v>250</v>
      </c>
      <c r="AV528" s="14" t="s">
        <v>241</v>
      </c>
      <c r="AW528" s="14" t="s">
        <v>32</v>
      </c>
      <c r="AX528" s="14" t="s">
        <v>84</v>
      </c>
      <c r="AY528" s="265" t="s">
        <v>235</v>
      </c>
    </row>
    <row r="529" s="2" customFormat="1" ht="33" customHeight="1">
      <c r="A529" s="39"/>
      <c r="B529" s="40"/>
      <c r="C529" s="229" t="s">
        <v>643</v>
      </c>
      <c r="D529" s="229" t="s">
        <v>237</v>
      </c>
      <c r="E529" s="230" t="s">
        <v>5880</v>
      </c>
      <c r="F529" s="231" t="s">
        <v>5881</v>
      </c>
      <c r="G529" s="232" t="s">
        <v>166</v>
      </c>
      <c r="H529" s="233">
        <v>4192.4300000000003</v>
      </c>
      <c r="I529" s="234"/>
      <c r="J529" s="235">
        <f>ROUND(I529*H529,2)</f>
        <v>0</v>
      </c>
      <c r="K529" s="236"/>
      <c r="L529" s="45"/>
      <c r="M529" s="237" t="s">
        <v>1</v>
      </c>
      <c r="N529" s="238" t="s">
        <v>42</v>
      </c>
      <c r="O529" s="92"/>
      <c r="P529" s="239">
        <f>O529*H529</f>
        <v>0</v>
      </c>
      <c r="Q529" s="239">
        <v>0</v>
      </c>
      <c r="R529" s="239">
        <f>Q529*H529</f>
        <v>0</v>
      </c>
      <c r="S529" s="239">
        <v>0</v>
      </c>
      <c r="T529" s="240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41" t="s">
        <v>241</v>
      </c>
      <c r="AT529" s="241" t="s">
        <v>237</v>
      </c>
      <c r="AU529" s="241" t="s">
        <v>250</v>
      </c>
      <c r="AY529" s="18" t="s">
        <v>235</v>
      </c>
      <c r="BE529" s="242">
        <f>IF(N529="základní",J529,0)</f>
        <v>0</v>
      </c>
      <c r="BF529" s="242">
        <f>IF(N529="snížená",J529,0)</f>
        <v>0</v>
      </c>
      <c r="BG529" s="242">
        <f>IF(N529="zákl. přenesená",J529,0)</f>
        <v>0</v>
      </c>
      <c r="BH529" s="242">
        <f>IF(N529="sníž. přenesená",J529,0)</f>
        <v>0</v>
      </c>
      <c r="BI529" s="242">
        <f>IF(N529="nulová",J529,0)</f>
        <v>0</v>
      </c>
      <c r="BJ529" s="18" t="s">
        <v>84</v>
      </c>
      <c r="BK529" s="242">
        <f>ROUND(I529*H529,2)</f>
        <v>0</v>
      </c>
      <c r="BL529" s="18" t="s">
        <v>241</v>
      </c>
      <c r="BM529" s="241" t="s">
        <v>5882</v>
      </c>
    </row>
    <row r="530" s="13" customFormat="1">
      <c r="A530" s="13"/>
      <c r="B530" s="243"/>
      <c r="C530" s="244"/>
      <c r="D530" s="245" t="s">
        <v>243</v>
      </c>
      <c r="E530" s="246" t="s">
        <v>1</v>
      </c>
      <c r="F530" s="247" t="s">
        <v>5883</v>
      </c>
      <c r="G530" s="244"/>
      <c r="H530" s="248">
        <v>4192.4300000000003</v>
      </c>
      <c r="I530" s="249"/>
      <c r="J530" s="244"/>
      <c r="K530" s="244"/>
      <c r="L530" s="250"/>
      <c r="M530" s="251"/>
      <c r="N530" s="252"/>
      <c r="O530" s="252"/>
      <c r="P530" s="252"/>
      <c r="Q530" s="252"/>
      <c r="R530" s="252"/>
      <c r="S530" s="252"/>
      <c r="T530" s="25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4" t="s">
        <v>243</v>
      </c>
      <c r="AU530" s="254" t="s">
        <v>250</v>
      </c>
      <c r="AV530" s="13" t="s">
        <v>86</v>
      </c>
      <c r="AW530" s="13" t="s">
        <v>32</v>
      </c>
      <c r="AX530" s="13" t="s">
        <v>77</v>
      </c>
      <c r="AY530" s="254" t="s">
        <v>235</v>
      </c>
    </row>
    <row r="531" s="16" customFormat="1">
      <c r="A531" s="16"/>
      <c r="B531" s="276"/>
      <c r="C531" s="277"/>
      <c r="D531" s="245" t="s">
        <v>243</v>
      </c>
      <c r="E531" s="278" t="s">
        <v>1</v>
      </c>
      <c r="F531" s="279" t="s">
        <v>492</v>
      </c>
      <c r="G531" s="277"/>
      <c r="H531" s="280">
        <v>4192.4300000000003</v>
      </c>
      <c r="I531" s="281"/>
      <c r="J531" s="277"/>
      <c r="K531" s="277"/>
      <c r="L531" s="282"/>
      <c r="M531" s="283"/>
      <c r="N531" s="284"/>
      <c r="O531" s="284"/>
      <c r="P531" s="284"/>
      <c r="Q531" s="284"/>
      <c r="R531" s="284"/>
      <c r="S531" s="284"/>
      <c r="T531" s="285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T531" s="286" t="s">
        <v>243</v>
      </c>
      <c r="AU531" s="286" t="s">
        <v>250</v>
      </c>
      <c r="AV531" s="16" t="s">
        <v>250</v>
      </c>
      <c r="AW531" s="16" t="s">
        <v>32</v>
      </c>
      <c r="AX531" s="16" t="s">
        <v>77</v>
      </c>
      <c r="AY531" s="286" t="s">
        <v>235</v>
      </c>
    </row>
    <row r="532" s="14" customFormat="1">
      <c r="A532" s="14"/>
      <c r="B532" s="255"/>
      <c r="C532" s="256"/>
      <c r="D532" s="245" t="s">
        <v>243</v>
      </c>
      <c r="E532" s="257" t="s">
        <v>1</v>
      </c>
      <c r="F532" s="258" t="s">
        <v>245</v>
      </c>
      <c r="G532" s="256"/>
      <c r="H532" s="259">
        <v>4192.4300000000003</v>
      </c>
      <c r="I532" s="260"/>
      <c r="J532" s="256"/>
      <c r="K532" s="256"/>
      <c r="L532" s="261"/>
      <c r="M532" s="262"/>
      <c r="N532" s="263"/>
      <c r="O532" s="263"/>
      <c r="P532" s="263"/>
      <c r="Q532" s="263"/>
      <c r="R532" s="263"/>
      <c r="S532" s="263"/>
      <c r="T532" s="26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65" t="s">
        <v>243</v>
      </c>
      <c r="AU532" s="265" t="s">
        <v>250</v>
      </c>
      <c r="AV532" s="14" t="s">
        <v>241</v>
      </c>
      <c r="AW532" s="14" t="s">
        <v>32</v>
      </c>
      <c r="AX532" s="14" t="s">
        <v>84</v>
      </c>
      <c r="AY532" s="265" t="s">
        <v>235</v>
      </c>
    </row>
    <row r="533" s="2" customFormat="1" ht="33" customHeight="1">
      <c r="A533" s="39"/>
      <c r="B533" s="40"/>
      <c r="C533" s="229" t="s">
        <v>657</v>
      </c>
      <c r="D533" s="229" t="s">
        <v>237</v>
      </c>
      <c r="E533" s="230" t="s">
        <v>5884</v>
      </c>
      <c r="F533" s="231" t="s">
        <v>5885</v>
      </c>
      <c r="G533" s="232" t="s">
        <v>166</v>
      </c>
      <c r="H533" s="233">
        <v>685.64999999999998</v>
      </c>
      <c r="I533" s="234"/>
      <c r="J533" s="235">
        <f>ROUND(I533*H533,2)</f>
        <v>0</v>
      </c>
      <c r="K533" s="236"/>
      <c r="L533" s="45"/>
      <c r="M533" s="237" t="s">
        <v>1</v>
      </c>
      <c r="N533" s="238" t="s">
        <v>42</v>
      </c>
      <c r="O533" s="92"/>
      <c r="P533" s="239">
        <f>O533*H533</f>
        <v>0</v>
      </c>
      <c r="Q533" s="239">
        <v>0</v>
      </c>
      <c r="R533" s="239">
        <f>Q533*H533</f>
        <v>0</v>
      </c>
      <c r="S533" s="239">
        <v>0</v>
      </c>
      <c r="T533" s="240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41" t="s">
        <v>241</v>
      </c>
      <c r="AT533" s="241" t="s">
        <v>237</v>
      </c>
      <c r="AU533" s="241" t="s">
        <v>250</v>
      </c>
      <c r="AY533" s="18" t="s">
        <v>235</v>
      </c>
      <c r="BE533" s="242">
        <f>IF(N533="základní",J533,0)</f>
        <v>0</v>
      </c>
      <c r="BF533" s="242">
        <f>IF(N533="snížená",J533,0)</f>
        <v>0</v>
      </c>
      <c r="BG533" s="242">
        <f>IF(N533="zákl. přenesená",J533,0)</f>
        <v>0</v>
      </c>
      <c r="BH533" s="242">
        <f>IF(N533="sníž. přenesená",J533,0)</f>
        <v>0</v>
      </c>
      <c r="BI533" s="242">
        <f>IF(N533="nulová",J533,0)</f>
        <v>0</v>
      </c>
      <c r="BJ533" s="18" t="s">
        <v>84</v>
      </c>
      <c r="BK533" s="242">
        <f>ROUND(I533*H533,2)</f>
        <v>0</v>
      </c>
      <c r="BL533" s="18" t="s">
        <v>241</v>
      </c>
      <c r="BM533" s="241" t="s">
        <v>5886</v>
      </c>
    </row>
    <row r="534" s="13" customFormat="1">
      <c r="A534" s="13"/>
      <c r="B534" s="243"/>
      <c r="C534" s="244"/>
      <c r="D534" s="245" t="s">
        <v>243</v>
      </c>
      <c r="E534" s="246" t="s">
        <v>1</v>
      </c>
      <c r="F534" s="247" t="s">
        <v>5887</v>
      </c>
      <c r="G534" s="244"/>
      <c r="H534" s="248">
        <v>685.64999999999998</v>
      </c>
      <c r="I534" s="249"/>
      <c r="J534" s="244"/>
      <c r="K534" s="244"/>
      <c r="L534" s="250"/>
      <c r="M534" s="251"/>
      <c r="N534" s="252"/>
      <c r="O534" s="252"/>
      <c r="P534" s="252"/>
      <c r="Q534" s="252"/>
      <c r="R534" s="252"/>
      <c r="S534" s="252"/>
      <c r="T534" s="25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4" t="s">
        <v>243</v>
      </c>
      <c r="AU534" s="254" t="s">
        <v>250</v>
      </c>
      <c r="AV534" s="13" t="s">
        <v>86</v>
      </c>
      <c r="AW534" s="13" t="s">
        <v>32</v>
      </c>
      <c r="AX534" s="13" t="s">
        <v>77</v>
      </c>
      <c r="AY534" s="254" t="s">
        <v>235</v>
      </c>
    </row>
    <row r="535" s="16" customFormat="1">
      <c r="A535" s="16"/>
      <c r="B535" s="276"/>
      <c r="C535" s="277"/>
      <c r="D535" s="245" t="s">
        <v>243</v>
      </c>
      <c r="E535" s="278" t="s">
        <v>1</v>
      </c>
      <c r="F535" s="279" t="s">
        <v>492</v>
      </c>
      <c r="G535" s="277"/>
      <c r="H535" s="280">
        <v>685.64999999999998</v>
      </c>
      <c r="I535" s="281"/>
      <c r="J535" s="277"/>
      <c r="K535" s="277"/>
      <c r="L535" s="282"/>
      <c r="M535" s="283"/>
      <c r="N535" s="284"/>
      <c r="O535" s="284"/>
      <c r="P535" s="284"/>
      <c r="Q535" s="284"/>
      <c r="R535" s="284"/>
      <c r="S535" s="284"/>
      <c r="T535" s="285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T535" s="286" t="s">
        <v>243</v>
      </c>
      <c r="AU535" s="286" t="s">
        <v>250</v>
      </c>
      <c r="AV535" s="16" t="s">
        <v>250</v>
      </c>
      <c r="AW535" s="16" t="s">
        <v>32</v>
      </c>
      <c r="AX535" s="16" t="s">
        <v>77</v>
      </c>
      <c r="AY535" s="286" t="s">
        <v>235</v>
      </c>
    </row>
    <row r="536" s="15" customFormat="1">
      <c r="A536" s="15"/>
      <c r="B536" s="266"/>
      <c r="C536" s="267"/>
      <c r="D536" s="245" t="s">
        <v>243</v>
      </c>
      <c r="E536" s="268" t="s">
        <v>1</v>
      </c>
      <c r="F536" s="269" t="s">
        <v>5604</v>
      </c>
      <c r="G536" s="267"/>
      <c r="H536" s="268" t="s">
        <v>1</v>
      </c>
      <c r="I536" s="270"/>
      <c r="J536" s="267"/>
      <c r="K536" s="267"/>
      <c r="L536" s="271"/>
      <c r="M536" s="272"/>
      <c r="N536" s="273"/>
      <c r="O536" s="273"/>
      <c r="P536" s="273"/>
      <c r="Q536" s="273"/>
      <c r="R536" s="273"/>
      <c r="S536" s="273"/>
      <c r="T536" s="274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T536" s="275" t="s">
        <v>243</v>
      </c>
      <c r="AU536" s="275" t="s">
        <v>250</v>
      </c>
      <c r="AV536" s="15" t="s">
        <v>84</v>
      </c>
      <c r="AW536" s="15" t="s">
        <v>32</v>
      </c>
      <c r="AX536" s="15" t="s">
        <v>77</v>
      </c>
      <c r="AY536" s="275" t="s">
        <v>235</v>
      </c>
    </row>
    <row r="537" s="14" customFormat="1">
      <c r="A537" s="14"/>
      <c r="B537" s="255"/>
      <c r="C537" s="256"/>
      <c r="D537" s="245" t="s">
        <v>243</v>
      </c>
      <c r="E537" s="257" t="s">
        <v>1</v>
      </c>
      <c r="F537" s="258" t="s">
        <v>245</v>
      </c>
      <c r="G537" s="256"/>
      <c r="H537" s="259">
        <v>685.64999999999998</v>
      </c>
      <c r="I537" s="260"/>
      <c r="J537" s="256"/>
      <c r="K537" s="256"/>
      <c r="L537" s="261"/>
      <c r="M537" s="262"/>
      <c r="N537" s="263"/>
      <c r="O537" s="263"/>
      <c r="P537" s="263"/>
      <c r="Q537" s="263"/>
      <c r="R537" s="263"/>
      <c r="S537" s="263"/>
      <c r="T537" s="26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65" t="s">
        <v>243</v>
      </c>
      <c r="AU537" s="265" t="s">
        <v>250</v>
      </c>
      <c r="AV537" s="14" t="s">
        <v>241</v>
      </c>
      <c r="AW537" s="14" t="s">
        <v>32</v>
      </c>
      <c r="AX537" s="14" t="s">
        <v>84</v>
      </c>
      <c r="AY537" s="265" t="s">
        <v>235</v>
      </c>
    </row>
    <row r="538" s="2" customFormat="1" ht="49.05" customHeight="1">
      <c r="A538" s="39"/>
      <c r="B538" s="40"/>
      <c r="C538" s="229" t="s">
        <v>662</v>
      </c>
      <c r="D538" s="229" t="s">
        <v>237</v>
      </c>
      <c r="E538" s="230" t="s">
        <v>5888</v>
      </c>
      <c r="F538" s="231" t="s">
        <v>5889</v>
      </c>
      <c r="G538" s="232" t="s">
        <v>166</v>
      </c>
      <c r="H538" s="233">
        <v>1800.75</v>
      </c>
      <c r="I538" s="234"/>
      <c r="J538" s="235">
        <f>ROUND(I538*H538,2)</f>
        <v>0</v>
      </c>
      <c r="K538" s="236"/>
      <c r="L538" s="45"/>
      <c r="M538" s="237" t="s">
        <v>1</v>
      </c>
      <c r="N538" s="238" t="s">
        <v>42</v>
      </c>
      <c r="O538" s="92"/>
      <c r="P538" s="239">
        <f>O538*H538</f>
        <v>0</v>
      </c>
      <c r="Q538" s="239">
        <v>0</v>
      </c>
      <c r="R538" s="239">
        <f>Q538*H538</f>
        <v>0</v>
      </c>
      <c r="S538" s="239">
        <v>0</v>
      </c>
      <c r="T538" s="240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41" t="s">
        <v>241</v>
      </c>
      <c r="AT538" s="241" t="s">
        <v>237</v>
      </c>
      <c r="AU538" s="241" t="s">
        <v>250</v>
      </c>
      <c r="AY538" s="18" t="s">
        <v>235</v>
      </c>
      <c r="BE538" s="242">
        <f>IF(N538="základní",J538,0)</f>
        <v>0</v>
      </c>
      <c r="BF538" s="242">
        <f>IF(N538="snížená",J538,0)</f>
        <v>0</v>
      </c>
      <c r="BG538" s="242">
        <f>IF(N538="zákl. přenesená",J538,0)</f>
        <v>0</v>
      </c>
      <c r="BH538" s="242">
        <f>IF(N538="sníž. přenesená",J538,0)</f>
        <v>0</v>
      </c>
      <c r="BI538" s="242">
        <f>IF(N538="nulová",J538,0)</f>
        <v>0</v>
      </c>
      <c r="BJ538" s="18" t="s">
        <v>84</v>
      </c>
      <c r="BK538" s="242">
        <f>ROUND(I538*H538,2)</f>
        <v>0</v>
      </c>
      <c r="BL538" s="18" t="s">
        <v>241</v>
      </c>
      <c r="BM538" s="241" t="s">
        <v>5890</v>
      </c>
    </row>
    <row r="539" s="13" customFormat="1">
      <c r="A539" s="13"/>
      <c r="B539" s="243"/>
      <c r="C539" s="244"/>
      <c r="D539" s="245" t="s">
        <v>243</v>
      </c>
      <c r="E539" s="246" t="s">
        <v>1</v>
      </c>
      <c r="F539" s="247" t="s">
        <v>5891</v>
      </c>
      <c r="G539" s="244"/>
      <c r="H539" s="248">
        <v>1800.75</v>
      </c>
      <c r="I539" s="249"/>
      <c r="J539" s="244"/>
      <c r="K539" s="244"/>
      <c r="L539" s="250"/>
      <c r="M539" s="251"/>
      <c r="N539" s="252"/>
      <c r="O539" s="252"/>
      <c r="P539" s="252"/>
      <c r="Q539" s="252"/>
      <c r="R539" s="252"/>
      <c r="S539" s="252"/>
      <c r="T539" s="25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4" t="s">
        <v>243</v>
      </c>
      <c r="AU539" s="254" t="s">
        <v>250</v>
      </c>
      <c r="AV539" s="13" t="s">
        <v>86</v>
      </c>
      <c r="AW539" s="13" t="s">
        <v>32</v>
      </c>
      <c r="AX539" s="13" t="s">
        <v>77</v>
      </c>
      <c r="AY539" s="254" t="s">
        <v>235</v>
      </c>
    </row>
    <row r="540" s="16" customFormat="1">
      <c r="A540" s="16"/>
      <c r="B540" s="276"/>
      <c r="C540" s="277"/>
      <c r="D540" s="245" t="s">
        <v>243</v>
      </c>
      <c r="E540" s="278" t="s">
        <v>1</v>
      </c>
      <c r="F540" s="279" t="s">
        <v>492</v>
      </c>
      <c r="G540" s="277"/>
      <c r="H540" s="280">
        <v>1800.75</v>
      </c>
      <c r="I540" s="281"/>
      <c r="J540" s="277"/>
      <c r="K540" s="277"/>
      <c r="L540" s="282"/>
      <c r="M540" s="283"/>
      <c r="N540" s="284"/>
      <c r="O540" s="284"/>
      <c r="P540" s="284"/>
      <c r="Q540" s="284"/>
      <c r="R540" s="284"/>
      <c r="S540" s="284"/>
      <c r="T540" s="285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T540" s="286" t="s">
        <v>243</v>
      </c>
      <c r="AU540" s="286" t="s">
        <v>250</v>
      </c>
      <c r="AV540" s="16" t="s">
        <v>250</v>
      </c>
      <c r="AW540" s="16" t="s">
        <v>32</v>
      </c>
      <c r="AX540" s="16" t="s">
        <v>77</v>
      </c>
      <c r="AY540" s="286" t="s">
        <v>235</v>
      </c>
    </row>
    <row r="541" s="14" customFormat="1">
      <c r="A541" s="14"/>
      <c r="B541" s="255"/>
      <c r="C541" s="256"/>
      <c r="D541" s="245" t="s">
        <v>243</v>
      </c>
      <c r="E541" s="257" t="s">
        <v>1</v>
      </c>
      <c r="F541" s="258" t="s">
        <v>245</v>
      </c>
      <c r="G541" s="256"/>
      <c r="H541" s="259">
        <v>1800.75</v>
      </c>
      <c r="I541" s="260"/>
      <c r="J541" s="256"/>
      <c r="K541" s="256"/>
      <c r="L541" s="261"/>
      <c r="M541" s="262"/>
      <c r="N541" s="263"/>
      <c r="O541" s="263"/>
      <c r="P541" s="263"/>
      <c r="Q541" s="263"/>
      <c r="R541" s="263"/>
      <c r="S541" s="263"/>
      <c r="T541" s="26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65" t="s">
        <v>243</v>
      </c>
      <c r="AU541" s="265" t="s">
        <v>250</v>
      </c>
      <c r="AV541" s="14" t="s">
        <v>241</v>
      </c>
      <c r="AW541" s="14" t="s">
        <v>32</v>
      </c>
      <c r="AX541" s="14" t="s">
        <v>84</v>
      </c>
      <c r="AY541" s="265" t="s">
        <v>235</v>
      </c>
    </row>
    <row r="542" s="2" customFormat="1" ht="37.8" customHeight="1">
      <c r="A542" s="39"/>
      <c r="B542" s="40"/>
      <c r="C542" s="229" t="s">
        <v>667</v>
      </c>
      <c r="D542" s="229" t="s">
        <v>237</v>
      </c>
      <c r="E542" s="230" t="s">
        <v>5892</v>
      </c>
      <c r="F542" s="231" t="s">
        <v>5893</v>
      </c>
      <c r="G542" s="232" t="s">
        <v>166</v>
      </c>
      <c r="H542" s="233">
        <v>3727.5</v>
      </c>
      <c r="I542" s="234"/>
      <c r="J542" s="235">
        <f>ROUND(I542*H542,2)</f>
        <v>0</v>
      </c>
      <c r="K542" s="236"/>
      <c r="L542" s="45"/>
      <c r="M542" s="237" t="s">
        <v>1</v>
      </c>
      <c r="N542" s="238" t="s">
        <v>42</v>
      </c>
      <c r="O542" s="92"/>
      <c r="P542" s="239">
        <f>O542*H542</f>
        <v>0</v>
      </c>
      <c r="Q542" s="239">
        <v>0</v>
      </c>
      <c r="R542" s="239">
        <f>Q542*H542</f>
        <v>0</v>
      </c>
      <c r="S542" s="239">
        <v>0</v>
      </c>
      <c r="T542" s="240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241" t="s">
        <v>241</v>
      </c>
      <c r="AT542" s="241" t="s">
        <v>237</v>
      </c>
      <c r="AU542" s="241" t="s">
        <v>250</v>
      </c>
      <c r="AY542" s="18" t="s">
        <v>235</v>
      </c>
      <c r="BE542" s="242">
        <f>IF(N542="základní",J542,0)</f>
        <v>0</v>
      </c>
      <c r="BF542" s="242">
        <f>IF(N542="snížená",J542,0)</f>
        <v>0</v>
      </c>
      <c r="BG542" s="242">
        <f>IF(N542="zákl. přenesená",J542,0)</f>
        <v>0</v>
      </c>
      <c r="BH542" s="242">
        <f>IF(N542="sníž. přenesená",J542,0)</f>
        <v>0</v>
      </c>
      <c r="BI542" s="242">
        <f>IF(N542="nulová",J542,0)</f>
        <v>0</v>
      </c>
      <c r="BJ542" s="18" t="s">
        <v>84</v>
      </c>
      <c r="BK542" s="242">
        <f>ROUND(I542*H542,2)</f>
        <v>0</v>
      </c>
      <c r="BL542" s="18" t="s">
        <v>241</v>
      </c>
      <c r="BM542" s="241" t="s">
        <v>5894</v>
      </c>
    </row>
    <row r="543" s="13" customFormat="1">
      <c r="A543" s="13"/>
      <c r="B543" s="243"/>
      <c r="C543" s="244"/>
      <c r="D543" s="245" t="s">
        <v>243</v>
      </c>
      <c r="E543" s="246" t="s">
        <v>1</v>
      </c>
      <c r="F543" s="247" t="s">
        <v>5895</v>
      </c>
      <c r="G543" s="244"/>
      <c r="H543" s="248">
        <v>3727.5</v>
      </c>
      <c r="I543" s="249"/>
      <c r="J543" s="244"/>
      <c r="K543" s="244"/>
      <c r="L543" s="250"/>
      <c r="M543" s="251"/>
      <c r="N543" s="252"/>
      <c r="O543" s="252"/>
      <c r="P543" s="252"/>
      <c r="Q543" s="252"/>
      <c r="R543" s="252"/>
      <c r="S543" s="252"/>
      <c r="T543" s="25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4" t="s">
        <v>243</v>
      </c>
      <c r="AU543" s="254" t="s">
        <v>250</v>
      </c>
      <c r="AV543" s="13" t="s">
        <v>86</v>
      </c>
      <c r="AW543" s="13" t="s">
        <v>32</v>
      </c>
      <c r="AX543" s="13" t="s">
        <v>77</v>
      </c>
      <c r="AY543" s="254" t="s">
        <v>235</v>
      </c>
    </row>
    <row r="544" s="16" customFormat="1">
      <c r="A544" s="16"/>
      <c r="B544" s="276"/>
      <c r="C544" s="277"/>
      <c r="D544" s="245" t="s">
        <v>243</v>
      </c>
      <c r="E544" s="278" t="s">
        <v>1</v>
      </c>
      <c r="F544" s="279" t="s">
        <v>492</v>
      </c>
      <c r="G544" s="277"/>
      <c r="H544" s="280">
        <v>3727.5</v>
      </c>
      <c r="I544" s="281"/>
      <c r="J544" s="277"/>
      <c r="K544" s="277"/>
      <c r="L544" s="282"/>
      <c r="M544" s="283"/>
      <c r="N544" s="284"/>
      <c r="O544" s="284"/>
      <c r="P544" s="284"/>
      <c r="Q544" s="284"/>
      <c r="R544" s="284"/>
      <c r="S544" s="284"/>
      <c r="T544" s="285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T544" s="286" t="s">
        <v>243</v>
      </c>
      <c r="AU544" s="286" t="s">
        <v>250</v>
      </c>
      <c r="AV544" s="16" t="s">
        <v>250</v>
      </c>
      <c r="AW544" s="16" t="s">
        <v>32</v>
      </c>
      <c r="AX544" s="16" t="s">
        <v>77</v>
      </c>
      <c r="AY544" s="286" t="s">
        <v>235</v>
      </c>
    </row>
    <row r="545" s="14" customFormat="1">
      <c r="A545" s="14"/>
      <c r="B545" s="255"/>
      <c r="C545" s="256"/>
      <c r="D545" s="245" t="s">
        <v>243</v>
      </c>
      <c r="E545" s="257" t="s">
        <v>1</v>
      </c>
      <c r="F545" s="258" t="s">
        <v>245</v>
      </c>
      <c r="G545" s="256"/>
      <c r="H545" s="259">
        <v>3727.5</v>
      </c>
      <c r="I545" s="260"/>
      <c r="J545" s="256"/>
      <c r="K545" s="256"/>
      <c r="L545" s="261"/>
      <c r="M545" s="262"/>
      <c r="N545" s="263"/>
      <c r="O545" s="263"/>
      <c r="P545" s="263"/>
      <c r="Q545" s="263"/>
      <c r="R545" s="263"/>
      <c r="S545" s="263"/>
      <c r="T545" s="26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65" t="s">
        <v>243</v>
      </c>
      <c r="AU545" s="265" t="s">
        <v>250</v>
      </c>
      <c r="AV545" s="14" t="s">
        <v>241</v>
      </c>
      <c r="AW545" s="14" t="s">
        <v>32</v>
      </c>
      <c r="AX545" s="14" t="s">
        <v>84</v>
      </c>
      <c r="AY545" s="265" t="s">
        <v>235</v>
      </c>
    </row>
    <row r="546" s="12" customFormat="1" ht="22.8" customHeight="1">
      <c r="A546" s="12"/>
      <c r="B546" s="213"/>
      <c r="C546" s="214"/>
      <c r="D546" s="215" t="s">
        <v>76</v>
      </c>
      <c r="E546" s="227" t="s">
        <v>567</v>
      </c>
      <c r="F546" s="227" t="s">
        <v>5896</v>
      </c>
      <c r="G546" s="214"/>
      <c r="H546" s="214"/>
      <c r="I546" s="217"/>
      <c r="J546" s="228">
        <f>BK546</f>
        <v>0</v>
      </c>
      <c r="K546" s="214"/>
      <c r="L546" s="219"/>
      <c r="M546" s="220"/>
      <c r="N546" s="221"/>
      <c r="O546" s="221"/>
      <c r="P546" s="222">
        <f>SUM(P547:P558)</f>
        <v>0</v>
      </c>
      <c r="Q546" s="221"/>
      <c r="R546" s="222">
        <f>SUM(R547:R558)</f>
        <v>0</v>
      </c>
      <c r="S546" s="221"/>
      <c r="T546" s="223">
        <f>SUM(T547:T558)</f>
        <v>0</v>
      </c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R546" s="224" t="s">
        <v>84</v>
      </c>
      <c r="AT546" s="225" t="s">
        <v>76</v>
      </c>
      <c r="AU546" s="225" t="s">
        <v>84</v>
      </c>
      <c r="AY546" s="224" t="s">
        <v>235</v>
      </c>
      <c r="BK546" s="226">
        <f>SUM(BK547:BK558)</f>
        <v>0</v>
      </c>
    </row>
    <row r="547" s="2" customFormat="1" ht="24.15" customHeight="1">
      <c r="A547" s="39"/>
      <c r="B547" s="40"/>
      <c r="C547" s="229" t="s">
        <v>673</v>
      </c>
      <c r="D547" s="229" t="s">
        <v>237</v>
      </c>
      <c r="E547" s="230" t="s">
        <v>5897</v>
      </c>
      <c r="F547" s="231" t="s">
        <v>5898</v>
      </c>
      <c r="G547" s="232" t="s">
        <v>166</v>
      </c>
      <c r="H547" s="233">
        <v>1800.75</v>
      </c>
      <c r="I547" s="234"/>
      <c r="J547" s="235">
        <f>ROUND(I547*H547,2)</f>
        <v>0</v>
      </c>
      <c r="K547" s="236"/>
      <c r="L547" s="45"/>
      <c r="M547" s="237" t="s">
        <v>1</v>
      </c>
      <c r="N547" s="238" t="s">
        <v>42</v>
      </c>
      <c r="O547" s="92"/>
      <c r="P547" s="239">
        <f>O547*H547</f>
        <v>0</v>
      </c>
      <c r="Q547" s="239">
        <v>0</v>
      </c>
      <c r="R547" s="239">
        <f>Q547*H547</f>
        <v>0</v>
      </c>
      <c r="S547" s="239">
        <v>0</v>
      </c>
      <c r="T547" s="240">
        <f>S547*H547</f>
        <v>0</v>
      </c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R547" s="241" t="s">
        <v>241</v>
      </c>
      <c r="AT547" s="241" t="s">
        <v>237</v>
      </c>
      <c r="AU547" s="241" t="s">
        <v>86</v>
      </c>
      <c r="AY547" s="18" t="s">
        <v>235</v>
      </c>
      <c r="BE547" s="242">
        <f>IF(N547="základní",J547,0)</f>
        <v>0</v>
      </c>
      <c r="BF547" s="242">
        <f>IF(N547="snížená",J547,0)</f>
        <v>0</v>
      </c>
      <c r="BG547" s="242">
        <f>IF(N547="zákl. přenesená",J547,0)</f>
        <v>0</v>
      </c>
      <c r="BH547" s="242">
        <f>IF(N547="sníž. přenesená",J547,0)</f>
        <v>0</v>
      </c>
      <c r="BI547" s="242">
        <f>IF(N547="nulová",J547,0)</f>
        <v>0</v>
      </c>
      <c r="BJ547" s="18" t="s">
        <v>84</v>
      </c>
      <c r="BK547" s="242">
        <f>ROUND(I547*H547,2)</f>
        <v>0</v>
      </c>
      <c r="BL547" s="18" t="s">
        <v>241</v>
      </c>
      <c r="BM547" s="241" t="s">
        <v>5899</v>
      </c>
    </row>
    <row r="548" s="13" customFormat="1">
      <c r="A548" s="13"/>
      <c r="B548" s="243"/>
      <c r="C548" s="244"/>
      <c r="D548" s="245" t="s">
        <v>243</v>
      </c>
      <c r="E548" s="246" t="s">
        <v>1</v>
      </c>
      <c r="F548" s="247" t="s">
        <v>5900</v>
      </c>
      <c r="G548" s="244"/>
      <c r="H548" s="248">
        <v>1800.75</v>
      </c>
      <c r="I548" s="249"/>
      <c r="J548" s="244"/>
      <c r="K548" s="244"/>
      <c r="L548" s="250"/>
      <c r="M548" s="251"/>
      <c r="N548" s="252"/>
      <c r="O548" s="252"/>
      <c r="P548" s="252"/>
      <c r="Q548" s="252"/>
      <c r="R548" s="252"/>
      <c r="S548" s="252"/>
      <c r="T548" s="25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4" t="s">
        <v>243</v>
      </c>
      <c r="AU548" s="254" t="s">
        <v>86</v>
      </c>
      <c r="AV548" s="13" t="s">
        <v>86</v>
      </c>
      <c r="AW548" s="13" t="s">
        <v>32</v>
      </c>
      <c r="AX548" s="13" t="s">
        <v>77</v>
      </c>
      <c r="AY548" s="254" t="s">
        <v>235</v>
      </c>
    </row>
    <row r="549" s="16" customFormat="1">
      <c r="A549" s="16"/>
      <c r="B549" s="276"/>
      <c r="C549" s="277"/>
      <c r="D549" s="245" t="s">
        <v>243</v>
      </c>
      <c r="E549" s="278" t="s">
        <v>1</v>
      </c>
      <c r="F549" s="279" t="s">
        <v>492</v>
      </c>
      <c r="G549" s="277"/>
      <c r="H549" s="280">
        <v>1800.75</v>
      </c>
      <c r="I549" s="281"/>
      <c r="J549" s="277"/>
      <c r="K549" s="277"/>
      <c r="L549" s="282"/>
      <c r="M549" s="283"/>
      <c r="N549" s="284"/>
      <c r="O549" s="284"/>
      <c r="P549" s="284"/>
      <c r="Q549" s="284"/>
      <c r="R549" s="284"/>
      <c r="S549" s="284"/>
      <c r="T549" s="285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T549" s="286" t="s">
        <v>243</v>
      </c>
      <c r="AU549" s="286" t="s">
        <v>86</v>
      </c>
      <c r="AV549" s="16" t="s">
        <v>250</v>
      </c>
      <c r="AW549" s="16" t="s">
        <v>32</v>
      </c>
      <c r="AX549" s="16" t="s">
        <v>77</v>
      </c>
      <c r="AY549" s="286" t="s">
        <v>235</v>
      </c>
    </row>
    <row r="550" s="14" customFormat="1">
      <c r="A550" s="14"/>
      <c r="B550" s="255"/>
      <c r="C550" s="256"/>
      <c r="D550" s="245" t="s">
        <v>243</v>
      </c>
      <c r="E550" s="257" t="s">
        <v>1</v>
      </c>
      <c r="F550" s="258" t="s">
        <v>245</v>
      </c>
      <c r="G550" s="256"/>
      <c r="H550" s="259">
        <v>1800.75</v>
      </c>
      <c r="I550" s="260"/>
      <c r="J550" s="256"/>
      <c r="K550" s="256"/>
      <c r="L550" s="261"/>
      <c r="M550" s="262"/>
      <c r="N550" s="263"/>
      <c r="O550" s="263"/>
      <c r="P550" s="263"/>
      <c r="Q550" s="263"/>
      <c r="R550" s="263"/>
      <c r="S550" s="263"/>
      <c r="T550" s="26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65" t="s">
        <v>243</v>
      </c>
      <c r="AU550" s="265" t="s">
        <v>86</v>
      </c>
      <c r="AV550" s="14" t="s">
        <v>241</v>
      </c>
      <c r="AW550" s="14" t="s">
        <v>32</v>
      </c>
      <c r="AX550" s="14" t="s">
        <v>84</v>
      </c>
      <c r="AY550" s="265" t="s">
        <v>235</v>
      </c>
    </row>
    <row r="551" s="2" customFormat="1" ht="24.15" customHeight="1">
      <c r="A551" s="39"/>
      <c r="B551" s="40"/>
      <c r="C551" s="229" t="s">
        <v>682</v>
      </c>
      <c r="D551" s="229" t="s">
        <v>237</v>
      </c>
      <c r="E551" s="230" t="s">
        <v>5901</v>
      </c>
      <c r="F551" s="231" t="s">
        <v>5902</v>
      </c>
      <c r="G551" s="232" t="s">
        <v>166</v>
      </c>
      <c r="H551" s="233">
        <v>1800.75</v>
      </c>
      <c r="I551" s="234"/>
      <c r="J551" s="235">
        <f>ROUND(I551*H551,2)</f>
        <v>0</v>
      </c>
      <c r="K551" s="236"/>
      <c r="L551" s="45"/>
      <c r="M551" s="237" t="s">
        <v>1</v>
      </c>
      <c r="N551" s="238" t="s">
        <v>42</v>
      </c>
      <c r="O551" s="92"/>
      <c r="P551" s="239">
        <f>O551*H551</f>
        <v>0</v>
      </c>
      <c r="Q551" s="239">
        <v>0</v>
      </c>
      <c r="R551" s="239">
        <f>Q551*H551</f>
        <v>0</v>
      </c>
      <c r="S551" s="239">
        <v>0</v>
      </c>
      <c r="T551" s="240">
        <f>S551*H551</f>
        <v>0</v>
      </c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R551" s="241" t="s">
        <v>241</v>
      </c>
      <c r="AT551" s="241" t="s">
        <v>237</v>
      </c>
      <c r="AU551" s="241" t="s">
        <v>86</v>
      </c>
      <c r="AY551" s="18" t="s">
        <v>235</v>
      </c>
      <c r="BE551" s="242">
        <f>IF(N551="základní",J551,0)</f>
        <v>0</v>
      </c>
      <c r="BF551" s="242">
        <f>IF(N551="snížená",J551,0)</f>
        <v>0</v>
      </c>
      <c r="BG551" s="242">
        <f>IF(N551="zákl. přenesená",J551,0)</f>
        <v>0</v>
      </c>
      <c r="BH551" s="242">
        <f>IF(N551="sníž. přenesená",J551,0)</f>
        <v>0</v>
      </c>
      <c r="BI551" s="242">
        <f>IF(N551="nulová",J551,0)</f>
        <v>0</v>
      </c>
      <c r="BJ551" s="18" t="s">
        <v>84</v>
      </c>
      <c r="BK551" s="242">
        <f>ROUND(I551*H551,2)</f>
        <v>0</v>
      </c>
      <c r="BL551" s="18" t="s">
        <v>241</v>
      </c>
      <c r="BM551" s="241" t="s">
        <v>5903</v>
      </c>
    </row>
    <row r="552" s="13" customFormat="1">
      <c r="A552" s="13"/>
      <c r="B552" s="243"/>
      <c r="C552" s="244"/>
      <c r="D552" s="245" t="s">
        <v>243</v>
      </c>
      <c r="E552" s="246" t="s">
        <v>1</v>
      </c>
      <c r="F552" s="247" t="s">
        <v>5904</v>
      </c>
      <c r="G552" s="244"/>
      <c r="H552" s="248">
        <v>1800.75</v>
      </c>
      <c r="I552" s="249"/>
      <c r="J552" s="244"/>
      <c r="K552" s="244"/>
      <c r="L552" s="250"/>
      <c r="M552" s="251"/>
      <c r="N552" s="252"/>
      <c r="O552" s="252"/>
      <c r="P552" s="252"/>
      <c r="Q552" s="252"/>
      <c r="R552" s="252"/>
      <c r="S552" s="252"/>
      <c r="T552" s="25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4" t="s">
        <v>243</v>
      </c>
      <c r="AU552" s="254" t="s">
        <v>86</v>
      </c>
      <c r="AV552" s="13" t="s">
        <v>86</v>
      </c>
      <c r="AW552" s="13" t="s">
        <v>32</v>
      </c>
      <c r="AX552" s="13" t="s">
        <v>77</v>
      </c>
      <c r="AY552" s="254" t="s">
        <v>235</v>
      </c>
    </row>
    <row r="553" s="16" customFormat="1">
      <c r="A553" s="16"/>
      <c r="B553" s="276"/>
      <c r="C553" s="277"/>
      <c r="D553" s="245" t="s">
        <v>243</v>
      </c>
      <c r="E553" s="278" t="s">
        <v>1</v>
      </c>
      <c r="F553" s="279" t="s">
        <v>492</v>
      </c>
      <c r="G553" s="277"/>
      <c r="H553" s="280">
        <v>1800.75</v>
      </c>
      <c r="I553" s="281"/>
      <c r="J553" s="277"/>
      <c r="K553" s="277"/>
      <c r="L553" s="282"/>
      <c r="M553" s="283"/>
      <c r="N553" s="284"/>
      <c r="O553" s="284"/>
      <c r="P553" s="284"/>
      <c r="Q553" s="284"/>
      <c r="R553" s="284"/>
      <c r="S553" s="284"/>
      <c r="T553" s="285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T553" s="286" t="s">
        <v>243</v>
      </c>
      <c r="AU553" s="286" t="s">
        <v>86</v>
      </c>
      <c r="AV553" s="16" t="s">
        <v>250</v>
      </c>
      <c r="AW553" s="16" t="s">
        <v>32</v>
      </c>
      <c r="AX553" s="16" t="s">
        <v>77</v>
      </c>
      <c r="AY553" s="286" t="s">
        <v>235</v>
      </c>
    </row>
    <row r="554" s="14" customFormat="1">
      <c r="A554" s="14"/>
      <c r="B554" s="255"/>
      <c r="C554" s="256"/>
      <c r="D554" s="245" t="s">
        <v>243</v>
      </c>
      <c r="E554" s="257" t="s">
        <v>1</v>
      </c>
      <c r="F554" s="258" t="s">
        <v>245</v>
      </c>
      <c r="G554" s="256"/>
      <c r="H554" s="259">
        <v>1800.75</v>
      </c>
      <c r="I554" s="260"/>
      <c r="J554" s="256"/>
      <c r="K554" s="256"/>
      <c r="L554" s="261"/>
      <c r="M554" s="262"/>
      <c r="N554" s="263"/>
      <c r="O554" s="263"/>
      <c r="P554" s="263"/>
      <c r="Q554" s="263"/>
      <c r="R554" s="263"/>
      <c r="S554" s="263"/>
      <c r="T554" s="26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65" t="s">
        <v>243</v>
      </c>
      <c r="AU554" s="265" t="s">
        <v>86</v>
      </c>
      <c r="AV554" s="14" t="s">
        <v>241</v>
      </c>
      <c r="AW554" s="14" t="s">
        <v>32</v>
      </c>
      <c r="AX554" s="14" t="s">
        <v>84</v>
      </c>
      <c r="AY554" s="265" t="s">
        <v>235</v>
      </c>
    </row>
    <row r="555" s="2" customFormat="1" ht="49.05" customHeight="1">
      <c r="A555" s="39"/>
      <c r="B555" s="40"/>
      <c r="C555" s="229" t="s">
        <v>687</v>
      </c>
      <c r="D555" s="229" t="s">
        <v>237</v>
      </c>
      <c r="E555" s="230" t="s">
        <v>5905</v>
      </c>
      <c r="F555" s="231" t="s">
        <v>5906</v>
      </c>
      <c r="G555" s="232" t="s">
        <v>166</v>
      </c>
      <c r="H555" s="233">
        <v>1635.9000000000001</v>
      </c>
      <c r="I555" s="234"/>
      <c r="J555" s="235">
        <f>ROUND(I555*H555,2)</f>
        <v>0</v>
      </c>
      <c r="K555" s="236"/>
      <c r="L555" s="45"/>
      <c r="M555" s="237" t="s">
        <v>1</v>
      </c>
      <c r="N555" s="238" t="s">
        <v>42</v>
      </c>
      <c r="O555" s="92"/>
      <c r="P555" s="239">
        <f>O555*H555</f>
        <v>0</v>
      </c>
      <c r="Q555" s="239">
        <v>0</v>
      </c>
      <c r="R555" s="239">
        <f>Q555*H555</f>
        <v>0</v>
      </c>
      <c r="S555" s="239">
        <v>0</v>
      </c>
      <c r="T555" s="240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41" t="s">
        <v>241</v>
      </c>
      <c r="AT555" s="241" t="s">
        <v>237</v>
      </c>
      <c r="AU555" s="241" t="s">
        <v>86</v>
      </c>
      <c r="AY555" s="18" t="s">
        <v>235</v>
      </c>
      <c r="BE555" s="242">
        <f>IF(N555="základní",J555,0)</f>
        <v>0</v>
      </c>
      <c r="BF555" s="242">
        <f>IF(N555="snížená",J555,0)</f>
        <v>0</v>
      </c>
      <c r="BG555" s="242">
        <f>IF(N555="zákl. přenesená",J555,0)</f>
        <v>0</v>
      </c>
      <c r="BH555" s="242">
        <f>IF(N555="sníž. přenesená",J555,0)</f>
        <v>0</v>
      </c>
      <c r="BI555" s="242">
        <f>IF(N555="nulová",J555,0)</f>
        <v>0</v>
      </c>
      <c r="BJ555" s="18" t="s">
        <v>84</v>
      </c>
      <c r="BK555" s="242">
        <f>ROUND(I555*H555,2)</f>
        <v>0</v>
      </c>
      <c r="BL555" s="18" t="s">
        <v>241</v>
      </c>
      <c r="BM555" s="241" t="s">
        <v>5907</v>
      </c>
    </row>
    <row r="556" s="13" customFormat="1">
      <c r="A556" s="13"/>
      <c r="B556" s="243"/>
      <c r="C556" s="244"/>
      <c r="D556" s="245" t="s">
        <v>243</v>
      </c>
      <c r="E556" s="246" t="s">
        <v>1</v>
      </c>
      <c r="F556" s="247" t="s">
        <v>5908</v>
      </c>
      <c r="G556" s="244"/>
      <c r="H556" s="248">
        <v>1635.9000000000001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243</v>
      </c>
      <c r="AU556" s="254" t="s">
        <v>86</v>
      </c>
      <c r="AV556" s="13" t="s">
        <v>86</v>
      </c>
      <c r="AW556" s="13" t="s">
        <v>32</v>
      </c>
      <c r="AX556" s="13" t="s">
        <v>77</v>
      </c>
      <c r="AY556" s="254" t="s">
        <v>235</v>
      </c>
    </row>
    <row r="557" s="16" customFormat="1">
      <c r="A557" s="16"/>
      <c r="B557" s="276"/>
      <c r="C557" s="277"/>
      <c r="D557" s="245" t="s">
        <v>243</v>
      </c>
      <c r="E557" s="278" t="s">
        <v>1</v>
      </c>
      <c r="F557" s="279" t="s">
        <v>492</v>
      </c>
      <c r="G557" s="277"/>
      <c r="H557" s="280">
        <v>1635.9000000000001</v>
      </c>
      <c r="I557" s="281"/>
      <c r="J557" s="277"/>
      <c r="K557" s="277"/>
      <c r="L557" s="282"/>
      <c r="M557" s="283"/>
      <c r="N557" s="284"/>
      <c r="O557" s="284"/>
      <c r="P557" s="284"/>
      <c r="Q557" s="284"/>
      <c r="R557" s="284"/>
      <c r="S557" s="284"/>
      <c r="T557" s="285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T557" s="286" t="s">
        <v>243</v>
      </c>
      <c r="AU557" s="286" t="s">
        <v>86</v>
      </c>
      <c r="AV557" s="16" t="s">
        <v>250</v>
      </c>
      <c r="AW557" s="16" t="s">
        <v>32</v>
      </c>
      <c r="AX557" s="16" t="s">
        <v>77</v>
      </c>
      <c r="AY557" s="286" t="s">
        <v>235</v>
      </c>
    </row>
    <row r="558" s="14" customFormat="1">
      <c r="A558" s="14"/>
      <c r="B558" s="255"/>
      <c r="C558" s="256"/>
      <c r="D558" s="245" t="s">
        <v>243</v>
      </c>
      <c r="E558" s="257" t="s">
        <v>1</v>
      </c>
      <c r="F558" s="258" t="s">
        <v>245</v>
      </c>
      <c r="G558" s="256"/>
      <c r="H558" s="259">
        <v>1635.9000000000001</v>
      </c>
      <c r="I558" s="260"/>
      <c r="J558" s="256"/>
      <c r="K558" s="256"/>
      <c r="L558" s="261"/>
      <c r="M558" s="262"/>
      <c r="N558" s="263"/>
      <c r="O558" s="263"/>
      <c r="P558" s="263"/>
      <c r="Q558" s="263"/>
      <c r="R558" s="263"/>
      <c r="S558" s="263"/>
      <c r="T558" s="26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65" t="s">
        <v>243</v>
      </c>
      <c r="AU558" s="265" t="s">
        <v>86</v>
      </c>
      <c r="AV558" s="14" t="s">
        <v>241</v>
      </c>
      <c r="AW558" s="14" t="s">
        <v>32</v>
      </c>
      <c r="AX558" s="14" t="s">
        <v>84</v>
      </c>
      <c r="AY558" s="265" t="s">
        <v>235</v>
      </c>
    </row>
    <row r="559" s="12" customFormat="1" ht="22.8" customHeight="1">
      <c r="A559" s="12"/>
      <c r="B559" s="213"/>
      <c r="C559" s="214"/>
      <c r="D559" s="215" t="s">
        <v>76</v>
      </c>
      <c r="E559" s="227" t="s">
        <v>574</v>
      </c>
      <c r="F559" s="227" t="s">
        <v>5909</v>
      </c>
      <c r="G559" s="214"/>
      <c r="H559" s="214"/>
      <c r="I559" s="217"/>
      <c r="J559" s="228">
        <f>BK559</f>
        <v>0</v>
      </c>
      <c r="K559" s="214"/>
      <c r="L559" s="219"/>
      <c r="M559" s="220"/>
      <c r="N559" s="221"/>
      <c r="O559" s="221"/>
      <c r="P559" s="222">
        <f>SUM(P560:P587)</f>
        <v>0</v>
      </c>
      <c r="Q559" s="221"/>
      <c r="R559" s="222">
        <f>SUM(R560:R587)</f>
        <v>0</v>
      </c>
      <c r="S559" s="221"/>
      <c r="T559" s="223">
        <f>SUM(T560:T587)</f>
        <v>0</v>
      </c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R559" s="224" t="s">
        <v>84</v>
      </c>
      <c r="AT559" s="225" t="s">
        <v>76</v>
      </c>
      <c r="AU559" s="225" t="s">
        <v>84</v>
      </c>
      <c r="AY559" s="224" t="s">
        <v>235</v>
      </c>
      <c r="BK559" s="226">
        <f>SUM(BK560:BK587)</f>
        <v>0</v>
      </c>
    </row>
    <row r="560" s="2" customFormat="1" ht="76.35" customHeight="1">
      <c r="A560" s="39"/>
      <c r="B560" s="40"/>
      <c r="C560" s="229" t="s">
        <v>696</v>
      </c>
      <c r="D560" s="229" t="s">
        <v>237</v>
      </c>
      <c r="E560" s="230" t="s">
        <v>5910</v>
      </c>
      <c r="F560" s="231" t="s">
        <v>5911</v>
      </c>
      <c r="G560" s="232" t="s">
        <v>166</v>
      </c>
      <c r="H560" s="233">
        <v>378.315</v>
      </c>
      <c r="I560" s="234"/>
      <c r="J560" s="235">
        <f>ROUND(I560*H560,2)</f>
        <v>0</v>
      </c>
      <c r="K560" s="236"/>
      <c r="L560" s="45"/>
      <c r="M560" s="237" t="s">
        <v>1</v>
      </c>
      <c r="N560" s="238" t="s">
        <v>42</v>
      </c>
      <c r="O560" s="92"/>
      <c r="P560" s="239">
        <f>O560*H560</f>
        <v>0</v>
      </c>
      <c r="Q560" s="239">
        <v>0</v>
      </c>
      <c r="R560" s="239">
        <f>Q560*H560</f>
        <v>0</v>
      </c>
      <c r="S560" s="239">
        <v>0</v>
      </c>
      <c r="T560" s="240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41" t="s">
        <v>241</v>
      </c>
      <c r="AT560" s="241" t="s">
        <v>237</v>
      </c>
      <c r="AU560" s="241" t="s">
        <v>86</v>
      </c>
      <c r="AY560" s="18" t="s">
        <v>235</v>
      </c>
      <c r="BE560" s="242">
        <f>IF(N560="základní",J560,0)</f>
        <v>0</v>
      </c>
      <c r="BF560" s="242">
        <f>IF(N560="snížená",J560,0)</f>
        <v>0</v>
      </c>
      <c r="BG560" s="242">
        <f>IF(N560="zákl. přenesená",J560,0)</f>
        <v>0</v>
      </c>
      <c r="BH560" s="242">
        <f>IF(N560="sníž. přenesená",J560,0)</f>
        <v>0</v>
      </c>
      <c r="BI560" s="242">
        <f>IF(N560="nulová",J560,0)</f>
        <v>0</v>
      </c>
      <c r="BJ560" s="18" t="s">
        <v>84</v>
      </c>
      <c r="BK560" s="242">
        <f>ROUND(I560*H560,2)</f>
        <v>0</v>
      </c>
      <c r="BL560" s="18" t="s">
        <v>241</v>
      </c>
      <c r="BM560" s="241" t="s">
        <v>5912</v>
      </c>
    </row>
    <row r="561" s="13" customFormat="1">
      <c r="A561" s="13"/>
      <c r="B561" s="243"/>
      <c r="C561" s="244"/>
      <c r="D561" s="245" t="s">
        <v>243</v>
      </c>
      <c r="E561" s="246" t="s">
        <v>1</v>
      </c>
      <c r="F561" s="247" t="s">
        <v>5913</v>
      </c>
      <c r="G561" s="244"/>
      <c r="H561" s="248">
        <v>373.80000000000001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243</v>
      </c>
      <c r="AU561" s="254" t="s">
        <v>86</v>
      </c>
      <c r="AV561" s="13" t="s">
        <v>86</v>
      </c>
      <c r="AW561" s="13" t="s">
        <v>32</v>
      </c>
      <c r="AX561" s="13" t="s">
        <v>77</v>
      </c>
      <c r="AY561" s="254" t="s">
        <v>235</v>
      </c>
    </row>
    <row r="562" s="13" customFormat="1">
      <c r="A562" s="13"/>
      <c r="B562" s="243"/>
      <c r="C562" s="244"/>
      <c r="D562" s="245" t="s">
        <v>243</v>
      </c>
      <c r="E562" s="246" t="s">
        <v>1</v>
      </c>
      <c r="F562" s="247" t="s">
        <v>5914</v>
      </c>
      <c r="G562" s="244"/>
      <c r="H562" s="248">
        <v>4.5149999999999997</v>
      </c>
      <c r="I562" s="249"/>
      <c r="J562" s="244"/>
      <c r="K562" s="244"/>
      <c r="L562" s="250"/>
      <c r="M562" s="251"/>
      <c r="N562" s="252"/>
      <c r="O562" s="252"/>
      <c r="P562" s="252"/>
      <c r="Q562" s="252"/>
      <c r="R562" s="252"/>
      <c r="S562" s="252"/>
      <c r="T562" s="25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4" t="s">
        <v>243</v>
      </c>
      <c r="AU562" s="254" t="s">
        <v>86</v>
      </c>
      <c r="AV562" s="13" t="s">
        <v>86</v>
      </c>
      <c r="AW562" s="13" t="s">
        <v>32</v>
      </c>
      <c r="AX562" s="13" t="s">
        <v>77</v>
      </c>
      <c r="AY562" s="254" t="s">
        <v>235</v>
      </c>
    </row>
    <row r="563" s="16" customFormat="1">
      <c r="A563" s="16"/>
      <c r="B563" s="276"/>
      <c r="C563" s="277"/>
      <c r="D563" s="245" t="s">
        <v>243</v>
      </c>
      <c r="E563" s="278" t="s">
        <v>1</v>
      </c>
      <c r="F563" s="279" t="s">
        <v>492</v>
      </c>
      <c r="G563" s="277"/>
      <c r="H563" s="280">
        <v>378.315</v>
      </c>
      <c r="I563" s="281"/>
      <c r="J563" s="277"/>
      <c r="K563" s="277"/>
      <c r="L563" s="282"/>
      <c r="M563" s="283"/>
      <c r="N563" s="284"/>
      <c r="O563" s="284"/>
      <c r="P563" s="284"/>
      <c r="Q563" s="284"/>
      <c r="R563" s="284"/>
      <c r="S563" s="284"/>
      <c r="T563" s="285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T563" s="286" t="s">
        <v>243</v>
      </c>
      <c r="AU563" s="286" t="s">
        <v>86</v>
      </c>
      <c r="AV563" s="16" t="s">
        <v>250</v>
      </c>
      <c r="AW563" s="16" t="s">
        <v>32</v>
      </c>
      <c r="AX563" s="16" t="s">
        <v>77</v>
      </c>
      <c r="AY563" s="286" t="s">
        <v>235</v>
      </c>
    </row>
    <row r="564" s="14" customFormat="1">
      <c r="A564" s="14"/>
      <c r="B564" s="255"/>
      <c r="C564" s="256"/>
      <c r="D564" s="245" t="s">
        <v>243</v>
      </c>
      <c r="E564" s="257" t="s">
        <v>1</v>
      </c>
      <c r="F564" s="258" t="s">
        <v>245</v>
      </c>
      <c r="G564" s="256"/>
      <c r="H564" s="259">
        <v>378.315</v>
      </c>
      <c r="I564" s="260"/>
      <c r="J564" s="256"/>
      <c r="K564" s="256"/>
      <c r="L564" s="261"/>
      <c r="M564" s="262"/>
      <c r="N564" s="263"/>
      <c r="O564" s="263"/>
      <c r="P564" s="263"/>
      <c r="Q564" s="263"/>
      <c r="R564" s="263"/>
      <c r="S564" s="263"/>
      <c r="T564" s="26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65" t="s">
        <v>243</v>
      </c>
      <c r="AU564" s="265" t="s">
        <v>86</v>
      </c>
      <c r="AV564" s="14" t="s">
        <v>241</v>
      </c>
      <c r="AW564" s="14" t="s">
        <v>32</v>
      </c>
      <c r="AX564" s="14" t="s">
        <v>84</v>
      </c>
      <c r="AY564" s="265" t="s">
        <v>235</v>
      </c>
    </row>
    <row r="565" s="2" customFormat="1" ht="24.15" customHeight="1">
      <c r="A565" s="39"/>
      <c r="B565" s="40"/>
      <c r="C565" s="287" t="s">
        <v>701</v>
      </c>
      <c r="D565" s="287" t="s">
        <v>518</v>
      </c>
      <c r="E565" s="288" t="s">
        <v>5915</v>
      </c>
      <c r="F565" s="289" t="s">
        <v>5916</v>
      </c>
      <c r="G565" s="290" t="s">
        <v>166</v>
      </c>
      <c r="H565" s="291">
        <v>385.01400000000001</v>
      </c>
      <c r="I565" s="292"/>
      <c r="J565" s="293">
        <f>ROUND(I565*H565,2)</f>
        <v>0</v>
      </c>
      <c r="K565" s="294"/>
      <c r="L565" s="295"/>
      <c r="M565" s="296" t="s">
        <v>1</v>
      </c>
      <c r="N565" s="297" t="s">
        <v>42</v>
      </c>
      <c r="O565" s="92"/>
      <c r="P565" s="239">
        <f>O565*H565</f>
        <v>0</v>
      </c>
      <c r="Q565" s="239">
        <v>0</v>
      </c>
      <c r="R565" s="239">
        <f>Q565*H565</f>
        <v>0</v>
      </c>
      <c r="S565" s="239">
        <v>0</v>
      </c>
      <c r="T565" s="240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41" t="s">
        <v>281</v>
      </c>
      <c r="AT565" s="241" t="s">
        <v>518</v>
      </c>
      <c r="AU565" s="241" t="s">
        <v>86</v>
      </c>
      <c r="AY565" s="18" t="s">
        <v>235</v>
      </c>
      <c r="BE565" s="242">
        <f>IF(N565="základní",J565,0)</f>
        <v>0</v>
      </c>
      <c r="BF565" s="242">
        <f>IF(N565="snížená",J565,0)</f>
        <v>0</v>
      </c>
      <c r="BG565" s="242">
        <f>IF(N565="zákl. přenesená",J565,0)</f>
        <v>0</v>
      </c>
      <c r="BH565" s="242">
        <f>IF(N565="sníž. přenesená",J565,0)</f>
        <v>0</v>
      </c>
      <c r="BI565" s="242">
        <f>IF(N565="nulová",J565,0)</f>
        <v>0</v>
      </c>
      <c r="BJ565" s="18" t="s">
        <v>84</v>
      </c>
      <c r="BK565" s="242">
        <f>ROUND(I565*H565,2)</f>
        <v>0</v>
      </c>
      <c r="BL565" s="18" t="s">
        <v>241</v>
      </c>
      <c r="BM565" s="241" t="s">
        <v>5917</v>
      </c>
    </row>
    <row r="566" s="13" customFormat="1">
      <c r="A566" s="13"/>
      <c r="B566" s="243"/>
      <c r="C566" s="244"/>
      <c r="D566" s="245" t="s">
        <v>243</v>
      </c>
      <c r="E566" s="246" t="s">
        <v>1</v>
      </c>
      <c r="F566" s="247" t="s">
        <v>5918</v>
      </c>
      <c r="G566" s="244"/>
      <c r="H566" s="248">
        <v>385.01400000000001</v>
      </c>
      <c r="I566" s="249"/>
      <c r="J566" s="244"/>
      <c r="K566" s="244"/>
      <c r="L566" s="250"/>
      <c r="M566" s="251"/>
      <c r="N566" s="252"/>
      <c r="O566" s="252"/>
      <c r="P566" s="252"/>
      <c r="Q566" s="252"/>
      <c r="R566" s="252"/>
      <c r="S566" s="252"/>
      <c r="T566" s="25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4" t="s">
        <v>243</v>
      </c>
      <c r="AU566" s="254" t="s">
        <v>86</v>
      </c>
      <c r="AV566" s="13" t="s">
        <v>86</v>
      </c>
      <c r="AW566" s="13" t="s">
        <v>32</v>
      </c>
      <c r="AX566" s="13" t="s">
        <v>77</v>
      </c>
      <c r="AY566" s="254" t="s">
        <v>235</v>
      </c>
    </row>
    <row r="567" s="16" customFormat="1">
      <c r="A567" s="16"/>
      <c r="B567" s="276"/>
      <c r="C567" s="277"/>
      <c r="D567" s="245" t="s">
        <v>243</v>
      </c>
      <c r="E567" s="278" t="s">
        <v>1</v>
      </c>
      <c r="F567" s="279" t="s">
        <v>492</v>
      </c>
      <c r="G567" s="277"/>
      <c r="H567" s="280">
        <v>385.01400000000001</v>
      </c>
      <c r="I567" s="281"/>
      <c r="J567" s="277"/>
      <c r="K567" s="277"/>
      <c r="L567" s="282"/>
      <c r="M567" s="283"/>
      <c r="N567" s="284"/>
      <c r="O567" s="284"/>
      <c r="P567" s="284"/>
      <c r="Q567" s="284"/>
      <c r="R567" s="284"/>
      <c r="S567" s="284"/>
      <c r="T567" s="285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T567" s="286" t="s">
        <v>243</v>
      </c>
      <c r="AU567" s="286" t="s">
        <v>86</v>
      </c>
      <c r="AV567" s="16" t="s">
        <v>250</v>
      </c>
      <c r="AW567" s="16" t="s">
        <v>32</v>
      </c>
      <c r="AX567" s="16" t="s">
        <v>77</v>
      </c>
      <c r="AY567" s="286" t="s">
        <v>235</v>
      </c>
    </row>
    <row r="568" s="14" customFormat="1">
      <c r="A568" s="14"/>
      <c r="B568" s="255"/>
      <c r="C568" s="256"/>
      <c r="D568" s="245" t="s">
        <v>243</v>
      </c>
      <c r="E568" s="257" t="s">
        <v>1</v>
      </c>
      <c r="F568" s="258" t="s">
        <v>245</v>
      </c>
      <c r="G568" s="256"/>
      <c r="H568" s="259">
        <v>385.01400000000001</v>
      </c>
      <c r="I568" s="260"/>
      <c r="J568" s="256"/>
      <c r="K568" s="256"/>
      <c r="L568" s="261"/>
      <c r="M568" s="262"/>
      <c r="N568" s="263"/>
      <c r="O568" s="263"/>
      <c r="P568" s="263"/>
      <c r="Q568" s="263"/>
      <c r="R568" s="263"/>
      <c r="S568" s="263"/>
      <c r="T568" s="26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65" t="s">
        <v>243</v>
      </c>
      <c r="AU568" s="265" t="s">
        <v>86</v>
      </c>
      <c r="AV568" s="14" t="s">
        <v>241</v>
      </c>
      <c r="AW568" s="14" t="s">
        <v>32</v>
      </c>
      <c r="AX568" s="14" t="s">
        <v>84</v>
      </c>
      <c r="AY568" s="265" t="s">
        <v>235</v>
      </c>
    </row>
    <row r="569" s="2" customFormat="1" ht="24.15" customHeight="1">
      <c r="A569" s="39"/>
      <c r="B569" s="40"/>
      <c r="C569" s="287" t="s">
        <v>705</v>
      </c>
      <c r="D569" s="287" t="s">
        <v>518</v>
      </c>
      <c r="E569" s="288" t="s">
        <v>5919</v>
      </c>
      <c r="F569" s="289" t="s">
        <v>5920</v>
      </c>
      <c r="G569" s="290" t="s">
        <v>166</v>
      </c>
      <c r="H569" s="291">
        <v>4.6500000000000004</v>
      </c>
      <c r="I569" s="292"/>
      <c r="J569" s="293">
        <f>ROUND(I569*H569,2)</f>
        <v>0</v>
      </c>
      <c r="K569" s="294"/>
      <c r="L569" s="295"/>
      <c r="M569" s="296" t="s">
        <v>1</v>
      </c>
      <c r="N569" s="297" t="s">
        <v>42</v>
      </c>
      <c r="O569" s="92"/>
      <c r="P569" s="239">
        <f>O569*H569</f>
        <v>0</v>
      </c>
      <c r="Q569" s="239">
        <v>0</v>
      </c>
      <c r="R569" s="239">
        <f>Q569*H569</f>
        <v>0</v>
      </c>
      <c r="S569" s="239">
        <v>0</v>
      </c>
      <c r="T569" s="240">
        <f>S569*H569</f>
        <v>0</v>
      </c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R569" s="241" t="s">
        <v>281</v>
      </c>
      <c r="AT569" s="241" t="s">
        <v>518</v>
      </c>
      <c r="AU569" s="241" t="s">
        <v>86</v>
      </c>
      <c r="AY569" s="18" t="s">
        <v>235</v>
      </c>
      <c r="BE569" s="242">
        <f>IF(N569="základní",J569,0)</f>
        <v>0</v>
      </c>
      <c r="BF569" s="242">
        <f>IF(N569="snížená",J569,0)</f>
        <v>0</v>
      </c>
      <c r="BG569" s="242">
        <f>IF(N569="zákl. přenesená",J569,0)</f>
        <v>0</v>
      </c>
      <c r="BH569" s="242">
        <f>IF(N569="sníž. přenesená",J569,0)</f>
        <v>0</v>
      </c>
      <c r="BI569" s="242">
        <f>IF(N569="nulová",J569,0)</f>
        <v>0</v>
      </c>
      <c r="BJ569" s="18" t="s">
        <v>84</v>
      </c>
      <c r="BK569" s="242">
        <f>ROUND(I569*H569,2)</f>
        <v>0</v>
      </c>
      <c r="BL569" s="18" t="s">
        <v>241</v>
      </c>
      <c r="BM569" s="241" t="s">
        <v>5921</v>
      </c>
    </row>
    <row r="570" s="13" customFormat="1">
      <c r="A570" s="13"/>
      <c r="B570" s="243"/>
      <c r="C570" s="244"/>
      <c r="D570" s="245" t="s">
        <v>243</v>
      </c>
      <c r="E570" s="246" t="s">
        <v>1</v>
      </c>
      <c r="F570" s="247" t="s">
        <v>5922</v>
      </c>
      <c r="G570" s="244"/>
      <c r="H570" s="248">
        <v>4.6500000000000004</v>
      </c>
      <c r="I570" s="249"/>
      <c r="J570" s="244"/>
      <c r="K570" s="244"/>
      <c r="L570" s="250"/>
      <c r="M570" s="251"/>
      <c r="N570" s="252"/>
      <c r="O570" s="252"/>
      <c r="P570" s="252"/>
      <c r="Q570" s="252"/>
      <c r="R570" s="252"/>
      <c r="S570" s="252"/>
      <c r="T570" s="25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4" t="s">
        <v>243</v>
      </c>
      <c r="AU570" s="254" t="s">
        <v>86</v>
      </c>
      <c r="AV570" s="13" t="s">
        <v>86</v>
      </c>
      <c r="AW570" s="13" t="s">
        <v>32</v>
      </c>
      <c r="AX570" s="13" t="s">
        <v>77</v>
      </c>
      <c r="AY570" s="254" t="s">
        <v>235</v>
      </c>
    </row>
    <row r="571" s="16" customFormat="1">
      <c r="A571" s="16"/>
      <c r="B571" s="276"/>
      <c r="C571" s="277"/>
      <c r="D571" s="245" t="s">
        <v>243</v>
      </c>
      <c r="E571" s="278" t="s">
        <v>1</v>
      </c>
      <c r="F571" s="279" t="s">
        <v>492</v>
      </c>
      <c r="G571" s="277"/>
      <c r="H571" s="280">
        <v>4.6500000000000004</v>
      </c>
      <c r="I571" s="281"/>
      <c r="J571" s="277"/>
      <c r="K571" s="277"/>
      <c r="L571" s="282"/>
      <c r="M571" s="283"/>
      <c r="N571" s="284"/>
      <c r="O571" s="284"/>
      <c r="P571" s="284"/>
      <c r="Q571" s="284"/>
      <c r="R571" s="284"/>
      <c r="S571" s="284"/>
      <c r="T571" s="285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T571" s="286" t="s">
        <v>243</v>
      </c>
      <c r="AU571" s="286" t="s">
        <v>86</v>
      </c>
      <c r="AV571" s="16" t="s">
        <v>250</v>
      </c>
      <c r="AW571" s="16" t="s">
        <v>32</v>
      </c>
      <c r="AX571" s="16" t="s">
        <v>77</v>
      </c>
      <c r="AY571" s="286" t="s">
        <v>235</v>
      </c>
    </row>
    <row r="572" s="14" customFormat="1">
      <c r="A572" s="14"/>
      <c r="B572" s="255"/>
      <c r="C572" s="256"/>
      <c r="D572" s="245" t="s">
        <v>243</v>
      </c>
      <c r="E572" s="257" t="s">
        <v>1</v>
      </c>
      <c r="F572" s="258" t="s">
        <v>245</v>
      </c>
      <c r="G572" s="256"/>
      <c r="H572" s="259">
        <v>4.6500000000000004</v>
      </c>
      <c r="I572" s="260"/>
      <c r="J572" s="256"/>
      <c r="K572" s="256"/>
      <c r="L572" s="261"/>
      <c r="M572" s="262"/>
      <c r="N572" s="263"/>
      <c r="O572" s="263"/>
      <c r="P572" s="263"/>
      <c r="Q572" s="263"/>
      <c r="R572" s="263"/>
      <c r="S572" s="263"/>
      <c r="T572" s="26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65" t="s">
        <v>243</v>
      </c>
      <c r="AU572" s="265" t="s">
        <v>86</v>
      </c>
      <c r="AV572" s="14" t="s">
        <v>241</v>
      </c>
      <c r="AW572" s="14" t="s">
        <v>32</v>
      </c>
      <c r="AX572" s="14" t="s">
        <v>84</v>
      </c>
      <c r="AY572" s="265" t="s">
        <v>235</v>
      </c>
    </row>
    <row r="573" s="2" customFormat="1" ht="76.35" customHeight="1">
      <c r="A573" s="39"/>
      <c r="B573" s="40"/>
      <c r="C573" s="229" t="s">
        <v>709</v>
      </c>
      <c r="D573" s="229" t="s">
        <v>237</v>
      </c>
      <c r="E573" s="230" t="s">
        <v>5923</v>
      </c>
      <c r="F573" s="231" t="s">
        <v>5924</v>
      </c>
      <c r="G573" s="232" t="s">
        <v>166</v>
      </c>
      <c r="H573" s="233">
        <v>7886.8649999999998</v>
      </c>
      <c r="I573" s="234"/>
      <c r="J573" s="235">
        <f>ROUND(I573*H573,2)</f>
        <v>0</v>
      </c>
      <c r="K573" s="236"/>
      <c r="L573" s="45"/>
      <c r="M573" s="237" t="s">
        <v>1</v>
      </c>
      <c r="N573" s="238" t="s">
        <v>42</v>
      </c>
      <c r="O573" s="92"/>
      <c r="P573" s="239">
        <f>O573*H573</f>
        <v>0</v>
      </c>
      <c r="Q573" s="239">
        <v>0</v>
      </c>
      <c r="R573" s="239">
        <f>Q573*H573</f>
        <v>0</v>
      </c>
      <c r="S573" s="239">
        <v>0</v>
      </c>
      <c r="T573" s="240">
        <f>S573*H573</f>
        <v>0</v>
      </c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R573" s="241" t="s">
        <v>241</v>
      </c>
      <c r="AT573" s="241" t="s">
        <v>237</v>
      </c>
      <c r="AU573" s="241" t="s">
        <v>86</v>
      </c>
      <c r="AY573" s="18" t="s">
        <v>235</v>
      </c>
      <c r="BE573" s="242">
        <f>IF(N573="základní",J573,0)</f>
        <v>0</v>
      </c>
      <c r="BF573" s="242">
        <f>IF(N573="snížená",J573,0)</f>
        <v>0</v>
      </c>
      <c r="BG573" s="242">
        <f>IF(N573="zákl. přenesená",J573,0)</f>
        <v>0</v>
      </c>
      <c r="BH573" s="242">
        <f>IF(N573="sníž. přenesená",J573,0)</f>
        <v>0</v>
      </c>
      <c r="BI573" s="242">
        <f>IF(N573="nulová",J573,0)</f>
        <v>0</v>
      </c>
      <c r="BJ573" s="18" t="s">
        <v>84</v>
      </c>
      <c r="BK573" s="242">
        <f>ROUND(I573*H573,2)</f>
        <v>0</v>
      </c>
      <c r="BL573" s="18" t="s">
        <v>241</v>
      </c>
      <c r="BM573" s="241" t="s">
        <v>5925</v>
      </c>
    </row>
    <row r="574" s="13" customFormat="1">
      <c r="A574" s="13"/>
      <c r="B574" s="243"/>
      <c r="C574" s="244"/>
      <c r="D574" s="245" t="s">
        <v>243</v>
      </c>
      <c r="E574" s="246" t="s">
        <v>1</v>
      </c>
      <c r="F574" s="247" t="s">
        <v>5926</v>
      </c>
      <c r="G574" s="244"/>
      <c r="H574" s="248">
        <v>4159.3649999999998</v>
      </c>
      <c r="I574" s="249"/>
      <c r="J574" s="244"/>
      <c r="K574" s="244"/>
      <c r="L574" s="250"/>
      <c r="M574" s="251"/>
      <c r="N574" s="252"/>
      <c r="O574" s="252"/>
      <c r="P574" s="252"/>
      <c r="Q574" s="252"/>
      <c r="R574" s="252"/>
      <c r="S574" s="252"/>
      <c r="T574" s="25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4" t="s">
        <v>243</v>
      </c>
      <c r="AU574" s="254" t="s">
        <v>86</v>
      </c>
      <c r="AV574" s="13" t="s">
        <v>86</v>
      </c>
      <c r="AW574" s="13" t="s">
        <v>32</v>
      </c>
      <c r="AX574" s="13" t="s">
        <v>77</v>
      </c>
      <c r="AY574" s="254" t="s">
        <v>235</v>
      </c>
    </row>
    <row r="575" s="16" customFormat="1">
      <c r="A575" s="16"/>
      <c r="B575" s="276"/>
      <c r="C575" s="277"/>
      <c r="D575" s="245" t="s">
        <v>243</v>
      </c>
      <c r="E575" s="278" t="s">
        <v>1</v>
      </c>
      <c r="F575" s="279" t="s">
        <v>492</v>
      </c>
      <c r="G575" s="277"/>
      <c r="H575" s="280">
        <v>4159.3649999999998</v>
      </c>
      <c r="I575" s="281"/>
      <c r="J575" s="277"/>
      <c r="K575" s="277"/>
      <c r="L575" s="282"/>
      <c r="M575" s="283"/>
      <c r="N575" s="284"/>
      <c r="O575" s="284"/>
      <c r="P575" s="284"/>
      <c r="Q575" s="284"/>
      <c r="R575" s="284"/>
      <c r="S575" s="284"/>
      <c r="T575" s="285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T575" s="286" t="s">
        <v>243</v>
      </c>
      <c r="AU575" s="286" t="s">
        <v>86</v>
      </c>
      <c r="AV575" s="16" t="s">
        <v>250</v>
      </c>
      <c r="AW575" s="16" t="s">
        <v>32</v>
      </c>
      <c r="AX575" s="16" t="s">
        <v>77</v>
      </c>
      <c r="AY575" s="286" t="s">
        <v>235</v>
      </c>
    </row>
    <row r="576" s="13" customFormat="1">
      <c r="A576" s="13"/>
      <c r="B576" s="243"/>
      <c r="C576" s="244"/>
      <c r="D576" s="245" t="s">
        <v>243</v>
      </c>
      <c r="E576" s="246" t="s">
        <v>1</v>
      </c>
      <c r="F576" s="247" t="s">
        <v>5895</v>
      </c>
      <c r="G576" s="244"/>
      <c r="H576" s="248">
        <v>3727.5</v>
      </c>
      <c r="I576" s="249"/>
      <c r="J576" s="244"/>
      <c r="K576" s="244"/>
      <c r="L576" s="250"/>
      <c r="M576" s="251"/>
      <c r="N576" s="252"/>
      <c r="O576" s="252"/>
      <c r="P576" s="252"/>
      <c r="Q576" s="252"/>
      <c r="R576" s="252"/>
      <c r="S576" s="252"/>
      <c r="T576" s="25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4" t="s">
        <v>243</v>
      </c>
      <c r="AU576" s="254" t="s">
        <v>86</v>
      </c>
      <c r="AV576" s="13" t="s">
        <v>86</v>
      </c>
      <c r="AW576" s="13" t="s">
        <v>32</v>
      </c>
      <c r="AX576" s="13" t="s">
        <v>77</v>
      </c>
      <c r="AY576" s="254" t="s">
        <v>235</v>
      </c>
    </row>
    <row r="577" s="16" customFormat="1">
      <c r="A577" s="16"/>
      <c r="B577" s="276"/>
      <c r="C577" s="277"/>
      <c r="D577" s="245" t="s">
        <v>243</v>
      </c>
      <c r="E577" s="278" t="s">
        <v>1</v>
      </c>
      <c r="F577" s="279" t="s">
        <v>492</v>
      </c>
      <c r="G577" s="277"/>
      <c r="H577" s="280">
        <v>3727.5</v>
      </c>
      <c r="I577" s="281"/>
      <c r="J577" s="277"/>
      <c r="K577" s="277"/>
      <c r="L577" s="282"/>
      <c r="M577" s="283"/>
      <c r="N577" s="284"/>
      <c r="O577" s="284"/>
      <c r="P577" s="284"/>
      <c r="Q577" s="284"/>
      <c r="R577" s="284"/>
      <c r="S577" s="284"/>
      <c r="T577" s="285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T577" s="286" t="s">
        <v>243</v>
      </c>
      <c r="AU577" s="286" t="s">
        <v>86</v>
      </c>
      <c r="AV577" s="16" t="s">
        <v>250</v>
      </c>
      <c r="AW577" s="16" t="s">
        <v>32</v>
      </c>
      <c r="AX577" s="16" t="s">
        <v>77</v>
      </c>
      <c r="AY577" s="286" t="s">
        <v>235</v>
      </c>
    </row>
    <row r="578" s="14" customFormat="1">
      <c r="A578" s="14"/>
      <c r="B578" s="255"/>
      <c r="C578" s="256"/>
      <c r="D578" s="245" t="s">
        <v>243</v>
      </c>
      <c r="E578" s="257" t="s">
        <v>1</v>
      </c>
      <c r="F578" s="258" t="s">
        <v>245</v>
      </c>
      <c r="G578" s="256"/>
      <c r="H578" s="259">
        <v>7886.8649999999998</v>
      </c>
      <c r="I578" s="260"/>
      <c r="J578" s="256"/>
      <c r="K578" s="256"/>
      <c r="L578" s="261"/>
      <c r="M578" s="262"/>
      <c r="N578" s="263"/>
      <c r="O578" s="263"/>
      <c r="P578" s="263"/>
      <c r="Q578" s="263"/>
      <c r="R578" s="263"/>
      <c r="S578" s="263"/>
      <c r="T578" s="26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65" t="s">
        <v>243</v>
      </c>
      <c r="AU578" s="265" t="s">
        <v>86</v>
      </c>
      <c r="AV578" s="14" t="s">
        <v>241</v>
      </c>
      <c r="AW578" s="14" t="s">
        <v>32</v>
      </c>
      <c r="AX578" s="14" t="s">
        <v>84</v>
      </c>
      <c r="AY578" s="265" t="s">
        <v>235</v>
      </c>
    </row>
    <row r="579" s="2" customFormat="1" ht="24.15" customHeight="1">
      <c r="A579" s="39"/>
      <c r="B579" s="40"/>
      <c r="C579" s="287" t="s">
        <v>713</v>
      </c>
      <c r="D579" s="287" t="s">
        <v>518</v>
      </c>
      <c r="E579" s="288" t="s">
        <v>5927</v>
      </c>
      <c r="F579" s="289" t="s">
        <v>5928</v>
      </c>
      <c r="G579" s="290" t="s">
        <v>166</v>
      </c>
      <c r="H579" s="291">
        <v>8123.4709999999995</v>
      </c>
      <c r="I579" s="292"/>
      <c r="J579" s="293">
        <f>ROUND(I579*H579,2)</f>
        <v>0</v>
      </c>
      <c r="K579" s="294"/>
      <c r="L579" s="295"/>
      <c r="M579" s="296" t="s">
        <v>1</v>
      </c>
      <c r="N579" s="297" t="s">
        <v>42</v>
      </c>
      <c r="O579" s="92"/>
      <c r="P579" s="239">
        <f>O579*H579</f>
        <v>0</v>
      </c>
      <c r="Q579" s="239">
        <v>0</v>
      </c>
      <c r="R579" s="239">
        <f>Q579*H579</f>
        <v>0</v>
      </c>
      <c r="S579" s="239">
        <v>0</v>
      </c>
      <c r="T579" s="240">
        <f>S579*H579</f>
        <v>0</v>
      </c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R579" s="241" t="s">
        <v>281</v>
      </c>
      <c r="AT579" s="241" t="s">
        <v>518</v>
      </c>
      <c r="AU579" s="241" t="s">
        <v>86</v>
      </c>
      <c r="AY579" s="18" t="s">
        <v>235</v>
      </c>
      <c r="BE579" s="242">
        <f>IF(N579="základní",J579,0)</f>
        <v>0</v>
      </c>
      <c r="BF579" s="242">
        <f>IF(N579="snížená",J579,0)</f>
        <v>0</v>
      </c>
      <c r="BG579" s="242">
        <f>IF(N579="zákl. přenesená",J579,0)</f>
        <v>0</v>
      </c>
      <c r="BH579" s="242">
        <f>IF(N579="sníž. přenesená",J579,0)</f>
        <v>0</v>
      </c>
      <c r="BI579" s="242">
        <f>IF(N579="nulová",J579,0)</f>
        <v>0</v>
      </c>
      <c r="BJ579" s="18" t="s">
        <v>84</v>
      </c>
      <c r="BK579" s="242">
        <f>ROUND(I579*H579,2)</f>
        <v>0</v>
      </c>
      <c r="BL579" s="18" t="s">
        <v>241</v>
      </c>
      <c r="BM579" s="241" t="s">
        <v>5929</v>
      </c>
    </row>
    <row r="580" s="13" customFormat="1">
      <c r="A580" s="13"/>
      <c r="B580" s="243"/>
      <c r="C580" s="244"/>
      <c r="D580" s="245" t="s">
        <v>243</v>
      </c>
      <c r="E580" s="246" t="s">
        <v>1</v>
      </c>
      <c r="F580" s="247" t="s">
        <v>5930</v>
      </c>
      <c r="G580" s="244"/>
      <c r="H580" s="248">
        <v>4284.1459999999997</v>
      </c>
      <c r="I580" s="249"/>
      <c r="J580" s="244"/>
      <c r="K580" s="244"/>
      <c r="L580" s="250"/>
      <c r="M580" s="251"/>
      <c r="N580" s="252"/>
      <c r="O580" s="252"/>
      <c r="P580" s="252"/>
      <c r="Q580" s="252"/>
      <c r="R580" s="252"/>
      <c r="S580" s="252"/>
      <c r="T580" s="25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4" t="s">
        <v>243</v>
      </c>
      <c r="AU580" s="254" t="s">
        <v>86</v>
      </c>
      <c r="AV580" s="13" t="s">
        <v>86</v>
      </c>
      <c r="AW580" s="13" t="s">
        <v>32</v>
      </c>
      <c r="AX580" s="13" t="s">
        <v>77</v>
      </c>
      <c r="AY580" s="254" t="s">
        <v>235</v>
      </c>
    </row>
    <row r="581" s="16" customFormat="1">
      <c r="A581" s="16"/>
      <c r="B581" s="276"/>
      <c r="C581" s="277"/>
      <c r="D581" s="245" t="s">
        <v>243</v>
      </c>
      <c r="E581" s="278" t="s">
        <v>1</v>
      </c>
      <c r="F581" s="279" t="s">
        <v>492</v>
      </c>
      <c r="G581" s="277"/>
      <c r="H581" s="280">
        <v>4284.1459999999997</v>
      </c>
      <c r="I581" s="281"/>
      <c r="J581" s="277"/>
      <c r="K581" s="277"/>
      <c r="L581" s="282"/>
      <c r="M581" s="283"/>
      <c r="N581" s="284"/>
      <c r="O581" s="284"/>
      <c r="P581" s="284"/>
      <c r="Q581" s="284"/>
      <c r="R581" s="284"/>
      <c r="S581" s="284"/>
      <c r="T581" s="285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T581" s="286" t="s">
        <v>243</v>
      </c>
      <c r="AU581" s="286" t="s">
        <v>86</v>
      </c>
      <c r="AV581" s="16" t="s">
        <v>250</v>
      </c>
      <c r="AW581" s="16" t="s">
        <v>32</v>
      </c>
      <c r="AX581" s="16" t="s">
        <v>77</v>
      </c>
      <c r="AY581" s="286" t="s">
        <v>235</v>
      </c>
    </row>
    <row r="582" s="13" customFormat="1">
      <c r="A582" s="13"/>
      <c r="B582" s="243"/>
      <c r="C582" s="244"/>
      <c r="D582" s="245" t="s">
        <v>243</v>
      </c>
      <c r="E582" s="246" t="s">
        <v>1</v>
      </c>
      <c r="F582" s="247" t="s">
        <v>5931</v>
      </c>
      <c r="G582" s="244"/>
      <c r="H582" s="248">
        <v>3839.3249999999998</v>
      </c>
      <c r="I582" s="249"/>
      <c r="J582" s="244"/>
      <c r="K582" s="244"/>
      <c r="L582" s="250"/>
      <c r="M582" s="251"/>
      <c r="N582" s="252"/>
      <c r="O582" s="252"/>
      <c r="P582" s="252"/>
      <c r="Q582" s="252"/>
      <c r="R582" s="252"/>
      <c r="S582" s="252"/>
      <c r="T582" s="25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4" t="s">
        <v>243</v>
      </c>
      <c r="AU582" s="254" t="s">
        <v>86</v>
      </c>
      <c r="AV582" s="13" t="s">
        <v>86</v>
      </c>
      <c r="AW582" s="13" t="s">
        <v>32</v>
      </c>
      <c r="AX582" s="13" t="s">
        <v>77</v>
      </c>
      <c r="AY582" s="254" t="s">
        <v>235</v>
      </c>
    </row>
    <row r="583" s="16" customFormat="1">
      <c r="A583" s="16"/>
      <c r="B583" s="276"/>
      <c r="C583" s="277"/>
      <c r="D583" s="245" t="s">
        <v>243</v>
      </c>
      <c r="E583" s="278" t="s">
        <v>1</v>
      </c>
      <c r="F583" s="279" t="s">
        <v>492</v>
      </c>
      <c r="G583" s="277"/>
      <c r="H583" s="280">
        <v>3839.3249999999998</v>
      </c>
      <c r="I583" s="281"/>
      <c r="J583" s="277"/>
      <c r="K583" s="277"/>
      <c r="L583" s="282"/>
      <c r="M583" s="283"/>
      <c r="N583" s="284"/>
      <c r="O583" s="284"/>
      <c r="P583" s="284"/>
      <c r="Q583" s="284"/>
      <c r="R583" s="284"/>
      <c r="S583" s="284"/>
      <c r="T583" s="285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T583" s="286" t="s">
        <v>243</v>
      </c>
      <c r="AU583" s="286" t="s">
        <v>86</v>
      </c>
      <c r="AV583" s="16" t="s">
        <v>250</v>
      </c>
      <c r="AW583" s="16" t="s">
        <v>32</v>
      </c>
      <c r="AX583" s="16" t="s">
        <v>77</v>
      </c>
      <c r="AY583" s="286" t="s">
        <v>235</v>
      </c>
    </row>
    <row r="584" s="14" customFormat="1">
      <c r="A584" s="14"/>
      <c r="B584" s="255"/>
      <c r="C584" s="256"/>
      <c r="D584" s="245" t="s">
        <v>243</v>
      </c>
      <c r="E584" s="257" t="s">
        <v>1</v>
      </c>
      <c r="F584" s="258" t="s">
        <v>245</v>
      </c>
      <c r="G584" s="256"/>
      <c r="H584" s="259">
        <v>8123.4709999999995</v>
      </c>
      <c r="I584" s="260"/>
      <c r="J584" s="256"/>
      <c r="K584" s="256"/>
      <c r="L584" s="261"/>
      <c r="M584" s="262"/>
      <c r="N584" s="263"/>
      <c r="O584" s="263"/>
      <c r="P584" s="263"/>
      <c r="Q584" s="263"/>
      <c r="R584" s="263"/>
      <c r="S584" s="263"/>
      <c r="T584" s="26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65" t="s">
        <v>243</v>
      </c>
      <c r="AU584" s="265" t="s">
        <v>86</v>
      </c>
      <c r="AV584" s="14" t="s">
        <v>241</v>
      </c>
      <c r="AW584" s="14" t="s">
        <v>32</v>
      </c>
      <c r="AX584" s="14" t="s">
        <v>84</v>
      </c>
      <c r="AY584" s="265" t="s">
        <v>235</v>
      </c>
    </row>
    <row r="585" s="2" customFormat="1" ht="78" customHeight="1">
      <c r="A585" s="39"/>
      <c r="B585" s="40"/>
      <c r="C585" s="229" t="s">
        <v>1191</v>
      </c>
      <c r="D585" s="229" t="s">
        <v>237</v>
      </c>
      <c r="E585" s="230" t="s">
        <v>5932</v>
      </c>
      <c r="F585" s="231" t="s">
        <v>5933</v>
      </c>
      <c r="G585" s="232" t="s">
        <v>166</v>
      </c>
      <c r="H585" s="233">
        <v>1239</v>
      </c>
      <c r="I585" s="234"/>
      <c r="J585" s="235">
        <f>ROUND(I585*H585,2)</f>
        <v>0</v>
      </c>
      <c r="K585" s="236"/>
      <c r="L585" s="45"/>
      <c r="M585" s="237" t="s">
        <v>1</v>
      </c>
      <c r="N585" s="238" t="s">
        <v>42</v>
      </c>
      <c r="O585" s="92"/>
      <c r="P585" s="239">
        <f>O585*H585</f>
        <v>0</v>
      </c>
      <c r="Q585" s="239">
        <v>0</v>
      </c>
      <c r="R585" s="239">
        <f>Q585*H585</f>
        <v>0</v>
      </c>
      <c r="S585" s="239">
        <v>0</v>
      </c>
      <c r="T585" s="240">
        <f>S585*H585</f>
        <v>0</v>
      </c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R585" s="241" t="s">
        <v>241</v>
      </c>
      <c r="AT585" s="241" t="s">
        <v>237</v>
      </c>
      <c r="AU585" s="241" t="s">
        <v>86</v>
      </c>
      <c r="AY585" s="18" t="s">
        <v>235</v>
      </c>
      <c r="BE585" s="242">
        <f>IF(N585="základní",J585,0)</f>
        <v>0</v>
      </c>
      <c r="BF585" s="242">
        <f>IF(N585="snížená",J585,0)</f>
        <v>0</v>
      </c>
      <c r="BG585" s="242">
        <f>IF(N585="zákl. přenesená",J585,0)</f>
        <v>0</v>
      </c>
      <c r="BH585" s="242">
        <f>IF(N585="sníž. přenesená",J585,0)</f>
        <v>0</v>
      </c>
      <c r="BI585" s="242">
        <f>IF(N585="nulová",J585,0)</f>
        <v>0</v>
      </c>
      <c r="BJ585" s="18" t="s">
        <v>84</v>
      </c>
      <c r="BK585" s="242">
        <f>ROUND(I585*H585,2)</f>
        <v>0</v>
      </c>
      <c r="BL585" s="18" t="s">
        <v>241</v>
      </c>
      <c r="BM585" s="241" t="s">
        <v>5934</v>
      </c>
    </row>
    <row r="586" s="13" customFormat="1">
      <c r="A586" s="13"/>
      <c r="B586" s="243"/>
      <c r="C586" s="244"/>
      <c r="D586" s="245" t="s">
        <v>243</v>
      </c>
      <c r="E586" s="246" t="s">
        <v>1</v>
      </c>
      <c r="F586" s="247" t="s">
        <v>5935</v>
      </c>
      <c r="G586" s="244"/>
      <c r="H586" s="248">
        <v>1239</v>
      </c>
      <c r="I586" s="249"/>
      <c r="J586" s="244"/>
      <c r="K586" s="244"/>
      <c r="L586" s="250"/>
      <c r="M586" s="251"/>
      <c r="N586" s="252"/>
      <c r="O586" s="252"/>
      <c r="P586" s="252"/>
      <c r="Q586" s="252"/>
      <c r="R586" s="252"/>
      <c r="S586" s="252"/>
      <c r="T586" s="25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4" t="s">
        <v>243</v>
      </c>
      <c r="AU586" s="254" t="s">
        <v>86</v>
      </c>
      <c r="AV586" s="13" t="s">
        <v>86</v>
      </c>
      <c r="AW586" s="13" t="s">
        <v>32</v>
      </c>
      <c r="AX586" s="13" t="s">
        <v>77</v>
      </c>
      <c r="AY586" s="254" t="s">
        <v>235</v>
      </c>
    </row>
    <row r="587" s="14" customFormat="1">
      <c r="A587" s="14"/>
      <c r="B587" s="255"/>
      <c r="C587" s="256"/>
      <c r="D587" s="245" t="s">
        <v>243</v>
      </c>
      <c r="E587" s="257" t="s">
        <v>1</v>
      </c>
      <c r="F587" s="258" t="s">
        <v>245</v>
      </c>
      <c r="G587" s="256"/>
      <c r="H587" s="259">
        <v>1239</v>
      </c>
      <c r="I587" s="260"/>
      <c r="J587" s="256"/>
      <c r="K587" s="256"/>
      <c r="L587" s="261"/>
      <c r="M587" s="262"/>
      <c r="N587" s="263"/>
      <c r="O587" s="263"/>
      <c r="P587" s="263"/>
      <c r="Q587" s="263"/>
      <c r="R587" s="263"/>
      <c r="S587" s="263"/>
      <c r="T587" s="26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65" t="s">
        <v>243</v>
      </c>
      <c r="AU587" s="265" t="s">
        <v>86</v>
      </c>
      <c r="AV587" s="14" t="s">
        <v>241</v>
      </c>
      <c r="AW587" s="14" t="s">
        <v>32</v>
      </c>
      <c r="AX587" s="14" t="s">
        <v>84</v>
      </c>
      <c r="AY587" s="265" t="s">
        <v>235</v>
      </c>
    </row>
    <row r="588" s="12" customFormat="1" ht="22.8" customHeight="1">
      <c r="A588" s="12"/>
      <c r="B588" s="213"/>
      <c r="C588" s="214"/>
      <c r="D588" s="215" t="s">
        <v>76</v>
      </c>
      <c r="E588" s="227" t="s">
        <v>269</v>
      </c>
      <c r="F588" s="227" t="s">
        <v>478</v>
      </c>
      <c r="G588" s="214"/>
      <c r="H588" s="214"/>
      <c r="I588" s="217"/>
      <c r="J588" s="228">
        <f>BK588</f>
        <v>0</v>
      </c>
      <c r="K588" s="214"/>
      <c r="L588" s="219"/>
      <c r="M588" s="220"/>
      <c r="N588" s="221"/>
      <c r="O588" s="221"/>
      <c r="P588" s="222">
        <f>SUM(P589:P594)</f>
        <v>0</v>
      </c>
      <c r="Q588" s="221"/>
      <c r="R588" s="222">
        <f>SUM(R589:R594)</f>
        <v>21.411003459999996</v>
      </c>
      <c r="S588" s="221"/>
      <c r="T588" s="223">
        <f>SUM(T589:T594)</f>
        <v>0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224" t="s">
        <v>84</v>
      </c>
      <c r="AT588" s="225" t="s">
        <v>76</v>
      </c>
      <c r="AU588" s="225" t="s">
        <v>84</v>
      </c>
      <c r="AY588" s="224" t="s">
        <v>235</v>
      </c>
      <c r="BK588" s="226">
        <f>SUM(BK589:BK594)</f>
        <v>0</v>
      </c>
    </row>
    <row r="589" s="2" customFormat="1" ht="24.15" customHeight="1">
      <c r="A589" s="39"/>
      <c r="B589" s="40"/>
      <c r="C589" s="229" t="s">
        <v>1268</v>
      </c>
      <c r="D589" s="229" t="s">
        <v>237</v>
      </c>
      <c r="E589" s="230" t="s">
        <v>5936</v>
      </c>
      <c r="F589" s="231" t="s">
        <v>5937</v>
      </c>
      <c r="G589" s="232" t="s">
        <v>163</v>
      </c>
      <c r="H589" s="233">
        <v>8.5579999999999998</v>
      </c>
      <c r="I589" s="234"/>
      <c r="J589" s="235">
        <f>ROUND(I589*H589,2)</f>
        <v>0</v>
      </c>
      <c r="K589" s="236"/>
      <c r="L589" s="45"/>
      <c r="M589" s="237" t="s">
        <v>1</v>
      </c>
      <c r="N589" s="238" t="s">
        <v>42</v>
      </c>
      <c r="O589" s="92"/>
      <c r="P589" s="239">
        <f>O589*H589</f>
        <v>0</v>
      </c>
      <c r="Q589" s="239">
        <v>2.5018699999999998</v>
      </c>
      <c r="R589" s="239">
        <f>Q589*H589</f>
        <v>21.411003459999996</v>
      </c>
      <c r="S589" s="239">
        <v>0</v>
      </c>
      <c r="T589" s="240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41" t="s">
        <v>241</v>
      </c>
      <c r="AT589" s="241" t="s">
        <v>237</v>
      </c>
      <c r="AU589" s="241" t="s">
        <v>86</v>
      </c>
      <c r="AY589" s="18" t="s">
        <v>235</v>
      </c>
      <c r="BE589" s="242">
        <f>IF(N589="základní",J589,0)</f>
        <v>0</v>
      </c>
      <c r="BF589" s="242">
        <f>IF(N589="snížená",J589,0)</f>
        <v>0</v>
      </c>
      <c r="BG589" s="242">
        <f>IF(N589="zákl. přenesená",J589,0)</f>
        <v>0</v>
      </c>
      <c r="BH589" s="242">
        <f>IF(N589="sníž. přenesená",J589,0)</f>
        <v>0</v>
      </c>
      <c r="BI589" s="242">
        <f>IF(N589="nulová",J589,0)</f>
        <v>0</v>
      </c>
      <c r="BJ589" s="18" t="s">
        <v>84</v>
      </c>
      <c r="BK589" s="242">
        <f>ROUND(I589*H589,2)</f>
        <v>0</v>
      </c>
      <c r="BL589" s="18" t="s">
        <v>241</v>
      </c>
      <c r="BM589" s="241" t="s">
        <v>5938</v>
      </c>
    </row>
    <row r="590" s="13" customFormat="1">
      <c r="A590" s="13"/>
      <c r="B590" s="243"/>
      <c r="C590" s="244"/>
      <c r="D590" s="245" t="s">
        <v>243</v>
      </c>
      <c r="E590" s="246" t="s">
        <v>1</v>
      </c>
      <c r="F590" s="247" t="s">
        <v>5939</v>
      </c>
      <c r="G590" s="244"/>
      <c r="H590" s="248">
        <v>8.5579999999999998</v>
      </c>
      <c r="I590" s="249"/>
      <c r="J590" s="244"/>
      <c r="K590" s="244"/>
      <c r="L590" s="250"/>
      <c r="M590" s="251"/>
      <c r="N590" s="252"/>
      <c r="O590" s="252"/>
      <c r="P590" s="252"/>
      <c r="Q590" s="252"/>
      <c r="R590" s="252"/>
      <c r="S590" s="252"/>
      <c r="T590" s="25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4" t="s">
        <v>243</v>
      </c>
      <c r="AU590" s="254" t="s">
        <v>86</v>
      </c>
      <c r="AV590" s="13" t="s">
        <v>86</v>
      </c>
      <c r="AW590" s="13" t="s">
        <v>32</v>
      </c>
      <c r="AX590" s="13" t="s">
        <v>77</v>
      </c>
      <c r="AY590" s="254" t="s">
        <v>235</v>
      </c>
    </row>
    <row r="591" s="14" customFormat="1">
      <c r="A591" s="14"/>
      <c r="B591" s="255"/>
      <c r="C591" s="256"/>
      <c r="D591" s="245" t="s">
        <v>243</v>
      </c>
      <c r="E591" s="257" t="s">
        <v>1</v>
      </c>
      <c r="F591" s="258" t="s">
        <v>245</v>
      </c>
      <c r="G591" s="256"/>
      <c r="H591" s="259">
        <v>8.5579999999999998</v>
      </c>
      <c r="I591" s="260"/>
      <c r="J591" s="256"/>
      <c r="K591" s="256"/>
      <c r="L591" s="261"/>
      <c r="M591" s="262"/>
      <c r="N591" s="263"/>
      <c r="O591" s="263"/>
      <c r="P591" s="263"/>
      <c r="Q591" s="263"/>
      <c r="R591" s="263"/>
      <c r="S591" s="263"/>
      <c r="T591" s="26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65" t="s">
        <v>243</v>
      </c>
      <c r="AU591" s="265" t="s">
        <v>86</v>
      </c>
      <c r="AV591" s="14" t="s">
        <v>241</v>
      </c>
      <c r="AW591" s="14" t="s">
        <v>32</v>
      </c>
      <c r="AX591" s="14" t="s">
        <v>84</v>
      </c>
      <c r="AY591" s="265" t="s">
        <v>235</v>
      </c>
    </row>
    <row r="592" s="2" customFormat="1" ht="16.5" customHeight="1">
      <c r="A592" s="39"/>
      <c r="B592" s="40"/>
      <c r="C592" s="229" t="s">
        <v>1272</v>
      </c>
      <c r="D592" s="229" t="s">
        <v>237</v>
      </c>
      <c r="E592" s="230" t="s">
        <v>5940</v>
      </c>
      <c r="F592" s="231" t="s">
        <v>5941</v>
      </c>
      <c r="G592" s="232" t="s">
        <v>163</v>
      </c>
      <c r="H592" s="233">
        <v>8.5579999999999998</v>
      </c>
      <c r="I592" s="234"/>
      <c r="J592" s="235">
        <f>ROUND(I592*H592,2)</f>
        <v>0</v>
      </c>
      <c r="K592" s="236"/>
      <c r="L592" s="45"/>
      <c r="M592" s="237" t="s">
        <v>1</v>
      </c>
      <c r="N592" s="238" t="s">
        <v>42</v>
      </c>
      <c r="O592" s="92"/>
      <c r="P592" s="239">
        <f>O592*H592</f>
        <v>0</v>
      </c>
      <c r="Q592" s="239">
        <v>0</v>
      </c>
      <c r="R592" s="239">
        <f>Q592*H592</f>
        <v>0</v>
      </c>
      <c r="S592" s="239">
        <v>0</v>
      </c>
      <c r="T592" s="240">
        <f>S592*H592</f>
        <v>0</v>
      </c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R592" s="241" t="s">
        <v>241</v>
      </c>
      <c r="AT592" s="241" t="s">
        <v>237</v>
      </c>
      <c r="AU592" s="241" t="s">
        <v>86</v>
      </c>
      <c r="AY592" s="18" t="s">
        <v>235</v>
      </c>
      <c r="BE592" s="242">
        <f>IF(N592="základní",J592,0)</f>
        <v>0</v>
      </c>
      <c r="BF592" s="242">
        <f>IF(N592="snížená",J592,0)</f>
        <v>0</v>
      </c>
      <c r="BG592" s="242">
        <f>IF(N592="zákl. přenesená",J592,0)</f>
        <v>0</v>
      </c>
      <c r="BH592" s="242">
        <f>IF(N592="sníž. přenesená",J592,0)</f>
        <v>0</v>
      </c>
      <c r="BI592" s="242">
        <f>IF(N592="nulová",J592,0)</f>
        <v>0</v>
      </c>
      <c r="BJ592" s="18" t="s">
        <v>84</v>
      </c>
      <c r="BK592" s="242">
        <f>ROUND(I592*H592,2)</f>
        <v>0</v>
      </c>
      <c r="BL592" s="18" t="s">
        <v>241</v>
      </c>
      <c r="BM592" s="241" t="s">
        <v>5942</v>
      </c>
    </row>
    <row r="593" s="13" customFormat="1">
      <c r="A593" s="13"/>
      <c r="B593" s="243"/>
      <c r="C593" s="244"/>
      <c r="D593" s="245" t="s">
        <v>243</v>
      </c>
      <c r="E593" s="246" t="s">
        <v>1</v>
      </c>
      <c r="F593" s="247" t="s">
        <v>5939</v>
      </c>
      <c r="G593" s="244"/>
      <c r="H593" s="248">
        <v>8.5579999999999998</v>
      </c>
      <c r="I593" s="249"/>
      <c r="J593" s="244"/>
      <c r="K593" s="244"/>
      <c r="L593" s="250"/>
      <c r="M593" s="251"/>
      <c r="N593" s="252"/>
      <c r="O593" s="252"/>
      <c r="P593" s="252"/>
      <c r="Q593" s="252"/>
      <c r="R593" s="252"/>
      <c r="S593" s="252"/>
      <c r="T593" s="25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4" t="s">
        <v>243</v>
      </c>
      <c r="AU593" s="254" t="s">
        <v>86</v>
      </c>
      <c r="AV593" s="13" t="s">
        <v>86</v>
      </c>
      <c r="AW593" s="13" t="s">
        <v>32</v>
      </c>
      <c r="AX593" s="13" t="s">
        <v>77</v>
      </c>
      <c r="AY593" s="254" t="s">
        <v>235</v>
      </c>
    </row>
    <row r="594" s="14" customFormat="1">
      <c r="A594" s="14"/>
      <c r="B594" s="255"/>
      <c r="C594" s="256"/>
      <c r="D594" s="245" t="s">
        <v>243</v>
      </c>
      <c r="E594" s="257" t="s">
        <v>1</v>
      </c>
      <c r="F594" s="258" t="s">
        <v>245</v>
      </c>
      <c r="G594" s="256"/>
      <c r="H594" s="259">
        <v>8.5579999999999998</v>
      </c>
      <c r="I594" s="260"/>
      <c r="J594" s="256"/>
      <c r="K594" s="256"/>
      <c r="L594" s="261"/>
      <c r="M594" s="262"/>
      <c r="N594" s="263"/>
      <c r="O594" s="263"/>
      <c r="P594" s="263"/>
      <c r="Q594" s="263"/>
      <c r="R594" s="263"/>
      <c r="S594" s="263"/>
      <c r="T594" s="26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65" t="s">
        <v>243</v>
      </c>
      <c r="AU594" s="265" t="s">
        <v>86</v>
      </c>
      <c r="AV594" s="14" t="s">
        <v>241</v>
      </c>
      <c r="AW594" s="14" t="s">
        <v>32</v>
      </c>
      <c r="AX594" s="14" t="s">
        <v>84</v>
      </c>
      <c r="AY594" s="265" t="s">
        <v>235</v>
      </c>
    </row>
    <row r="595" s="12" customFormat="1" ht="22.8" customHeight="1">
      <c r="A595" s="12"/>
      <c r="B595" s="213"/>
      <c r="C595" s="214"/>
      <c r="D595" s="215" t="s">
        <v>76</v>
      </c>
      <c r="E595" s="227" t="s">
        <v>281</v>
      </c>
      <c r="F595" s="227" t="s">
        <v>5943</v>
      </c>
      <c r="G595" s="214"/>
      <c r="H595" s="214"/>
      <c r="I595" s="217"/>
      <c r="J595" s="228">
        <f>BK595</f>
        <v>0</v>
      </c>
      <c r="K595" s="214"/>
      <c r="L595" s="219"/>
      <c r="M595" s="220"/>
      <c r="N595" s="221"/>
      <c r="O595" s="221"/>
      <c r="P595" s="222">
        <v>0</v>
      </c>
      <c r="Q595" s="221"/>
      <c r="R595" s="222">
        <v>0</v>
      </c>
      <c r="S595" s="221"/>
      <c r="T595" s="223">
        <v>0</v>
      </c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R595" s="224" t="s">
        <v>84</v>
      </c>
      <c r="AT595" s="225" t="s">
        <v>76</v>
      </c>
      <c r="AU595" s="225" t="s">
        <v>84</v>
      </c>
      <c r="AY595" s="224" t="s">
        <v>235</v>
      </c>
      <c r="BK595" s="226">
        <v>0</v>
      </c>
    </row>
    <row r="596" s="12" customFormat="1" ht="22.8" customHeight="1">
      <c r="A596" s="12"/>
      <c r="B596" s="213"/>
      <c r="C596" s="214"/>
      <c r="D596" s="215" t="s">
        <v>76</v>
      </c>
      <c r="E596" s="227" t="s">
        <v>764</v>
      </c>
      <c r="F596" s="227" t="s">
        <v>5944</v>
      </c>
      <c r="G596" s="214"/>
      <c r="H596" s="214"/>
      <c r="I596" s="217"/>
      <c r="J596" s="228">
        <f>BK596</f>
        <v>0</v>
      </c>
      <c r="K596" s="214"/>
      <c r="L596" s="219"/>
      <c r="M596" s="220"/>
      <c r="N596" s="221"/>
      <c r="O596" s="221"/>
      <c r="P596" s="222">
        <f>SUM(P597:P620)</f>
        <v>0</v>
      </c>
      <c r="Q596" s="221"/>
      <c r="R596" s="222">
        <f>SUM(R597:R620)</f>
        <v>0</v>
      </c>
      <c r="S596" s="221"/>
      <c r="T596" s="223">
        <f>SUM(T597:T620)</f>
        <v>0</v>
      </c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R596" s="224" t="s">
        <v>84</v>
      </c>
      <c r="AT596" s="225" t="s">
        <v>76</v>
      </c>
      <c r="AU596" s="225" t="s">
        <v>84</v>
      </c>
      <c r="AY596" s="224" t="s">
        <v>235</v>
      </c>
      <c r="BK596" s="226">
        <f>SUM(BK597:BK620)</f>
        <v>0</v>
      </c>
    </row>
    <row r="597" s="2" customFormat="1" ht="24.15" customHeight="1">
      <c r="A597" s="39"/>
      <c r="B597" s="40"/>
      <c r="C597" s="229" t="s">
        <v>717</v>
      </c>
      <c r="D597" s="229" t="s">
        <v>237</v>
      </c>
      <c r="E597" s="230" t="s">
        <v>5945</v>
      </c>
      <c r="F597" s="231" t="s">
        <v>5946</v>
      </c>
      <c r="G597" s="232" t="s">
        <v>174</v>
      </c>
      <c r="H597" s="233">
        <v>80.849999999999994</v>
      </c>
      <c r="I597" s="234"/>
      <c r="J597" s="235">
        <f>ROUND(I597*H597,2)</f>
        <v>0</v>
      </c>
      <c r="K597" s="236"/>
      <c r="L597" s="45"/>
      <c r="M597" s="237" t="s">
        <v>1</v>
      </c>
      <c r="N597" s="238" t="s">
        <v>42</v>
      </c>
      <c r="O597" s="92"/>
      <c r="P597" s="239">
        <f>O597*H597</f>
        <v>0</v>
      </c>
      <c r="Q597" s="239">
        <v>0</v>
      </c>
      <c r="R597" s="239">
        <f>Q597*H597</f>
        <v>0</v>
      </c>
      <c r="S597" s="239">
        <v>0</v>
      </c>
      <c r="T597" s="240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41" t="s">
        <v>241</v>
      </c>
      <c r="AT597" s="241" t="s">
        <v>237</v>
      </c>
      <c r="AU597" s="241" t="s">
        <v>86</v>
      </c>
      <c r="AY597" s="18" t="s">
        <v>235</v>
      </c>
      <c r="BE597" s="242">
        <f>IF(N597="základní",J597,0)</f>
        <v>0</v>
      </c>
      <c r="BF597" s="242">
        <f>IF(N597="snížená",J597,0)</f>
        <v>0</v>
      </c>
      <c r="BG597" s="242">
        <f>IF(N597="zákl. přenesená",J597,0)</f>
        <v>0</v>
      </c>
      <c r="BH597" s="242">
        <f>IF(N597="sníž. přenesená",J597,0)</f>
        <v>0</v>
      </c>
      <c r="BI597" s="242">
        <f>IF(N597="nulová",J597,0)</f>
        <v>0</v>
      </c>
      <c r="BJ597" s="18" t="s">
        <v>84</v>
      </c>
      <c r="BK597" s="242">
        <f>ROUND(I597*H597,2)</f>
        <v>0</v>
      </c>
      <c r="BL597" s="18" t="s">
        <v>241</v>
      </c>
      <c r="BM597" s="241" t="s">
        <v>5947</v>
      </c>
    </row>
    <row r="598" s="13" customFormat="1">
      <c r="A598" s="13"/>
      <c r="B598" s="243"/>
      <c r="C598" s="244"/>
      <c r="D598" s="245" t="s">
        <v>243</v>
      </c>
      <c r="E598" s="246" t="s">
        <v>1</v>
      </c>
      <c r="F598" s="247" t="s">
        <v>5948</v>
      </c>
      <c r="G598" s="244"/>
      <c r="H598" s="248">
        <v>80.849999999999994</v>
      </c>
      <c r="I598" s="249"/>
      <c r="J598" s="244"/>
      <c r="K598" s="244"/>
      <c r="L598" s="250"/>
      <c r="M598" s="251"/>
      <c r="N598" s="252"/>
      <c r="O598" s="252"/>
      <c r="P598" s="252"/>
      <c r="Q598" s="252"/>
      <c r="R598" s="252"/>
      <c r="S598" s="252"/>
      <c r="T598" s="25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4" t="s">
        <v>243</v>
      </c>
      <c r="AU598" s="254" t="s">
        <v>86</v>
      </c>
      <c r="AV598" s="13" t="s">
        <v>86</v>
      </c>
      <c r="AW598" s="13" t="s">
        <v>32</v>
      </c>
      <c r="AX598" s="13" t="s">
        <v>77</v>
      </c>
      <c r="AY598" s="254" t="s">
        <v>235</v>
      </c>
    </row>
    <row r="599" s="14" customFormat="1">
      <c r="A599" s="14"/>
      <c r="B599" s="255"/>
      <c r="C599" s="256"/>
      <c r="D599" s="245" t="s">
        <v>243</v>
      </c>
      <c r="E599" s="257" t="s">
        <v>1</v>
      </c>
      <c r="F599" s="258" t="s">
        <v>245</v>
      </c>
      <c r="G599" s="256"/>
      <c r="H599" s="259">
        <v>80.849999999999994</v>
      </c>
      <c r="I599" s="260"/>
      <c r="J599" s="256"/>
      <c r="K599" s="256"/>
      <c r="L599" s="261"/>
      <c r="M599" s="262"/>
      <c r="N599" s="263"/>
      <c r="O599" s="263"/>
      <c r="P599" s="263"/>
      <c r="Q599" s="263"/>
      <c r="R599" s="263"/>
      <c r="S599" s="263"/>
      <c r="T599" s="26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65" t="s">
        <v>243</v>
      </c>
      <c r="AU599" s="265" t="s">
        <v>86</v>
      </c>
      <c r="AV599" s="14" t="s">
        <v>241</v>
      </c>
      <c r="AW599" s="14" t="s">
        <v>32</v>
      </c>
      <c r="AX599" s="14" t="s">
        <v>84</v>
      </c>
      <c r="AY599" s="265" t="s">
        <v>235</v>
      </c>
    </row>
    <row r="600" s="2" customFormat="1" ht="24.15" customHeight="1">
      <c r="A600" s="39"/>
      <c r="B600" s="40"/>
      <c r="C600" s="287" t="s">
        <v>723</v>
      </c>
      <c r="D600" s="287" t="s">
        <v>518</v>
      </c>
      <c r="E600" s="288" t="s">
        <v>5949</v>
      </c>
      <c r="F600" s="289" t="s">
        <v>5950</v>
      </c>
      <c r="G600" s="290" t="s">
        <v>174</v>
      </c>
      <c r="H600" s="291">
        <v>82.063000000000002</v>
      </c>
      <c r="I600" s="292"/>
      <c r="J600" s="293">
        <f>ROUND(I600*H600,2)</f>
        <v>0</v>
      </c>
      <c r="K600" s="294"/>
      <c r="L600" s="295"/>
      <c r="M600" s="296" t="s">
        <v>1</v>
      </c>
      <c r="N600" s="297" t="s">
        <v>42</v>
      </c>
      <c r="O600" s="92"/>
      <c r="P600" s="239">
        <f>O600*H600</f>
        <v>0</v>
      </c>
      <c r="Q600" s="239">
        <v>0</v>
      </c>
      <c r="R600" s="239">
        <f>Q600*H600</f>
        <v>0</v>
      </c>
      <c r="S600" s="239">
        <v>0</v>
      </c>
      <c r="T600" s="240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41" t="s">
        <v>281</v>
      </c>
      <c r="AT600" s="241" t="s">
        <v>518</v>
      </c>
      <c r="AU600" s="241" t="s">
        <v>86</v>
      </c>
      <c r="AY600" s="18" t="s">
        <v>235</v>
      </c>
      <c r="BE600" s="242">
        <f>IF(N600="základní",J600,0)</f>
        <v>0</v>
      </c>
      <c r="BF600" s="242">
        <f>IF(N600="snížená",J600,0)</f>
        <v>0</v>
      </c>
      <c r="BG600" s="242">
        <f>IF(N600="zákl. přenesená",J600,0)</f>
        <v>0</v>
      </c>
      <c r="BH600" s="242">
        <f>IF(N600="sníž. přenesená",J600,0)</f>
        <v>0</v>
      </c>
      <c r="BI600" s="242">
        <f>IF(N600="nulová",J600,0)</f>
        <v>0</v>
      </c>
      <c r="BJ600" s="18" t="s">
        <v>84</v>
      </c>
      <c r="BK600" s="242">
        <f>ROUND(I600*H600,2)</f>
        <v>0</v>
      </c>
      <c r="BL600" s="18" t="s">
        <v>241</v>
      </c>
      <c r="BM600" s="241" t="s">
        <v>5951</v>
      </c>
    </row>
    <row r="601" s="13" customFormat="1">
      <c r="A601" s="13"/>
      <c r="B601" s="243"/>
      <c r="C601" s="244"/>
      <c r="D601" s="245" t="s">
        <v>243</v>
      </c>
      <c r="E601" s="246" t="s">
        <v>1</v>
      </c>
      <c r="F601" s="247" t="s">
        <v>5952</v>
      </c>
      <c r="G601" s="244"/>
      <c r="H601" s="248">
        <v>82.063000000000002</v>
      </c>
      <c r="I601" s="249"/>
      <c r="J601" s="244"/>
      <c r="K601" s="244"/>
      <c r="L601" s="250"/>
      <c r="M601" s="251"/>
      <c r="N601" s="252"/>
      <c r="O601" s="252"/>
      <c r="P601" s="252"/>
      <c r="Q601" s="252"/>
      <c r="R601" s="252"/>
      <c r="S601" s="252"/>
      <c r="T601" s="25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54" t="s">
        <v>243</v>
      </c>
      <c r="AU601" s="254" t="s">
        <v>86</v>
      </c>
      <c r="AV601" s="13" t="s">
        <v>86</v>
      </c>
      <c r="AW601" s="13" t="s">
        <v>32</v>
      </c>
      <c r="AX601" s="13" t="s">
        <v>77</v>
      </c>
      <c r="AY601" s="254" t="s">
        <v>235</v>
      </c>
    </row>
    <row r="602" s="14" customFormat="1">
      <c r="A602" s="14"/>
      <c r="B602" s="255"/>
      <c r="C602" s="256"/>
      <c r="D602" s="245" t="s">
        <v>243</v>
      </c>
      <c r="E602" s="257" t="s">
        <v>1</v>
      </c>
      <c r="F602" s="258" t="s">
        <v>245</v>
      </c>
      <c r="G602" s="256"/>
      <c r="H602" s="259">
        <v>82.063000000000002</v>
      </c>
      <c r="I602" s="260"/>
      <c r="J602" s="256"/>
      <c r="K602" s="256"/>
      <c r="L602" s="261"/>
      <c r="M602" s="262"/>
      <c r="N602" s="263"/>
      <c r="O602" s="263"/>
      <c r="P602" s="263"/>
      <c r="Q602" s="263"/>
      <c r="R602" s="263"/>
      <c r="S602" s="263"/>
      <c r="T602" s="26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65" t="s">
        <v>243</v>
      </c>
      <c r="AU602" s="265" t="s">
        <v>86</v>
      </c>
      <c r="AV602" s="14" t="s">
        <v>241</v>
      </c>
      <c r="AW602" s="14" t="s">
        <v>32</v>
      </c>
      <c r="AX602" s="14" t="s">
        <v>84</v>
      </c>
      <c r="AY602" s="265" t="s">
        <v>235</v>
      </c>
    </row>
    <row r="603" s="2" customFormat="1" ht="44.25" customHeight="1">
      <c r="A603" s="39"/>
      <c r="B603" s="40"/>
      <c r="C603" s="229" t="s">
        <v>739</v>
      </c>
      <c r="D603" s="229" t="s">
        <v>237</v>
      </c>
      <c r="E603" s="230" t="s">
        <v>5953</v>
      </c>
      <c r="F603" s="231" t="s">
        <v>5954</v>
      </c>
      <c r="G603" s="232" t="s">
        <v>240</v>
      </c>
      <c r="H603" s="233">
        <v>24</v>
      </c>
      <c r="I603" s="234"/>
      <c r="J603" s="235">
        <f>ROUND(I603*H603,2)</f>
        <v>0</v>
      </c>
      <c r="K603" s="236"/>
      <c r="L603" s="45"/>
      <c r="M603" s="237" t="s">
        <v>1</v>
      </c>
      <c r="N603" s="238" t="s">
        <v>42</v>
      </c>
      <c r="O603" s="92"/>
      <c r="P603" s="239">
        <f>O603*H603</f>
        <v>0</v>
      </c>
      <c r="Q603" s="239">
        <v>0</v>
      </c>
      <c r="R603" s="239">
        <f>Q603*H603</f>
        <v>0</v>
      </c>
      <c r="S603" s="239">
        <v>0</v>
      </c>
      <c r="T603" s="240">
        <f>S603*H603</f>
        <v>0</v>
      </c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R603" s="241" t="s">
        <v>241</v>
      </c>
      <c r="AT603" s="241" t="s">
        <v>237</v>
      </c>
      <c r="AU603" s="241" t="s">
        <v>86</v>
      </c>
      <c r="AY603" s="18" t="s">
        <v>235</v>
      </c>
      <c r="BE603" s="242">
        <f>IF(N603="základní",J603,0)</f>
        <v>0</v>
      </c>
      <c r="BF603" s="242">
        <f>IF(N603="snížená",J603,0)</f>
        <v>0</v>
      </c>
      <c r="BG603" s="242">
        <f>IF(N603="zákl. přenesená",J603,0)</f>
        <v>0</v>
      </c>
      <c r="BH603" s="242">
        <f>IF(N603="sníž. přenesená",J603,0)</f>
        <v>0</v>
      </c>
      <c r="BI603" s="242">
        <f>IF(N603="nulová",J603,0)</f>
        <v>0</v>
      </c>
      <c r="BJ603" s="18" t="s">
        <v>84</v>
      </c>
      <c r="BK603" s="242">
        <f>ROUND(I603*H603,2)</f>
        <v>0</v>
      </c>
      <c r="BL603" s="18" t="s">
        <v>241</v>
      </c>
      <c r="BM603" s="241" t="s">
        <v>5955</v>
      </c>
    </row>
    <row r="604" s="13" customFormat="1">
      <c r="A604" s="13"/>
      <c r="B604" s="243"/>
      <c r="C604" s="244"/>
      <c r="D604" s="245" t="s">
        <v>243</v>
      </c>
      <c r="E604" s="246" t="s">
        <v>1</v>
      </c>
      <c r="F604" s="247" t="s">
        <v>5956</v>
      </c>
      <c r="G604" s="244"/>
      <c r="H604" s="248">
        <v>16</v>
      </c>
      <c r="I604" s="249"/>
      <c r="J604" s="244"/>
      <c r="K604" s="244"/>
      <c r="L604" s="250"/>
      <c r="M604" s="251"/>
      <c r="N604" s="252"/>
      <c r="O604" s="252"/>
      <c r="P604" s="252"/>
      <c r="Q604" s="252"/>
      <c r="R604" s="252"/>
      <c r="S604" s="252"/>
      <c r="T604" s="25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4" t="s">
        <v>243</v>
      </c>
      <c r="AU604" s="254" t="s">
        <v>86</v>
      </c>
      <c r="AV604" s="13" t="s">
        <v>86</v>
      </c>
      <c r="AW604" s="13" t="s">
        <v>32</v>
      </c>
      <c r="AX604" s="13" t="s">
        <v>77</v>
      </c>
      <c r="AY604" s="254" t="s">
        <v>235</v>
      </c>
    </row>
    <row r="605" s="16" customFormat="1">
      <c r="A605" s="16"/>
      <c r="B605" s="276"/>
      <c r="C605" s="277"/>
      <c r="D605" s="245" t="s">
        <v>243</v>
      </c>
      <c r="E605" s="278" t="s">
        <v>1</v>
      </c>
      <c r="F605" s="279" t="s">
        <v>492</v>
      </c>
      <c r="G605" s="277"/>
      <c r="H605" s="280">
        <v>16</v>
      </c>
      <c r="I605" s="281"/>
      <c r="J605" s="277"/>
      <c r="K605" s="277"/>
      <c r="L605" s="282"/>
      <c r="M605" s="283"/>
      <c r="N605" s="284"/>
      <c r="O605" s="284"/>
      <c r="P605" s="284"/>
      <c r="Q605" s="284"/>
      <c r="R605" s="284"/>
      <c r="S605" s="284"/>
      <c r="T605" s="285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T605" s="286" t="s">
        <v>243</v>
      </c>
      <c r="AU605" s="286" t="s">
        <v>86</v>
      </c>
      <c r="AV605" s="16" t="s">
        <v>250</v>
      </c>
      <c r="AW605" s="16" t="s">
        <v>32</v>
      </c>
      <c r="AX605" s="16" t="s">
        <v>77</v>
      </c>
      <c r="AY605" s="286" t="s">
        <v>235</v>
      </c>
    </row>
    <row r="606" s="13" customFormat="1">
      <c r="A606" s="13"/>
      <c r="B606" s="243"/>
      <c r="C606" s="244"/>
      <c r="D606" s="245" t="s">
        <v>243</v>
      </c>
      <c r="E606" s="246" t="s">
        <v>1</v>
      </c>
      <c r="F606" s="247" t="s">
        <v>5957</v>
      </c>
      <c r="G606" s="244"/>
      <c r="H606" s="248">
        <v>8</v>
      </c>
      <c r="I606" s="249"/>
      <c r="J606" s="244"/>
      <c r="K606" s="244"/>
      <c r="L606" s="250"/>
      <c r="M606" s="251"/>
      <c r="N606" s="252"/>
      <c r="O606" s="252"/>
      <c r="P606" s="252"/>
      <c r="Q606" s="252"/>
      <c r="R606" s="252"/>
      <c r="S606" s="252"/>
      <c r="T606" s="25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4" t="s">
        <v>243</v>
      </c>
      <c r="AU606" s="254" t="s">
        <v>86</v>
      </c>
      <c r="AV606" s="13" t="s">
        <v>86</v>
      </c>
      <c r="AW606" s="13" t="s">
        <v>32</v>
      </c>
      <c r="AX606" s="13" t="s">
        <v>77</v>
      </c>
      <c r="AY606" s="254" t="s">
        <v>235</v>
      </c>
    </row>
    <row r="607" s="16" customFormat="1">
      <c r="A607" s="16"/>
      <c r="B607" s="276"/>
      <c r="C607" s="277"/>
      <c r="D607" s="245" t="s">
        <v>243</v>
      </c>
      <c r="E607" s="278" t="s">
        <v>1</v>
      </c>
      <c r="F607" s="279" t="s">
        <v>492</v>
      </c>
      <c r="G607" s="277"/>
      <c r="H607" s="280">
        <v>8</v>
      </c>
      <c r="I607" s="281"/>
      <c r="J607" s="277"/>
      <c r="K607" s="277"/>
      <c r="L607" s="282"/>
      <c r="M607" s="283"/>
      <c r="N607" s="284"/>
      <c r="O607" s="284"/>
      <c r="P607" s="284"/>
      <c r="Q607" s="284"/>
      <c r="R607" s="284"/>
      <c r="S607" s="284"/>
      <c r="T607" s="285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T607" s="286" t="s">
        <v>243</v>
      </c>
      <c r="AU607" s="286" t="s">
        <v>86</v>
      </c>
      <c r="AV607" s="16" t="s">
        <v>250</v>
      </c>
      <c r="AW607" s="16" t="s">
        <v>32</v>
      </c>
      <c r="AX607" s="16" t="s">
        <v>77</v>
      </c>
      <c r="AY607" s="286" t="s">
        <v>235</v>
      </c>
    </row>
    <row r="608" s="14" customFormat="1">
      <c r="A608" s="14"/>
      <c r="B608" s="255"/>
      <c r="C608" s="256"/>
      <c r="D608" s="245" t="s">
        <v>243</v>
      </c>
      <c r="E608" s="257" t="s">
        <v>1</v>
      </c>
      <c r="F608" s="258" t="s">
        <v>245</v>
      </c>
      <c r="G608" s="256"/>
      <c r="H608" s="259">
        <v>24</v>
      </c>
      <c r="I608" s="260"/>
      <c r="J608" s="256"/>
      <c r="K608" s="256"/>
      <c r="L608" s="261"/>
      <c r="M608" s="262"/>
      <c r="N608" s="263"/>
      <c r="O608" s="263"/>
      <c r="P608" s="263"/>
      <c r="Q608" s="263"/>
      <c r="R608" s="263"/>
      <c r="S608" s="263"/>
      <c r="T608" s="26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65" t="s">
        <v>243</v>
      </c>
      <c r="AU608" s="265" t="s">
        <v>86</v>
      </c>
      <c r="AV608" s="14" t="s">
        <v>241</v>
      </c>
      <c r="AW608" s="14" t="s">
        <v>32</v>
      </c>
      <c r="AX608" s="14" t="s">
        <v>84</v>
      </c>
      <c r="AY608" s="265" t="s">
        <v>235</v>
      </c>
    </row>
    <row r="609" s="2" customFormat="1" ht="16.5" customHeight="1">
      <c r="A609" s="39"/>
      <c r="B609" s="40"/>
      <c r="C609" s="287" t="s">
        <v>748</v>
      </c>
      <c r="D609" s="287" t="s">
        <v>518</v>
      </c>
      <c r="E609" s="288" t="s">
        <v>5958</v>
      </c>
      <c r="F609" s="289" t="s">
        <v>5959</v>
      </c>
      <c r="G609" s="290" t="s">
        <v>240</v>
      </c>
      <c r="H609" s="291">
        <v>16</v>
      </c>
      <c r="I609" s="292"/>
      <c r="J609" s="293">
        <f>ROUND(I609*H609,2)</f>
        <v>0</v>
      </c>
      <c r="K609" s="294"/>
      <c r="L609" s="295"/>
      <c r="M609" s="296" t="s">
        <v>1</v>
      </c>
      <c r="N609" s="297" t="s">
        <v>42</v>
      </c>
      <c r="O609" s="92"/>
      <c r="P609" s="239">
        <f>O609*H609</f>
        <v>0</v>
      </c>
      <c r="Q609" s="239">
        <v>0</v>
      </c>
      <c r="R609" s="239">
        <f>Q609*H609</f>
        <v>0</v>
      </c>
      <c r="S609" s="239">
        <v>0</v>
      </c>
      <c r="T609" s="240">
        <f>S609*H609</f>
        <v>0</v>
      </c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R609" s="241" t="s">
        <v>281</v>
      </c>
      <c r="AT609" s="241" t="s">
        <v>518</v>
      </c>
      <c r="AU609" s="241" t="s">
        <v>86</v>
      </c>
      <c r="AY609" s="18" t="s">
        <v>235</v>
      </c>
      <c r="BE609" s="242">
        <f>IF(N609="základní",J609,0)</f>
        <v>0</v>
      </c>
      <c r="BF609" s="242">
        <f>IF(N609="snížená",J609,0)</f>
        <v>0</v>
      </c>
      <c r="BG609" s="242">
        <f>IF(N609="zákl. přenesená",J609,0)</f>
        <v>0</v>
      </c>
      <c r="BH609" s="242">
        <f>IF(N609="sníž. přenesená",J609,0)</f>
        <v>0</v>
      </c>
      <c r="BI609" s="242">
        <f>IF(N609="nulová",J609,0)</f>
        <v>0</v>
      </c>
      <c r="BJ609" s="18" t="s">
        <v>84</v>
      </c>
      <c r="BK609" s="242">
        <f>ROUND(I609*H609,2)</f>
        <v>0</v>
      </c>
      <c r="BL609" s="18" t="s">
        <v>241</v>
      </c>
      <c r="BM609" s="241" t="s">
        <v>5960</v>
      </c>
    </row>
    <row r="610" s="13" customFormat="1">
      <c r="A610" s="13"/>
      <c r="B610" s="243"/>
      <c r="C610" s="244"/>
      <c r="D610" s="245" t="s">
        <v>243</v>
      </c>
      <c r="E610" s="246" t="s">
        <v>1</v>
      </c>
      <c r="F610" s="247" t="s">
        <v>5956</v>
      </c>
      <c r="G610" s="244"/>
      <c r="H610" s="248">
        <v>16</v>
      </c>
      <c r="I610" s="249"/>
      <c r="J610" s="244"/>
      <c r="K610" s="244"/>
      <c r="L610" s="250"/>
      <c r="M610" s="251"/>
      <c r="N610" s="252"/>
      <c r="O610" s="252"/>
      <c r="P610" s="252"/>
      <c r="Q610" s="252"/>
      <c r="R610" s="252"/>
      <c r="S610" s="252"/>
      <c r="T610" s="25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4" t="s">
        <v>243</v>
      </c>
      <c r="AU610" s="254" t="s">
        <v>86</v>
      </c>
      <c r="AV610" s="13" t="s">
        <v>86</v>
      </c>
      <c r="AW610" s="13" t="s">
        <v>32</v>
      </c>
      <c r="AX610" s="13" t="s">
        <v>77</v>
      </c>
      <c r="AY610" s="254" t="s">
        <v>235</v>
      </c>
    </row>
    <row r="611" s="14" customFormat="1">
      <c r="A611" s="14"/>
      <c r="B611" s="255"/>
      <c r="C611" s="256"/>
      <c r="D611" s="245" t="s">
        <v>243</v>
      </c>
      <c r="E611" s="257" t="s">
        <v>1</v>
      </c>
      <c r="F611" s="258" t="s">
        <v>245</v>
      </c>
      <c r="G611" s="256"/>
      <c r="H611" s="259">
        <v>16</v>
      </c>
      <c r="I611" s="260"/>
      <c r="J611" s="256"/>
      <c r="K611" s="256"/>
      <c r="L611" s="261"/>
      <c r="M611" s="262"/>
      <c r="N611" s="263"/>
      <c r="O611" s="263"/>
      <c r="P611" s="263"/>
      <c r="Q611" s="263"/>
      <c r="R611" s="263"/>
      <c r="S611" s="263"/>
      <c r="T611" s="26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65" t="s">
        <v>243</v>
      </c>
      <c r="AU611" s="265" t="s">
        <v>86</v>
      </c>
      <c r="AV611" s="14" t="s">
        <v>241</v>
      </c>
      <c r="AW611" s="14" t="s">
        <v>32</v>
      </c>
      <c r="AX611" s="14" t="s">
        <v>84</v>
      </c>
      <c r="AY611" s="265" t="s">
        <v>235</v>
      </c>
    </row>
    <row r="612" s="2" customFormat="1" ht="24.15" customHeight="1">
      <c r="A612" s="39"/>
      <c r="B612" s="40"/>
      <c r="C612" s="287" t="s">
        <v>756</v>
      </c>
      <c r="D612" s="287" t="s">
        <v>518</v>
      </c>
      <c r="E612" s="288" t="s">
        <v>5961</v>
      </c>
      <c r="F612" s="289" t="s">
        <v>5962</v>
      </c>
      <c r="G612" s="290" t="s">
        <v>240</v>
      </c>
      <c r="H612" s="291">
        <v>8</v>
      </c>
      <c r="I612" s="292"/>
      <c r="J612" s="293">
        <f>ROUND(I612*H612,2)</f>
        <v>0</v>
      </c>
      <c r="K612" s="294"/>
      <c r="L612" s="295"/>
      <c r="M612" s="296" t="s">
        <v>1</v>
      </c>
      <c r="N612" s="297" t="s">
        <v>42</v>
      </c>
      <c r="O612" s="92"/>
      <c r="P612" s="239">
        <f>O612*H612</f>
        <v>0</v>
      </c>
      <c r="Q612" s="239">
        <v>0</v>
      </c>
      <c r="R612" s="239">
        <f>Q612*H612</f>
        <v>0</v>
      </c>
      <c r="S612" s="239">
        <v>0</v>
      </c>
      <c r="T612" s="240">
        <f>S612*H612</f>
        <v>0</v>
      </c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R612" s="241" t="s">
        <v>281</v>
      </c>
      <c r="AT612" s="241" t="s">
        <v>518</v>
      </c>
      <c r="AU612" s="241" t="s">
        <v>86</v>
      </c>
      <c r="AY612" s="18" t="s">
        <v>235</v>
      </c>
      <c r="BE612" s="242">
        <f>IF(N612="základní",J612,0)</f>
        <v>0</v>
      </c>
      <c r="BF612" s="242">
        <f>IF(N612="snížená",J612,0)</f>
        <v>0</v>
      </c>
      <c r="BG612" s="242">
        <f>IF(N612="zákl. přenesená",J612,0)</f>
        <v>0</v>
      </c>
      <c r="BH612" s="242">
        <f>IF(N612="sníž. přenesená",J612,0)</f>
        <v>0</v>
      </c>
      <c r="BI612" s="242">
        <f>IF(N612="nulová",J612,0)</f>
        <v>0</v>
      </c>
      <c r="BJ612" s="18" t="s">
        <v>84</v>
      </c>
      <c r="BK612" s="242">
        <f>ROUND(I612*H612,2)</f>
        <v>0</v>
      </c>
      <c r="BL612" s="18" t="s">
        <v>241</v>
      </c>
      <c r="BM612" s="241" t="s">
        <v>5963</v>
      </c>
    </row>
    <row r="613" s="13" customFormat="1">
      <c r="A613" s="13"/>
      <c r="B613" s="243"/>
      <c r="C613" s="244"/>
      <c r="D613" s="245" t="s">
        <v>243</v>
      </c>
      <c r="E613" s="246" t="s">
        <v>1</v>
      </c>
      <c r="F613" s="247" t="s">
        <v>5957</v>
      </c>
      <c r="G613" s="244"/>
      <c r="H613" s="248">
        <v>8</v>
      </c>
      <c r="I613" s="249"/>
      <c r="J613" s="244"/>
      <c r="K613" s="244"/>
      <c r="L613" s="250"/>
      <c r="M613" s="251"/>
      <c r="N613" s="252"/>
      <c r="O613" s="252"/>
      <c r="P613" s="252"/>
      <c r="Q613" s="252"/>
      <c r="R613" s="252"/>
      <c r="S613" s="252"/>
      <c r="T613" s="25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4" t="s">
        <v>243</v>
      </c>
      <c r="AU613" s="254" t="s">
        <v>86</v>
      </c>
      <c r="AV613" s="13" t="s">
        <v>86</v>
      </c>
      <c r="AW613" s="13" t="s">
        <v>32</v>
      </c>
      <c r="AX613" s="13" t="s">
        <v>77</v>
      </c>
      <c r="AY613" s="254" t="s">
        <v>235</v>
      </c>
    </row>
    <row r="614" s="14" customFormat="1">
      <c r="A614" s="14"/>
      <c r="B614" s="255"/>
      <c r="C614" s="256"/>
      <c r="D614" s="245" t="s">
        <v>243</v>
      </c>
      <c r="E614" s="257" t="s">
        <v>1</v>
      </c>
      <c r="F614" s="258" t="s">
        <v>245</v>
      </c>
      <c r="G614" s="256"/>
      <c r="H614" s="259">
        <v>8</v>
      </c>
      <c r="I614" s="260"/>
      <c r="J614" s="256"/>
      <c r="K614" s="256"/>
      <c r="L614" s="261"/>
      <c r="M614" s="262"/>
      <c r="N614" s="263"/>
      <c r="O614" s="263"/>
      <c r="P614" s="263"/>
      <c r="Q614" s="263"/>
      <c r="R614" s="263"/>
      <c r="S614" s="263"/>
      <c r="T614" s="26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65" t="s">
        <v>243</v>
      </c>
      <c r="AU614" s="265" t="s">
        <v>86</v>
      </c>
      <c r="AV614" s="14" t="s">
        <v>241</v>
      </c>
      <c r="AW614" s="14" t="s">
        <v>32</v>
      </c>
      <c r="AX614" s="14" t="s">
        <v>84</v>
      </c>
      <c r="AY614" s="265" t="s">
        <v>235</v>
      </c>
    </row>
    <row r="615" s="2" customFormat="1" ht="37.8" customHeight="1">
      <c r="A615" s="39"/>
      <c r="B615" s="40"/>
      <c r="C615" s="229" t="s">
        <v>764</v>
      </c>
      <c r="D615" s="229" t="s">
        <v>237</v>
      </c>
      <c r="E615" s="230" t="s">
        <v>5964</v>
      </c>
      <c r="F615" s="231" t="s">
        <v>5965</v>
      </c>
      <c r="G615" s="232" t="s">
        <v>240</v>
      </c>
      <c r="H615" s="233">
        <v>8</v>
      </c>
      <c r="I615" s="234"/>
      <c r="J615" s="235">
        <f>ROUND(I615*H615,2)</f>
        <v>0</v>
      </c>
      <c r="K615" s="236"/>
      <c r="L615" s="45"/>
      <c r="M615" s="237" t="s">
        <v>1</v>
      </c>
      <c r="N615" s="238" t="s">
        <v>42</v>
      </c>
      <c r="O615" s="92"/>
      <c r="P615" s="239">
        <f>O615*H615</f>
        <v>0</v>
      </c>
      <c r="Q615" s="239">
        <v>0</v>
      </c>
      <c r="R615" s="239">
        <f>Q615*H615</f>
        <v>0</v>
      </c>
      <c r="S615" s="239">
        <v>0</v>
      </c>
      <c r="T615" s="240">
        <f>S615*H615</f>
        <v>0</v>
      </c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R615" s="241" t="s">
        <v>241</v>
      </c>
      <c r="AT615" s="241" t="s">
        <v>237</v>
      </c>
      <c r="AU615" s="241" t="s">
        <v>86</v>
      </c>
      <c r="AY615" s="18" t="s">
        <v>235</v>
      </c>
      <c r="BE615" s="242">
        <f>IF(N615="základní",J615,0)</f>
        <v>0</v>
      </c>
      <c r="BF615" s="242">
        <f>IF(N615="snížená",J615,0)</f>
        <v>0</v>
      </c>
      <c r="BG615" s="242">
        <f>IF(N615="zákl. přenesená",J615,0)</f>
        <v>0</v>
      </c>
      <c r="BH615" s="242">
        <f>IF(N615="sníž. přenesená",J615,0)</f>
        <v>0</v>
      </c>
      <c r="BI615" s="242">
        <f>IF(N615="nulová",J615,0)</f>
        <v>0</v>
      </c>
      <c r="BJ615" s="18" t="s">
        <v>84</v>
      </c>
      <c r="BK615" s="242">
        <f>ROUND(I615*H615,2)</f>
        <v>0</v>
      </c>
      <c r="BL615" s="18" t="s">
        <v>241</v>
      </c>
      <c r="BM615" s="241" t="s">
        <v>5966</v>
      </c>
    </row>
    <row r="616" s="13" customFormat="1">
      <c r="A616" s="13"/>
      <c r="B616" s="243"/>
      <c r="C616" s="244"/>
      <c r="D616" s="245" t="s">
        <v>243</v>
      </c>
      <c r="E616" s="246" t="s">
        <v>1</v>
      </c>
      <c r="F616" s="247" t="s">
        <v>5967</v>
      </c>
      <c r="G616" s="244"/>
      <c r="H616" s="248">
        <v>8</v>
      </c>
      <c r="I616" s="249"/>
      <c r="J616" s="244"/>
      <c r="K616" s="244"/>
      <c r="L616" s="250"/>
      <c r="M616" s="251"/>
      <c r="N616" s="252"/>
      <c r="O616" s="252"/>
      <c r="P616" s="252"/>
      <c r="Q616" s="252"/>
      <c r="R616" s="252"/>
      <c r="S616" s="252"/>
      <c r="T616" s="25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4" t="s">
        <v>243</v>
      </c>
      <c r="AU616" s="254" t="s">
        <v>86</v>
      </c>
      <c r="AV616" s="13" t="s">
        <v>86</v>
      </c>
      <c r="AW616" s="13" t="s">
        <v>32</v>
      </c>
      <c r="AX616" s="13" t="s">
        <v>77</v>
      </c>
      <c r="AY616" s="254" t="s">
        <v>235</v>
      </c>
    </row>
    <row r="617" s="14" customFormat="1">
      <c r="A617" s="14"/>
      <c r="B617" s="255"/>
      <c r="C617" s="256"/>
      <c r="D617" s="245" t="s">
        <v>243</v>
      </c>
      <c r="E617" s="257" t="s">
        <v>1</v>
      </c>
      <c r="F617" s="258" t="s">
        <v>245</v>
      </c>
      <c r="G617" s="256"/>
      <c r="H617" s="259">
        <v>8</v>
      </c>
      <c r="I617" s="260"/>
      <c r="J617" s="256"/>
      <c r="K617" s="256"/>
      <c r="L617" s="261"/>
      <c r="M617" s="262"/>
      <c r="N617" s="263"/>
      <c r="O617" s="263"/>
      <c r="P617" s="263"/>
      <c r="Q617" s="263"/>
      <c r="R617" s="263"/>
      <c r="S617" s="263"/>
      <c r="T617" s="26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65" t="s">
        <v>243</v>
      </c>
      <c r="AU617" s="265" t="s">
        <v>86</v>
      </c>
      <c r="AV617" s="14" t="s">
        <v>241</v>
      </c>
      <c r="AW617" s="14" t="s">
        <v>32</v>
      </c>
      <c r="AX617" s="14" t="s">
        <v>84</v>
      </c>
      <c r="AY617" s="265" t="s">
        <v>235</v>
      </c>
    </row>
    <row r="618" s="2" customFormat="1" ht="24.15" customHeight="1">
      <c r="A618" s="39"/>
      <c r="B618" s="40"/>
      <c r="C618" s="287" t="s">
        <v>769</v>
      </c>
      <c r="D618" s="287" t="s">
        <v>518</v>
      </c>
      <c r="E618" s="288" t="s">
        <v>5968</v>
      </c>
      <c r="F618" s="289" t="s">
        <v>5969</v>
      </c>
      <c r="G618" s="290" t="s">
        <v>240</v>
      </c>
      <c r="H618" s="291">
        <v>8</v>
      </c>
      <c r="I618" s="292"/>
      <c r="J618" s="293">
        <f>ROUND(I618*H618,2)</f>
        <v>0</v>
      </c>
      <c r="K618" s="294"/>
      <c r="L618" s="295"/>
      <c r="M618" s="296" t="s">
        <v>1</v>
      </c>
      <c r="N618" s="297" t="s">
        <v>42</v>
      </c>
      <c r="O618" s="92"/>
      <c r="P618" s="239">
        <f>O618*H618</f>
        <v>0</v>
      </c>
      <c r="Q618" s="239">
        <v>0</v>
      </c>
      <c r="R618" s="239">
        <f>Q618*H618</f>
        <v>0</v>
      </c>
      <c r="S618" s="239">
        <v>0</v>
      </c>
      <c r="T618" s="240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41" t="s">
        <v>281</v>
      </c>
      <c r="AT618" s="241" t="s">
        <v>518</v>
      </c>
      <c r="AU618" s="241" t="s">
        <v>86</v>
      </c>
      <c r="AY618" s="18" t="s">
        <v>235</v>
      </c>
      <c r="BE618" s="242">
        <f>IF(N618="základní",J618,0)</f>
        <v>0</v>
      </c>
      <c r="BF618" s="242">
        <f>IF(N618="snížená",J618,0)</f>
        <v>0</v>
      </c>
      <c r="BG618" s="242">
        <f>IF(N618="zákl. přenesená",J618,0)</f>
        <v>0</v>
      </c>
      <c r="BH618" s="242">
        <f>IF(N618="sníž. přenesená",J618,0)</f>
        <v>0</v>
      </c>
      <c r="BI618" s="242">
        <f>IF(N618="nulová",J618,0)</f>
        <v>0</v>
      </c>
      <c r="BJ618" s="18" t="s">
        <v>84</v>
      </c>
      <c r="BK618" s="242">
        <f>ROUND(I618*H618,2)</f>
        <v>0</v>
      </c>
      <c r="BL618" s="18" t="s">
        <v>241</v>
      </c>
      <c r="BM618" s="241" t="s">
        <v>5970</v>
      </c>
    </row>
    <row r="619" s="13" customFormat="1">
      <c r="A619" s="13"/>
      <c r="B619" s="243"/>
      <c r="C619" s="244"/>
      <c r="D619" s="245" t="s">
        <v>243</v>
      </c>
      <c r="E619" s="246" t="s">
        <v>1</v>
      </c>
      <c r="F619" s="247" t="s">
        <v>5967</v>
      </c>
      <c r="G619" s="244"/>
      <c r="H619" s="248">
        <v>8</v>
      </c>
      <c r="I619" s="249"/>
      <c r="J619" s="244"/>
      <c r="K619" s="244"/>
      <c r="L619" s="250"/>
      <c r="M619" s="251"/>
      <c r="N619" s="252"/>
      <c r="O619" s="252"/>
      <c r="P619" s="252"/>
      <c r="Q619" s="252"/>
      <c r="R619" s="252"/>
      <c r="S619" s="252"/>
      <c r="T619" s="25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4" t="s">
        <v>243</v>
      </c>
      <c r="AU619" s="254" t="s">
        <v>86</v>
      </c>
      <c r="AV619" s="13" t="s">
        <v>86</v>
      </c>
      <c r="AW619" s="13" t="s">
        <v>32</v>
      </c>
      <c r="AX619" s="13" t="s">
        <v>77</v>
      </c>
      <c r="AY619" s="254" t="s">
        <v>235</v>
      </c>
    </row>
    <row r="620" s="14" customFormat="1">
      <c r="A620" s="14"/>
      <c r="B620" s="255"/>
      <c r="C620" s="256"/>
      <c r="D620" s="245" t="s">
        <v>243</v>
      </c>
      <c r="E620" s="257" t="s">
        <v>1</v>
      </c>
      <c r="F620" s="258" t="s">
        <v>245</v>
      </c>
      <c r="G620" s="256"/>
      <c r="H620" s="259">
        <v>8</v>
      </c>
      <c r="I620" s="260"/>
      <c r="J620" s="256"/>
      <c r="K620" s="256"/>
      <c r="L620" s="261"/>
      <c r="M620" s="262"/>
      <c r="N620" s="263"/>
      <c r="O620" s="263"/>
      <c r="P620" s="263"/>
      <c r="Q620" s="263"/>
      <c r="R620" s="263"/>
      <c r="S620" s="263"/>
      <c r="T620" s="26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65" t="s">
        <v>243</v>
      </c>
      <c r="AU620" s="265" t="s">
        <v>86</v>
      </c>
      <c r="AV620" s="14" t="s">
        <v>241</v>
      </c>
      <c r="AW620" s="14" t="s">
        <v>32</v>
      </c>
      <c r="AX620" s="14" t="s">
        <v>84</v>
      </c>
      <c r="AY620" s="265" t="s">
        <v>235</v>
      </c>
    </row>
    <row r="621" s="12" customFormat="1" ht="22.8" customHeight="1">
      <c r="A621" s="12"/>
      <c r="B621" s="213"/>
      <c r="C621" s="214"/>
      <c r="D621" s="215" t="s">
        <v>76</v>
      </c>
      <c r="E621" s="227" t="s">
        <v>773</v>
      </c>
      <c r="F621" s="227" t="s">
        <v>5971</v>
      </c>
      <c r="G621" s="214"/>
      <c r="H621" s="214"/>
      <c r="I621" s="217"/>
      <c r="J621" s="228">
        <f>BK621</f>
        <v>0</v>
      </c>
      <c r="K621" s="214"/>
      <c r="L621" s="219"/>
      <c r="M621" s="220"/>
      <c r="N621" s="221"/>
      <c r="O621" s="221"/>
      <c r="P621" s="222">
        <f>SUM(P622:P663)</f>
        <v>0</v>
      </c>
      <c r="Q621" s="221"/>
      <c r="R621" s="222">
        <f>SUM(R622:R663)</f>
        <v>0</v>
      </c>
      <c r="S621" s="221"/>
      <c r="T621" s="223">
        <f>SUM(T622:T663)</f>
        <v>0</v>
      </c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R621" s="224" t="s">
        <v>84</v>
      </c>
      <c r="AT621" s="225" t="s">
        <v>76</v>
      </c>
      <c r="AU621" s="225" t="s">
        <v>84</v>
      </c>
      <c r="AY621" s="224" t="s">
        <v>235</v>
      </c>
      <c r="BK621" s="226">
        <f>SUM(BK622:BK663)</f>
        <v>0</v>
      </c>
    </row>
    <row r="622" s="2" customFormat="1" ht="33" customHeight="1">
      <c r="A622" s="39"/>
      <c r="B622" s="40"/>
      <c r="C622" s="229" t="s">
        <v>773</v>
      </c>
      <c r="D622" s="229" t="s">
        <v>237</v>
      </c>
      <c r="E622" s="230" t="s">
        <v>5972</v>
      </c>
      <c r="F622" s="231" t="s">
        <v>5973</v>
      </c>
      <c r="G622" s="232" t="s">
        <v>163</v>
      </c>
      <c r="H622" s="233">
        <v>2.7160000000000002</v>
      </c>
      <c r="I622" s="234"/>
      <c r="J622" s="235">
        <f>ROUND(I622*H622,2)</f>
        <v>0</v>
      </c>
      <c r="K622" s="236"/>
      <c r="L622" s="45"/>
      <c r="M622" s="237" t="s">
        <v>1</v>
      </c>
      <c r="N622" s="238" t="s">
        <v>42</v>
      </c>
      <c r="O622" s="92"/>
      <c r="P622" s="239">
        <f>O622*H622</f>
        <v>0</v>
      </c>
      <c r="Q622" s="239">
        <v>0</v>
      </c>
      <c r="R622" s="239">
        <f>Q622*H622</f>
        <v>0</v>
      </c>
      <c r="S622" s="239">
        <v>0</v>
      </c>
      <c r="T622" s="240">
        <f>S622*H622</f>
        <v>0</v>
      </c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R622" s="241" t="s">
        <v>241</v>
      </c>
      <c r="AT622" s="241" t="s">
        <v>237</v>
      </c>
      <c r="AU622" s="241" t="s">
        <v>86</v>
      </c>
      <c r="AY622" s="18" t="s">
        <v>235</v>
      </c>
      <c r="BE622" s="242">
        <f>IF(N622="základní",J622,0)</f>
        <v>0</v>
      </c>
      <c r="BF622" s="242">
        <f>IF(N622="snížená",J622,0)</f>
        <v>0</v>
      </c>
      <c r="BG622" s="242">
        <f>IF(N622="zákl. přenesená",J622,0)</f>
        <v>0</v>
      </c>
      <c r="BH622" s="242">
        <f>IF(N622="sníž. přenesená",J622,0)</f>
        <v>0</v>
      </c>
      <c r="BI622" s="242">
        <f>IF(N622="nulová",J622,0)</f>
        <v>0</v>
      </c>
      <c r="BJ622" s="18" t="s">
        <v>84</v>
      </c>
      <c r="BK622" s="242">
        <f>ROUND(I622*H622,2)</f>
        <v>0</v>
      </c>
      <c r="BL622" s="18" t="s">
        <v>241</v>
      </c>
      <c r="BM622" s="241" t="s">
        <v>5974</v>
      </c>
    </row>
    <row r="623" s="13" customFormat="1">
      <c r="A623" s="13"/>
      <c r="B623" s="243"/>
      <c r="C623" s="244"/>
      <c r="D623" s="245" t="s">
        <v>243</v>
      </c>
      <c r="E623" s="246" t="s">
        <v>1</v>
      </c>
      <c r="F623" s="247" t="s">
        <v>5975</v>
      </c>
      <c r="G623" s="244"/>
      <c r="H623" s="248">
        <v>2.7160000000000002</v>
      </c>
      <c r="I623" s="249"/>
      <c r="J623" s="244"/>
      <c r="K623" s="244"/>
      <c r="L623" s="250"/>
      <c r="M623" s="251"/>
      <c r="N623" s="252"/>
      <c r="O623" s="252"/>
      <c r="P623" s="252"/>
      <c r="Q623" s="252"/>
      <c r="R623" s="252"/>
      <c r="S623" s="252"/>
      <c r="T623" s="25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4" t="s">
        <v>243</v>
      </c>
      <c r="AU623" s="254" t="s">
        <v>86</v>
      </c>
      <c r="AV623" s="13" t="s">
        <v>86</v>
      </c>
      <c r="AW623" s="13" t="s">
        <v>32</v>
      </c>
      <c r="AX623" s="13" t="s">
        <v>77</v>
      </c>
      <c r="AY623" s="254" t="s">
        <v>235</v>
      </c>
    </row>
    <row r="624" s="14" customFormat="1">
      <c r="A624" s="14"/>
      <c r="B624" s="255"/>
      <c r="C624" s="256"/>
      <c r="D624" s="245" t="s">
        <v>243</v>
      </c>
      <c r="E624" s="257" t="s">
        <v>1</v>
      </c>
      <c r="F624" s="258" t="s">
        <v>245</v>
      </c>
      <c r="G624" s="256"/>
      <c r="H624" s="259">
        <v>2.7160000000000002</v>
      </c>
      <c r="I624" s="260"/>
      <c r="J624" s="256"/>
      <c r="K624" s="256"/>
      <c r="L624" s="261"/>
      <c r="M624" s="262"/>
      <c r="N624" s="263"/>
      <c r="O624" s="263"/>
      <c r="P624" s="263"/>
      <c r="Q624" s="263"/>
      <c r="R624" s="263"/>
      <c r="S624" s="263"/>
      <c r="T624" s="26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65" t="s">
        <v>243</v>
      </c>
      <c r="AU624" s="265" t="s">
        <v>86</v>
      </c>
      <c r="AV624" s="14" t="s">
        <v>241</v>
      </c>
      <c r="AW624" s="14" t="s">
        <v>32</v>
      </c>
      <c r="AX624" s="14" t="s">
        <v>84</v>
      </c>
      <c r="AY624" s="265" t="s">
        <v>235</v>
      </c>
    </row>
    <row r="625" s="2" customFormat="1" ht="24.15" customHeight="1">
      <c r="A625" s="39"/>
      <c r="B625" s="40"/>
      <c r="C625" s="229" t="s">
        <v>777</v>
      </c>
      <c r="D625" s="229" t="s">
        <v>237</v>
      </c>
      <c r="E625" s="230" t="s">
        <v>5976</v>
      </c>
      <c r="F625" s="231" t="s">
        <v>5977</v>
      </c>
      <c r="G625" s="232" t="s">
        <v>240</v>
      </c>
      <c r="H625" s="233">
        <v>13</v>
      </c>
      <c r="I625" s="234"/>
      <c r="J625" s="235">
        <f>ROUND(I625*H625,2)</f>
        <v>0</v>
      </c>
      <c r="K625" s="236"/>
      <c r="L625" s="45"/>
      <c r="M625" s="237" t="s">
        <v>1</v>
      </c>
      <c r="N625" s="238" t="s">
        <v>42</v>
      </c>
      <c r="O625" s="92"/>
      <c r="P625" s="239">
        <f>O625*H625</f>
        <v>0</v>
      </c>
      <c r="Q625" s="239">
        <v>0</v>
      </c>
      <c r="R625" s="239">
        <f>Q625*H625</f>
        <v>0</v>
      </c>
      <c r="S625" s="239">
        <v>0</v>
      </c>
      <c r="T625" s="240">
        <f>S625*H625</f>
        <v>0</v>
      </c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R625" s="241" t="s">
        <v>241</v>
      </c>
      <c r="AT625" s="241" t="s">
        <v>237</v>
      </c>
      <c r="AU625" s="241" t="s">
        <v>86</v>
      </c>
      <c r="AY625" s="18" t="s">
        <v>235</v>
      </c>
      <c r="BE625" s="242">
        <f>IF(N625="základní",J625,0)</f>
        <v>0</v>
      </c>
      <c r="BF625" s="242">
        <f>IF(N625="snížená",J625,0)</f>
        <v>0</v>
      </c>
      <c r="BG625" s="242">
        <f>IF(N625="zákl. přenesená",J625,0)</f>
        <v>0</v>
      </c>
      <c r="BH625" s="242">
        <f>IF(N625="sníž. přenesená",J625,0)</f>
        <v>0</v>
      </c>
      <c r="BI625" s="242">
        <f>IF(N625="nulová",J625,0)</f>
        <v>0</v>
      </c>
      <c r="BJ625" s="18" t="s">
        <v>84</v>
      </c>
      <c r="BK625" s="242">
        <f>ROUND(I625*H625,2)</f>
        <v>0</v>
      </c>
      <c r="BL625" s="18" t="s">
        <v>241</v>
      </c>
      <c r="BM625" s="241" t="s">
        <v>5978</v>
      </c>
    </row>
    <row r="626" s="13" customFormat="1">
      <c r="A626" s="13"/>
      <c r="B626" s="243"/>
      <c r="C626" s="244"/>
      <c r="D626" s="245" t="s">
        <v>243</v>
      </c>
      <c r="E626" s="246" t="s">
        <v>1</v>
      </c>
      <c r="F626" s="247" t="s">
        <v>5847</v>
      </c>
      <c r="G626" s="244"/>
      <c r="H626" s="248">
        <v>13</v>
      </c>
      <c r="I626" s="249"/>
      <c r="J626" s="244"/>
      <c r="K626" s="244"/>
      <c r="L626" s="250"/>
      <c r="M626" s="251"/>
      <c r="N626" s="252"/>
      <c r="O626" s="252"/>
      <c r="P626" s="252"/>
      <c r="Q626" s="252"/>
      <c r="R626" s="252"/>
      <c r="S626" s="252"/>
      <c r="T626" s="25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4" t="s">
        <v>243</v>
      </c>
      <c r="AU626" s="254" t="s">
        <v>86</v>
      </c>
      <c r="AV626" s="13" t="s">
        <v>86</v>
      </c>
      <c r="AW626" s="13" t="s">
        <v>32</v>
      </c>
      <c r="AX626" s="13" t="s">
        <v>77</v>
      </c>
      <c r="AY626" s="254" t="s">
        <v>235</v>
      </c>
    </row>
    <row r="627" s="14" customFormat="1">
      <c r="A627" s="14"/>
      <c r="B627" s="255"/>
      <c r="C627" s="256"/>
      <c r="D627" s="245" t="s">
        <v>243</v>
      </c>
      <c r="E627" s="257" t="s">
        <v>1</v>
      </c>
      <c r="F627" s="258" t="s">
        <v>245</v>
      </c>
      <c r="G627" s="256"/>
      <c r="H627" s="259">
        <v>13</v>
      </c>
      <c r="I627" s="260"/>
      <c r="J627" s="256"/>
      <c r="K627" s="256"/>
      <c r="L627" s="261"/>
      <c r="M627" s="262"/>
      <c r="N627" s="263"/>
      <c r="O627" s="263"/>
      <c r="P627" s="263"/>
      <c r="Q627" s="263"/>
      <c r="R627" s="263"/>
      <c r="S627" s="263"/>
      <c r="T627" s="26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65" t="s">
        <v>243</v>
      </c>
      <c r="AU627" s="265" t="s">
        <v>86</v>
      </c>
      <c r="AV627" s="14" t="s">
        <v>241</v>
      </c>
      <c r="AW627" s="14" t="s">
        <v>32</v>
      </c>
      <c r="AX627" s="14" t="s">
        <v>84</v>
      </c>
      <c r="AY627" s="265" t="s">
        <v>235</v>
      </c>
    </row>
    <row r="628" s="2" customFormat="1" ht="21.75" customHeight="1">
      <c r="A628" s="39"/>
      <c r="B628" s="40"/>
      <c r="C628" s="287" t="s">
        <v>782</v>
      </c>
      <c r="D628" s="287" t="s">
        <v>518</v>
      </c>
      <c r="E628" s="288" t="s">
        <v>5979</v>
      </c>
      <c r="F628" s="289" t="s">
        <v>5980</v>
      </c>
      <c r="G628" s="290" t="s">
        <v>240</v>
      </c>
      <c r="H628" s="291">
        <v>13.130000000000001</v>
      </c>
      <c r="I628" s="292"/>
      <c r="J628" s="293">
        <f>ROUND(I628*H628,2)</f>
        <v>0</v>
      </c>
      <c r="K628" s="294"/>
      <c r="L628" s="295"/>
      <c r="M628" s="296" t="s">
        <v>1</v>
      </c>
      <c r="N628" s="297" t="s">
        <v>42</v>
      </c>
      <c r="O628" s="92"/>
      <c r="P628" s="239">
        <f>O628*H628</f>
        <v>0</v>
      </c>
      <c r="Q628" s="239">
        <v>0</v>
      </c>
      <c r="R628" s="239">
        <f>Q628*H628</f>
        <v>0</v>
      </c>
      <c r="S628" s="239">
        <v>0</v>
      </c>
      <c r="T628" s="240">
        <f>S628*H628</f>
        <v>0</v>
      </c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R628" s="241" t="s">
        <v>281</v>
      </c>
      <c r="AT628" s="241" t="s">
        <v>518</v>
      </c>
      <c r="AU628" s="241" t="s">
        <v>86</v>
      </c>
      <c r="AY628" s="18" t="s">
        <v>235</v>
      </c>
      <c r="BE628" s="242">
        <f>IF(N628="základní",J628,0)</f>
        <v>0</v>
      </c>
      <c r="BF628" s="242">
        <f>IF(N628="snížená",J628,0)</f>
        <v>0</v>
      </c>
      <c r="BG628" s="242">
        <f>IF(N628="zákl. přenesená",J628,0)</f>
        <v>0</v>
      </c>
      <c r="BH628" s="242">
        <f>IF(N628="sníž. přenesená",J628,0)</f>
        <v>0</v>
      </c>
      <c r="BI628" s="242">
        <f>IF(N628="nulová",J628,0)</f>
        <v>0</v>
      </c>
      <c r="BJ628" s="18" t="s">
        <v>84</v>
      </c>
      <c r="BK628" s="242">
        <f>ROUND(I628*H628,2)</f>
        <v>0</v>
      </c>
      <c r="BL628" s="18" t="s">
        <v>241</v>
      </c>
      <c r="BM628" s="241" t="s">
        <v>5981</v>
      </c>
    </row>
    <row r="629" s="13" customFormat="1">
      <c r="A629" s="13"/>
      <c r="B629" s="243"/>
      <c r="C629" s="244"/>
      <c r="D629" s="245" t="s">
        <v>243</v>
      </c>
      <c r="E629" s="246" t="s">
        <v>1</v>
      </c>
      <c r="F629" s="247" t="s">
        <v>5851</v>
      </c>
      <c r="G629" s="244"/>
      <c r="H629" s="248">
        <v>13.130000000000001</v>
      </c>
      <c r="I629" s="249"/>
      <c r="J629" s="244"/>
      <c r="K629" s="244"/>
      <c r="L629" s="250"/>
      <c r="M629" s="251"/>
      <c r="N629" s="252"/>
      <c r="O629" s="252"/>
      <c r="P629" s="252"/>
      <c r="Q629" s="252"/>
      <c r="R629" s="252"/>
      <c r="S629" s="252"/>
      <c r="T629" s="25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4" t="s">
        <v>243</v>
      </c>
      <c r="AU629" s="254" t="s">
        <v>86</v>
      </c>
      <c r="AV629" s="13" t="s">
        <v>86</v>
      </c>
      <c r="AW629" s="13" t="s">
        <v>32</v>
      </c>
      <c r="AX629" s="13" t="s">
        <v>77</v>
      </c>
      <c r="AY629" s="254" t="s">
        <v>235</v>
      </c>
    </row>
    <row r="630" s="14" customFormat="1">
      <c r="A630" s="14"/>
      <c r="B630" s="255"/>
      <c r="C630" s="256"/>
      <c r="D630" s="245" t="s">
        <v>243</v>
      </c>
      <c r="E630" s="257" t="s">
        <v>1</v>
      </c>
      <c r="F630" s="258" t="s">
        <v>245</v>
      </c>
      <c r="G630" s="256"/>
      <c r="H630" s="259">
        <v>13.130000000000001</v>
      </c>
      <c r="I630" s="260"/>
      <c r="J630" s="256"/>
      <c r="K630" s="256"/>
      <c r="L630" s="261"/>
      <c r="M630" s="262"/>
      <c r="N630" s="263"/>
      <c r="O630" s="263"/>
      <c r="P630" s="263"/>
      <c r="Q630" s="263"/>
      <c r="R630" s="263"/>
      <c r="S630" s="263"/>
      <c r="T630" s="26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65" t="s">
        <v>243</v>
      </c>
      <c r="AU630" s="265" t="s">
        <v>86</v>
      </c>
      <c r="AV630" s="14" t="s">
        <v>241</v>
      </c>
      <c r="AW630" s="14" t="s">
        <v>32</v>
      </c>
      <c r="AX630" s="14" t="s">
        <v>84</v>
      </c>
      <c r="AY630" s="265" t="s">
        <v>235</v>
      </c>
    </row>
    <row r="631" s="2" customFormat="1" ht="24.15" customHeight="1">
      <c r="A631" s="39"/>
      <c r="B631" s="40"/>
      <c r="C631" s="229" t="s">
        <v>790</v>
      </c>
      <c r="D631" s="229" t="s">
        <v>237</v>
      </c>
      <c r="E631" s="230" t="s">
        <v>5982</v>
      </c>
      <c r="F631" s="231" t="s">
        <v>5983</v>
      </c>
      <c r="G631" s="232" t="s">
        <v>240</v>
      </c>
      <c r="H631" s="233">
        <v>13</v>
      </c>
      <c r="I631" s="234"/>
      <c r="J631" s="235">
        <f>ROUND(I631*H631,2)</f>
        <v>0</v>
      </c>
      <c r="K631" s="236"/>
      <c r="L631" s="45"/>
      <c r="M631" s="237" t="s">
        <v>1</v>
      </c>
      <c r="N631" s="238" t="s">
        <v>42</v>
      </c>
      <c r="O631" s="92"/>
      <c r="P631" s="239">
        <f>O631*H631</f>
        <v>0</v>
      </c>
      <c r="Q631" s="239">
        <v>0</v>
      </c>
      <c r="R631" s="239">
        <f>Q631*H631</f>
        <v>0</v>
      </c>
      <c r="S631" s="239">
        <v>0</v>
      </c>
      <c r="T631" s="240">
        <f>S631*H631</f>
        <v>0</v>
      </c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R631" s="241" t="s">
        <v>241</v>
      </c>
      <c r="AT631" s="241" t="s">
        <v>237</v>
      </c>
      <c r="AU631" s="241" t="s">
        <v>86</v>
      </c>
      <c r="AY631" s="18" t="s">
        <v>235</v>
      </c>
      <c r="BE631" s="242">
        <f>IF(N631="základní",J631,0)</f>
        <v>0</v>
      </c>
      <c r="BF631" s="242">
        <f>IF(N631="snížená",J631,0)</f>
        <v>0</v>
      </c>
      <c r="BG631" s="242">
        <f>IF(N631="zákl. přenesená",J631,0)</f>
        <v>0</v>
      </c>
      <c r="BH631" s="242">
        <f>IF(N631="sníž. přenesená",J631,0)</f>
        <v>0</v>
      </c>
      <c r="BI631" s="242">
        <f>IF(N631="nulová",J631,0)</f>
        <v>0</v>
      </c>
      <c r="BJ631" s="18" t="s">
        <v>84</v>
      </c>
      <c r="BK631" s="242">
        <f>ROUND(I631*H631,2)</f>
        <v>0</v>
      </c>
      <c r="BL631" s="18" t="s">
        <v>241</v>
      </c>
      <c r="BM631" s="241" t="s">
        <v>5984</v>
      </c>
    </row>
    <row r="632" s="13" customFormat="1">
      <c r="A632" s="13"/>
      <c r="B632" s="243"/>
      <c r="C632" s="244"/>
      <c r="D632" s="245" t="s">
        <v>243</v>
      </c>
      <c r="E632" s="246" t="s">
        <v>1</v>
      </c>
      <c r="F632" s="247" t="s">
        <v>5985</v>
      </c>
      <c r="G632" s="244"/>
      <c r="H632" s="248">
        <v>13</v>
      </c>
      <c r="I632" s="249"/>
      <c r="J632" s="244"/>
      <c r="K632" s="244"/>
      <c r="L632" s="250"/>
      <c r="M632" s="251"/>
      <c r="N632" s="252"/>
      <c r="O632" s="252"/>
      <c r="P632" s="252"/>
      <c r="Q632" s="252"/>
      <c r="R632" s="252"/>
      <c r="S632" s="252"/>
      <c r="T632" s="25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4" t="s">
        <v>243</v>
      </c>
      <c r="AU632" s="254" t="s">
        <v>86</v>
      </c>
      <c r="AV632" s="13" t="s">
        <v>86</v>
      </c>
      <c r="AW632" s="13" t="s">
        <v>32</v>
      </c>
      <c r="AX632" s="13" t="s">
        <v>77</v>
      </c>
      <c r="AY632" s="254" t="s">
        <v>235</v>
      </c>
    </row>
    <row r="633" s="14" customFormat="1">
      <c r="A633" s="14"/>
      <c r="B633" s="255"/>
      <c r="C633" s="256"/>
      <c r="D633" s="245" t="s">
        <v>243</v>
      </c>
      <c r="E633" s="257" t="s">
        <v>1</v>
      </c>
      <c r="F633" s="258" t="s">
        <v>245</v>
      </c>
      <c r="G633" s="256"/>
      <c r="H633" s="259">
        <v>13</v>
      </c>
      <c r="I633" s="260"/>
      <c r="J633" s="256"/>
      <c r="K633" s="256"/>
      <c r="L633" s="261"/>
      <c r="M633" s="262"/>
      <c r="N633" s="263"/>
      <c r="O633" s="263"/>
      <c r="P633" s="263"/>
      <c r="Q633" s="263"/>
      <c r="R633" s="263"/>
      <c r="S633" s="263"/>
      <c r="T633" s="26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65" t="s">
        <v>243</v>
      </c>
      <c r="AU633" s="265" t="s">
        <v>86</v>
      </c>
      <c r="AV633" s="14" t="s">
        <v>241</v>
      </c>
      <c r="AW633" s="14" t="s">
        <v>32</v>
      </c>
      <c r="AX633" s="14" t="s">
        <v>84</v>
      </c>
      <c r="AY633" s="265" t="s">
        <v>235</v>
      </c>
    </row>
    <row r="634" s="2" customFormat="1" ht="24.15" customHeight="1">
      <c r="A634" s="39"/>
      <c r="B634" s="40"/>
      <c r="C634" s="287" t="s">
        <v>795</v>
      </c>
      <c r="D634" s="287" t="s">
        <v>518</v>
      </c>
      <c r="E634" s="288" t="s">
        <v>5986</v>
      </c>
      <c r="F634" s="289" t="s">
        <v>5987</v>
      </c>
      <c r="G634" s="290" t="s">
        <v>240</v>
      </c>
      <c r="H634" s="291">
        <v>13.130000000000001</v>
      </c>
      <c r="I634" s="292"/>
      <c r="J634" s="293">
        <f>ROUND(I634*H634,2)</f>
        <v>0</v>
      </c>
      <c r="K634" s="294"/>
      <c r="L634" s="295"/>
      <c r="M634" s="296" t="s">
        <v>1</v>
      </c>
      <c r="N634" s="297" t="s">
        <v>42</v>
      </c>
      <c r="O634" s="92"/>
      <c r="P634" s="239">
        <f>O634*H634</f>
        <v>0</v>
      </c>
      <c r="Q634" s="239">
        <v>0</v>
      </c>
      <c r="R634" s="239">
        <f>Q634*H634</f>
        <v>0</v>
      </c>
      <c r="S634" s="239">
        <v>0</v>
      </c>
      <c r="T634" s="240">
        <f>S634*H634</f>
        <v>0</v>
      </c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R634" s="241" t="s">
        <v>281</v>
      </c>
      <c r="AT634" s="241" t="s">
        <v>518</v>
      </c>
      <c r="AU634" s="241" t="s">
        <v>86</v>
      </c>
      <c r="AY634" s="18" t="s">
        <v>235</v>
      </c>
      <c r="BE634" s="242">
        <f>IF(N634="základní",J634,0)</f>
        <v>0</v>
      </c>
      <c r="BF634" s="242">
        <f>IF(N634="snížená",J634,0)</f>
        <v>0</v>
      </c>
      <c r="BG634" s="242">
        <f>IF(N634="zákl. přenesená",J634,0)</f>
        <v>0</v>
      </c>
      <c r="BH634" s="242">
        <f>IF(N634="sníž. přenesená",J634,0)</f>
        <v>0</v>
      </c>
      <c r="BI634" s="242">
        <f>IF(N634="nulová",J634,0)</f>
        <v>0</v>
      </c>
      <c r="BJ634" s="18" t="s">
        <v>84</v>
      </c>
      <c r="BK634" s="242">
        <f>ROUND(I634*H634,2)</f>
        <v>0</v>
      </c>
      <c r="BL634" s="18" t="s">
        <v>241</v>
      </c>
      <c r="BM634" s="241" t="s">
        <v>5988</v>
      </c>
    </row>
    <row r="635" s="13" customFormat="1">
      <c r="A635" s="13"/>
      <c r="B635" s="243"/>
      <c r="C635" s="244"/>
      <c r="D635" s="245" t="s">
        <v>243</v>
      </c>
      <c r="E635" s="246" t="s">
        <v>1</v>
      </c>
      <c r="F635" s="247" t="s">
        <v>5851</v>
      </c>
      <c r="G635" s="244"/>
      <c r="H635" s="248">
        <v>13.130000000000001</v>
      </c>
      <c r="I635" s="249"/>
      <c r="J635" s="244"/>
      <c r="K635" s="244"/>
      <c r="L635" s="250"/>
      <c r="M635" s="251"/>
      <c r="N635" s="252"/>
      <c r="O635" s="252"/>
      <c r="P635" s="252"/>
      <c r="Q635" s="252"/>
      <c r="R635" s="252"/>
      <c r="S635" s="252"/>
      <c r="T635" s="25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4" t="s">
        <v>243</v>
      </c>
      <c r="AU635" s="254" t="s">
        <v>86</v>
      </c>
      <c r="AV635" s="13" t="s">
        <v>86</v>
      </c>
      <c r="AW635" s="13" t="s">
        <v>32</v>
      </c>
      <c r="AX635" s="13" t="s">
        <v>77</v>
      </c>
      <c r="AY635" s="254" t="s">
        <v>235</v>
      </c>
    </row>
    <row r="636" s="14" customFormat="1">
      <c r="A636" s="14"/>
      <c r="B636" s="255"/>
      <c r="C636" s="256"/>
      <c r="D636" s="245" t="s">
        <v>243</v>
      </c>
      <c r="E636" s="257" t="s">
        <v>1</v>
      </c>
      <c r="F636" s="258" t="s">
        <v>245</v>
      </c>
      <c r="G636" s="256"/>
      <c r="H636" s="259">
        <v>13.130000000000001</v>
      </c>
      <c r="I636" s="260"/>
      <c r="J636" s="256"/>
      <c r="K636" s="256"/>
      <c r="L636" s="261"/>
      <c r="M636" s="262"/>
      <c r="N636" s="263"/>
      <c r="O636" s="263"/>
      <c r="P636" s="263"/>
      <c r="Q636" s="263"/>
      <c r="R636" s="263"/>
      <c r="S636" s="263"/>
      <c r="T636" s="26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65" t="s">
        <v>243</v>
      </c>
      <c r="AU636" s="265" t="s">
        <v>86</v>
      </c>
      <c r="AV636" s="14" t="s">
        <v>241</v>
      </c>
      <c r="AW636" s="14" t="s">
        <v>32</v>
      </c>
      <c r="AX636" s="14" t="s">
        <v>84</v>
      </c>
      <c r="AY636" s="265" t="s">
        <v>235</v>
      </c>
    </row>
    <row r="637" s="2" customFormat="1" ht="24.15" customHeight="1">
      <c r="A637" s="39"/>
      <c r="B637" s="40"/>
      <c r="C637" s="229" t="s">
        <v>799</v>
      </c>
      <c r="D637" s="229" t="s">
        <v>237</v>
      </c>
      <c r="E637" s="230" t="s">
        <v>5989</v>
      </c>
      <c r="F637" s="231" t="s">
        <v>5990</v>
      </c>
      <c r="G637" s="232" t="s">
        <v>240</v>
      </c>
      <c r="H637" s="233">
        <v>13</v>
      </c>
      <c r="I637" s="234"/>
      <c r="J637" s="235">
        <f>ROUND(I637*H637,2)</f>
        <v>0</v>
      </c>
      <c r="K637" s="236"/>
      <c r="L637" s="45"/>
      <c r="M637" s="237" t="s">
        <v>1</v>
      </c>
      <c r="N637" s="238" t="s">
        <v>42</v>
      </c>
      <c r="O637" s="92"/>
      <c r="P637" s="239">
        <f>O637*H637</f>
        <v>0</v>
      </c>
      <c r="Q637" s="239">
        <v>0</v>
      </c>
      <c r="R637" s="239">
        <f>Q637*H637</f>
        <v>0</v>
      </c>
      <c r="S637" s="239">
        <v>0</v>
      </c>
      <c r="T637" s="240">
        <f>S637*H637</f>
        <v>0</v>
      </c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R637" s="241" t="s">
        <v>241</v>
      </c>
      <c r="AT637" s="241" t="s">
        <v>237</v>
      </c>
      <c r="AU637" s="241" t="s">
        <v>86</v>
      </c>
      <c r="AY637" s="18" t="s">
        <v>235</v>
      </c>
      <c r="BE637" s="242">
        <f>IF(N637="základní",J637,0)</f>
        <v>0</v>
      </c>
      <c r="BF637" s="242">
        <f>IF(N637="snížená",J637,0)</f>
        <v>0</v>
      </c>
      <c r="BG637" s="242">
        <f>IF(N637="zákl. přenesená",J637,0)</f>
        <v>0</v>
      </c>
      <c r="BH637" s="242">
        <f>IF(N637="sníž. přenesená",J637,0)</f>
        <v>0</v>
      </c>
      <c r="BI637" s="242">
        <f>IF(N637="nulová",J637,0)</f>
        <v>0</v>
      </c>
      <c r="BJ637" s="18" t="s">
        <v>84</v>
      </c>
      <c r="BK637" s="242">
        <f>ROUND(I637*H637,2)</f>
        <v>0</v>
      </c>
      <c r="BL637" s="18" t="s">
        <v>241</v>
      </c>
      <c r="BM637" s="241" t="s">
        <v>5991</v>
      </c>
    </row>
    <row r="638" s="13" customFormat="1">
      <c r="A638" s="13"/>
      <c r="B638" s="243"/>
      <c r="C638" s="244"/>
      <c r="D638" s="245" t="s">
        <v>243</v>
      </c>
      <c r="E638" s="246" t="s">
        <v>1</v>
      </c>
      <c r="F638" s="247" t="s">
        <v>5992</v>
      </c>
      <c r="G638" s="244"/>
      <c r="H638" s="248">
        <v>13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243</v>
      </c>
      <c r="AU638" s="254" t="s">
        <v>86</v>
      </c>
      <c r="AV638" s="13" t="s">
        <v>86</v>
      </c>
      <c r="AW638" s="13" t="s">
        <v>32</v>
      </c>
      <c r="AX638" s="13" t="s">
        <v>77</v>
      </c>
      <c r="AY638" s="254" t="s">
        <v>235</v>
      </c>
    </row>
    <row r="639" s="14" customFormat="1">
      <c r="A639" s="14"/>
      <c r="B639" s="255"/>
      <c r="C639" s="256"/>
      <c r="D639" s="245" t="s">
        <v>243</v>
      </c>
      <c r="E639" s="257" t="s">
        <v>1</v>
      </c>
      <c r="F639" s="258" t="s">
        <v>245</v>
      </c>
      <c r="G639" s="256"/>
      <c r="H639" s="259">
        <v>13</v>
      </c>
      <c r="I639" s="260"/>
      <c r="J639" s="256"/>
      <c r="K639" s="256"/>
      <c r="L639" s="261"/>
      <c r="M639" s="262"/>
      <c r="N639" s="263"/>
      <c r="O639" s="263"/>
      <c r="P639" s="263"/>
      <c r="Q639" s="263"/>
      <c r="R639" s="263"/>
      <c r="S639" s="263"/>
      <c r="T639" s="26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65" t="s">
        <v>243</v>
      </c>
      <c r="AU639" s="265" t="s">
        <v>86</v>
      </c>
      <c r="AV639" s="14" t="s">
        <v>241</v>
      </c>
      <c r="AW639" s="14" t="s">
        <v>32</v>
      </c>
      <c r="AX639" s="14" t="s">
        <v>84</v>
      </c>
      <c r="AY639" s="265" t="s">
        <v>235</v>
      </c>
    </row>
    <row r="640" s="2" customFormat="1" ht="24.15" customHeight="1">
      <c r="A640" s="39"/>
      <c r="B640" s="40"/>
      <c r="C640" s="287" t="s">
        <v>804</v>
      </c>
      <c r="D640" s="287" t="s">
        <v>518</v>
      </c>
      <c r="E640" s="288" t="s">
        <v>5993</v>
      </c>
      <c r="F640" s="289" t="s">
        <v>5994</v>
      </c>
      <c r="G640" s="290" t="s">
        <v>240</v>
      </c>
      <c r="H640" s="291">
        <v>13.130000000000001</v>
      </c>
      <c r="I640" s="292"/>
      <c r="J640" s="293">
        <f>ROUND(I640*H640,2)</f>
        <v>0</v>
      </c>
      <c r="K640" s="294"/>
      <c r="L640" s="295"/>
      <c r="M640" s="296" t="s">
        <v>1</v>
      </c>
      <c r="N640" s="297" t="s">
        <v>42</v>
      </c>
      <c r="O640" s="92"/>
      <c r="P640" s="239">
        <f>O640*H640</f>
        <v>0</v>
      </c>
      <c r="Q640" s="239">
        <v>0</v>
      </c>
      <c r="R640" s="239">
        <f>Q640*H640</f>
        <v>0</v>
      </c>
      <c r="S640" s="239">
        <v>0</v>
      </c>
      <c r="T640" s="240">
        <f>S640*H640</f>
        <v>0</v>
      </c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R640" s="241" t="s">
        <v>281</v>
      </c>
      <c r="AT640" s="241" t="s">
        <v>518</v>
      </c>
      <c r="AU640" s="241" t="s">
        <v>86</v>
      </c>
      <c r="AY640" s="18" t="s">
        <v>235</v>
      </c>
      <c r="BE640" s="242">
        <f>IF(N640="základní",J640,0)</f>
        <v>0</v>
      </c>
      <c r="BF640" s="242">
        <f>IF(N640="snížená",J640,0)</f>
        <v>0</v>
      </c>
      <c r="BG640" s="242">
        <f>IF(N640="zákl. přenesená",J640,0)</f>
        <v>0</v>
      </c>
      <c r="BH640" s="242">
        <f>IF(N640="sníž. přenesená",J640,0)</f>
        <v>0</v>
      </c>
      <c r="BI640" s="242">
        <f>IF(N640="nulová",J640,0)</f>
        <v>0</v>
      </c>
      <c r="BJ640" s="18" t="s">
        <v>84</v>
      </c>
      <c r="BK640" s="242">
        <f>ROUND(I640*H640,2)</f>
        <v>0</v>
      </c>
      <c r="BL640" s="18" t="s">
        <v>241</v>
      </c>
      <c r="BM640" s="241" t="s">
        <v>5995</v>
      </c>
    </row>
    <row r="641" s="13" customFormat="1">
      <c r="A641" s="13"/>
      <c r="B641" s="243"/>
      <c r="C641" s="244"/>
      <c r="D641" s="245" t="s">
        <v>243</v>
      </c>
      <c r="E641" s="246" t="s">
        <v>1</v>
      </c>
      <c r="F641" s="247" t="s">
        <v>5851</v>
      </c>
      <c r="G641" s="244"/>
      <c r="H641" s="248">
        <v>13.130000000000001</v>
      </c>
      <c r="I641" s="249"/>
      <c r="J641" s="244"/>
      <c r="K641" s="244"/>
      <c r="L641" s="250"/>
      <c r="M641" s="251"/>
      <c r="N641" s="252"/>
      <c r="O641" s="252"/>
      <c r="P641" s="252"/>
      <c r="Q641" s="252"/>
      <c r="R641" s="252"/>
      <c r="S641" s="252"/>
      <c r="T641" s="25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4" t="s">
        <v>243</v>
      </c>
      <c r="AU641" s="254" t="s">
        <v>86</v>
      </c>
      <c r="AV641" s="13" t="s">
        <v>86</v>
      </c>
      <c r="AW641" s="13" t="s">
        <v>32</v>
      </c>
      <c r="AX641" s="13" t="s">
        <v>77</v>
      </c>
      <c r="AY641" s="254" t="s">
        <v>235</v>
      </c>
    </row>
    <row r="642" s="14" customFormat="1">
      <c r="A642" s="14"/>
      <c r="B642" s="255"/>
      <c r="C642" s="256"/>
      <c r="D642" s="245" t="s">
        <v>243</v>
      </c>
      <c r="E642" s="257" t="s">
        <v>1</v>
      </c>
      <c r="F642" s="258" t="s">
        <v>245</v>
      </c>
      <c r="G642" s="256"/>
      <c r="H642" s="259">
        <v>13.130000000000001</v>
      </c>
      <c r="I642" s="260"/>
      <c r="J642" s="256"/>
      <c r="K642" s="256"/>
      <c r="L642" s="261"/>
      <c r="M642" s="262"/>
      <c r="N642" s="263"/>
      <c r="O642" s="263"/>
      <c r="P642" s="263"/>
      <c r="Q642" s="263"/>
      <c r="R642" s="263"/>
      <c r="S642" s="263"/>
      <c r="T642" s="26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65" t="s">
        <v>243</v>
      </c>
      <c r="AU642" s="265" t="s">
        <v>86</v>
      </c>
      <c r="AV642" s="14" t="s">
        <v>241</v>
      </c>
      <c r="AW642" s="14" t="s">
        <v>32</v>
      </c>
      <c r="AX642" s="14" t="s">
        <v>84</v>
      </c>
      <c r="AY642" s="265" t="s">
        <v>235</v>
      </c>
    </row>
    <row r="643" s="2" customFormat="1" ht="24.15" customHeight="1">
      <c r="A643" s="39"/>
      <c r="B643" s="40"/>
      <c r="C643" s="229" t="s">
        <v>811</v>
      </c>
      <c r="D643" s="229" t="s">
        <v>237</v>
      </c>
      <c r="E643" s="230" t="s">
        <v>5996</v>
      </c>
      <c r="F643" s="231" t="s">
        <v>5997</v>
      </c>
      <c r="G643" s="232" t="s">
        <v>240</v>
      </c>
      <c r="H643" s="233">
        <v>13</v>
      </c>
      <c r="I643" s="234"/>
      <c r="J643" s="235">
        <f>ROUND(I643*H643,2)</f>
        <v>0</v>
      </c>
      <c r="K643" s="236"/>
      <c r="L643" s="45"/>
      <c r="M643" s="237" t="s">
        <v>1</v>
      </c>
      <c r="N643" s="238" t="s">
        <v>42</v>
      </c>
      <c r="O643" s="92"/>
      <c r="P643" s="239">
        <f>O643*H643</f>
        <v>0</v>
      </c>
      <c r="Q643" s="239">
        <v>0</v>
      </c>
      <c r="R643" s="239">
        <f>Q643*H643</f>
        <v>0</v>
      </c>
      <c r="S643" s="239">
        <v>0</v>
      </c>
      <c r="T643" s="240">
        <f>S643*H643</f>
        <v>0</v>
      </c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R643" s="241" t="s">
        <v>241</v>
      </c>
      <c r="AT643" s="241" t="s">
        <v>237</v>
      </c>
      <c r="AU643" s="241" t="s">
        <v>86</v>
      </c>
      <c r="AY643" s="18" t="s">
        <v>235</v>
      </c>
      <c r="BE643" s="242">
        <f>IF(N643="základní",J643,0)</f>
        <v>0</v>
      </c>
      <c r="BF643" s="242">
        <f>IF(N643="snížená",J643,0)</f>
        <v>0</v>
      </c>
      <c r="BG643" s="242">
        <f>IF(N643="zákl. přenesená",J643,0)</f>
        <v>0</v>
      </c>
      <c r="BH643" s="242">
        <f>IF(N643="sníž. přenesená",J643,0)</f>
        <v>0</v>
      </c>
      <c r="BI643" s="242">
        <f>IF(N643="nulová",J643,0)</f>
        <v>0</v>
      </c>
      <c r="BJ643" s="18" t="s">
        <v>84</v>
      </c>
      <c r="BK643" s="242">
        <f>ROUND(I643*H643,2)</f>
        <v>0</v>
      </c>
      <c r="BL643" s="18" t="s">
        <v>241</v>
      </c>
      <c r="BM643" s="241" t="s">
        <v>5998</v>
      </c>
    </row>
    <row r="644" s="13" customFormat="1">
      <c r="A644" s="13"/>
      <c r="B644" s="243"/>
      <c r="C644" s="244"/>
      <c r="D644" s="245" t="s">
        <v>243</v>
      </c>
      <c r="E644" s="246" t="s">
        <v>1</v>
      </c>
      <c r="F644" s="247" t="s">
        <v>5847</v>
      </c>
      <c r="G644" s="244"/>
      <c r="H644" s="248">
        <v>13</v>
      </c>
      <c r="I644" s="249"/>
      <c r="J644" s="244"/>
      <c r="K644" s="244"/>
      <c r="L644" s="250"/>
      <c r="M644" s="251"/>
      <c r="N644" s="252"/>
      <c r="O644" s="252"/>
      <c r="P644" s="252"/>
      <c r="Q644" s="252"/>
      <c r="R644" s="252"/>
      <c r="S644" s="252"/>
      <c r="T644" s="25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4" t="s">
        <v>243</v>
      </c>
      <c r="AU644" s="254" t="s">
        <v>86</v>
      </c>
      <c r="AV644" s="13" t="s">
        <v>86</v>
      </c>
      <c r="AW644" s="13" t="s">
        <v>32</v>
      </c>
      <c r="AX644" s="13" t="s">
        <v>77</v>
      </c>
      <c r="AY644" s="254" t="s">
        <v>235</v>
      </c>
    </row>
    <row r="645" s="14" customFormat="1">
      <c r="A645" s="14"/>
      <c r="B645" s="255"/>
      <c r="C645" s="256"/>
      <c r="D645" s="245" t="s">
        <v>243</v>
      </c>
      <c r="E645" s="257" t="s">
        <v>1</v>
      </c>
      <c r="F645" s="258" t="s">
        <v>245</v>
      </c>
      <c r="G645" s="256"/>
      <c r="H645" s="259">
        <v>13</v>
      </c>
      <c r="I645" s="260"/>
      <c r="J645" s="256"/>
      <c r="K645" s="256"/>
      <c r="L645" s="261"/>
      <c r="M645" s="262"/>
      <c r="N645" s="263"/>
      <c r="O645" s="263"/>
      <c r="P645" s="263"/>
      <c r="Q645" s="263"/>
      <c r="R645" s="263"/>
      <c r="S645" s="263"/>
      <c r="T645" s="26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65" t="s">
        <v>243</v>
      </c>
      <c r="AU645" s="265" t="s">
        <v>86</v>
      </c>
      <c r="AV645" s="14" t="s">
        <v>241</v>
      </c>
      <c r="AW645" s="14" t="s">
        <v>32</v>
      </c>
      <c r="AX645" s="14" t="s">
        <v>84</v>
      </c>
      <c r="AY645" s="265" t="s">
        <v>235</v>
      </c>
    </row>
    <row r="646" s="2" customFormat="1" ht="33" customHeight="1">
      <c r="A646" s="39"/>
      <c r="B646" s="40"/>
      <c r="C646" s="287" t="s">
        <v>816</v>
      </c>
      <c r="D646" s="287" t="s">
        <v>518</v>
      </c>
      <c r="E646" s="288" t="s">
        <v>5999</v>
      </c>
      <c r="F646" s="289" t="s">
        <v>6000</v>
      </c>
      <c r="G646" s="290" t="s">
        <v>240</v>
      </c>
      <c r="H646" s="291">
        <v>13.130000000000001</v>
      </c>
      <c r="I646" s="292"/>
      <c r="J646" s="293">
        <f>ROUND(I646*H646,2)</f>
        <v>0</v>
      </c>
      <c r="K646" s="294"/>
      <c r="L646" s="295"/>
      <c r="M646" s="296" t="s">
        <v>1</v>
      </c>
      <c r="N646" s="297" t="s">
        <v>42</v>
      </c>
      <c r="O646" s="92"/>
      <c r="P646" s="239">
        <f>O646*H646</f>
        <v>0</v>
      </c>
      <c r="Q646" s="239">
        <v>0</v>
      </c>
      <c r="R646" s="239">
        <f>Q646*H646</f>
        <v>0</v>
      </c>
      <c r="S646" s="239">
        <v>0</v>
      </c>
      <c r="T646" s="240">
        <f>S646*H646</f>
        <v>0</v>
      </c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R646" s="241" t="s">
        <v>281</v>
      </c>
      <c r="AT646" s="241" t="s">
        <v>518</v>
      </c>
      <c r="AU646" s="241" t="s">
        <v>86</v>
      </c>
      <c r="AY646" s="18" t="s">
        <v>235</v>
      </c>
      <c r="BE646" s="242">
        <f>IF(N646="základní",J646,0)</f>
        <v>0</v>
      </c>
      <c r="BF646" s="242">
        <f>IF(N646="snížená",J646,0)</f>
        <v>0</v>
      </c>
      <c r="BG646" s="242">
        <f>IF(N646="zákl. přenesená",J646,0)</f>
        <v>0</v>
      </c>
      <c r="BH646" s="242">
        <f>IF(N646="sníž. přenesená",J646,0)</f>
        <v>0</v>
      </c>
      <c r="BI646" s="242">
        <f>IF(N646="nulová",J646,0)</f>
        <v>0</v>
      </c>
      <c r="BJ646" s="18" t="s">
        <v>84</v>
      </c>
      <c r="BK646" s="242">
        <f>ROUND(I646*H646,2)</f>
        <v>0</v>
      </c>
      <c r="BL646" s="18" t="s">
        <v>241</v>
      </c>
      <c r="BM646" s="241" t="s">
        <v>6001</v>
      </c>
    </row>
    <row r="647" s="13" customFormat="1">
      <c r="A647" s="13"/>
      <c r="B647" s="243"/>
      <c r="C647" s="244"/>
      <c r="D647" s="245" t="s">
        <v>243</v>
      </c>
      <c r="E647" s="246" t="s">
        <v>1</v>
      </c>
      <c r="F647" s="247" t="s">
        <v>5851</v>
      </c>
      <c r="G647" s="244"/>
      <c r="H647" s="248">
        <v>13.130000000000001</v>
      </c>
      <c r="I647" s="249"/>
      <c r="J647" s="244"/>
      <c r="K647" s="244"/>
      <c r="L647" s="250"/>
      <c r="M647" s="251"/>
      <c r="N647" s="252"/>
      <c r="O647" s="252"/>
      <c r="P647" s="252"/>
      <c r="Q647" s="252"/>
      <c r="R647" s="252"/>
      <c r="S647" s="252"/>
      <c r="T647" s="25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4" t="s">
        <v>243</v>
      </c>
      <c r="AU647" s="254" t="s">
        <v>86</v>
      </c>
      <c r="AV647" s="13" t="s">
        <v>86</v>
      </c>
      <c r="AW647" s="13" t="s">
        <v>32</v>
      </c>
      <c r="AX647" s="13" t="s">
        <v>77</v>
      </c>
      <c r="AY647" s="254" t="s">
        <v>235</v>
      </c>
    </row>
    <row r="648" s="14" customFormat="1">
      <c r="A648" s="14"/>
      <c r="B648" s="255"/>
      <c r="C648" s="256"/>
      <c r="D648" s="245" t="s">
        <v>243</v>
      </c>
      <c r="E648" s="257" t="s">
        <v>1</v>
      </c>
      <c r="F648" s="258" t="s">
        <v>245</v>
      </c>
      <c r="G648" s="256"/>
      <c r="H648" s="259">
        <v>13.130000000000001</v>
      </c>
      <c r="I648" s="260"/>
      <c r="J648" s="256"/>
      <c r="K648" s="256"/>
      <c r="L648" s="261"/>
      <c r="M648" s="262"/>
      <c r="N648" s="263"/>
      <c r="O648" s="263"/>
      <c r="P648" s="263"/>
      <c r="Q648" s="263"/>
      <c r="R648" s="263"/>
      <c r="S648" s="263"/>
      <c r="T648" s="26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65" t="s">
        <v>243</v>
      </c>
      <c r="AU648" s="265" t="s">
        <v>86</v>
      </c>
      <c r="AV648" s="14" t="s">
        <v>241</v>
      </c>
      <c r="AW648" s="14" t="s">
        <v>32</v>
      </c>
      <c r="AX648" s="14" t="s">
        <v>84</v>
      </c>
      <c r="AY648" s="265" t="s">
        <v>235</v>
      </c>
    </row>
    <row r="649" s="2" customFormat="1" ht="37.8" customHeight="1">
      <c r="A649" s="39"/>
      <c r="B649" s="40"/>
      <c r="C649" s="229" t="s">
        <v>820</v>
      </c>
      <c r="D649" s="229" t="s">
        <v>237</v>
      </c>
      <c r="E649" s="230" t="s">
        <v>6002</v>
      </c>
      <c r="F649" s="231" t="s">
        <v>6003</v>
      </c>
      <c r="G649" s="232" t="s">
        <v>240</v>
      </c>
      <c r="H649" s="233">
        <v>2</v>
      </c>
      <c r="I649" s="234"/>
      <c r="J649" s="235">
        <f>ROUND(I649*H649,2)</f>
        <v>0</v>
      </c>
      <c r="K649" s="236"/>
      <c r="L649" s="45"/>
      <c r="M649" s="237" t="s">
        <v>1</v>
      </c>
      <c r="N649" s="238" t="s">
        <v>42</v>
      </c>
      <c r="O649" s="92"/>
      <c r="P649" s="239">
        <f>O649*H649</f>
        <v>0</v>
      </c>
      <c r="Q649" s="239">
        <v>0</v>
      </c>
      <c r="R649" s="239">
        <f>Q649*H649</f>
        <v>0</v>
      </c>
      <c r="S649" s="239">
        <v>0</v>
      </c>
      <c r="T649" s="240">
        <f>S649*H649</f>
        <v>0</v>
      </c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R649" s="241" t="s">
        <v>241</v>
      </c>
      <c r="AT649" s="241" t="s">
        <v>237</v>
      </c>
      <c r="AU649" s="241" t="s">
        <v>86</v>
      </c>
      <c r="AY649" s="18" t="s">
        <v>235</v>
      </c>
      <c r="BE649" s="242">
        <f>IF(N649="základní",J649,0)</f>
        <v>0</v>
      </c>
      <c r="BF649" s="242">
        <f>IF(N649="snížená",J649,0)</f>
        <v>0</v>
      </c>
      <c r="BG649" s="242">
        <f>IF(N649="zákl. přenesená",J649,0)</f>
        <v>0</v>
      </c>
      <c r="BH649" s="242">
        <f>IF(N649="sníž. přenesená",J649,0)</f>
        <v>0</v>
      </c>
      <c r="BI649" s="242">
        <f>IF(N649="nulová",J649,0)</f>
        <v>0</v>
      </c>
      <c r="BJ649" s="18" t="s">
        <v>84</v>
      </c>
      <c r="BK649" s="242">
        <f>ROUND(I649*H649,2)</f>
        <v>0</v>
      </c>
      <c r="BL649" s="18" t="s">
        <v>241</v>
      </c>
      <c r="BM649" s="241" t="s">
        <v>6004</v>
      </c>
    </row>
    <row r="650" s="13" customFormat="1">
      <c r="A650" s="13"/>
      <c r="B650" s="243"/>
      <c r="C650" s="244"/>
      <c r="D650" s="245" t="s">
        <v>243</v>
      </c>
      <c r="E650" s="246" t="s">
        <v>1</v>
      </c>
      <c r="F650" s="247" t="s">
        <v>6005</v>
      </c>
      <c r="G650" s="244"/>
      <c r="H650" s="248">
        <v>2</v>
      </c>
      <c r="I650" s="249"/>
      <c r="J650" s="244"/>
      <c r="K650" s="244"/>
      <c r="L650" s="250"/>
      <c r="M650" s="251"/>
      <c r="N650" s="252"/>
      <c r="O650" s="252"/>
      <c r="P650" s="252"/>
      <c r="Q650" s="252"/>
      <c r="R650" s="252"/>
      <c r="S650" s="252"/>
      <c r="T650" s="25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4" t="s">
        <v>243</v>
      </c>
      <c r="AU650" s="254" t="s">
        <v>86</v>
      </c>
      <c r="AV650" s="13" t="s">
        <v>86</v>
      </c>
      <c r="AW650" s="13" t="s">
        <v>32</v>
      </c>
      <c r="AX650" s="13" t="s">
        <v>77</v>
      </c>
      <c r="AY650" s="254" t="s">
        <v>235</v>
      </c>
    </row>
    <row r="651" s="14" customFormat="1">
      <c r="A651" s="14"/>
      <c r="B651" s="255"/>
      <c r="C651" s="256"/>
      <c r="D651" s="245" t="s">
        <v>243</v>
      </c>
      <c r="E651" s="257" t="s">
        <v>1</v>
      </c>
      <c r="F651" s="258" t="s">
        <v>245</v>
      </c>
      <c r="G651" s="256"/>
      <c r="H651" s="259">
        <v>2</v>
      </c>
      <c r="I651" s="260"/>
      <c r="J651" s="256"/>
      <c r="K651" s="256"/>
      <c r="L651" s="261"/>
      <c r="M651" s="262"/>
      <c r="N651" s="263"/>
      <c r="O651" s="263"/>
      <c r="P651" s="263"/>
      <c r="Q651" s="263"/>
      <c r="R651" s="263"/>
      <c r="S651" s="263"/>
      <c r="T651" s="26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65" t="s">
        <v>243</v>
      </c>
      <c r="AU651" s="265" t="s">
        <v>86</v>
      </c>
      <c r="AV651" s="14" t="s">
        <v>241</v>
      </c>
      <c r="AW651" s="14" t="s">
        <v>32</v>
      </c>
      <c r="AX651" s="14" t="s">
        <v>84</v>
      </c>
      <c r="AY651" s="265" t="s">
        <v>235</v>
      </c>
    </row>
    <row r="652" s="2" customFormat="1" ht="24.15" customHeight="1">
      <c r="A652" s="39"/>
      <c r="B652" s="40"/>
      <c r="C652" s="287" t="s">
        <v>824</v>
      </c>
      <c r="D652" s="287" t="s">
        <v>518</v>
      </c>
      <c r="E652" s="288" t="s">
        <v>6006</v>
      </c>
      <c r="F652" s="289" t="s">
        <v>6007</v>
      </c>
      <c r="G652" s="290" t="s">
        <v>240</v>
      </c>
      <c r="H652" s="291">
        <v>2</v>
      </c>
      <c r="I652" s="292"/>
      <c r="J652" s="293">
        <f>ROUND(I652*H652,2)</f>
        <v>0</v>
      </c>
      <c r="K652" s="294"/>
      <c r="L652" s="295"/>
      <c r="M652" s="296" t="s">
        <v>1</v>
      </c>
      <c r="N652" s="297" t="s">
        <v>42</v>
      </c>
      <c r="O652" s="92"/>
      <c r="P652" s="239">
        <f>O652*H652</f>
        <v>0</v>
      </c>
      <c r="Q652" s="239">
        <v>0</v>
      </c>
      <c r="R652" s="239">
        <f>Q652*H652</f>
        <v>0</v>
      </c>
      <c r="S652" s="239">
        <v>0</v>
      </c>
      <c r="T652" s="240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41" t="s">
        <v>281</v>
      </c>
      <c r="AT652" s="241" t="s">
        <v>518</v>
      </c>
      <c r="AU652" s="241" t="s">
        <v>86</v>
      </c>
      <c r="AY652" s="18" t="s">
        <v>235</v>
      </c>
      <c r="BE652" s="242">
        <f>IF(N652="základní",J652,0)</f>
        <v>0</v>
      </c>
      <c r="BF652" s="242">
        <f>IF(N652="snížená",J652,0)</f>
        <v>0</v>
      </c>
      <c r="BG652" s="242">
        <f>IF(N652="zákl. přenesená",J652,0)</f>
        <v>0</v>
      </c>
      <c r="BH652" s="242">
        <f>IF(N652="sníž. přenesená",J652,0)</f>
        <v>0</v>
      </c>
      <c r="BI652" s="242">
        <f>IF(N652="nulová",J652,0)</f>
        <v>0</v>
      </c>
      <c r="BJ652" s="18" t="s">
        <v>84</v>
      </c>
      <c r="BK652" s="242">
        <f>ROUND(I652*H652,2)</f>
        <v>0</v>
      </c>
      <c r="BL652" s="18" t="s">
        <v>241</v>
      </c>
      <c r="BM652" s="241" t="s">
        <v>6008</v>
      </c>
    </row>
    <row r="653" s="13" customFormat="1">
      <c r="A653" s="13"/>
      <c r="B653" s="243"/>
      <c r="C653" s="244"/>
      <c r="D653" s="245" t="s">
        <v>243</v>
      </c>
      <c r="E653" s="246" t="s">
        <v>1</v>
      </c>
      <c r="F653" s="247" t="s">
        <v>6005</v>
      </c>
      <c r="G653" s="244"/>
      <c r="H653" s="248">
        <v>2</v>
      </c>
      <c r="I653" s="249"/>
      <c r="J653" s="244"/>
      <c r="K653" s="244"/>
      <c r="L653" s="250"/>
      <c r="M653" s="251"/>
      <c r="N653" s="252"/>
      <c r="O653" s="252"/>
      <c r="P653" s="252"/>
      <c r="Q653" s="252"/>
      <c r="R653" s="252"/>
      <c r="S653" s="252"/>
      <c r="T653" s="25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4" t="s">
        <v>243</v>
      </c>
      <c r="AU653" s="254" t="s">
        <v>86</v>
      </c>
      <c r="AV653" s="13" t="s">
        <v>86</v>
      </c>
      <c r="AW653" s="13" t="s">
        <v>32</v>
      </c>
      <c r="AX653" s="13" t="s">
        <v>77</v>
      </c>
      <c r="AY653" s="254" t="s">
        <v>235</v>
      </c>
    </row>
    <row r="654" s="14" customFormat="1">
      <c r="A654" s="14"/>
      <c r="B654" s="255"/>
      <c r="C654" s="256"/>
      <c r="D654" s="245" t="s">
        <v>243</v>
      </c>
      <c r="E654" s="257" t="s">
        <v>1</v>
      </c>
      <c r="F654" s="258" t="s">
        <v>245</v>
      </c>
      <c r="G654" s="256"/>
      <c r="H654" s="259">
        <v>2</v>
      </c>
      <c r="I654" s="260"/>
      <c r="J654" s="256"/>
      <c r="K654" s="256"/>
      <c r="L654" s="261"/>
      <c r="M654" s="262"/>
      <c r="N654" s="263"/>
      <c r="O654" s="263"/>
      <c r="P654" s="263"/>
      <c r="Q654" s="263"/>
      <c r="R654" s="263"/>
      <c r="S654" s="263"/>
      <c r="T654" s="26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65" t="s">
        <v>243</v>
      </c>
      <c r="AU654" s="265" t="s">
        <v>86</v>
      </c>
      <c r="AV654" s="14" t="s">
        <v>241</v>
      </c>
      <c r="AW654" s="14" t="s">
        <v>32</v>
      </c>
      <c r="AX654" s="14" t="s">
        <v>84</v>
      </c>
      <c r="AY654" s="265" t="s">
        <v>235</v>
      </c>
    </row>
    <row r="655" s="2" customFormat="1" ht="24.15" customHeight="1">
      <c r="A655" s="39"/>
      <c r="B655" s="40"/>
      <c r="C655" s="229" t="s">
        <v>829</v>
      </c>
      <c r="D655" s="229" t="s">
        <v>237</v>
      </c>
      <c r="E655" s="230" t="s">
        <v>6009</v>
      </c>
      <c r="F655" s="231" t="s">
        <v>6010</v>
      </c>
      <c r="G655" s="232" t="s">
        <v>240</v>
      </c>
      <c r="H655" s="233">
        <v>13</v>
      </c>
      <c r="I655" s="234"/>
      <c r="J655" s="235">
        <f>ROUND(I655*H655,2)</f>
        <v>0</v>
      </c>
      <c r="K655" s="236"/>
      <c r="L655" s="45"/>
      <c r="M655" s="237" t="s">
        <v>1</v>
      </c>
      <c r="N655" s="238" t="s">
        <v>42</v>
      </c>
      <c r="O655" s="92"/>
      <c r="P655" s="239">
        <f>O655*H655</f>
        <v>0</v>
      </c>
      <c r="Q655" s="239">
        <v>0</v>
      </c>
      <c r="R655" s="239">
        <f>Q655*H655</f>
        <v>0</v>
      </c>
      <c r="S655" s="239">
        <v>0</v>
      </c>
      <c r="T655" s="240">
        <f>S655*H655</f>
        <v>0</v>
      </c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R655" s="241" t="s">
        <v>241</v>
      </c>
      <c r="AT655" s="241" t="s">
        <v>237</v>
      </c>
      <c r="AU655" s="241" t="s">
        <v>86</v>
      </c>
      <c r="AY655" s="18" t="s">
        <v>235</v>
      </c>
      <c r="BE655" s="242">
        <f>IF(N655="základní",J655,0)</f>
        <v>0</v>
      </c>
      <c r="BF655" s="242">
        <f>IF(N655="snížená",J655,0)</f>
        <v>0</v>
      </c>
      <c r="BG655" s="242">
        <f>IF(N655="zákl. přenesená",J655,0)</f>
        <v>0</v>
      </c>
      <c r="BH655" s="242">
        <f>IF(N655="sníž. přenesená",J655,0)</f>
        <v>0</v>
      </c>
      <c r="BI655" s="242">
        <f>IF(N655="nulová",J655,0)</f>
        <v>0</v>
      </c>
      <c r="BJ655" s="18" t="s">
        <v>84</v>
      </c>
      <c r="BK655" s="242">
        <f>ROUND(I655*H655,2)</f>
        <v>0</v>
      </c>
      <c r="BL655" s="18" t="s">
        <v>241</v>
      </c>
      <c r="BM655" s="241" t="s">
        <v>6011</v>
      </c>
    </row>
    <row r="656" s="13" customFormat="1">
      <c r="A656" s="13"/>
      <c r="B656" s="243"/>
      <c r="C656" s="244"/>
      <c r="D656" s="245" t="s">
        <v>243</v>
      </c>
      <c r="E656" s="246" t="s">
        <v>1</v>
      </c>
      <c r="F656" s="247" t="s">
        <v>6012</v>
      </c>
      <c r="G656" s="244"/>
      <c r="H656" s="248">
        <v>13</v>
      </c>
      <c r="I656" s="249"/>
      <c r="J656" s="244"/>
      <c r="K656" s="244"/>
      <c r="L656" s="250"/>
      <c r="M656" s="251"/>
      <c r="N656" s="252"/>
      <c r="O656" s="252"/>
      <c r="P656" s="252"/>
      <c r="Q656" s="252"/>
      <c r="R656" s="252"/>
      <c r="S656" s="252"/>
      <c r="T656" s="25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4" t="s">
        <v>243</v>
      </c>
      <c r="AU656" s="254" t="s">
        <v>86</v>
      </c>
      <c r="AV656" s="13" t="s">
        <v>86</v>
      </c>
      <c r="AW656" s="13" t="s">
        <v>32</v>
      </c>
      <c r="AX656" s="13" t="s">
        <v>77</v>
      </c>
      <c r="AY656" s="254" t="s">
        <v>235</v>
      </c>
    </row>
    <row r="657" s="14" customFormat="1">
      <c r="A657" s="14"/>
      <c r="B657" s="255"/>
      <c r="C657" s="256"/>
      <c r="D657" s="245" t="s">
        <v>243</v>
      </c>
      <c r="E657" s="257" t="s">
        <v>1</v>
      </c>
      <c r="F657" s="258" t="s">
        <v>245</v>
      </c>
      <c r="G657" s="256"/>
      <c r="H657" s="259">
        <v>13</v>
      </c>
      <c r="I657" s="260"/>
      <c r="J657" s="256"/>
      <c r="K657" s="256"/>
      <c r="L657" s="261"/>
      <c r="M657" s="262"/>
      <c r="N657" s="263"/>
      <c r="O657" s="263"/>
      <c r="P657" s="263"/>
      <c r="Q657" s="263"/>
      <c r="R657" s="263"/>
      <c r="S657" s="263"/>
      <c r="T657" s="26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65" t="s">
        <v>243</v>
      </c>
      <c r="AU657" s="265" t="s">
        <v>86</v>
      </c>
      <c r="AV657" s="14" t="s">
        <v>241</v>
      </c>
      <c r="AW657" s="14" t="s">
        <v>32</v>
      </c>
      <c r="AX657" s="14" t="s">
        <v>84</v>
      </c>
      <c r="AY657" s="265" t="s">
        <v>235</v>
      </c>
    </row>
    <row r="658" s="2" customFormat="1" ht="24.15" customHeight="1">
      <c r="A658" s="39"/>
      <c r="B658" s="40"/>
      <c r="C658" s="287" t="s">
        <v>834</v>
      </c>
      <c r="D658" s="287" t="s">
        <v>518</v>
      </c>
      <c r="E658" s="288" t="s">
        <v>6013</v>
      </c>
      <c r="F658" s="289" t="s">
        <v>6014</v>
      </c>
      <c r="G658" s="290" t="s">
        <v>240</v>
      </c>
      <c r="H658" s="291">
        <v>13</v>
      </c>
      <c r="I658" s="292"/>
      <c r="J658" s="293">
        <f>ROUND(I658*H658,2)</f>
        <v>0</v>
      </c>
      <c r="K658" s="294"/>
      <c r="L658" s="295"/>
      <c r="M658" s="296" t="s">
        <v>1</v>
      </c>
      <c r="N658" s="297" t="s">
        <v>42</v>
      </c>
      <c r="O658" s="92"/>
      <c r="P658" s="239">
        <f>O658*H658</f>
        <v>0</v>
      </c>
      <c r="Q658" s="239">
        <v>0</v>
      </c>
      <c r="R658" s="239">
        <f>Q658*H658</f>
        <v>0</v>
      </c>
      <c r="S658" s="239">
        <v>0</v>
      </c>
      <c r="T658" s="240">
        <f>S658*H658</f>
        <v>0</v>
      </c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R658" s="241" t="s">
        <v>281</v>
      </c>
      <c r="AT658" s="241" t="s">
        <v>518</v>
      </c>
      <c r="AU658" s="241" t="s">
        <v>86</v>
      </c>
      <c r="AY658" s="18" t="s">
        <v>235</v>
      </c>
      <c r="BE658" s="242">
        <f>IF(N658="základní",J658,0)</f>
        <v>0</v>
      </c>
      <c r="BF658" s="242">
        <f>IF(N658="snížená",J658,0)</f>
        <v>0</v>
      </c>
      <c r="BG658" s="242">
        <f>IF(N658="zákl. přenesená",J658,0)</f>
        <v>0</v>
      </c>
      <c r="BH658" s="242">
        <f>IF(N658="sníž. přenesená",J658,0)</f>
        <v>0</v>
      </c>
      <c r="BI658" s="242">
        <f>IF(N658="nulová",J658,0)</f>
        <v>0</v>
      </c>
      <c r="BJ658" s="18" t="s">
        <v>84</v>
      </c>
      <c r="BK658" s="242">
        <f>ROUND(I658*H658,2)</f>
        <v>0</v>
      </c>
      <c r="BL658" s="18" t="s">
        <v>241</v>
      </c>
      <c r="BM658" s="241" t="s">
        <v>6015</v>
      </c>
    </row>
    <row r="659" s="13" customFormat="1">
      <c r="A659" s="13"/>
      <c r="B659" s="243"/>
      <c r="C659" s="244"/>
      <c r="D659" s="245" t="s">
        <v>243</v>
      </c>
      <c r="E659" s="246" t="s">
        <v>1</v>
      </c>
      <c r="F659" s="247" t="s">
        <v>5847</v>
      </c>
      <c r="G659" s="244"/>
      <c r="H659" s="248">
        <v>13</v>
      </c>
      <c r="I659" s="249"/>
      <c r="J659" s="244"/>
      <c r="K659" s="244"/>
      <c r="L659" s="250"/>
      <c r="M659" s="251"/>
      <c r="N659" s="252"/>
      <c r="O659" s="252"/>
      <c r="P659" s="252"/>
      <c r="Q659" s="252"/>
      <c r="R659" s="252"/>
      <c r="S659" s="252"/>
      <c r="T659" s="25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54" t="s">
        <v>243</v>
      </c>
      <c r="AU659" s="254" t="s">
        <v>86</v>
      </c>
      <c r="AV659" s="13" t="s">
        <v>86</v>
      </c>
      <c r="AW659" s="13" t="s">
        <v>32</v>
      </c>
      <c r="AX659" s="13" t="s">
        <v>77</v>
      </c>
      <c r="AY659" s="254" t="s">
        <v>235</v>
      </c>
    </row>
    <row r="660" s="14" customFormat="1">
      <c r="A660" s="14"/>
      <c r="B660" s="255"/>
      <c r="C660" s="256"/>
      <c r="D660" s="245" t="s">
        <v>243</v>
      </c>
      <c r="E660" s="257" t="s">
        <v>1</v>
      </c>
      <c r="F660" s="258" t="s">
        <v>245</v>
      </c>
      <c r="G660" s="256"/>
      <c r="H660" s="259">
        <v>13</v>
      </c>
      <c r="I660" s="260"/>
      <c r="J660" s="256"/>
      <c r="K660" s="256"/>
      <c r="L660" s="261"/>
      <c r="M660" s="262"/>
      <c r="N660" s="263"/>
      <c r="O660" s="263"/>
      <c r="P660" s="263"/>
      <c r="Q660" s="263"/>
      <c r="R660" s="263"/>
      <c r="S660" s="263"/>
      <c r="T660" s="26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65" t="s">
        <v>243</v>
      </c>
      <c r="AU660" s="265" t="s">
        <v>86</v>
      </c>
      <c r="AV660" s="14" t="s">
        <v>241</v>
      </c>
      <c r="AW660" s="14" t="s">
        <v>32</v>
      </c>
      <c r="AX660" s="14" t="s">
        <v>84</v>
      </c>
      <c r="AY660" s="265" t="s">
        <v>235</v>
      </c>
    </row>
    <row r="661" s="2" customFormat="1" ht="24.15" customHeight="1">
      <c r="A661" s="39"/>
      <c r="B661" s="40"/>
      <c r="C661" s="287" t="s">
        <v>839</v>
      </c>
      <c r="D661" s="287" t="s">
        <v>518</v>
      </c>
      <c r="E661" s="288" t="s">
        <v>6016</v>
      </c>
      <c r="F661" s="289" t="s">
        <v>6017</v>
      </c>
      <c r="G661" s="290" t="s">
        <v>240</v>
      </c>
      <c r="H661" s="291">
        <v>13</v>
      </c>
      <c r="I661" s="292"/>
      <c r="J661" s="293">
        <f>ROUND(I661*H661,2)</f>
        <v>0</v>
      </c>
      <c r="K661" s="294"/>
      <c r="L661" s="295"/>
      <c r="M661" s="296" t="s">
        <v>1</v>
      </c>
      <c r="N661" s="297" t="s">
        <v>42</v>
      </c>
      <c r="O661" s="92"/>
      <c r="P661" s="239">
        <f>O661*H661</f>
        <v>0</v>
      </c>
      <c r="Q661" s="239">
        <v>0</v>
      </c>
      <c r="R661" s="239">
        <f>Q661*H661</f>
        <v>0</v>
      </c>
      <c r="S661" s="239">
        <v>0</v>
      </c>
      <c r="T661" s="240">
        <f>S661*H661</f>
        <v>0</v>
      </c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R661" s="241" t="s">
        <v>281</v>
      </c>
      <c r="AT661" s="241" t="s">
        <v>518</v>
      </c>
      <c r="AU661" s="241" t="s">
        <v>86</v>
      </c>
      <c r="AY661" s="18" t="s">
        <v>235</v>
      </c>
      <c r="BE661" s="242">
        <f>IF(N661="základní",J661,0)</f>
        <v>0</v>
      </c>
      <c r="BF661" s="242">
        <f>IF(N661="snížená",J661,0)</f>
        <v>0</v>
      </c>
      <c r="BG661" s="242">
        <f>IF(N661="zákl. přenesená",J661,0)</f>
        <v>0</v>
      </c>
      <c r="BH661" s="242">
        <f>IF(N661="sníž. přenesená",J661,0)</f>
        <v>0</v>
      </c>
      <c r="BI661" s="242">
        <f>IF(N661="nulová",J661,0)</f>
        <v>0</v>
      </c>
      <c r="BJ661" s="18" t="s">
        <v>84</v>
      </c>
      <c r="BK661" s="242">
        <f>ROUND(I661*H661,2)</f>
        <v>0</v>
      </c>
      <c r="BL661" s="18" t="s">
        <v>241</v>
      </c>
      <c r="BM661" s="241" t="s">
        <v>6018</v>
      </c>
    </row>
    <row r="662" s="13" customFormat="1">
      <c r="A662" s="13"/>
      <c r="B662" s="243"/>
      <c r="C662" s="244"/>
      <c r="D662" s="245" t="s">
        <v>243</v>
      </c>
      <c r="E662" s="246" t="s">
        <v>1</v>
      </c>
      <c r="F662" s="247" t="s">
        <v>5847</v>
      </c>
      <c r="G662" s="244"/>
      <c r="H662" s="248">
        <v>13</v>
      </c>
      <c r="I662" s="249"/>
      <c r="J662" s="244"/>
      <c r="K662" s="244"/>
      <c r="L662" s="250"/>
      <c r="M662" s="251"/>
      <c r="N662" s="252"/>
      <c r="O662" s="252"/>
      <c r="P662" s="252"/>
      <c r="Q662" s="252"/>
      <c r="R662" s="252"/>
      <c r="S662" s="252"/>
      <c r="T662" s="25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4" t="s">
        <v>243</v>
      </c>
      <c r="AU662" s="254" t="s">
        <v>86</v>
      </c>
      <c r="AV662" s="13" t="s">
        <v>86</v>
      </c>
      <c r="AW662" s="13" t="s">
        <v>32</v>
      </c>
      <c r="AX662" s="13" t="s">
        <v>77</v>
      </c>
      <c r="AY662" s="254" t="s">
        <v>235</v>
      </c>
    </row>
    <row r="663" s="14" customFormat="1">
      <c r="A663" s="14"/>
      <c r="B663" s="255"/>
      <c r="C663" s="256"/>
      <c r="D663" s="245" t="s">
        <v>243</v>
      </c>
      <c r="E663" s="257" t="s">
        <v>1</v>
      </c>
      <c r="F663" s="258" t="s">
        <v>245</v>
      </c>
      <c r="G663" s="256"/>
      <c r="H663" s="259">
        <v>13</v>
      </c>
      <c r="I663" s="260"/>
      <c r="J663" s="256"/>
      <c r="K663" s="256"/>
      <c r="L663" s="261"/>
      <c r="M663" s="262"/>
      <c r="N663" s="263"/>
      <c r="O663" s="263"/>
      <c r="P663" s="263"/>
      <c r="Q663" s="263"/>
      <c r="R663" s="263"/>
      <c r="S663" s="263"/>
      <c r="T663" s="26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65" t="s">
        <v>243</v>
      </c>
      <c r="AU663" s="265" t="s">
        <v>86</v>
      </c>
      <c r="AV663" s="14" t="s">
        <v>241</v>
      </c>
      <c r="AW663" s="14" t="s">
        <v>32</v>
      </c>
      <c r="AX663" s="14" t="s">
        <v>84</v>
      </c>
      <c r="AY663" s="265" t="s">
        <v>235</v>
      </c>
    </row>
    <row r="664" s="12" customFormat="1" ht="22.8" customHeight="1">
      <c r="A664" s="12"/>
      <c r="B664" s="213"/>
      <c r="C664" s="214"/>
      <c r="D664" s="215" t="s">
        <v>76</v>
      </c>
      <c r="E664" s="227" t="s">
        <v>286</v>
      </c>
      <c r="F664" s="227" t="s">
        <v>666</v>
      </c>
      <c r="G664" s="214"/>
      <c r="H664" s="214"/>
      <c r="I664" s="217"/>
      <c r="J664" s="228">
        <f>BK664</f>
        <v>0</v>
      </c>
      <c r="K664" s="214"/>
      <c r="L664" s="219"/>
      <c r="M664" s="220"/>
      <c r="N664" s="221"/>
      <c r="O664" s="221"/>
      <c r="P664" s="222">
        <v>0</v>
      </c>
      <c r="Q664" s="221"/>
      <c r="R664" s="222">
        <v>0</v>
      </c>
      <c r="S664" s="221"/>
      <c r="T664" s="223">
        <v>0</v>
      </c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R664" s="224" t="s">
        <v>84</v>
      </c>
      <c r="AT664" s="225" t="s">
        <v>76</v>
      </c>
      <c r="AU664" s="225" t="s">
        <v>84</v>
      </c>
      <c r="AY664" s="224" t="s">
        <v>235</v>
      </c>
      <c r="BK664" s="226">
        <v>0</v>
      </c>
    </row>
    <row r="665" s="12" customFormat="1" ht="22.8" customHeight="1">
      <c r="A665" s="12"/>
      <c r="B665" s="213"/>
      <c r="C665" s="214"/>
      <c r="D665" s="215" t="s">
        <v>76</v>
      </c>
      <c r="E665" s="227" t="s">
        <v>782</v>
      </c>
      <c r="F665" s="227" t="s">
        <v>6019</v>
      </c>
      <c r="G665" s="214"/>
      <c r="H665" s="214"/>
      <c r="I665" s="217"/>
      <c r="J665" s="228">
        <f>BK665</f>
        <v>0</v>
      </c>
      <c r="K665" s="214"/>
      <c r="L665" s="219"/>
      <c r="M665" s="220"/>
      <c r="N665" s="221"/>
      <c r="O665" s="221"/>
      <c r="P665" s="222">
        <f>SUM(P666:P864)</f>
        <v>0</v>
      </c>
      <c r="Q665" s="221"/>
      <c r="R665" s="222">
        <f>SUM(R666:R864)</f>
        <v>1.4640340000000001</v>
      </c>
      <c r="S665" s="221"/>
      <c r="T665" s="223">
        <f>SUM(T666:T864)</f>
        <v>0</v>
      </c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R665" s="224" t="s">
        <v>84</v>
      </c>
      <c r="AT665" s="225" t="s">
        <v>76</v>
      </c>
      <c r="AU665" s="225" t="s">
        <v>84</v>
      </c>
      <c r="AY665" s="224" t="s">
        <v>235</v>
      </c>
      <c r="BK665" s="226">
        <f>SUM(BK666:BK864)</f>
        <v>0</v>
      </c>
    </row>
    <row r="666" s="2" customFormat="1" ht="24.15" customHeight="1">
      <c r="A666" s="39"/>
      <c r="B666" s="40"/>
      <c r="C666" s="229" t="s">
        <v>845</v>
      </c>
      <c r="D666" s="229" t="s">
        <v>237</v>
      </c>
      <c r="E666" s="230" t="s">
        <v>6020</v>
      </c>
      <c r="F666" s="231" t="s">
        <v>6021</v>
      </c>
      <c r="G666" s="232" t="s">
        <v>240</v>
      </c>
      <c r="H666" s="233">
        <v>42</v>
      </c>
      <c r="I666" s="234"/>
      <c r="J666" s="235">
        <f>ROUND(I666*H666,2)</f>
        <v>0</v>
      </c>
      <c r="K666" s="236"/>
      <c r="L666" s="45"/>
      <c r="M666" s="237" t="s">
        <v>1</v>
      </c>
      <c r="N666" s="238" t="s">
        <v>42</v>
      </c>
      <c r="O666" s="92"/>
      <c r="P666" s="239">
        <f>O666*H666</f>
        <v>0</v>
      </c>
      <c r="Q666" s="239">
        <v>0</v>
      </c>
      <c r="R666" s="239">
        <f>Q666*H666</f>
        <v>0</v>
      </c>
      <c r="S666" s="239">
        <v>0</v>
      </c>
      <c r="T666" s="240">
        <f>S666*H666</f>
        <v>0</v>
      </c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R666" s="241" t="s">
        <v>241</v>
      </c>
      <c r="AT666" s="241" t="s">
        <v>237</v>
      </c>
      <c r="AU666" s="241" t="s">
        <v>86</v>
      </c>
      <c r="AY666" s="18" t="s">
        <v>235</v>
      </c>
      <c r="BE666" s="242">
        <f>IF(N666="základní",J666,0)</f>
        <v>0</v>
      </c>
      <c r="BF666" s="242">
        <f>IF(N666="snížená",J666,0)</f>
        <v>0</v>
      </c>
      <c r="BG666" s="242">
        <f>IF(N666="zákl. přenesená",J666,0)</f>
        <v>0</v>
      </c>
      <c r="BH666" s="242">
        <f>IF(N666="sníž. přenesená",J666,0)</f>
        <v>0</v>
      </c>
      <c r="BI666" s="242">
        <f>IF(N666="nulová",J666,0)</f>
        <v>0</v>
      </c>
      <c r="BJ666" s="18" t="s">
        <v>84</v>
      </c>
      <c r="BK666" s="242">
        <f>ROUND(I666*H666,2)</f>
        <v>0</v>
      </c>
      <c r="BL666" s="18" t="s">
        <v>241</v>
      </c>
      <c r="BM666" s="241" t="s">
        <v>6022</v>
      </c>
    </row>
    <row r="667" s="15" customFormat="1">
      <c r="A667" s="15"/>
      <c r="B667" s="266"/>
      <c r="C667" s="267"/>
      <c r="D667" s="245" t="s">
        <v>243</v>
      </c>
      <c r="E667" s="268" t="s">
        <v>1</v>
      </c>
      <c r="F667" s="269" t="s">
        <v>6023</v>
      </c>
      <c r="G667" s="267"/>
      <c r="H667" s="268" t="s">
        <v>1</v>
      </c>
      <c r="I667" s="270"/>
      <c r="J667" s="267"/>
      <c r="K667" s="267"/>
      <c r="L667" s="271"/>
      <c r="M667" s="272"/>
      <c r="N667" s="273"/>
      <c r="O667" s="273"/>
      <c r="P667" s="273"/>
      <c r="Q667" s="273"/>
      <c r="R667" s="273"/>
      <c r="S667" s="273"/>
      <c r="T667" s="274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T667" s="275" t="s">
        <v>243</v>
      </c>
      <c r="AU667" s="275" t="s">
        <v>86</v>
      </c>
      <c r="AV667" s="15" t="s">
        <v>84</v>
      </c>
      <c r="AW667" s="15" t="s">
        <v>32</v>
      </c>
      <c r="AX667" s="15" t="s">
        <v>77</v>
      </c>
      <c r="AY667" s="275" t="s">
        <v>235</v>
      </c>
    </row>
    <row r="668" s="13" customFormat="1">
      <c r="A668" s="13"/>
      <c r="B668" s="243"/>
      <c r="C668" s="244"/>
      <c r="D668" s="245" t="s">
        <v>243</v>
      </c>
      <c r="E668" s="246" t="s">
        <v>1</v>
      </c>
      <c r="F668" s="247" t="s">
        <v>6024</v>
      </c>
      <c r="G668" s="244"/>
      <c r="H668" s="248">
        <v>1</v>
      </c>
      <c r="I668" s="249"/>
      <c r="J668" s="244"/>
      <c r="K668" s="244"/>
      <c r="L668" s="250"/>
      <c r="M668" s="251"/>
      <c r="N668" s="252"/>
      <c r="O668" s="252"/>
      <c r="P668" s="252"/>
      <c r="Q668" s="252"/>
      <c r="R668" s="252"/>
      <c r="S668" s="252"/>
      <c r="T668" s="25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4" t="s">
        <v>243</v>
      </c>
      <c r="AU668" s="254" t="s">
        <v>86</v>
      </c>
      <c r="AV668" s="13" t="s">
        <v>86</v>
      </c>
      <c r="AW668" s="13" t="s">
        <v>32</v>
      </c>
      <c r="AX668" s="13" t="s">
        <v>77</v>
      </c>
      <c r="AY668" s="254" t="s">
        <v>235</v>
      </c>
    </row>
    <row r="669" s="16" customFormat="1">
      <c r="A669" s="16"/>
      <c r="B669" s="276"/>
      <c r="C669" s="277"/>
      <c r="D669" s="245" t="s">
        <v>243</v>
      </c>
      <c r="E669" s="278" t="s">
        <v>1</v>
      </c>
      <c r="F669" s="279" t="s">
        <v>492</v>
      </c>
      <c r="G669" s="277"/>
      <c r="H669" s="280">
        <v>1</v>
      </c>
      <c r="I669" s="281"/>
      <c r="J669" s="277"/>
      <c r="K669" s="277"/>
      <c r="L669" s="282"/>
      <c r="M669" s="283"/>
      <c r="N669" s="284"/>
      <c r="O669" s="284"/>
      <c r="P669" s="284"/>
      <c r="Q669" s="284"/>
      <c r="R669" s="284"/>
      <c r="S669" s="284"/>
      <c r="T669" s="285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T669" s="286" t="s">
        <v>243</v>
      </c>
      <c r="AU669" s="286" t="s">
        <v>86</v>
      </c>
      <c r="AV669" s="16" t="s">
        <v>250</v>
      </c>
      <c r="AW669" s="16" t="s">
        <v>32</v>
      </c>
      <c r="AX669" s="16" t="s">
        <v>77</v>
      </c>
      <c r="AY669" s="286" t="s">
        <v>235</v>
      </c>
    </row>
    <row r="670" s="15" customFormat="1">
      <c r="A670" s="15"/>
      <c r="B670" s="266"/>
      <c r="C670" s="267"/>
      <c r="D670" s="245" t="s">
        <v>243</v>
      </c>
      <c r="E670" s="268" t="s">
        <v>1</v>
      </c>
      <c r="F670" s="269" t="s">
        <v>6025</v>
      </c>
      <c r="G670" s="267"/>
      <c r="H670" s="268" t="s">
        <v>1</v>
      </c>
      <c r="I670" s="270"/>
      <c r="J670" s="267"/>
      <c r="K670" s="267"/>
      <c r="L670" s="271"/>
      <c r="M670" s="272"/>
      <c r="N670" s="273"/>
      <c r="O670" s="273"/>
      <c r="P670" s="273"/>
      <c r="Q670" s="273"/>
      <c r="R670" s="273"/>
      <c r="S670" s="273"/>
      <c r="T670" s="274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T670" s="275" t="s">
        <v>243</v>
      </c>
      <c r="AU670" s="275" t="s">
        <v>86</v>
      </c>
      <c r="AV670" s="15" t="s">
        <v>84</v>
      </c>
      <c r="AW670" s="15" t="s">
        <v>32</v>
      </c>
      <c r="AX670" s="15" t="s">
        <v>77</v>
      </c>
      <c r="AY670" s="275" t="s">
        <v>235</v>
      </c>
    </row>
    <row r="671" s="13" customFormat="1">
      <c r="A671" s="13"/>
      <c r="B671" s="243"/>
      <c r="C671" s="244"/>
      <c r="D671" s="245" t="s">
        <v>243</v>
      </c>
      <c r="E671" s="246" t="s">
        <v>1</v>
      </c>
      <c r="F671" s="247" t="s">
        <v>6026</v>
      </c>
      <c r="G671" s="244"/>
      <c r="H671" s="248">
        <v>7</v>
      </c>
      <c r="I671" s="249"/>
      <c r="J671" s="244"/>
      <c r="K671" s="244"/>
      <c r="L671" s="250"/>
      <c r="M671" s="251"/>
      <c r="N671" s="252"/>
      <c r="O671" s="252"/>
      <c r="P671" s="252"/>
      <c r="Q671" s="252"/>
      <c r="R671" s="252"/>
      <c r="S671" s="252"/>
      <c r="T671" s="25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4" t="s">
        <v>243</v>
      </c>
      <c r="AU671" s="254" t="s">
        <v>86</v>
      </c>
      <c r="AV671" s="13" t="s">
        <v>86</v>
      </c>
      <c r="AW671" s="13" t="s">
        <v>32</v>
      </c>
      <c r="AX671" s="13" t="s">
        <v>77</v>
      </c>
      <c r="AY671" s="254" t="s">
        <v>235</v>
      </c>
    </row>
    <row r="672" s="13" customFormat="1">
      <c r="A672" s="13"/>
      <c r="B672" s="243"/>
      <c r="C672" s="244"/>
      <c r="D672" s="245" t="s">
        <v>243</v>
      </c>
      <c r="E672" s="246" t="s">
        <v>1</v>
      </c>
      <c r="F672" s="247" t="s">
        <v>6027</v>
      </c>
      <c r="G672" s="244"/>
      <c r="H672" s="248">
        <v>8</v>
      </c>
      <c r="I672" s="249"/>
      <c r="J672" s="244"/>
      <c r="K672" s="244"/>
      <c r="L672" s="250"/>
      <c r="M672" s="251"/>
      <c r="N672" s="252"/>
      <c r="O672" s="252"/>
      <c r="P672" s="252"/>
      <c r="Q672" s="252"/>
      <c r="R672" s="252"/>
      <c r="S672" s="252"/>
      <c r="T672" s="25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4" t="s">
        <v>243</v>
      </c>
      <c r="AU672" s="254" t="s">
        <v>86</v>
      </c>
      <c r="AV672" s="13" t="s">
        <v>86</v>
      </c>
      <c r="AW672" s="13" t="s">
        <v>32</v>
      </c>
      <c r="AX672" s="13" t="s">
        <v>77</v>
      </c>
      <c r="AY672" s="254" t="s">
        <v>235</v>
      </c>
    </row>
    <row r="673" s="13" customFormat="1">
      <c r="A673" s="13"/>
      <c r="B673" s="243"/>
      <c r="C673" s="244"/>
      <c r="D673" s="245" t="s">
        <v>243</v>
      </c>
      <c r="E673" s="246" t="s">
        <v>1</v>
      </c>
      <c r="F673" s="247" t="s">
        <v>6028</v>
      </c>
      <c r="G673" s="244"/>
      <c r="H673" s="248">
        <v>10</v>
      </c>
      <c r="I673" s="249"/>
      <c r="J673" s="244"/>
      <c r="K673" s="244"/>
      <c r="L673" s="250"/>
      <c r="M673" s="251"/>
      <c r="N673" s="252"/>
      <c r="O673" s="252"/>
      <c r="P673" s="252"/>
      <c r="Q673" s="252"/>
      <c r="R673" s="252"/>
      <c r="S673" s="252"/>
      <c r="T673" s="25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4" t="s">
        <v>243</v>
      </c>
      <c r="AU673" s="254" t="s">
        <v>86</v>
      </c>
      <c r="AV673" s="13" t="s">
        <v>86</v>
      </c>
      <c r="AW673" s="13" t="s">
        <v>32</v>
      </c>
      <c r="AX673" s="13" t="s">
        <v>77</v>
      </c>
      <c r="AY673" s="254" t="s">
        <v>235</v>
      </c>
    </row>
    <row r="674" s="13" customFormat="1">
      <c r="A674" s="13"/>
      <c r="B674" s="243"/>
      <c r="C674" s="244"/>
      <c r="D674" s="245" t="s">
        <v>243</v>
      </c>
      <c r="E674" s="246" t="s">
        <v>1</v>
      </c>
      <c r="F674" s="247" t="s">
        <v>6029</v>
      </c>
      <c r="G674" s="244"/>
      <c r="H674" s="248">
        <v>2</v>
      </c>
      <c r="I674" s="249"/>
      <c r="J674" s="244"/>
      <c r="K674" s="244"/>
      <c r="L674" s="250"/>
      <c r="M674" s="251"/>
      <c r="N674" s="252"/>
      <c r="O674" s="252"/>
      <c r="P674" s="252"/>
      <c r="Q674" s="252"/>
      <c r="R674" s="252"/>
      <c r="S674" s="252"/>
      <c r="T674" s="25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4" t="s">
        <v>243</v>
      </c>
      <c r="AU674" s="254" t="s">
        <v>86</v>
      </c>
      <c r="AV674" s="13" t="s">
        <v>86</v>
      </c>
      <c r="AW674" s="13" t="s">
        <v>32</v>
      </c>
      <c r="AX674" s="13" t="s">
        <v>77</v>
      </c>
      <c r="AY674" s="254" t="s">
        <v>235</v>
      </c>
    </row>
    <row r="675" s="13" customFormat="1">
      <c r="A675" s="13"/>
      <c r="B675" s="243"/>
      <c r="C675" s="244"/>
      <c r="D675" s="245" t="s">
        <v>243</v>
      </c>
      <c r="E675" s="246" t="s">
        <v>1</v>
      </c>
      <c r="F675" s="247" t="s">
        <v>6030</v>
      </c>
      <c r="G675" s="244"/>
      <c r="H675" s="248">
        <v>2</v>
      </c>
      <c r="I675" s="249"/>
      <c r="J675" s="244"/>
      <c r="K675" s="244"/>
      <c r="L675" s="250"/>
      <c r="M675" s="251"/>
      <c r="N675" s="252"/>
      <c r="O675" s="252"/>
      <c r="P675" s="252"/>
      <c r="Q675" s="252"/>
      <c r="R675" s="252"/>
      <c r="S675" s="252"/>
      <c r="T675" s="25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4" t="s">
        <v>243</v>
      </c>
      <c r="AU675" s="254" t="s">
        <v>86</v>
      </c>
      <c r="AV675" s="13" t="s">
        <v>86</v>
      </c>
      <c r="AW675" s="13" t="s">
        <v>32</v>
      </c>
      <c r="AX675" s="13" t="s">
        <v>77</v>
      </c>
      <c r="AY675" s="254" t="s">
        <v>235</v>
      </c>
    </row>
    <row r="676" s="13" customFormat="1">
      <c r="A676" s="13"/>
      <c r="B676" s="243"/>
      <c r="C676" s="244"/>
      <c r="D676" s="245" t="s">
        <v>243</v>
      </c>
      <c r="E676" s="246" t="s">
        <v>1</v>
      </c>
      <c r="F676" s="247" t="s">
        <v>6031</v>
      </c>
      <c r="G676" s="244"/>
      <c r="H676" s="248">
        <v>2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243</v>
      </c>
      <c r="AU676" s="254" t="s">
        <v>86</v>
      </c>
      <c r="AV676" s="13" t="s">
        <v>86</v>
      </c>
      <c r="AW676" s="13" t="s">
        <v>32</v>
      </c>
      <c r="AX676" s="13" t="s">
        <v>77</v>
      </c>
      <c r="AY676" s="254" t="s">
        <v>235</v>
      </c>
    </row>
    <row r="677" s="13" customFormat="1">
      <c r="A677" s="13"/>
      <c r="B677" s="243"/>
      <c r="C677" s="244"/>
      <c r="D677" s="245" t="s">
        <v>243</v>
      </c>
      <c r="E677" s="246" t="s">
        <v>1</v>
      </c>
      <c r="F677" s="247" t="s">
        <v>6032</v>
      </c>
      <c r="G677" s="244"/>
      <c r="H677" s="248">
        <v>2</v>
      </c>
      <c r="I677" s="249"/>
      <c r="J677" s="244"/>
      <c r="K677" s="244"/>
      <c r="L677" s="250"/>
      <c r="M677" s="251"/>
      <c r="N677" s="252"/>
      <c r="O677" s="252"/>
      <c r="P677" s="252"/>
      <c r="Q677" s="252"/>
      <c r="R677" s="252"/>
      <c r="S677" s="252"/>
      <c r="T677" s="25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4" t="s">
        <v>243</v>
      </c>
      <c r="AU677" s="254" t="s">
        <v>86</v>
      </c>
      <c r="AV677" s="13" t="s">
        <v>86</v>
      </c>
      <c r="AW677" s="13" t="s">
        <v>32</v>
      </c>
      <c r="AX677" s="13" t="s">
        <v>77</v>
      </c>
      <c r="AY677" s="254" t="s">
        <v>235</v>
      </c>
    </row>
    <row r="678" s="13" customFormat="1">
      <c r="A678" s="13"/>
      <c r="B678" s="243"/>
      <c r="C678" s="244"/>
      <c r="D678" s="245" t="s">
        <v>243</v>
      </c>
      <c r="E678" s="246" t="s">
        <v>1</v>
      </c>
      <c r="F678" s="247" t="s">
        <v>6033</v>
      </c>
      <c r="G678" s="244"/>
      <c r="H678" s="248">
        <v>4</v>
      </c>
      <c r="I678" s="249"/>
      <c r="J678" s="244"/>
      <c r="K678" s="244"/>
      <c r="L678" s="250"/>
      <c r="M678" s="251"/>
      <c r="N678" s="252"/>
      <c r="O678" s="252"/>
      <c r="P678" s="252"/>
      <c r="Q678" s="252"/>
      <c r="R678" s="252"/>
      <c r="S678" s="252"/>
      <c r="T678" s="25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4" t="s">
        <v>243</v>
      </c>
      <c r="AU678" s="254" t="s">
        <v>86</v>
      </c>
      <c r="AV678" s="13" t="s">
        <v>86</v>
      </c>
      <c r="AW678" s="13" t="s">
        <v>32</v>
      </c>
      <c r="AX678" s="13" t="s">
        <v>77</v>
      </c>
      <c r="AY678" s="254" t="s">
        <v>235</v>
      </c>
    </row>
    <row r="679" s="13" customFormat="1">
      <c r="A679" s="13"/>
      <c r="B679" s="243"/>
      <c r="C679" s="244"/>
      <c r="D679" s="245" t="s">
        <v>243</v>
      </c>
      <c r="E679" s="246" t="s">
        <v>1</v>
      </c>
      <c r="F679" s="247" t="s">
        <v>6034</v>
      </c>
      <c r="G679" s="244"/>
      <c r="H679" s="248">
        <v>4</v>
      </c>
      <c r="I679" s="249"/>
      <c r="J679" s="244"/>
      <c r="K679" s="244"/>
      <c r="L679" s="250"/>
      <c r="M679" s="251"/>
      <c r="N679" s="252"/>
      <c r="O679" s="252"/>
      <c r="P679" s="252"/>
      <c r="Q679" s="252"/>
      <c r="R679" s="252"/>
      <c r="S679" s="252"/>
      <c r="T679" s="25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4" t="s">
        <v>243</v>
      </c>
      <c r="AU679" s="254" t="s">
        <v>86</v>
      </c>
      <c r="AV679" s="13" t="s">
        <v>86</v>
      </c>
      <c r="AW679" s="13" t="s">
        <v>32</v>
      </c>
      <c r="AX679" s="13" t="s">
        <v>77</v>
      </c>
      <c r="AY679" s="254" t="s">
        <v>235</v>
      </c>
    </row>
    <row r="680" s="16" customFormat="1">
      <c r="A680" s="16"/>
      <c r="B680" s="276"/>
      <c r="C680" s="277"/>
      <c r="D680" s="245" t="s">
        <v>243</v>
      </c>
      <c r="E680" s="278" t="s">
        <v>1</v>
      </c>
      <c r="F680" s="279" t="s">
        <v>492</v>
      </c>
      <c r="G680" s="277"/>
      <c r="H680" s="280">
        <v>41</v>
      </c>
      <c r="I680" s="281"/>
      <c r="J680" s="277"/>
      <c r="K680" s="277"/>
      <c r="L680" s="282"/>
      <c r="M680" s="283"/>
      <c r="N680" s="284"/>
      <c r="O680" s="284"/>
      <c r="P680" s="284"/>
      <c r="Q680" s="284"/>
      <c r="R680" s="284"/>
      <c r="S680" s="284"/>
      <c r="T680" s="285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T680" s="286" t="s">
        <v>243</v>
      </c>
      <c r="AU680" s="286" t="s">
        <v>86</v>
      </c>
      <c r="AV680" s="16" t="s">
        <v>250</v>
      </c>
      <c r="AW680" s="16" t="s">
        <v>32</v>
      </c>
      <c r="AX680" s="16" t="s">
        <v>77</v>
      </c>
      <c r="AY680" s="286" t="s">
        <v>235</v>
      </c>
    </row>
    <row r="681" s="14" customFormat="1">
      <c r="A681" s="14"/>
      <c r="B681" s="255"/>
      <c r="C681" s="256"/>
      <c r="D681" s="245" t="s">
        <v>243</v>
      </c>
      <c r="E681" s="257" t="s">
        <v>1</v>
      </c>
      <c r="F681" s="258" t="s">
        <v>245</v>
      </c>
      <c r="G681" s="256"/>
      <c r="H681" s="259">
        <v>42</v>
      </c>
      <c r="I681" s="260"/>
      <c r="J681" s="256"/>
      <c r="K681" s="256"/>
      <c r="L681" s="261"/>
      <c r="M681" s="262"/>
      <c r="N681" s="263"/>
      <c r="O681" s="263"/>
      <c r="P681" s="263"/>
      <c r="Q681" s="263"/>
      <c r="R681" s="263"/>
      <c r="S681" s="263"/>
      <c r="T681" s="26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65" t="s">
        <v>243</v>
      </c>
      <c r="AU681" s="265" t="s">
        <v>86</v>
      </c>
      <c r="AV681" s="14" t="s">
        <v>241</v>
      </c>
      <c r="AW681" s="14" t="s">
        <v>32</v>
      </c>
      <c r="AX681" s="14" t="s">
        <v>84</v>
      </c>
      <c r="AY681" s="265" t="s">
        <v>235</v>
      </c>
    </row>
    <row r="682" s="2" customFormat="1" ht="24.15" customHeight="1">
      <c r="A682" s="39"/>
      <c r="B682" s="40"/>
      <c r="C682" s="287" t="s">
        <v>853</v>
      </c>
      <c r="D682" s="287" t="s">
        <v>518</v>
      </c>
      <c r="E682" s="288" t="s">
        <v>6035</v>
      </c>
      <c r="F682" s="289" t="s">
        <v>6036</v>
      </c>
      <c r="G682" s="290" t="s">
        <v>240</v>
      </c>
      <c r="H682" s="291">
        <v>8</v>
      </c>
      <c r="I682" s="292"/>
      <c r="J682" s="293">
        <f>ROUND(I682*H682,2)</f>
        <v>0</v>
      </c>
      <c r="K682" s="294"/>
      <c r="L682" s="295"/>
      <c r="M682" s="296" t="s">
        <v>1</v>
      </c>
      <c r="N682" s="297" t="s">
        <v>42</v>
      </c>
      <c r="O682" s="92"/>
      <c r="P682" s="239">
        <f>O682*H682</f>
        <v>0</v>
      </c>
      <c r="Q682" s="239">
        <v>0</v>
      </c>
      <c r="R682" s="239">
        <f>Q682*H682</f>
        <v>0</v>
      </c>
      <c r="S682" s="239">
        <v>0</v>
      </c>
      <c r="T682" s="240">
        <f>S682*H682</f>
        <v>0</v>
      </c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R682" s="241" t="s">
        <v>281</v>
      </c>
      <c r="AT682" s="241" t="s">
        <v>518</v>
      </c>
      <c r="AU682" s="241" t="s">
        <v>86</v>
      </c>
      <c r="AY682" s="18" t="s">
        <v>235</v>
      </c>
      <c r="BE682" s="242">
        <f>IF(N682="základní",J682,0)</f>
        <v>0</v>
      </c>
      <c r="BF682" s="242">
        <f>IF(N682="snížená",J682,0)</f>
        <v>0</v>
      </c>
      <c r="BG682" s="242">
        <f>IF(N682="zákl. přenesená",J682,0)</f>
        <v>0</v>
      </c>
      <c r="BH682" s="242">
        <f>IF(N682="sníž. přenesená",J682,0)</f>
        <v>0</v>
      </c>
      <c r="BI682" s="242">
        <f>IF(N682="nulová",J682,0)</f>
        <v>0</v>
      </c>
      <c r="BJ682" s="18" t="s">
        <v>84</v>
      </c>
      <c r="BK682" s="242">
        <f>ROUND(I682*H682,2)</f>
        <v>0</v>
      </c>
      <c r="BL682" s="18" t="s">
        <v>241</v>
      </c>
      <c r="BM682" s="241" t="s">
        <v>6037</v>
      </c>
    </row>
    <row r="683" s="15" customFormat="1">
      <c r="A683" s="15"/>
      <c r="B683" s="266"/>
      <c r="C683" s="267"/>
      <c r="D683" s="245" t="s">
        <v>243</v>
      </c>
      <c r="E683" s="268" t="s">
        <v>1</v>
      </c>
      <c r="F683" s="269" t="s">
        <v>6023</v>
      </c>
      <c r="G683" s="267"/>
      <c r="H683" s="268" t="s">
        <v>1</v>
      </c>
      <c r="I683" s="270"/>
      <c r="J683" s="267"/>
      <c r="K683" s="267"/>
      <c r="L683" s="271"/>
      <c r="M683" s="272"/>
      <c r="N683" s="273"/>
      <c r="O683" s="273"/>
      <c r="P683" s="273"/>
      <c r="Q683" s="273"/>
      <c r="R683" s="273"/>
      <c r="S683" s="273"/>
      <c r="T683" s="274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75" t="s">
        <v>243</v>
      </c>
      <c r="AU683" s="275" t="s">
        <v>86</v>
      </c>
      <c r="AV683" s="15" t="s">
        <v>84</v>
      </c>
      <c r="AW683" s="15" t="s">
        <v>32</v>
      </c>
      <c r="AX683" s="15" t="s">
        <v>77</v>
      </c>
      <c r="AY683" s="275" t="s">
        <v>235</v>
      </c>
    </row>
    <row r="684" s="13" customFormat="1">
      <c r="A684" s="13"/>
      <c r="B684" s="243"/>
      <c r="C684" s="244"/>
      <c r="D684" s="245" t="s">
        <v>243</v>
      </c>
      <c r="E684" s="246" t="s">
        <v>1</v>
      </c>
      <c r="F684" s="247" t="s">
        <v>6038</v>
      </c>
      <c r="G684" s="244"/>
      <c r="H684" s="248">
        <v>1</v>
      </c>
      <c r="I684" s="249"/>
      <c r="J684" s="244"/>
      <c r="K684" s="244"/>
      <c r="L684" s="250"/>
      <c r="M684" s="251"/>
      <c r="N684" s="252"/>
      <c r="O684" s="252"/>
      <c r="P684" s="252"/>
      <c r="Q684" s="252"/>
      <c r="R684" s="252"/>
      <c r="S684" s="252"/>
      <c r="T684" s="25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4" t="s">
        <v>243</v>
      </c>
      <c r="AU684" s="254" t="s">
        <v>86</v>
      </c>
      <c r="AV684" s="13" t="s">
        <v>86</v>
      </c>
      <c r="AW684" s="13" t="s">
        <v>32</v>
      </c>
      <c r="AX684" s="13" t="s">
        <v>77</v>
      </c>
      <c r="AY684" s="254" t="s">
        <v>235</v>
      </c>
    </row>
    <row r="685" s="16" customFormat="1">
      <c r="A685" s="16"/>
      <c r="B685" s="276"/>
      <c r="C685" s="277"/>
      <c r="D685" s="245" t="s">
        <v>243</v>
      </c>
      <c r="E685" s="278" t="s">
        <v>1</v>
      </c>
      <c r="F685" s="279" t="s">
        <v>492</v>
      </c>
      <c r="G685" s="277"/>
      <c r="H685" s="280">
        <v>1</v>
      </c>
      <c r="I685" s="281"/>
      <c r="J685" s="277"/>
      <c r="K685" s="277"/>
      <c r="L685" s="282"/>
      <c r="M685" s="283"/>
      <c r="N685" s="284"/>
      <c r="O685" s="284"/>
      <c r="P685" s="284"/>
      <c r="Q685" s="284"/>
      <c r="R685" s="284"/>
      <c r="S685" s="284"/>
      <c r="T685" s="285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T685" s="286" t="s">
        <v>243</v>
      </c>
      <c r="AU685" s="286" t="s">
        <v>86</v>
      </c>
      <c r="AV685" s="16" t="s">
        <v>250</v>
      </c>
      <c r="AW685" s="16" t="s">
        <v>32</v>
      </c>
      <c r="AX685" s="16" t="s">
        <v>77</v>
      </c>
      <c r="AY685" s="286" t="s">
        <v>235</v>
      </c>
    </row>
    <row r="686" s="15" customFormat="1">
      <c r="A686" s="15"/>
      <c r="B686" s="266"/>
      <c r="C686" s="267"/>
      <c r="D686" s="245" t="s">
        <v>243</v>
      </c>
      <c r="E686" s="268" t="s">
        <v>1</v>
      </c>
      <c r="F686" s="269" t="s">
        <v>6025</v>
      </c>
      <c r="G686" s="267"/>
      <c r="H686" s="268" t="s">
        <v>1</v>
      </c>
      <c r="I686" s="270"/>
      <c r="J686" s="267"/>
      <c r="K686" s="267"/>
      <c r="L686" s="271"/>
      <c r="M686" s="272"/>
      <c r="N686" s="273"/>
      <c r="O686" s="273"/>
      <c r="P686" s="273"/>
      <c r="Q686" s="273"/>
      <c r="R686" s="273"/>
      <c r="S686" s="273"/>
      <c r="T686" s="274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T686" s="275" t="s">
        <v>243</v>
      </c>
      <c r="AU686" s="275" t="s">
        <v>86</v>
      </c>
      <c r="AV686" s="15" t="s">
        <v>84</v>
      </c>
      <c r="AW686" s="15" t="s">
        <v>32</v>
      </c>
      <c r="AX686" s="15" t="s">
        <v>77</v>
      </c>
      <c r="AY686" s="275" t="s">
        <v>235</v>
      </c>
    </row>
    <row r="687" s="13" customFormat="1">
      <c r="A687" s="13"/>
      <c r="B687" s="243"/>
      <c r="C687" s="244"/>
      <c r="D687" s="245" t="s">
        <v>243</v>
      </c>
      <c r="E687" s="246" t="s">
        <v>1</v>
      </c>
      <c r="F687" s="247" t="s">
        <v>6039</v>
      </c>
      <c r="G687" s="244"/>
      <c r="H687" s="248">
        <v>7</v>
      </c>
      <c r="I687" s="249"/>
      <c r="J687" s="244"/>
      <c r="K687" s="244"/>
      <c r="L687" s="250"/>
      <c r="M687" s="251"/>
      <c r="N687" s="252"/>
      <c r="O687" s="252"/>
      <c r="P687" s="252"/>
      <c r="Q687" s="252"/>
      <c r="R687" s="252"/>
      <c r="S687" s="252"/>
      <c r="T687" s="25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4" t="s">
        <v>243</v>
      </c>
      <c r="AU687" s="254" t="s">
        <v>86</v>
      </c>
      <c r="AV687" s="13" t="s">
        <v>86</v>
      </c>
      <c r="AW687" s="13" t="s">
        <v>32</v>
      </c>
      <c r="AX687" s="13" t="s">
        <v>77</v>
      </c>
      <c r="AY687" s="254" t="s">
        <v>235</v>
      </c>
    </row>
    <row r="688" s="16" customFormat="1">
      <c r="A688" s="16"/>
      <c r="B688" s="276"/>
      <c r="C688" s="277"/>
      <c r="D688" s="245" t="s">
        <v>243</v>
      </c>
      <c r="E688" s="278" t="s">
        <v>1</v>
      </c>
      <c r="F688" s="279" t="s">
        <v>492</v>
      </c>
      <c r="G688" s="277"/>
      <c r="H688" s="280">
        <v>7</v>
      </c>
      <c r="I688" s="281"/>
      <c r="J688" s="277"/>
      <c r="K688" s="277"/>
      <c r="L688" s="282"/>
      <c r="M688" s="283"/>
      <c r="N688" s="284"/>
      <c r="O688" s="284"/>
      <c r="P688" s="284"/>
      <c r="Q688" s="284"/>
      <c r="R688" s="284"/>
      <c r="S688" s="284"/>
      <c r="T688" s="285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T688" s="286" t="s">
        <v>243</v>
      </c>
      <c r="AU688" s="286" t="s">
        <v>86</v>
      </c>
      <c r="AV688" s="16" t="s">
        <v>250</v>
      </c>
      <c r="AW688" s="16" t="s">
        <v>32</v>
      </c>
      <c r="AX688" s="16" t="s">
        <v>77</v>
      </c>
      <c r="AY688" s="286" t="s">
        <v>235</v>
      </c>
    </row>
    <row r="689" s="14" customFormat="1">
      <c r="A689" s="14"/>
      <c r="B689" s="255"/>
      <c r="C689" s="256"/>
      <c r="D689" s="245" t="s">
        <v>243</v>
      </c>
      <c r="E689" s="257" t="s">
        <v>1</v>
      </c>
      <c r="F689" s="258" t="s">
        <v>245</v>
      </c>
      <c r="G689" s="256"/>
      <c r="H689" s="259">
        <v>8</v>
      </c>
      <c r="I689" s="260"/>
      <c r="J689" s="256"/>
      <c r="K689" s="256"/>
      <c r="L689" s="261"/>
      <c r="M689" s="262"/>
      <c r="N689" s="263"/>
      <c r="O689" s="263"/>
      <c r="P689" s="263"/>
      <c r="Q689" s="263"/>
      <c r="R689" s="263"/>
      <c r="S689" s="263"/>
      <c r="T689" s="26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65" t="s">
        <v>243</v>
      </c>
      <c r="AU689" s="265" t="s">
        <v>86</v>
      </c>
      <c r="AV689" s="14" t="s">
        <v>241</v>
      </c>
      <c r="AW689" s="14" t="s">
        <v>32</v>
      </c>
      <c r="AX689" s="14" t="s">
        <v>84</v>
      </c>
      <c r="AY689" s="265" t="s">
        <v>235</v>
      </c>
    </row>
    <row r="690" s="2" customFormat="1" ht="24.15" customHeight="1">
      <c r="A690" s="39"/>
      <c r="B690" s="40"/>
      <c r="C690" s="287" t="s">
        <v>858</v>
      </c>
      <c r="D690" s="287" t="s">
        <v>518</v>
      </c>
      <c r="E690" s="288" t="s">
        <v>6040</v>
      </c>
      <c r="F690" s="289" t="s">
        <v>6041</v>
      </c>
      <c r="G690" s="290" t="s">
        <v>240</v>
      </c>
      <c r="H690" s="291">
        <v>26</v>
      </c>
      <c r="I690" s="292"/>
      <c r="J690" s="293">
        <f>ROUND(I690*H690,2)</f>
        <v>0</v>
      </c>
      <c r="K690" s="294"/>
      <c r="L690" s="295"/>
      <c r="M690" s="296" t="s">
        <v>1</v>
      </c>
      <c r="N690" s="297" t="s">
        <v>42</v>
      </c>
      <c r="O690" s="92"/>
      <c r="P690" s="239">
        <f>O690*H690</f>
        <v>0</v>
      </c>
      <c r="Q690" s="239">
        <v>0</v>
      </c>
      <c r="R690" s="239">
        <f>Q690*H690</f>
        <v>0</v>
      </c>
      <c r="S690" s="239">
        <v>0</v>
      </c>
      <c r="T690" s="240">
        <f>S690*H690</f>
        <v>0</v>
      </c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R690" s="241" t="s">
        <v>281</v>
      </c>
      <c r="AT690" s="241" t="s">
        <v>518</v>
      </c>
      <c r="AU690" s="241" t="s">
        <v>86</v>
      </c>
      <c r="AY690" s="18" t="s">
        <v>235</v>
      </c>
      <c r="BE690" s="242">
        <f>IF(N690="základní",J690,0)</f>
        <v>0</v>
      </c>
      <c r="BF690" s="242">
        <f>IF(N690="snížená",J690,0)</f>
        <v>0</v>
      </c>
      <c r="BG690" s="242">
        <f>IF(N690="zákl. přenesená",J690,0)</f>
        <v>0</v>
      </c>
      <c r="BH690" s="242">
        <f>IF(N690="sníž. přenesená",J690,0)</f>
        <v>0</v>
      </c>
      <c r="BI690" s="242">
        <f>IF(N690="nulová",J690,0)</f>
        <v>0</v>
      </c>
      <c r="BJ690" s="18" t="s">
        <v>84</v>
      </c>
      <c r="BK690" s="242">
        <f>ROUND(I690*H690,2)</f>
        <v>0</v>
      </c>
      <c r="BL690" s="18" t="s">
        <v>241</v>
      </c>
      <c r="BM690" s="241" t="s">
        <v>6042</v>
      </c>
    </row>
    <row r="691" s="15" customFormat="1">
      <c r="A691" s="15"/>
      <c r="B691" s="266"/>
      <c r="C691" s="267"/>
      <c r="D691" s="245" t="s">
        <v>243</v>
      </c>
      <c r="E691" s="268" t="s">
        <v>1</v>
      </c>
      <c r="F691" s="269" t="s">
        <v>6025</v>
      </c>
      <c r="G691" s="267"/>
      <c r="H691" s="268" t="s">
        <v>1</v>
      </c>
      <c r="I691" s="270"/>
      <c r="J691" s="267"/>
      <c r="K691" s="267"/>
      <c r="L691" s="271"/>
      <c r="M691" s="272"/>
      <c r="N691" s="273"/>
      <c r="O691" s="273"/>
      <c r="P691" s="273"/>
      <c r="Q691" s="273"/>
      <c r="R691" s="273"/>
      <c r="S691" s="273"/>
      <c r="T691" s="274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T691" s="275" t="s">
        <v>243</v>
      </c>
      <c r="AU691" s="275" t="s">
        <v>86</v>
      </c>
      <c r="AV691" s="15" t="s">
        <v>84</v>
      </c>
      <c r="AW691" s="15" t="s">
        <v>32</v>
      </c>
      <c r="AX691" s="15" t="s">
        <v>77</v>
      </c>
      <c r="AY691" s="275" t="s">
        <v>235</v>
      </c>
    </row>
    <row r="692" s="13" customFormat="1">
      <c r="A692" s="13"/>
      <c r="B692" s="243"/>
      <c r="C692" s="244"/>
      <c r="D692" s="245" t="s">
        <v>243</v>
      </c>
      <c r="E692" s="246" t="s">
        <v>1</v>
      </c>
      <c r="F692" s="247" t="s">
        <v>6027</v>
      </c>
      <c r="G692" s="244"/>
      <c r="H692" s="248">
        <v>8</v>
      </c>
      <c r="I692" s="249"/>
      <c r="J692" s="244"/>
      <c r="K692" s="244"/>
      <c r="L692" s="250"/>
      <c r="M692" s="251"/>
      <c r="N692" s="252"/>
      <c r="O692" s="252"/>
      <c r="P692" s="252"/>
      <c r="Q692" s="252"/>
      <c r="R692" s="252"/>
      <c r="S692" s="252"/>
      <c r="T692" s="25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4" t="s">
        <v>243</v>
      </c>
      <c r="AU692" s="254" t="s">
        <v>86</v>
      </c>
      <c r="AV692" s="13" t="s">
        <v>86</v>
      </c>
      <c r="AW692" s="13" t="s">
        <v>32</v>
      </c>
      <c r="AX692" s="13" t="s">
        <v>77</v>
      </c>
      <c r="AY692" s="254" t="s">
        <v>235</v>
      </c>
    </row>
    <row r="693" s="13" customFormat="1">
      <c r="A693" s="13"/>
      <c r="B693" s="243"/>
      <c r="C693" s="244"/>
      <c r="D693" s="245" t="s">
        <v>243</v>
      </c>
      <c r="E693" s="246" t="s">
        <v>1</v>
      </c>
      <c r="F693" s="247" t="s">
        <v>6028</v>
      </c>
      <c r="G693" s="244"/>
      <c r="H693" s="248">
        <v>10</v>
      </c>
      <c r="I693" s="249"/>
      <c r="J693" s="244"/>
      <c r="K693" s="244"/>
      <c r="L693" s="250"/>
      <c r="M693" s="251"/>
      <c r="N693" s="252"/>
      <c r="O693" s="252"/>
      <c r="P693" s="252"/>
      <c r="Q693" s="252"/>
      <c r="R693" s="252"/>
      <c r="S693" s="252"/>
      <c r="T693" s="25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54" t="s">
        <v>243</v>
      </c>
      <c r="AU693" s="254" t="s">
        <v>86</v>
      </c>
      <c r="AV693" s="13" t="s">
        <v>86</v>
      </c>
      <c r="AW693" s="13" t="s">
        <v>32</v>
      </c>
      <c r="AX693" s="13" t="s">
        <v>77</v>
      </c>
      <c r="AY693" s="254" t="s">
        <v>235</v>
      </c>
    </row>
    <row r="694" s="13" customFormat="1">
      <c r="A694" s="13"/>
      <c r="B694" s="243"/>
      <c r="C694" s="244"/>
      <c r="D694" s="245" t="s">
        <v>243</v>
      </c>
      <c r="E694" s="246" t="s">
        <v>1</v>
      </c>
      <c r="F694" s="247" t="s">
        <v>6029</v>
      </c>
      <c r="G694" s="244"/>
      <c r="H694" s="248">
        <v>2</v>
      </c>
      <c r="I694" s="249"/>
      <c r="J694" s="244"/>
      <c r="K694" s="244"/>
      <c r="L694" s="250"/>
      <c r="M694" s="251"/>
      <c r="N694" s="252"/>
      <c r="O694" s="252"/>
      <c r="P694" s="252"/>
      <c r="Q694" s="252"/>
      <c r="R694" s="252"/>
      <c r="S694" s="252"/>
      <c r="T694" s="25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4" t="s">
        <v>243</v>
      </c>
      <c r="AU694" s="254" t="s">
        <v>86</v>
      </c>
      <c r="AV694" s="13" t="s">
        <v>86</v>
      </c>
      <c r="AW694" s="13" t="s">
        <v>32</v>
      </c>
      <c r="AX694" s="13" t="s">
        <v>77</v>
      </c>
      <c r="AY694" s="254" t="s">
        <v>235</v>
      </c>
    </row>
    <row r="695" s="13" customFormat="1">
      <c r="A695" s="13"/>
      <c r="B695" s="243"/>
      <c r="C695" s="244"/>
      <c r="D695" s="245" t="s">
        <v>243</v>
      </c>
      <c r="E695" s="246" t="s">
        <v>1</v>
      </c>
      <c r="F695" s="247" t="s">
        <v>6030</v>
      </c>
      <c r="G695" s="244"/>
      <c r="H695" s="248">
        <v>2</v>
      </c>
      <c r="I695" s="249"/>
      <c r="J695" s="244"/>
      <c r="K695" s="244"/>
      <c r="L695" s="250"/>
      <c r="M695" s="251"/>
      <c r="N695" s="252"/>
      <c r="O695" s="252"/>
      <c r="P695" s="252"/>
      <c r="Q695" s="252"/>
      <c r="R695" s="252"/>
      <c r="S695" s="252"/>
      <c r="T695" s="25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4" t="s">
        <v>243</v>
      </c>
      <c r="AU695" s="254" t="s">
        <v>86</v>
      </c>
      <c r="AV695" s="13" t="s">
        <v>86</v>
      </c>
      <c r="AW695" s="13" t="s">
        <v>32</v>
      </c>
      <c r="AX695" s="13" t="s">
        <v>77</v>
      </c>
      <c r="AY695" s="254" t="s">
        <v>235</v>
      </c>
    </row>
    <row r="696" s="13" customFormat="1">
      <c r="A696" s="13"/>
      <c r="B696" s="243"/>
      <c r="C696" s="244"/>
      <c r="D696" s="245" t="s">
        <v>243</v>
      </c>
      <c r="E696" s="246" t="s">
        <v>1</v>
      </c>
      <c r="F696" s="247" t="s">
        <v>6031</v>
      </c>
      <c r="G696" s="244"/>
      <c r="H696" s="248">
        <v>2</v>
      </c>
      <c r="I696" s="249"/>
      <c r="J696" s="244"/>
      <c r="K696" s="244"/>
      <c r="L696" s="250"/>
      <c r="M696" s="251"/>
      <c r="N696" s="252"/>
      <c r="O696" s="252"/>
      <c r="P696" s="252"/>
      <c r="Q696" s="252"/>
      <c r="R696" s="252"/>
      <c r="S696" s="252"/>
      <c r="T696" s="25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4" t="s">
        <v>243</v>
      </c>
      <c r="AU696" s="254" t="s">
        <v>86</v>
      </c>
      <c r="AV696" s="13" t="s">
        <v>86</v>
      </c>
      <c r="AW696" s="13" t="s">
        <v>32</v>
      </c>
      <c r="AX696" s="13" t="s">
        <v>77</v>
      </c>
      <c r="AY696" s="254" t="s">
        <v>235</v>
      </c>
    </row>
    <row r="697" s="13" customFormat="1">
      <c r="A697" s="13"/>
      <c r="B697" s="243"/>
      <c r="C697" s="244"/>
      <c r="D697" s="245" t="s">
        <v>243</v>
      </c>
      <c r="E697" s="246" t="s">
        <v>1</v>
      </c>
      <c r="F697" s="247" t="s">
        <v>6032</v>
      </c>
      <c r="G697" s="244"/>
      <c r="H697" s="248">
        <v>2</v>
      </c>
      <c r="I697" s="249"/>
      <c r="J697" s="244"/>
      <c r="K697" s="244"/>
      <c r="L697" s="250"/>
      <c r="M697" s="251"/>
      <c r="N697" s="252"/>
      <c r="O697" s="252"/>
      <c r="P697" s="252"/>
      <c r="Q697" s="252"/>
      <c r="R697" s="252"/>
      <c r="S697" s="252"/>
      <c r="T697" s="25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4" t="s">
        <v>243</v>
      </c>
      <c r="AU697" s="254" t="s">
        <v>86</v>
      </c>
      <c r="AV697" s="13" t="s">
        <v>86</v>
      </c>
      <c r="AW697" s="13" t="s">
        <v>32</v>
      </c>
      <c r="AX697" s="13" t="s">
        <v>77</v>
      </c>
      <c r="AY697" s="254" t="s">
        <v>235</v>
      </c>
    </row>
    <row r="698" s="16" customFormat="1">
      <c r="A698" s="16"/>
      <c r="B698" s="276"/>
      <c r="C698" s="277"/>
      <c r="D698" s="245" t="s">
        <v>243</v>
      </c>
      <c r="E698" s="278" t="s">
        <v>1</v>
      </c>
      <c r="F698" s="279" t="s">
        <v>492</v>
      </c>
      <c r="G698" s="277"/>
      <c r="H698" s="280">
        <v>26</v>
      </c>
      <c r="I698" s="281"/>
      <c r="J698" s="277"/>
      <c r="K698" s="277"/>
      <c r="L698" s="282"/>
      <c r="M698" s="283"/>
      <c r="N698" s="284"/>
      <c r="O698" s="284"/>
      <c r="P698" s="284"/>
      <c r="Q698" s="284"/>
      <c r="R698" s="284"/>
      <c r="S698" s="284"/>
      <c r="T698" s="285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T698" s="286" t="s">
        <v>243</v>
      </c>
      <c r="AU698" s="286" t="s">
        <v>86</v>
      </c>
      <c r="AV698" s="16" t="s">
        <v>250</v>
      </c>
      <c r="AW698" s="16" t="s">
        <v>32</v>
      </c>
      <c r="AX698" s="16" t="s">
        <v>77</v>
      </c>
      <c r="AY698" s="286" t="s">
        <v>235</v>
      </c>
    </row>
    <row r="699" s="14" customFormat="1">
      <c r="A699" s="14"/>
      <c r="B699" s="255"/>
      <c r="C699" s="256"/>
      <c r="D699" s="245" t="s">
        <v>243</v>
      </c>
      <c r="E699" s="257" t="s">
        <v>1</v>
      </c>
      <c r="F699" s="258" t="s">
        <v>245</v>
      </c>
      <c r="G699" s="256"/>
      <c r="H699" s="259">
        <v>26</v>
      </c>
      <c r="I699" s="260"/>
      <c r="J699" s="256"/>
      <c r="K699" s="256"/>
      <c r="L699" s="261"/>
      <c r="M699" s="262"/>
      <c r="N699" s="263"/>
      <c r="O699" s="263"/>
      <c r="P699" s="263"/>
      <c r="Q699" s="263"/>
      <c r="R699" s="263"/>
      <c r="S699" s="263"/>
      <c r="T699" s="26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65" t="s">
        <v>243</v>
      </c>
      <c r="AU699" s="265" t="s">
        <v>86</v>
      </c>
      <c r="AV699" s="14" t="s">
        <v>241</v>
      </c>
      <c r="AW699" s="14" t="s">
        <v>32</v>
      </c>
      <c r="AX699" s="14" t="s">
        <v>84</v>
      </c>
      <c r="AY699" s="265" t="s">
        <v>235</v>
      </c>
    </row>
    <row r="700" s="2" customFormat="1" ht="24.15" customHeight="1">
      <c r="A700" s="39"/>
      <c r="B700" s="40"/>
      <c r="C700" s="287" t="s">
        <v>864</v>
      </c>
      <c r="D700" s="287" t="s">
        <v>518</v>
      </c>
      <c r="E700" s="288" t="s">
        <v>6043</v>
      </c>
      <c r="F700" s="289" t="s">
        <v>6044</v>
      </c>
      <c r="G700" s="290" t="s">
        <v>240</v>
      </c>
      <c r="H700" s="291">
        <v>4</v>
      </c>
      <c r="I700" s="292"/>
      <c r="J700" s="293">
        <f>ROUND(I700*H700,2)</f>
        <v>0</v>
      </c>
      <c r="K700" s="294"/>
      <c r="L700" s="295"/>
      <c r="M700" s="296" t="s">
        <v>1</v>
      </c>
      <c r="N700" s="297" t="s">
        <v>42</v>
      </c>
      <c r="O700" s="92"/>
      <c r="P700" s="239">
        <f>O700*H700</f>
        <v>0</v>
      </c>
      <c r="Q700" s="239">
        <v>0</v>
      </c>
      <c r="R700" s="239">
        <f>Q700*H700</f>
        <v>0</v>
      </c>
      <c r="S700" s="239">
        <v>0</v>
      </c>
      <c r="T700" s="240">
        <f>S700*H700</f>
        <v>0</v>
      </c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R700" s="241" t="s">
        <v>281</v>
      </c>
      <c r="AT700" s="241" t="s">
        <v>518</v>
      </c>
      <c r="AU700" s="241" t="s">
        <v>86</v>
      </c>
      <c r="AY700" s="18" t="s">
        <v>235</v>
      </c>
      <c r="BE700" s="242">
        <f>IF(N700="základní",J700,0)</f>
        <v>0</v>
      </c>
      <c r="BF700" s="242">
        <f>IF(N700="snížená",J700,0)</f>
        <v>0</v>
      </c>
      <c r="BG700" s="242">
        <f>IF(N700="zákl. přenesená",J700,0)</f>
        <v>0</v>
      </c>
      <c r="BH700" s="242">
        <f>IF(N700="sníž. přenesená",J700,0)</f>
        <v>0</v>
      </c>
      <c r="BI700" s="242">
        <f>IF(N700="nulová",J700,0)</f>
        <v>0</v>
      </c>
      <c r="BJ700" s="18" t="s">
        <v>84</v>
      </c>
      <c r="BK700" s="242">
        <f>ROUND(I700*H700,2)</f>
        <v>0</v>
      </c>
      <c r="BL700" s="18" t="s">
        <v>241</v>
      </c>
      <c r="BM700" s="241" t="s">
        <v>6045</v>
      </c>
    </row>
    <row r="701" s="13" customFormat="1">
      <c r="A701" s="13"/>
      <c r="B701" s="243"/>
      <c r="C701" s="244"/>
      <c r="D701" s="245" t="s">
        <v>243</v>
      </c>
      <c r="E701" s="246" t="s">
        <v>1</v>
      </c>
      <c r="F701" s="247" t="s">
        <v>6046</v>
      </c>
      <c r="G701" s="244"/>
      <c r="H701" s="248">
        <v>4</v>
      </c>
      <c r="I701" s="249"/>
      <c r="J701" s="244"/>
      <c r="K701" s="244"/>
      <c r="L701" s="250"/>
      <c r="M701" s="251"/>
      <c r="N701" s="252"/>
      <c r="O701" s="252"/>
      <c r="P701" s="252"/>
      <c r="Q701" s="252"/>
      <c r="R701" s="252"/>
      <c r="S701" s="252"/>
      <c r="T701" s="25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4" t="s">
        <v>243</v>
      </c>
      <c r="AU701" s="254" t="s">
        <v>86</v>
      </c>
      <c r="AV701" s="13" t="s">
        <v>86</v>
      </c>
      <c r="AW701" s="13" t="s">
        <v>32</v>
      </c>
      <c r="AX701" s="13" t="s">
        <v>77</v>
      </c>
      <c r="AY701" s="254" t="s">
        <v>235</v>
      </c>
    </row>
    <row r="702" s="14" customFormat="1">
      <c r="A702" s="14"/>
      <c r="B702" s="255"/>
      <c r="C702" s="256"/>
      <c r="D702" s="245" t="s">
        <v>243</v>
      </c>
      <c r="E702" s="257" t="s">
        <v>1</v>
      </c>
      <c r="F702" s="258" t="s">
        <v>245</v>
      </c>
      <c r="G702" s="256"/>
      <c r="H702" s="259">
        <v>4</v>
      </c>
      <c r="I702" s="260"/>
      <c r="J702" s="256"/>
      <c r="K702" s="256"/>
      <c r="L702" s="261"/>
      <c r="M702" s="262"/>
      <c r="N702" s="263"/>
      <c r="O702" s="263"/>
      <c r="P702" s="263"/>
      <c r="Q702" s="263"/>
      <c r="R702" s="263"/>
      <c r="S702" s="263"/>
      <c r="T702" s="26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65" t="s">
        <v>243</v>
      </c>
      <c r="AU702" s="265" t="s">
        <v>86</v>
      </c>
      <c r="AV702" s="14" t="s">
        <v>241</v>
      </c>
      <c r="AW702" s="14" t="s">
        <v>32</v>
      </c>
      <c r="AX702" s="14" t="s">
        <v>84</v>
      </c>
      <c r="AY702" s="265" t="s">
        <v>235</v>
      </c>
    </row>
    <row r="703" s="2" customFormat="1" ht="33" customHeight="1">
      <c r="A703" s="39"/>
      <c r="B703" s="40"/>
      <c r="C703" s="287" t="s">
        <v>870</v>
      </c>
      <c r="D703" s="287" t="s">
        <v>518</v>
      </c>
      <c r="E703" s="288" t="s">
        <v>6047</v>
      </c>
      <c r="F703" s="289" t="s">
        <v>6048</v>
      </c>
      <c r="G703" s="290" t="s">
        <v>240</v>
      </c>
      <c r="H703" s="291">
        <v>4</v>
      </c>
      <c r="I703" s="292"/>
      <c r="J703" s="293">
        <f>ROUND(I703*H703,2)</f>
        <v>0</v>
      </c>
      <c r="K703" s="294"/>
      <c r="L703" s="295"/>
      <c r="M703" s="296" t="s">
        <v>1</v>
      </c>
      <c r="N703" s="297" t="s">
        <v>42</v>
      </c>
      <c r="O703" s="92"/>
      <c r="P703" s="239">
        <f>O703*H703</f>
        <v>0</v>
      </c>
      <c r="Q703" s="239">
        <v>0</v>
      </c>
      <c r="R703" s="239">
        <f>Q703*H703</f>
        <v>0</v>
      </c>
      <c r="S703" s="239">
        <v>0</v>
      </c>
      <c r="T703" s="240">
        <f>S703*H703</f>
        <v>0</v>
      </c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R703" s="241" t="s">
        <v>281</v>
      </c>
      <c r="AT703" s="241" t="s">
        <v>518</v>
      </c>
      <c r="AU703" s="241" t="s">
        <v>86</v>
      </c>
      <c r="AY703" s="18" t="s">
        <v>235</v>
      </c>
      <c r="BE703" s="242">
        <f>IF(N703="základní",J703,0)</f>
        <v>0</v>
      </c>
      <c r="BF703" s="242">
        <f>IF(N703="snížená",J703,0)</f>
        <v>0</v>
      </c>
      <c r="BG703" s="242">
        <f>IF(N703="zákl. přenesená",J703,0)</f>
        <v>0</v>
      </c>
      <c r="BH703" s="242">
        <f>IF(N703="sníž. přenesená",J703,0)</f>
        <v>0</v>
      </c>
      <c r="BI703" s="242">
        <f>IF(N703="nulová",J703,0)</f>
        <v>0</v>
      </c>
      <c r="BJ703" s="18" t="s">
        <v>84</v>
      </c>
      <c r="BK703" s="242">
        <f>ROUND(I703*H703,2)</f>
        <v>0</v>
      </c>
      <c r="BL703" s="18" t="s">
        <v>241</v>
      </c>
      <c r="BM703" s="241" t="s">
        <v>6049</v>
      </c>
    </row>
    <row r="704" s="13" customFormat="1">
      <c r="A704" s="13"/>
      <c r="B704" s="243"/>
      <c r="C704" s="244"/>
      <c r="D704" s="245" t="s">
        <v>243</v>
      </c>
      <c r="E704" s="246" t="s">
        <v>1</v>
      </c>
      <c r="F704" s="247" t="s">
        <v>6050</v>
      </c>
      <c r="G704" s="244"/>
      <c r="H704" s="248">
        <v>4</v>
      </c>
      <c r="I704" s="249"/>
      <c r="J704" s="244"/>
      <c r="K704" s="244"/>
      <c r="L704" s="250"/>
      <c r="M704" s="251"/>
      <c r="N704" s="252"/>
      <c r="O704" s="252"/>
      <c r="P704" s="252"/>
      <c r="Q704" s="252"/>
      <c r="R704" s="252"/>
      <c r="S704" s="252"/>
      <c r="T704" s="25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54" t="s">
        <v>243</v>
      </c>
      <c r="AU704" s="254" t="s">
        <v>86</v>
      </c>
      <c r="AV704" s="13" t="s">
        <v>86</v>
      </c>
      <c r="AW704" s="13" t="s">
        <v>32</v>
      </c>
      <c r="AX704" s="13" t="s">
        <v>77</v>
      </c>
      <c r="AY704" s="254" t="s">
        <v>235</v>
      </c>
    </row>
    <row r="705" s="14" customFormat="1">
      <c r="A705" s="14"/>
      <c r="B705" s="255"/>
      <c r="C705" s="256"/>
      <c r="D705" s="245" t="s">
        <v>243</v>
      </c>
      <c r="E705" s="257" t="s">
        <v>1</v>
      </c>
      <c r="F705" s="258" t="s">
        <v>245</v>
      </c>
      <c r="G705" s="256"/>
      <c r="H705" s="259">
        <v>4</v>
      </c>
      <c r="I705" s="260"/>
      <c r="J705" s="256"/>
      <c r="K705" s="256"/>
      <c r="L705" s="261"/>
      <c r="M705" s="262"/>
      <c r="N705" s="263"/>
      <c r="O705" s="263"/>
      <c r="P705" s="263"/>
      <c r="Q705" s="263"/>
      <c r="R705" s="263"/>
      <c r="S705" s="263"/>
      <c r="T705" s="26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65" t="s">
        <v>243</v>
      </c>
      <c r="AU705" s="265" t="s">
        <v>86</v>
      </c>
      <c r="AV705" s="14" t="s">
        <v>241</v>
      </c>
      <c r="AW705" s="14" t="s">
        <v>32</v>
      </c>
      <c r="AX705" s="14" t="s">
        <v>84</v>
      </c>
      <c r="AY705" s="265" t="s">
        <v>235</v>
      </c>
    </row>
    <row r="706" s="2" customFormat="1" ht="24.15" customHeight="1">
      <c r="A706" s="39"/>
      <c r="B706" s="40"/>
      <c r="C706" s="229" t="s">
        <v>873</v>
      </c>
      <c r="D706" s="229" t="s">
        <v>237</v>
      </c>
      <c r="E706" s="230" t="s">
        <v>6051</v>
      </c>
      <c r="F706" s="231" t="s">
        <v>6052</v>
      </c>
      <c r="G706" s="232" t="s">
        <v>240</v>
      </c>
      <c r="H706" s="233">
        <v>1</v>
      </c>
      <c r="I706" s="234"/>
      <c r="J706" s="235">
        <f>ROUND(I706*H706,2)</f>
        <v>0</v>
      </c>
      <c r="K706" s="236"/>
      <c r="L706" s="45"/>
      <c r="M706" s="237" t="s">
        <v>1</v>
      </c>
      <c r="N706" s="238" t="s">
        <v>42</v>
      </c>
      <c r="O706" s="92"/>
      <c r="P706" s="239">
        <f>O706*H706</f>
        <v>0</v>
      </c>
      <c r="Q706" s="239">
        <v>0</v>
      </c>
      <c r="R706" s="239">
        <f>Q706*H706</f>
        <v>0</v>
      </c>
      <c r="S706" s="239">
        <v>0</v>
      </c>
      <c r="T706" s="240">
        <f>S706*H706</f>
        <v>0</v>
      </c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R706" s="241" t="s">
        <v>241</v>
      </c>
      <c r="AT706" s="241" t="s">
        <v>237</v>
      </c>
      <c r="AU706" s="241" t="s">
        <v>86</v>
      </c>
      <c r="AY706" s="18" t="s">
        <v>235</v>
      </c>
      <c r="BE706" s="242">
        <f>IF(N706="základní",J706,0)</f>
        <v>0</v>
      </c>
      <c r="BF706" s="242">
        <f>IF(N706="snížená",J706,0)</f>
        <v>0</v>
      </c>
      <c r="BG706" s="242">
        <f>IF(N706="zákl. přenesená",J706,0)</f>
        <v>0</v>
      </c>
      <c r="BH706" s="242">
        <f>IF(N706="sníž. přenesená",J706,0)</f>
        <v>0</v>
      </c>
      <c r="BI706" s="242">
        <f>IF(N706="nulová",J706,0)</f>
        <v>0</v>
      </c>
      <c r="BJ706" s="18" t="s">
        <v>84</v>
      </c>
      <c r="BK706" s="242">
        <f>ROUND(I706*H706,2)</f>
        <v>0</v>
      </c>
      <c r="BL706" s="18" t="s">
        <v>241</v>
      </c>
      <c r="BM706" s="241" t="s">
        <v>6053</v>
      </c>
    </row>
    <row r="707" s="15" customFormat="1">
      <c r="A707" s="15"/>
      <c r="B707" s="266"/>
      <c r="C707" s="267"/>
      <c r="D707" s="245" t="s">
        <v>243</v>
      </c>
      <c r="E707" s="268" t="s">
        <v>1</v>
      </c>
      <c r="F707" s="269" t="s">
        <v>6023</v>
      </c>
      <c r="G707" s="267"/>
      <c r="H707" s="268" t="s">
        <v>1</v>
      </c>
      <c r="I707" s="270"/>
      <c r="J707" s="267"/>
      <c r="K707" s="267"/>
      <c r="L707" s="271"/>
      <c r="M707" s="272"/>
      <c r="N707" s="273"/>
      <c r="O707" s="273"/>
      <c r="P707" s="273"/>
      <c r="Q707" s="273"/>
      <c r="R707" s="273"/>
      <c r="S707" s="273"/>
      <c r="T707" s="274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T707" s="275" t="s">
        <v>243</v>
      </c>
      <c r="AU707" s="275" t="s">
        <v>86</v>
      </c>
      <c r="AV707" s="15" t="s">
        <v>84</v>
      </c>
      <c r="AW707" s="15" t="s">
        <v>32</v>
      </c>
      <c r="AX707" s="15" t="s">
        <v>77</v>
      </c>
      <c r="AY707" s="275" t="s">
        <v>235</v>
      </c>
    </row>
    <row r="708" s="13" customFormat="1">
      <c r="A708" s="13"/>
      <c r="B708" s="243"/>
      <c r="C708" s="244"/>
      <c r="D708" s="245" t="s">
        <v>243</v>
      </c>
      <c r="E708" s="246" t="s">
        <v>1</v>
      </c>
      <c r="F708" s="247" t="s">
        <v>6054</v>
      </c>
      <c r="G708" s="244"/>
      <c r="H708" s="248">
        <v>1</v>
      </c>
      <c r="I708" s="249"/>
      <c r="J708" s="244"/>
      <c r="K708" s="244"/>
      <c r="L708" s="250"/>
      <c r="M708" s="251"/>
      <c r="N708" s="252"/>
      <c r="O708" s="252"/>
      <c r="P708" s="252"/>
      <c r="Q708" s="252"/>
      <c r="R708" s="252"/>
      <c r="S708" s="252"/>
      <c r="T708" s="25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4" t="s">
        <v>243</v>
      </c>
      <c r="AU708" s="254" t="s">
        <v>86</v>
      </c>
      <c r="AV708" s="13" t="s">
        <v>86</v>
      </c>
      <c r="AW708" s="13" t="s">
        <v>32</v>
      </c>
      <c r="AX708" s="13" t="s">
        <v>77</v>
      </c>
      <c r="AY708" s="254" t="s">
        <v>235</v>
      </c>
    </row>
    <row r="709" s="16" customFormat="1">
      <c r="A709" s="16"/>
      <c r="B709" s="276"/>
      <c r="C709" s="277"/>
      <c r="D709" s="245" t="s">
        <v>243</v>
      </c>
      <c r="E709" s="278" t="s">
        <v>1</v>
      </c>
      <c r="F709" s="279" t="s">
        <v>492</v>
      </c>
      <c r="G709" s="277"/>
      <c r="H709" s="280">
        <v>1</v>
      </c>
      <c r="I709" s="281"/>
      <c r="J709" s="277"/>
      <c r="K709" s="277"/>
      <c r="L709" s="282"/>
      <c r="M709" s="283"/>
      <c r="N709" s="284"/>
      <c r="O709" s="284"/>
      <c r="P709" s="284"/>
      <c r="Q709" s="284"/>
      <c r="R709" s="284"/>
      <c r="S709" s="284"/>
      <c r="T709" s="285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T709" s="286" t="s">
        <v>243</v>
      </c>
      <c r="AU709" s="286" t="s">
        <v>86</v>
      </c>
      <c r="AV709" s="16" t="s">
        <v>250</v>
      </c>
      <c r="AW709" s="16" t="s">
        <v>32</v>
      </c>
      <c r="AX709" s="16" t="s">
        <v>77</v>
      </c>
      <c r="AY709" s="286" t="s">
        <v>235</v>
      </c>
    </row>
    <row r="710" s="14" customFormat="1">
      <c r="A710" s="14"/>
      <c r="B710" s="255"/>
      <c r="C710" s="256"/>
      <c r="D710" s="245" t="s">
        <v>243</v>
      </c>
      <c r="E710" s="257" t="s">
        <v>1</v>
      </c>
      <c r="F710" s="258" t="s">
        <v>245</v>
      </c>
      <c r="G710" s="256"/>
      <c r="H710" s="259">
        <v>1</v>
      </c>
      <c r="I710" s="260"/>
      <c r="J710" s="256"/>
      <c r="K710" s="256"/>
      <c r="L710" s="261"/>
      <c r="M710" s="262"/>
      <c r="N710" s="263"/>
      <c r="O710" s="263"/>
      <c r="P710" s="263"/>
      <c r="Q710" s="263"/>
      <c r="R710" s="263"/>
      <c r="S710" s="263"/>
      <c r="T710" s="26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65" t="s">
        <v>243</v>
      </c>
      <c r="AU710" s="265" t="s">
        <v>86</v>
      </c>
      <c r="AV710" s="14" t="s">
        <v>241</v>
      </c>
      <c r="AW710" s="14" t="s">
        <v>32</v>
      </c>
      <c r="AX710" s="14" t="s">
        <v>84</v>
      </c>
      <c r="AY710" s="265" t="s">
        <v>235</v>
      </c>
    </row>
    <row r="711" s="2" customFormat="1" ht="16.5" customHeight="1">
      <c r="A711" s="39"/>
      <c r="B711" s="40"/>
      <c r="C711" s="287" t="s">
        <v>878</v>
      </c>
      <c r="D711" s="287" t="s">
        <v>518</v>
      </c>
      <c r="E711" s="288" t="s">
        <v>6055</v>
      </c>
      <c r="F711" s="289" t="s">
        <v>6056</v>
      </c>
      <c r="G711" s="290" t="s">
        <v>240</v>
      </c>
      <c r="H711" s="291">
        <v>1</v>
      </c>
      <c r="I711" s="292"/>
      <c r="J711" s="293">
        <f>ROUND(I711*H711,2)</f>
        <v>0</v>
      </c>
      <c r="K711" s="294"/>
      <c r="L711" s="295"/>
      <c r="M711" s="296" t="s">
        <v>1</v>
      </c>
      <c r="N711" s="297" t="s">
        <v>42</v>
      </c>
      <c r="O711" s="92"/>
      <c r="P711" s="239">
        <f>O711*H711</f>
        <v>0</v>
      </c>
      <c r="Q711" s="239">
        <v>0</v>
      </c>
      <c r="R711" s="239">
        <f>Q711*H711</f>
        <v>0</v>
      </c>
      <c r="S711" s="239">
        <v>0</v>
      </c>
      <c r="T711" s="240">
        <f>S711*H711</f>
        <v>0</v>
      </c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R711" s="241" t="s">
        <v>281</v>
      </c>
      <c r="AT711" s="241" t="s">
        <v>518</v>
      </c>
      <c r="AU711" s="241" t="s">
        <v>86</v>
      </c>
      <c r="AY711" s="18" t="s">
        <v>235</v>
      </c>
      <c r="BE711" s="242">
        <f>IF(N711="základní",J711,0)</f>
        <v>0</v>
      </c>
      <c r="BF711" s="242">
        <f>IF(N711="snížená",J711,0)</f>
        <v>0</v>
      </c>
      <c r="BG711" s="242">
        <f>IF(N711="zákl. přenesená",J711,0)</f>
        <v>0</v>
      </c>
      <c r="BH711" s="242">
        <f>IF(N711="sníž. přenesená",J711,0)</f>
        <v>0</v>
      </c>
      <c r="BI711" s="242">
        <f>IF(N711="nulová",J711,0)</f>
        <v>0</v>
      </c>
      <c r="BJ711" s="18" t="s">
        <v>84</v>
      </c>
      <c r="BK711" s="242">
        <f>ROUND(I711*H711,2)</f>
        <v>0</v>
      </c>
      <c r="BL711" s="18" t="s">
        <v>241</v>
      </c>
      <c r="BM711" s="241" t="s">
        <v>6057</v>
      </c>
    </row>
    <row r="712" s="15" customFormat="1">
      <c r="A712" s="15"/>
      <c r="B712" s="266"/>
      <c r="C712" s="267"/>
      <c r="D712" s="245" t="s">
        <v>243</v>
      </c>
      <c r="E712" s="268" t="s">
        <v>1</v>
      </c>
      <c r="F712" s="269" t="s">
        <v>6023</v>
      </c>
      <c r="G712" s="267"/>
      <c r="H712" s="268" t="s">
        <v>1</v>
      </c>
      <c r="I712" s="270"/>
      <c r="J712" s="267"/>
      <c r="K712" s="267"/>
      <c r="L712" s="271"/>
      <c r="M712" s="272"/>
      <c r="N712" s="273"/>
      <c r="O712" s="273"/>
      <c r="P712" s="273"/>
      <c r="Q712" s="273"/>
      <c r="R712" s="273"/>
      <c r="S712" s="273"/>
      <c r="T712" s="274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T712" s="275" t="s">
        <v>243</v>
      </c>
      <c r="AU712" s="275" t="s">
        <v>86</v>
      </c>
      <c r="AV712" s="15" t="s">
        <v>84</v>
      </c>
      <c r="AW712" s="15" t="s">
        <v>32</v>
      </c>
      <c r="AX712" s="15" t="s">
        <v>77</v>
      </c>
      <c r="AY712" s="275" t="s">
        <v>235</v>
      </c>
    </row>
    <row r="713" s="13" customFormat="1">
      <c r="A713" s="13"/>
      <c r="B713" s="243"/>
      <c r="C713" s="244"/>
      <c r="D713" s="245" t="s">
        <v>243</v>
      </c>
      <c r="E713" s="246" t="s">
        <v>1</v>
      </c>
      <c r="F713" s="247" t="s">
        <v>6054</v>
      </c>
      <c r="G713" s="244"/>
      <c r="H713" s="248">
        <v>1</v>
      </c>
      <c r="I713" s="249"/>
      <c r="J713" s="244"/>
      <c r="K713" s="244"/>
      <c r="L713" s="250"/>
      <c r="M713" s="251"/>
      <c r="N713" s="252"/>
      <c r="O713" s="252"/>
      <c r="P713" s="252"/>
      <c r="Q713" s="252"/>
      <c r="R713" s="252"/>
      <c r="S713" s="252"/>
      <c r="T713" s="25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4" t="s">
        <v>243</v>
      </c>
      <c r="AU713" s="254" t="s">
        <v>86</v>
      </c>
      <c r="AV713" s="13" t="s">
        <v>86</v>
      </c>
      <c r="AW713" s="13" t="s">
        <v>32</v>
      </c>
      <c r="AX713" s="13" t="s">
        <v>77</v>
      </c>
      <c r="AY713" s="254" t="s">
        <v>235</v>
      </c>
    </row>
    <row r="714" s="16" customFormat="1">
      <c r="A714" s="16"/>
      <c r="B714" s="276"/>
      <c r="C714" s="277"/>
      <c r="D714" s="245" t="s">
        <v>243</v>
      </c>
      <c r="E714" s="278" t="s">
        <v>1</v>
      </c>
      <c r="F714" s="279" t="s">
        <v>492</v>
      </c>
      <c r="G714" s="277"/>
      <c r="H714" s="280">
        <v>1</v>
      </c>
      <c r="I714" s="281"/>
      <c r="J714" s="277"/>
      <c r="K714" s="277"/>
      <c r="L714" s="282"/>
      <c r="M714" s="283"/>
      <c r="N714" s="284"/>
      <c r="O714" s="284"/>
      <c r="P714" s="284"/>
      <c r="Q714" s="284"/>
      <c r="R714" s="284"/>
      <c r="S714" s="284"/>
      <c r="T714" s="285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T714" s="286" t="s">
        <v>243</v>
      </c>
      <c r="AU714" s="286" t="s">
        <v>86</v>
      </c>
      <c r="AV714" s="16" t="s">
        <v>250</v>
      </c>
      <c r="AW714" s="16" t="s">
        <v>32</v>
      </c>
      <c r="AX714" s="16" t="s">
        <v>77</v>
      </c>
      <c r="AY714" s="286" t="s">
        <v>235</v>
      </c>
    </row>
    <row r="715" s="14" customFormat="1">
      <c r="A715" s="14"/>
      <c r="B715" s="255"/>
      <c r="C715" s="256"/>
      <c r="D715" s="245" t="s">
        <v>243</v>
      </c>
      <c r="E715" s="257" t="s">
        <v>1</v>
      </c>
      <c r="F715" s="258" t="s">
        <v>245</v>
      </c>
      <c r="G715" s="256"/>
      <c r="H715" s="259">
        <v>1</v>
      </c>
      <c r="I715" s="260"/>
      <c r="J715" s="256"/>
      <c r="K715" s="256"/>
      <c r="L715" s="261"/>
      <c r="M715" s="262"/>
      <c r="N715" s="263"/>
      <c r="O715" s="263"/>
      <c r="P715" s="263"/>
      <c r="Q715" s="263"/>
      <c r="R715" s="263"/>
      <c r="S715" s="263"/>
      <c r="T715" s="26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65" t="s">
        <v>243</v>
      </c>
      <c r="AU715" s="265" t="s">
        <v>86</v>
      </c>
      <c r="AV715" s="14" t="s">
        <v>241</v>
      </c>
      <c r="AW715" s="14" t="s">
        <v>32</v>
      </c>
      <c r="AX715" s="14" t="s">
        <v>84</v>
      </c>
      <c r="AY715" s="265" t="s">
        <v>235</v>
      </c>
    </row>
    <row r="716" s="2" customFormat="1" ht="24.15" customHeight="1">
      <c r="A716" s="39"/>
      <c r="B716" s="40"/>
      <c r="C716" s="229" t="s">
        <v>883</v>
      </c>
      <c r="D716" s="229" t="s">
        <v>237</v>
      </c>
      <c r="E716" s="230" t="s">
        <v>6058</v>
      </c>
      <c r="F716" s="231" t="s">
        <v>6059</v>
      </c>
      <c r="G716" s="232" t="s">
        <v>240</v>
      </c>
      <c r="H716" s="233">
        <v>1</v>
      </c>
      <c r="I716" s="234"/>
      <c r="J716" s="235">
        <f>ROUND(I716*H716,2)</f>
        <v>0</v>
      </c>
      <c r="K716" s="236"/>
      <c r="L716" s="45"/>
      <c r="M716" s="237" t="s">
        <v>1</v>
      </c>
      <c r="N716" s="238" t="s">
        <v>42</v>
      </c>
      <c r="O716" s="92"/>
      <c r="P716" s="239">
        <f>O716*H716</f>
        <v>0</v>
      </c>
      <c r="Q716" s="239">
        <v>0</v>
      </c>
      <c r="R716" s="239">
        <f>Q716*H716</f>
        <v>0</v>
      </c>
      <c r="S716" s="239">
        <v>0</v>
      </c>
      <c r="T716" s="240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41" t="s">
        <v>241</v>
      </c>
      <c r="AT716" s="241" t="s">
        <v>237</v>
      </c>
      <c r="AU716" s="241" t="s">
        <v>86</v>
      </c>
      <c r="AY716" s="18" t="s">
        <v>235</v>
      </c>
      <c r="BE716" s="242">
        <f>IF(N716="základní",J716,0)</f>
        <v>0</v>
      </c>
      <c r="BF716" s="242">
        <f>IF(N716="snížená",J716,0)</f>
        <v>0</v>
      </c>
      <c r="BG716" s="242">
        <f>IF(N716="zákl. přenesená",J716,0)</f>
        <v>0</v>
      </c>
      <c r="BH716" s="242">
        <f>IF(N716="sníž. přenesená",J716,0)</f>
        <v>0</v>
      </c>
      <c r="BI716" s="242">
        <f>IF(N716="nulová",J716,0)</f>
        <v>0</v>
      </c>
      <c r="BJ716" s="18" t="s">
        <v>84</v>
      </c>
      <c r="BK716" s="242">
        <f>ROUND(I716*H716,2)</f>
        <v>0</v>
      </c>
      <c r="BL716" s="18" t="s">
        <v>241</v>
      </c>
      <c r="BM716" s="241" t="s">
        <v>6060</v>
      </c>
    </row>
    <row r="717" s="15" customFormat="1">
      <c r="A717" s="15"/>
      <c r="B717" s="266"/>
      <c r="C717" s="267"/>
      <c r="D717" s="245" t="s">
        <v>243</v>
      </c>
      <c r="E717" s="268" t="s">
        <v>1</v>
      </c>
      <c r="F717" s="269" t="s">
        <v>6023</v>
      </c>
      <c r="G717" s="267"/>
      <c r="H717" s="268" t="s">
        <v>1</v>
      </c>
      <c r="I717" s="270"/>
      <c r="J717" s="267"/>
      <c r="K717" s="267"/>
      <c r="L717" s="271"/>
      <c r="M717" s="272"/>
      <c r="N717" s="273"/>
      <c r="O717" s="273"/>
      <c r="P717" s="273"/>
      <c r="Q717" s="273"/>
      <c r="R717" s="273"/>
      <c r="S717" s="273"/>
      <c r="T717" s="274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T717" s="275" t="s">
        <v>243</v>
      </c>
      <c r="AU717" s="275" t="s">
        <v>86</v>
      </c>
      <c r="AV717" s="15" t="s">
        <v>84</v>
      </c>
      <c r="AW717" s="15" t="s">
        <v>32</v>
      </c>
      <c r="AX717" s="15" t="s">
        <v>77</v>
      </c>
      <c r="AY717" s="275" t="s">
        <v>235</v>
      </c>
    </row>
    <row r="718" s="13" customFormat="1">
      <c r="A718" s="13"/>
      <c r="B718" s="243"/>
      <c r="C718" s="244"/>
      <c r="D718" s="245" t="s">
        <v>243</v>
      </c>
      <c r="E718" s="246" t="s">
        <v>1</v>
      </c>
      <c r="F718" s="247" t="s">
        <v>6061</v>
      </c>
      <c r="G718" s="244"/>
      <c r="H718" s="248">
        <v>1</v>
      </c>
      <c r="I718" s="249"/>
      <c r="J718" s="244"/>
      <c r="K718" s="244"/>
      <c r="L718" s="250"/>
      <c r="M718" s="251"/>
      <c r="N718" s="252"/>
      <c r="O718" s="252"/>
      <c r="P718" s="252"/>
      <c r="Q718" s="252"/>
      <c r="R718" s="252"/>
      <c r="S718" s="252"/>
      <c r="T718" s="25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54" t="s">
        <v>243</v>
      </c>
      <c r="AU718" s="254" t="s">
        <v>86</v>
      </c>
      <c r="AV718" s="13" t="s">
        <v>86</v>
      </c>
      <c r="AW718" s="13" t="s">
        <v>32</v>
      </c>
      <c r="AX718" s="13" t="s">
        <v>77</v>
      </c>
      <c r="AY718" s="254" t="s">
        <v>235</v>
      </c>
    </row>
    <row r="719" s="16" customFormat="1">
      <c r="A719" s="16"/>
      <c r="B719" s="276"/>
      <c r="C719" s="277"/>
      <c r="D719" s="245" t="s">
        <v>243</v>
      </c>
      <c r="E719" s="278" t="s">
        <v>1</v>
      </c>
      <c r="F719" s="279" t="s">
        <v>492</v>
      </c>
      <c r="G719" s="277"/>
      <c r="H719" s="280">
        <v>1</v>
      </c>
      <c r="I719" s="281"/>
      <c r="J719" s="277"/>
      <c r="K719" s="277"/>
      <c r="L719" s="282"/>
      <c r="M719" s="283"/>
      <c r="N719" s="284"/>
      <c r="O719" s="284"/>
      <c r="P719" s="284"/>
      <c r="Q719" s="284"/>
      <c r="R719" s="284"/>
      <c r="S719" s="284"/>
      <c r="T719" s="285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T719" s="286" t="s">
        <v>243</v>
      </c>
      <c r="AU719" s="286" t="s">
        <v>86</v>
      </c>
      <c r="AV719" s="16" t="s">
        <v>250</v>
      </c>
      <c r="AW719" s="16" t="s">
        <v>32</v>
      </c>
      <c r="AX719" s="16" t="s">
        <v>77</v>
      </c>
      <c r="AY719" s="286" t="s">
        <v>235</v>
      </c>
    </row>
    <row r="720" s="14" customFormat="1">
      <c r="A720" s="14"/>
      <c r="B720" s="255"/>
      <c r="C720" s="256"/>
      <c r="D720" s="245" t="s">
        <v>243</v>
      </c>
      <c r="E720" s="257" t="s">
        <v>1</v>
      </c>
      <c r="F720" s="258" t="s">
        <v>245</v>
      </c>
      <c r="G720" s="256"/>
      <c r="H720" s="259">
        <v>1</v>
      </c>
      <c r="I720" s="260"/>
      <c r="J720" s="256"/>
      <c r="K720" s="256"/>
      <c r="L720" s="261"/>
      <c r="M720" s="262"/>
      <c r="N720" s="263"/>
      <c r="O720" s="263"/>
      <c r="P720" s="263"/>
      <c r="Q720" s="263"/>
      <c r="R720" s="263"/>
      <c r="S720" s="263"/>
      <c r="T720" s="26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65" t="s">
        <v>243</v>
      </c>
      <c r="AU720" s="265" t="s">
        <v>86</v>
      </c>
      <c r="AV720" s="14" t="s">
        <v>241</v>
      </c>
      <c r="AW720" s="14" t="s">
        <v>32</v>
      </c>
      <c r="AX720" s="14" t="s">
        <v>84</v>
      </c>
      <c r="AY720" s="265" t="s">
        <v>235</v>
      </c>
    </row>
    <row r="721" s="2" customFormat="1" ht="21.75" customHeight="1">
      <c r="A721" s="39"/>
      <c r="B721" s="40"/>
      <c r="C721" s="287" t="s">
        <v>888</v>
      </c>
      <c r="D721" s="287" t="s">
        <v>518</v>
      </c>
      <c r="E721" s="288" t="s">
        <v>6062</v>
      </c>
      <c r="F721" s="289" t="s">
        <v>6063</v>
      </c>
      <c r="G721" s="290" t="s">
        <v>240</v>
      </c>
      <c r="H721" s="291">
        <v>1</v>
      </c>
      <c r="I721" s="292"/>
      <c r="J721" s="293">
        <f>ROUND(I721*H721,2)</f>
        <v>0</v>
      </c>
      <c r="K721" s="294"/>
      <c r="L721" s="295"/>
      <c r="M721" s="296" t="s">
        <v>1</v>
      </c>
      <c r="N721" s="297" t="s">
        <v>42</v>
      </c>
      <c r="O721" s="92"/>
      <c r="P721" s="239">
        <f>O721*H721</f>
        <v>0</v>
      </c>
      <c r="Q721" s="239">
        <v>0</v>
      </c>
      <c r="R721" s="239">
        <f>Q721*H721</f>
        <v>0</v>
      </c>
      <c r="S721" s="239">
        <v>0</v>
      </c>
      <c r="T721" s="240">
        <f>S721*H721</f>
        <v>0</v>
      </c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R721" s="241" t="s">
        <v>281</v>
      </c>
      <c r="AT721" s="241" t="s">
        <v>518</v>
      </c>
      <c r="AU721" s="241" t="s">
        <v>86</v>
      </c>
      <c r="AY721" s="18" t="s">
        <v>235</v>
      </c>
      <c r="BE721" s="242">
        <f>IF(N721="základní",J721,0)</f>
        <v>0</v>
      </c>
      <c r="BF721" s="242">
        <f>IF(N721="snížená",J721,0)</f>
        <v>0</v>
      </c>
      <c r="BG721" s="242">
        <f>IF(N721="zákl. přenesená",J721,0)</f>
        <v>0</v>
      </c>
      <c r="BH721" s="242">
        <f>IF(N721="sníž. přenesená",J721,0)</f>
        <v>0</v>
      </c>
      <c r="BI721" s="242">
        <f>IF(N721="nulová",J721,0)</f>
        <v>0</v>
      </c>
      <c r="BJ721" s="18" t="s">
        <v>84</v>
      </c>
      <c r="BK721" s="242">
        <f>ROUND(I721*H721,2)</f>
        <v>0</v>
      </c>
      <c r="BL721" s="18" t="s">
        <v>241</v>
      </c>
      <c r="BM721" s="241" t="s">
        <v>6064</v>
      </c>
    </row>
    <row r="722" s="15" customFormat="1">
      <c r="A722" s="15"/>
      <c r="B722" s="266"/>
      <c r="C722" s="267"/>
      <c r="D722" s="245" t="s">
        <v>243</v>
      </c>
      <c r="E722" s="268" t="s">
        <v>1</v>
      </c>
      <c r="F722" s="269" t="s">
        <v>6023</v>
      </c>
      <c r="G722" s="267"/>
      <c r="H722" s="268" t="s">
        <v>1</v>
      </c>
      <c r="I722" s="270"/>
      <c r="J722" s="267"/>
      <c r="K722" s="267"/>
      <c r="L722" s="271"/>
      <c r="M722" s="272"/>
      <c r="N722" s="273"/>
      <c r="O722" s="273"/>
      <c r="P722" s="273"/>
      <c r="Q722" s="273"/>
      <c r="R722" s="273"/>
      <c r="S722" s="273"/>
      <c r="T722" s="274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T722" s="275" t="s">
        <v>243</v>
      </c>
      <c r="AU722" s="275" t="s">
        <v>86</v>
      </c>
      <c r="AV722" s="15" t="s">
        <v>84</v>
      </c>
      <c r="AW722" s="15" t="s">
        <v>32</v>
      </c>
      <c r="AX722" s="15" t="s">
        <v>77</v>
      </c>
      <c r="AY722" s="275" t="s">
        <v>235</v>
      </c>
    </row>
    <row r="723" s="13" customFormat="1">
      <c r="A723" s="13"/>
      <c r="B723" s="243"/>
      <c r="C723" s="244"/>
      <c r="D723" s="245" t="s">
        <v>243</v>
      </c>
      <c r="E723" s="246" t="s">
        <v>1</v>
      </c>
      <c r="F723" s="247" t="s">
        <v>6061</v>
      </c>
      <c r="G723" s="244"/>
      <c r="H723" s="248">
        <v>1</v>
      </c>
      <c r="I723" s="249"/>
      <c r="J723" s="244"/>
      <c r="K723" s="244"/>
      <c r="L723" s="250"/>
      <c r="M723" s="251"/>
      <c r="N723" s="252"/>
      <c r="O723" s="252"/>
      <c r="P723" s="252"/>
      <c r="Q723" s="252"/>
      <c r="R723" s="252"/>
      <c r="S723" s="252"/>
      <c r="T723" s="25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54" t="s">
        <v>243</v>
      </c>
      <c r="AU723" s="254" t="s">
        <v>86</v>
      </c>
      <c r="AV723" s="13" t="s">
        <v>86</v>
      </c>
      <c r="AW723" s="13" t="s">
        <v>32</v>
      </c>
      <c r="AX723" s="13" t="s">
        <v>77</v>
      </c>
      <c r="AY723" s="254" t="s">
        <v>235</v>
      </c>
    </row>
    <row r="724" s="16" customFormat="1">
      <c r="A724" s="16"/>
      <c r="B724" s="276"/>
      <c r="C724" s="277"/>
      <c r="D724" s="245" t="s">
        <v>243</v>
      </c>
      <c r="E724" s="278" t="s">
        <v>1</v>
      </c>
      <c r="F724" s="279" t="s">
        <v>492</v>
      </c>
      <c r="G724" s="277"/>
      <c r="H724" s="280">
        <v>1</v>
      </c>
      <c r="I724" s="281"/>
      <c r="J724" s="277"/>
      <c r="K724" s="277"/>
      <c r="L724" s="282"/>
      <c r="M724" s="283"/>
      <c r="N724" s="284"/>
      <c r="O724" s="284"/>
      <c r="P724" s="284"/>
      <c r="Q724" s="284"/>
      <c r="R724" s="284"/>
      <c r="S724" s="284"/>
      <c r="T724" s="285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T724" s="286" t="s">
        <v>243</v>
      </c>
      <c r="AU724" s="286" t="s">
        <v>86</v>
      </c>
      <c r="AV724" s="16" t="s">
        <v>250</v>
      </c>
      <c r="AW724" s="16" t="s">
        <v>32</v>
      </c>
      <c r="AX724" s="16" t="s">
        <v>77</v>
      </c>
      <c r="AY724" s="286" t="s">
        <v>235</v>
      </c>
    </row>
    <row r="725" s="14" customFormat="1">
      <c r="A725" s="14"/>
      <c r="B725" s="255"/>
      <c r="C725" s="256"/>
      <c r="D725" s="245" t="s">
        <v>243</v>
      </c>
      <c r="E725" s="257" t="s">
        <v>1</v>
      </c>
      <c r="F725" s="258" t="s">
        <v>245</v>
      </c>
      <c r="G725" s="256"/>
      <c r="H725" s="259">
        <v>1</v>
      </c>
      <c r="I725" s="260"/>
      <c r="J725" s="256"/>
      <c r="K725" s="256"/>
      <c r="L725" s="261"/>
      <c r="M725" s="262"/>
      <c r="N725" s="263"/>
      <c r="O725" s="263"/>
      <c r="P725" s="263"/>
      <c r="Q725" s="263"/>
      <c r="R725" s="263"/>
      <c r="S725" s="263"/>
      <c r="T725" s="26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65" t="s">
        <v>243</v>
      </c>
      <c r="AU725" s="265" t="s">
        <v>86</v>
      </c>
      <c r="AV725" s="14" t="s">
        <v>241</v>
      </c>
      <c r="AW725" s="14" t="s">
        <v>32</v>
      </c>
      <c r="AX725" s="14" t="s">
        <v>84</v>
      </c>
      <c r="AY725" s="265" t="s">
        <v>235</v>
      </c>
    </row>
    <row r="726" s="2" customFormat="1" ht="16.5" customHeight="1">
      <c r="A726" s="39"/>
      <c r="B726" s="40"/>
      <c r="C726" s="287" t="s">
        <v>891</v>
      </c>
      <c r="D726" s="287" t="s">
        <v>518</v>
      </c>
      <c r="E726" s="288" t="s">
        <v>6065</v>
      </c>
      <c r="F726" s="289" t="s">
        <v>6066</v>
      </c>
      <c r="G726" s="290" t="s">
        <v>240</v>
      </c>
      <c r="H726" s="291">
        <v>1</v>
      </c>
      <c r="I726" s="292"/>
      <c r="J726" s="293">
        <f>ROUND(I726*H726,2)</f>
        <v>0</v>
      </c>
      <c r="K726" s="294"/>
      <c r="L726" s="295"/>
      <c r="M726" s="296" t="s">
        <v>1</v>
      </c>
      <c r="N726" s="297" t="s">
        <v>42</v>
      </c>
      <c r="O726" s="92"/>
      <c r="P726" s="239">
        <f>O726*H726</f>
        <v>0</v>
      </c>
      <c r="Q726" s="239">
        <v>0</v>
      </c>
      <c r="R726" s="239">
        <f>Q726*H726</f>
        <v>0</v>
      </c>
      <c r="S726" s="239">
        <v>0</v>
      </c>
      <c r="T726" s="240">
        <f>S726*H726</f>
        <v>0</v>
      </c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R726" s="241" t="s">
        <v>281</v>
      </c>
      <c r="AT726" s="241" t="s">
        <v>518</v>
      </c>
      <c r="AU726" s="241" t="s">
        <v>86</v>
      </c>
      <c r="AY726" s="18" t="s">
        <v>235</v>
      </c>
      <c r="BE726" s="242">
        <f>IF(N726="základní",J726,0)</f>
        <v>0</v>
      </c>
      <c r="BF726" s="242">
        <f>IF(N726="snížená",J726,0)</f>
        <v>0</v>
      </c>
      <c r="BG726" s="242">
        <f>IF(N726="zákl. přenesená",J726,0)</f>
        <v>0</v>
      </c>
      <c r="BH726" s="242">
        <f>IF(N726="sníž. přenesená",J726,0)</f>
        <v>0</v>
      </c>
      <c r="BI726" s="242">
        <f>IF(N726="nulová",J726,0)</f>
        <v>0</v>
      </c>
      <c r="BJ726" s="18" t="s">
        <v>84</v>
      </c>
      <c r="BK726" s="242">
        <f>ROUND(I726*H726,2)</f>
        <v>0</v>
      </c>
      <c r="BL726" s="18" t="s">
        <v>241</v>
      </c>
      <c r="BM726" s="241" t="s">
        <v>6067</v>
      </c>
    </row>
    <row r="727" s="15" customFormat="1">
      <c r="A727" s="15"/>
      <c r="B727" s="266"/>
      <c r="C727" s="267"/>
      <c r="D727" s="245" t="s">
        <v>243</v>
      </c>
      <c r="E727" s="268" t="s">
        <v>1</v>
      </c>
      <c r="F727" s="269" t="s">
        <v>6023</v>
      </c>
      <c r="G727" s="267"/>
      <c r="H727" s="268" t="s">
        <v>1</v>
      </c>
      <c r="I727" s="270"/>
      <c r="J727" s="267"/>
      <c r="K727" s="267"/>
      <c r="L727" s="271"/>
      <c r="M727" s="272"/>
      <c r="N727" s="273"/>
      <c r="O727" s="273"/>
      <c r="P727" s="273"/>
      <c r="Q727" s="273"/>
      <c r="R727" s="273"/>
      <c r="S727" s="273"/>
      <c r="T727" s="274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T727" s="275" t="s">
        <v>243</v>
      </c>
      <c r="AU727" s="275" t="s">
        <v>86</v>
      </c>
      <c r="AV727" s="15" t="s">
        <v>84</v>
      </c>
      <c r="AW727" s="15" t="s">
        <v>32</v>
      </c>
      <c r="AX727" s="15" t="s">
        <v>77</v>
      </c>
      <c r="AY727" s="275" t="s">
        <v>235</v>
      </c>
    </row>
    <row r="728" s="13" customFormat="1">
      <c r="A728" s="13"/>
      <c r="B728" s="243"/>
      <c r="C728" s="244"/>
      <c r="D728" s="245" t="s">
        <v>243</v>
      </c>
      <c r="E728" s="246" t="s">
        <v>1</v>
      </c>
      <c r="F728" s="247" t="s">
        <v>6061</v>
      </c>
      <c r="G728" s="244"/>
      <c r="H728" s="248">
        <v>1</v>
      </c>
      <c r="I728" s="249"/>
      <c r="J728" s="244"/>
      <c r="K728" s="244"/>
      <c r="L728" s="250"/>
      <c r="M728" s="251"/>
      <c r="N728" s="252"/>
      <c r="O728" s="252"/>
      <c r="P728" s="252"/>
      <c r="Q728" s="252"/>
      <c r="R728" s="252"/>
      <c r="S728" s="252"/>
      <c r="T728" s="25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4" t="s">
        <v>243</v>
      </c>
      <c r="AU728" s="254" t="s">
        <v>86</v>
      </c>
      <c r="AV728" s="13" t="s">
        <v>86</v>
      </c>
      <c r="AW728" s="13" t="s">
        <v>32</v>
      </c>
      <c r="AX728" s="13" t="s">
        <v>77</v>
      </c>
      <c r="AY728" s="254" t="s">
        <v>235</v>
      </c>
    </row>
    <row r="729" s="16" customFormat="1">
      <c r="A729" s="16"/>
      <c r="B729" s="276"/>
      <c r="C729" s="277"/>
      <c r="D729" s="245" t="s">
        <v>243</v>
      </c>
      <c r="E729" s="278" t="s">
        <v>1</v>
      </c>
      <c r="F729" s="279" t="s">
        <v>492</v>
      </c>
      <c r="G729" s="277"/>
      <c r="H729" s="280">
        <v>1</v>
      </c>
      <c r="I729" s="281"/>
      <c r="J729" s="277"/>
      <c r="K729" s="277"/>
      <c r="L729" s="282"/>
      <c r="M729" s="283"/>
      <c r="N729" s="284"/>
      <c r="O729" s="284"/>
      <c r="P729" s="284"/>
      <c r="Q729" s="284"/>
      <c r="R729" s="284"/>
      <c r="S729" s="284"/>
      <c r="T729" s="285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T729" s="286" t="s">
        <v>243</v>
      </c>
      <c r="AU729" s="286" t="s">
        <v>86</v>
      </c>
      <c r="AV729" s="16" t="s">
        <v>250</v>
      </c>
      <c r="AW729" s="16" t="s">
        <v>32</v>
      </c>
      <c r="AX729" s="16" t="s">
        <v>77</v>
      </c>
      <c r="AY729" s="286" t="s">
        <v>235</v>
      </c>
    </row>
    <row r="730" s="14" customFormat="1">
      <c r="A730" s="14"/>
      <c r="B730" s="255"/>
      <c r="C730" s="256"/>
      <c r="D730" s="245" t="s">
        <v>243</v>
      </c>
      <c r="E730" s="257" t="s">
        <v>1</v>
      </c>
      <c r="F730" s="258" t="s">
        <v>245</v>
      </c>
      <c r="G730" s="256"/>
      <c r="H730" s="259">
        <v>1</v>
      </c>
      <c r="I730" s="260"/>
      <c r="J730" s="256"/>
      <c r="K730" s="256"/>
      <c r="L730" s="261"/>
      <c r="M730" s="262"/>
      <c r="N730" s="263"/>
      <c r="O730" s="263"/>
      <c r="P730" s="263"/>
      <c r="Q730" s="263"/>
      <c r="R730" s="263"/>
      <c r="S730" s="263"/>
      <c r="T730" s="26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65" t="s">
        <v>243</v>
      </c>
      <c r="AU730" s="265" t="s">
        <v>86</v>
      </c>
      <c r="AV730" s="14" t="s">
        <v>241</v>
      </c>
      <c r="AW730" s="14" t="s">
        <v>32</v>
      </c>
      <c r="AX730" s="14" t="s">
        <v>84</v>
      </c>
      <c r="AY730" s="265" t="s">
        <v>235</v>
      </c>
    </row>
    <row r="731" s="2" customFormat="1" ht="21.75" customHeight="1">
      <c r="A731" s="39"/>
      <c r="B731" s="40"/>
      <c r="C731" s="287" t="s">
        <v>897</v>
      </c>
      <c r="D731" s="287" t="s">
        <v>518</v>
      </c>
      <c r="E731" s="288" t="s">
        <v>6068</v>
      </c>
      <c r="F731" s="289" t="s">
        <v>6069</v>
      </c>
      <c r="G731" s="290" t="s">
        <v>240</v>
      </c>
      <c r="H731" s="291">
        <v>35</v>
      </c>
      <c r="I731" s="292"/>
      <c r="J731" s="293">
        <f>ROUND(I731*H731,2)</f>
        <v>0</v>
      </c>
      <c r="K731" s="294"/>
      <c r="L731" s="295"/>
      <c r="M731" s="296" t="s">
        <v>1</v>
      </c>
      <c r="N731" s="297" t="s">
        <v>42</v>
      </c>
      <c r="O731" s="92"/>
      <c r="P731" s="239">
        <f>O731*H731</f>
        <v>0</v>
      </c>
      <c r="Q731" s="239">
        <v>0</v>
      </c>
      <c r="R731" s="239">
        <f>Q731*H731</f>
        <v>0</v>
      </c>
      <c r="S731" s="239">
        <v>0</v>
      </c>
      <c r="T731" s="240">
        <f>S731*H731</f>
        <v>0</v>
      </c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R731" s="241" t="s">
        <v>281</v>
      </c>
      <c r="AT731" s="241" t="s">
        <v>518</v>
      </c>
      <c r="AU731" s="241" t="s">
        <v>86</v>
      </c>
      <c r="AY731" s="18" t="s">
        <v>235</v>
      </c>
      <c r="BE731" s="242">
        <f>IF(N731="základní",J731,0)</f>
        <v>0</v>
      </c>
      <c r="BF731" s="242">
        <f>IF(N731="snížená",J731,0)</f>
        <v>0</v>
      </c>
      <c r="BG731" s="242">
        <f>IF(N731="zákl. přenesená",J731,0)</f>
        <v>0</v>
      </c>
      <c r="BH731" s="242">
        <f>IF(N731="sníž. přenesená",J731,0)</f>
        <v>0</v>
      </c>
      <c r="BI731" s="242">
        <f>IF(N731="nulová",J731,0)</f>
        <v>0</v>
      </c>
      <c r="BJ731" s="18" t="s">
        <v>84</v>
      </c>
      <c r="BK731" s="242">
        <f>ROUND(I731*H731,2)</f>
        <v>0</v>
      </c>
      <c r="BL731" s="18" t="s">
        <v>241</v>
      </c>
      <c r="BM731" s="241" t="s">
        <v>6070</v>
      </c>
    </row>
    <row r="732" s="15" customFormat="1">
      <c r="A732" s="15"/>
      <c r="B732" s="266"/>
      <c r="C732" s="267"/>
      <c r="D732" s="245" t="s">
        <v>243</v>
      </c>
      <c r="E732" s="268" t="s">
        <v>1</v>
      </c>
      <c r="F732" s="269" t="s">
        <v>6023</v>
      </c>
      <c r="G732" s="267"/>
      <c r="H732" s="268" t="s">
        <v>1</v>
      </c>
      <c r="I732" s="270"/>
      <c r="J732" s="267"/>
      <c r="K732" s="267"/>
      <c r="L732" s="271"/>
      <c r="M732" s="272"/>
      <c r="N732" s="273"/>
      <c r="O732" s="273"/>
      <c r="P732" s="273"/>
      <c r="Q732" s="273"/>
      <c r="R732" s="273"/>
      <c r="S732" s="273"/>
      <c r="T732" s="274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T732" s="275" t="s">
        <v>243</v>
      </c>
      <c r="AU732" s="275" t="s">
        <v>86</v>
      </c>
      <c r="AV732" s="15" t="s">
        <v>84</v>
      </c>
      <c r="AW732" s="15" t="s">
        <v>32</v>
      </c>
      <c r="AX732" s="15" t="s">
        <v>77</v>
      </c>
      <c r="AY732" s="275" t="s">
        <v>235</v>
      </c>
    </row>
    <row r="733" s="13" customFormat="1">
      <c r="A733" s="13"/>
      <c r="B733" s="243"/>
      <c r="C733" s="244"/>
      <c r="D733" s="245" t="s">
        <v>243</v>
      </c>
      <c r="E733" s="246" t="s">
        <v>1</v>
      </c>
      <c r="F733" s="247" t="s">
        <v>6061</v>
      </c>
      <c r="G733" s="244"/>
      <c r="H733" s="248">
        <v>1</v>
      </c>
      <c r="I733" s="249"/>
      <c r="J733" s="244"/>
      <c r="K733" s="244"/>
      <c r="L733" s="250"/>
      <c r="M733" s="251"/>
      <c r="N733" s="252"/>
      <c r="O733" s="252"/>
      <c r="P733" s="252"/>
      <c r="Q733" s="252"/>
      <c r="R733" s="252"/>
      <c r="S733" s="252"/>
      <c r="T733" s="25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4" t="s">
        <v>243</v>
      </c>
      <c r="AU733" s="254" t="s">
        <v>86</v>
      </c>
      <c r="AV733" s="13" t="s">
        <v>86</v>
      </c>
      <c r="AW733" s="13" t="s">
        <v>32</v>
      </c>
      <c r="AX733" s="13" t="s">
        <v>77</v>
      </c>
      <c r="AY733" s="254" t="s">
        <v>235</v>
      </c>
    </row>
    <row r="734" s="16" customFormat="1">
      <c r="A734" s="16"/>
      <c r="B734" s="276"/>
      <c r="C734" s="277"/>
      <c r="D734" s="245" t="s">
        <v>243</v>
      </c>
      <c r="E734" s="278" t="s">
        <v>1</v>
      </c>
      <c r="F734" s="279" t="s">
        <v>492</v>
      </c>
      <c r="G734" s="277"/>
      <c r="H734" s="280">
        <v>1</v>
      </c>
      <c r="I734" s="281"/>
      <c r="J734" s="277"/>
      <c r="K734" s="277"/>
      <c r="L734" s="282"/>
      <c r="M734" s="283"/>
      <c r="N734" s="284"/>
      <c r="O734" s="284"/>
      <c r="P734" s="284"/>
      <c r="Q734" s="284"/>
      <c r="R734" s="284"/>
      <c r="S734" s="284"/>
      <c r="T734" s="285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T734" s="286" t="s">
        <v>243</v>
      </c>
      <c r="AU734" s="286" t="s">
        <v>86</v>
      </c>
      <c r="AV734" s="16" t="s">
        <v>250</v>
      </c>
      <c r="AW734" s="16" t="s">
        <v>32</v>
      </c>
      <c r="AX734" s="16" t="s">
        <v>77</v>
      </c>
      <c r="AY734" s="286" t="s">
        <v>235</v>
      </c>
    </row>
    <row r="735" s="13" customFormat="1">
      <c r="A735" s="13"/>
      <c r="B735" s="243"/>
      <c r="C735" s="244"/>
      <c r="D735" s="245" t="s">
        <v>243</v>
      </c>
      <c r="E735" s="246" t="s">
        <v>1</v>
      </c>
      <c r="F735" s="247" t="s">
        <v>6071</v>
      </c>
      <c r="G735" s="244"/>
      <c r="H735" s="248">
        <v>34</v>
      </c>
      <c r="I735" s="249"/>
      <c r="J735" s="244"/>
      <c r="K735" s="244"/>
      <c r="L735" s="250"/>
      <c r="M735" s="251"/>
      <c r="N735" s="252"/>
      <c r="O735" s="252"/>
      <c r="P735" s="252"/>
      <c r="Q735" s="252"/>
      <c r="R735" s="252"/>
      <c r="S735" s="252"/>
      <c r="T735" s="25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4" t="s">
        <v>243</v>
      </c>
      <c r="AU735" s="254" t="s">
        <v>86</v>
      </c>
      <c r="AV735" s="13" t="s">
        <v>86</v>
      </c>
      <c r="AW735" s="13" t="s">
        <v>32</v>
      </c>
      <c r="AX735" s="13" t="s">
        <v>77</v>
      </c>
      <c r="AY735" s="254" t="s">
        <v>235</v>
      </c>
    </row>
    <row r="736" s="16" customFormat="1">
      <c r="A736" s="16"/>
      <c r="B736" s="276"/>
      <c r="C736" s="277"/>
      <c r="D736" s="245" t="s">
        <v>243</v>
      </c>
      <c r="E736" s="278" t="s">
        <v>1</v>
      </c>
      <c r="F736" s="279" t="s">
        <v>492</v>
      </c>
      <c r="G736" s="277"/>
      <c r="H736" s="280">
        <v>34</v>
      </c>
      <c r="I736" s="281"/>
      <c r="J736" s="277"/>
      <c r="K736" s="277"/>
      <c r="L736" s="282"/>
      <c r="M736" s="283"/>
      <c r="N736" s="284"/>
      <c r="O736" s="284"/>
      <c r="P736" s="284"/>
      <c r="Q736" s="284"/>
      <c r="R736" s="284"/>
      <c r="S736" s="284"/>
      <c r="T736" s="285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T736" s="286" t="s">
        <v>243</v>
      </c>
      <c r="AU736" s="286" t="s">
        <v>86</v>
      </c>
      <c r="AV736" s="16" t="s">
        <v>250</v>
      </c>
      <c r="AW736" s="16" t="s">
        <v>32</v>
      </c>
      <c r="AX736" s="16" t="s">
        <v>77</v>
      </c>
      <c r="AY736" s="286" t="s">
        <v>235</v>
      </c>
    </row>
    <row r="737" s="14" customFormat="1">
      <c r="A737" s="14"/>
      <c r="B737" s="255"/>
      <c r="C737" s="256"/>
      <c r="D737" s="245" t="s">
        <v>243</v>
      </c>
      <c r="E737" s="257" t="s">
        <v>1</v>
      </c>
      <c r="F737" s="258" t="s">
        <v>245</v>
      </c>
      <c r="G737" s="256"/>
      <c r="H737" s="259">
        <v>35</v>
      </c>
      <c r="I737" s="260"/>
      <c r="J737" s="256"/>
      <c r="K737" s="256"/>
      <c r="L737" s="261"/>
      <c r="M737" s="262"/>
      <c r="N737" s="263"/>
      <c r="O737" s="263"/>
      <c r="P737" s="263"/>
      <c r="Q737" s="263"/>
      <c r="R737" s="263"/>
      <c r="S737" s="263"/>
      <c r="T737" s="26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65" t="s">
        <v>243</v>
      </c>
      <c r="AU737" s="265" t="s">
        <v>86</v>
      </c>
      <c r="AV737" s="14" t="s">
        <v>241</v>
      </c>
      <c r="AW737" s="14" t="s">
        <v>32</v>
      </c>
      <c r="AX737" s="14" t="s">
        <v>84</v>
      </c>
      <c r="AY737" s="265" t="s">
        <v>235</v>
      </c>
    </row>
    <row r="738" s="2" customFormat="1" ht="16.5" customHeight="1">
      <c r="A738" s="39"/>
      <c r="B738" s="40"/>
      <c r="C738" s="287" t="s">
        <v>901</v>
      </c>
      <c r="D738" s="287" t="s">
        <v>518</v>
      </c>
      <c r="E738" s="288" t="s">
        <v>6072</v>
      </c>
      <c r="F738" s="289" t="s">
        <v>6073</v>
      </c>
      <c r="G738" s="290" t="s">
        <v>240</v>
      </c>
      <c r="H738" s="291">
        <v>1</v>
      </c>
      <c r="I738" s="292"/>
      <c r="J738" s="293">
        <f>ROUND(I738*H738,2)</f>
        <v>0</v>
      </c>
      <c r="K738" s="294"/>
      <c r="L738" s="295"/>
      <c r="M738" s="296" t="s">
        <v>1</v>
      </c>
      <c r="N738" s="297" t="s">
        <v>42</v>
      </c>
      <c r="O738" s="92"/>
      <c r="P738" s="239">
        <f>O738*H738</f>
        <v>0</v>
      </c>
      <c r="Q738" s="239">
        <v>0</v>
      </c>
      <c r="R738" s="239">
        <f>Q738*H738</f>
        <v>0</v>
      </c>
      <c r="S738" s="239">
        <v>0</v>
      </c>
      <c r="T738" s="240">
        <f>S738*H738</f>
        <v>0</v>
      </c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R738" s="241" t="s">
        <v>281</v>
      </c>
      <c r="AT738" s="241" t="s">
        <v>518</v>
      </c>
      <c r="AU738" s="241" t="s">
        <v>86</v>
      </c>
      <c r="AY738" s="18" t="s">
        <v>235</v>
      </c>
      <c r="BE738" s="242">
        <f>IF(N738="základní",J738,0)</f>
        <v>0</v>
      </c>
      <c r="BF738" s="242">
        <f>IF(N738="snížená",J738,0)</f>
        <v>0</v>
      </c>
      <c r="BG738" s="242">
        <f>IF(N738="zákl. přenesená",J738,0)</f>
        <v>0</v>
      </c>
      <c r="BH738" s="242">
        <f>IF(N738="sníž. přenesená",J738,0)</f>
        <v>0</v>
      </c>
      <c r="BI738" s="242">
        <f>IF(N738="nulová",J738,0)</f>
        <v>0</v>
      </c>
      <c r="BJ738" s="18" t="s">
        <v>84</v>
      </c>
      <c r="BK738" s="242">
        <f>ROUND(I738*H738,2)</f>
        <v>0</v>
      </c>
      <c r="BL738" s="18" t="s">
        <v>241</v>
      </c>
      <c r="BM738" s="241" t="s">
        <v>6074</v>
      </c>
    </row>
    <row r="739" s="15" customFormat="1">
      <c r="A739" s="15"/>
      <c r="B739" s="266"/>
      <c r="C739" s="267"/>
      <c r="D739" s="245" t="s">
        <v>243</v>
      </c>
      <c r="E739" s="268" t="s">
        <v>1</v>
      </c>
      <c r="F739" s="269" t="s">
        <v>6023</v>
      </c>
      <c r="G739" s="267"/>
      <c r="H739" s="268" t="s">
        <v>1</v>
      </c>
      <c r="I739" s="270"/>
      <c r="J739" s="267"/>
      <c r="K739" s="267"/>
      <c r="L739" s="271"/>
      <c r="M739" s="272"/>
      <c r="N739" s="273"/>
      <c r="O739" s="273"/>
      <c r="P739" s="273"/>
      <c r="Q739" s="273"/>
      <c r="R739" s="273"/>
      <c r="S739" s="273"/>
      <c r="T739" s="274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T739" s="275" t="s">
        <v>243</v>
      </c>
      <c r="AU739" s="275" t="s">
        <v>86</v>
      </c>
      <c r="AV739" s="15" t="s">
        <v>84</v>
      </c>
      <c r="AW739" s="15" t="s">
        <v>32</v>
      </c>
      <c r="AX739" s="15" t="s">
        <v>77</v>
      </c>
      <c r="AY739" s="275" t="s">
        <v>235</v>
      </c>
    </row>
    <row r="740" s="13" customFormat="1">
      <c r="A740" s="13"/>
      <c r="B740" s="243"/>
      <c r="C740" s="244"/>
      <c r="D740" s="245" t="s">
        <v>243</v>
      </c>
      <c r="E740" s="246" t="s">
        <v>1</v>
      </c>
      <c r="F740" s="247" t="s">
        <v>6061</v>
      </c>
      <c r="G740" s="244"/>
      <c r="H740" s="248">
        <v>1</v>
      </c>
      <c r="I740" s="249"/>
      <c r="J740" s="244"/>
      <c r="K740" s="244"/>
      <c r="L740" s="250"/>
      <c r="M740" s="251"/>
      <c r="N740" s="252"/>
      <c r="O740" s="252"/>
      <c r="P740" s="252"/>
      <c r="Q740" s="252"/>
      <c r="R740" s="252"/>
      <c r="S740" s="252"/>
      <c r="T740" s="25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4" t="s">
        <v>243</v>
      </c>
      <c r="AU740" s="254" t="s">
        <v>86</v>
      </c>
      <c r="AV740" s="13" t="s">
        <v>86</v>
      </c>
      <c r="AW740" s="13" t="s">
        <v>32</v>
      </c>
      <c r="AX740" s="13" t="s">
        <v>77</v>
      </c>
      <c r="AY740" s="254" t="s">
        <v>235</v>
      </c>
    </row>
    <row r="741" s="16" customFormat="1">
      <c r="A741" s="16"/>
      <c r="B741" s="276"/>
      <c r="C741" s="277"/>
      <c r="D741" s="245" t="s">
        <v>243</v>
      </c>
      <c r="E741" s="278" t="s">
        <v>1</v>
      </c>
      <c r="F741" s="279" t="s">
        <v>492</v>
      </c>
      <c r="G741" s="277"/>
      <c r="H741" s="280">
        <v>1</v>
      </c>
      <c r="I741" s="281"/>
      <c r="J741" s="277"/>
      <c r="K741" s="277"/>
      <c r="L741" s="282"/>
      <c r="M741" s="283"/>
      <c r="N741" s="284"/>
      <c r="O741" s="284"/>
      <c r="P741" s="284"/>
      <c r="Q741" s="284"/>
      <c r="R741" s="284"/>
      <c r="S741" s="284"/>
      <c r="T741" s="285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T741" s="286" t="s">
        <v>243</v>
      </c>
      <c r="AU741" s="286" t="s">
        <v>86</v>
      </c>
      <c r="AV741" s="16" t="s">
        <v>250</v>
      </c>
      <c r="AW741" s="16" t="s">
        <v>32</v>
      </c>
      <c r="AX741" s="16" t="s">
        <v>77</v>
      </c>
      <c r="AY741" s="286" t="s">
        <v>235</v>
      </c>
    </row>
    <row r="742" s="14" customFormat="1">
      <c r="A742" s="14"/>
      <c r="B742" s="255"/>
      <c r="C742" s="256"/>
      <c r="D742" s="245" t="s">
        <v>243</v>
      </c>
      <c r="E742" s="257" t="s">
        <v>1</v>
      </c>
      <c r="F742" s="258" t="s">
        <v>245</v>
      </c>
      <c r="G742" s="256"/>
      <c r="H742" s="259">
        <v>1</v>
      </c>
      <c r="I742" s="260"/>
      <c r="J742" s="256"/>
      <c r="K742" s="256"/>
      <c r="L742" s="261"/>
      <c r="M742" s="262"/>
      <c r="N742" s="263"/>
      <c r="O742" s="263"/>
      <c r="P742" s="263"/>
      <c r="Q742" s="263"/>
      <c r="R742" s="263"/>
      <c r="S742" s="263"/>
      <c r="T742" s="26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65" t="s">
        <v>243</v>
      </c>
      <c r="AU742" s="265" t="s">
        <v>86</v>
      </c>
      <c r="AV742" s="14" t="s">
        <v>241</v>
      </c>
      <c r="AW742" s="14" t="s">
        <v>32</v>
      </c>
      <c r="AX742" s="14" t="s">
        <v>84</v>
      </c>
      <c r="AY742" s="265" t="s">
        <v>235</v>
      </c>
    </row>
    <row r="743" s="2" customFormat="1" ht="24.15" customHeight="1">
      <c r="A743" s="39"/>
      <c r="B743" s="40"/>
      <c r="C743" s="229" t="s">
        <v>907</v>
      </c>
      <c r="D743" s="229" t="s">
        <v>237</v>
      </c>
      <c r="E743" s="230" t="s">
        <v>6075</v>
      </c>
      <c r="F743" s="231" t="s">
        <v>6076</v>
      </c>
      <c r="G743" s="232" t="s">
        <v>240</v>
      </c>
      <c r="H743" s="233">
        <v>42</v>
      </c>
      <c r="I743" s="234"/>
      <c r="J743" s="235">
        <f>ROUND(I743*H743,2)</f>
        <v>0</v>
      </c>
      <c r="K743" s="236"/>
      <c r="L743" s="45"/>
      <c r="M743" s="237" t="s">
        <v>1</v>
      </c>
      <c r="N743" s="238" t="s">
        <v>42</v>
      </c>
      <c r="O743" s="92"/>
      <c r="P743" s="239">
        <f>O743*H743</f>
        <v>0</v>
      </c>
      <c r="Q743" s="239">
        <v>0</v>
      </c>
      <c r="R743" s="239">
        <f>Q743*H743</f>
        <v>0</v>
      </c>
      <c r="S743" s="239">
        <v>0</v>
      </c>
      <c r="T743" s="240">
        <f>S743*H743</f>
        <v>0</v>
      </c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R743" s="241" t="s">
        <v>241</v>
      </c>
      <c r="AT743" s="241" t="s">
        <v>237</v>
      </c>
      <c r="AU743" s="241" t="s">
        <v>86</v>
      </c>
      <c r="AY743" s="18" t="s">
        <v>235</v>
      </c>
      <c r="BE743" s="242">
        <f>IF(N743="základní",J743,0)</f>
        <v>0</v>
      </c>
      <c r="BF743" s="242">
        <f>IF(N743="snížená",J743,0)</f>
        <v>0</v>
      </c>
      <c r="BG743" s="242">
        <f>IF(N743="zákl. přenesená",J743,0)</f>
        <v>0</v>
      </c>
      <c r="BH743" s="242">
        <f>IF(N743="sníž. přenesená",J743,0)</f>
        <v>0</v>
      </c>
      <c r="BI743" s="242">
        <f>IF(N743="nulová",J743,0)</f>
        <v>0</v>
      </c>
      <c r="BJ743" s="18" t="s">
        <v>84</v>
      </c>
      <c r="BK743" s="242">
        <f>ROUND(I743*H743,2)</f>
        <v>0</v>
      </c>
      <c r="BL743" s="18" t="s">
        <v>241</v>
      </c>
      <c r="BM743" s="241" t="s">
        <v>6077</v>
      </c>
    </row>
    <row r="744" s="15" customFormat="1">
      <c r="A744" s="15"/>
      <c r="B744" s="266"/>
      <c r="C744" s="267"/>
      <c r="D744" s="245" t="s">
        <v>243</v>
      </c>
      <c r="E744" s="268" t="s">
        <v>1</v>
      </c>
      <c r="F744" s="269" t="s">
        <v>6023</v>
      </c>
      <c r="G744" s="267"/>
      <c r="H744" s="268" t="s">
        <v>1</v>
      </c>
      <c r="I744" s="270"/>
      <c r="J744" s="267"/>
      <c r="K744" s="267"/>
      <c r="L744" s="271"/>
      <c r="M744" s="272"/>
      <c r="N744" s="273"/>
      <c r="O744" s="273"/>
      <c r="P744" s="273"/>
      <c r="Q744" s="273"/>
      <c r="R744" s="273"/>
      <c r="S744" s="273"/>
      <c r="T744" s="274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T744" s="275" t="s">
        <v>243</v>
      </c>
      <c r="AU744" s="275" t="s">
        <v>86</v>
      </c>
      <c r="AV744" s="15" t="s">
        <v>84</v>
      </c>
      <c r="AW744" s="15" t="s">
        <v>32</v>
      </c>
      <c r="AX744" s="15" t="s">
        <v>77</v>
      </c>
      <c r="AY744" s="275" t="s">
        <v>235</v>
      </c>
    </row>
    <row r="745" s="13" customFormat="1">
      <c r="A745" s="13"/>
      <c r="B745" s="243"/>
      <c r="C745" s="244"/>
      <c r="D745" s="245" t="s">
        <v>243</v>
      </c>
      <c r="E745" s="246" t="s">
        <v>1</v>
      </c>
      <c r="F745" s="247" t="s">
        <v>6054</v>
      </c>
      <c r="G745" s="244"/>
      <c r="H745" s="248">
        <v>1</v>
      </c>
      <c r="I745" s="249"/>
      <c r="J745" s="244"/>
      <c r="K745" s="244"/>
      <c r="L745" s="250"/>
      <c r="M745" s="251"/>
      <c r="N745" s="252"/>
      <c r="O745" s="252"/>
      <c r="P745" s="252"/>
      <c r="Q745" s="252"/>
      <c r="R745" s="252"/>
      <c r="S745" s="252"/>
      <c r="T745" s="25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4" t="s">
        <v>243</v>
      </c>
      <c r="AU745" s="254" t="s">
        <v>86</v>
      </c>
      <c r="AV745" s="13" t="s">
        <v>86</v>
      </c>
      <c r="AW745" s="13" t="s">
        <v>32</v>
      </c>
      <c r="AX745" s="13" t="s">
        <v>77</v>
      </c>
      <c r="AY745" s="254" t="s">
        <v>235</v>
      </c>
    </row>
    <row r="746" s="16" customFormat="1">
      <c r="A746" s="16"/>
      <c r="B746" s="276"/>
      <c r="C746" s="277"/>
      <c r="D746" s="245" t="s">
        <v>243</v>
      </c>
      <c r="E746" s="278" t="s">
        <v>1</v>
      </c>
      <c r="F746" s="279" t="s">
        <v>492</v>
      </c>
      <c r="G746" s="277"/>
      <c r="H746" s="280">
        <v>1</v>
      </c>
      <c r="I746" s="281"/>
      <c r="J746" s="277"/>
      <c r="K746" s="277"/>
      <c r="L746" s="282"/>
      <c r="M746" s="283"/>
      <c r="N746" s="284"/>
      <c r="O746" s="284"/>
      <c r="P746" s="284"/>
      <c r="Q746" s="284"/>
      <c r="R746" s="284"/>
      <c r="S746" s="284"/>
      <c r="T746" s="285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T746" s="286" t="s">
        <v>243</v>
      </c>
      <c r="AU746" s="286" t="s">
        <v>86</v>
      </c>
      <c r="AV746" s="16" t="s">
        <v>250</v>
      </c>
      <c r="AW746" s="16" t="s">
        <v>32</v>
      </c>
      <c r="AX746" s="16" t="s">
        <v>77</v>
      </c>
      <c r="AY746" s="286" t="s">
        <v>235</v>
      </c>
    </row>
    <row r="747" s="15" customFormat="1">
      <c r="A747" s="15"/>
      <c r="B747" s="266"/>
      <c r="C747" s="267"/>
      <c r="D747" s="245" t="s">
        <v>243</v>
      </c>
      <c r="E747" s="268" t="s">
        <v>1</v>
      </c>
      <c r="F747" s="269" t="s">
        <v>6078</v>
      </c>
      <c r="G747" s="267"/>
      <c r="H747" s="268" t="s">
        <v>1</v>
      </c>
      <c r="I747" s="270"/>
      <c r="J747" s="267"/>
      <c r="K747" s="267"/>
      <c r="L747" s="271"/>
      <c r="M747" s="272"/>
      <c r="N747" s="273"/>
      <c r="O747" s="273"/>
      <c r="P747" s="273"/>
      <c r="Q747" s="273"/>
      <c r="R747" s="273"/>
      <c r="S747" s="273"/>
      <c r="T747" s="274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T747" s="275" t="s">
        <v>243</v>
      </c>
      <c r="AU747" s="275" t="s">
        <v>86</v>
      </c>
      <c r="AV747" s="15" t="s">
        <v>84</v>
      </c>
      <c r="AW747" s="15" t="s">
        <v>32</v>
      </c>
      <c r="AX747" s="15" t="s">
        <v>77</v>
      </c>
      <c r="AY747" s="275" t="s">
        <v>235</v>
      </c>
    </row>
    <row r="748" s="13" customFormat="1">
      <c r="A748" s="13"/>
      <c r="B748" s="243"/>
      <c r="C748" s="244"/>
      <c r="D748" s="245" t="s">
        <v>243</v>
      </c>
      <c r="E748" s="246" t="s">
        <v>1</v>
      </c>
      <c r="F748" s="247" t="s">
        <v>6026</v>
      </c>
      <c r="G748" s="244"/>
      <c r="H748" s="248">
        <v>7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243</v>
      </c>
      <c r="AU748" s="254" t="s">
        <v>86</v>
      </c>
      <c r="AV748" s="13" t="s">
        <v>86</v>
      </c>
      <c r="AW748" s="13" t="s">
        <v>32</v>
      </c>
      <c r="AX748" s="13" t="s">
        <v>77</v>
      </c>
      <c r="AY748" s="254" t="s">
        <v>235</v>
      </c>
    </row>
    <row r="749" s="13" customFormat="1">
      <c r="A749" s="13"/>
      <c r="B749" s="243"/>
      <c r="C749" s="244"/>
      <c r="D749" s="245" t="s">
        <v>243</v>
      </c>
      <c r="E749" s="246" t="s">
        <v>1</v>
      </c>
      <c r="F749" s="247" t="s">
        <v>6027</v>
      </c>
      <c r="G749" s="244"/>
      <c r="H749" s="248">
        <v>8</v>
      </c>
      <c r="I749" s="249"/>
      <c r="J749" s="244"/>
      <c r="K749" s="244"/>
      <c r="L749" s="250"/>
      <c r="M749" s="251"/>
      <c r="N749" s="252"/>
      <c r="O749" s="252"/>
      <c r="P749" s="252"/>
      <c r="Q749" s="252"/>
      <c r="R749" s="252"/>
      <c r="S749" s="252"/>
      <c r="T749" s="25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4" t="s">
        <v>243</v>
      </c>
      <c r="AU749" s="254" t="s">
        <v>86</v>
      </c>
      <c r="AV749" s="13" t="s">
        <v>86</v>
      </c>
      <c r="AW749" s="13" t="s">
        <v>32</v>
      </c>
      <c r="AX749" s="13" t="s">
        <v>77</v>
      </c>
      <c r="AY749" s="254" t="s">
        <v>235</v>
      </c>
    </row>
    <row r="750" s="13" customFormat="1">
      <c r="A750" s="13"/>
      <c r="B750" s="243"/>
      <c r="C750" s="244"/>
      <c r="D750" s="245" t="s">
        <v>243</v>
      </c>
      <c r="E750" s="246" t="s">
        <v>1</v>
      </c>
      <c r="F750" s="247" t="s">
        <v>6028</v>
      </c>
      <c r="G750" s="244"/>
      <c r="H750" s="248">
        <v>10</v>
      </c>
      <c r="I750" s="249"/>
      <c r="J750" s="244"/>
      <c r="K750" s="244"/>
      <c r="L750" s="250"/>
      <c r="M750" s="251"/>
      <c r="N750" s="252"/>
      <c r="O750" s="252"/>
      <c r="P750" s="252"/>
      <c r="Q750" s="252"/>
      <c r="R750" s="252"/>
      <c r="S750" s="252"/>
      <c r="T750" s="25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4" t="s">
        <v>243</v>
      </c>
      <c r="AU750" s="254" t="s">
        <v>86</v>
      </c>
      <c r="AV750" s="13" t="s">
        <v>86</v>
      </c>
      <c r="AW750" s="13" t="s">
        <v>32</v>
      </c>
      <c r="AX750" s="13" t="s">
        <v>77</v>
      </c>
      <c r="AY750" s="254" t="s">
        <v>235</v>
      </c>
    </row>
    <row r="751" s="13" customFormat="1">
      <c r="A751" s="13"/>
      <c r="B751" s="243"/>
      <c r="C751" s="244"/>
      <c r="D751" s="245" t="s">
        <v>243</v>
      </c>
      <c r="E751" s="246" t="s">
        <v>1</v>
      </c>
      <c r="F751" s="247" t="s">
        <v>6029</v>
      </c>
      <c r="G751" s="244"/>
      <c r="H751" s="248">
        <v>2</v>
      </c>
      <c r="I751" s="249"/>
      <c r="J751" s="244"/>
      <c r="K751" s="244"/>
      <c r="L751" s="250"/>
      <c r="M751" s="251"/>
      <c r="N751" s="252"/>
      <c r="O751" s="252"/>
      <c r="P751" s="252"/>
      <c r="Q751" s="252"/>
      <c r="R751" s="252"/>
      <c r="S751" s="252"/>
      <c r="T751" s="25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4" t="s">
        <v>243</v>
      </c>
      <c r="AU751" s="254" t="s">
        <v>86</v>
      </c>
      <c r="AV751" s="13" t="s">
        <v>86</v>
      </c>
      <c r="AW751" s="13" t="s">
        <v>32</v>
      </c>
      <c r="AX751" s="13" t="s">
        <v>77</v>
      </c>
      <c r="AY751" s="254" t="s">
        <v>235</v>
      </c>
    </row>
    <row r="752" s="13" customFormat="1">
      <c r="A752" s="13"/>
      <c r="B752" s="243"/>
      <c r="C752" s="244"/>
      <c r="D752" s="245" t="s">
        <v>243</v>
      </c>
      <c r="E752" s="246" t="s">
        <v>1</v>
      </c>
      <c r="F752" s="247" t="s">
        <v>6030</v>
      </c>
      <c r="G752" s="244"/>
      <c r="H752" s="248">
        <v>2</v>
      </c>
      <c r="I752" s="249"/>
      <c r="J752" s="244"/>
      <c r="K752" s="244"/>
      <c r="L752" s="250"/>
      <c r="M752" s="251"/>
      <c r="N752" s="252"/>
      <c r="O752" s="252"/>
      <c r="P752" s="252"/>
      <c r="Q752" s="252"/>
      <c r="R752" s="252"/>
      <c r="S752" s="252"/>
      <c r="T752" s="25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4" t="s">
        <v>243</v>
      </c>
      <c r="AU752" s="254" t="s">
        <v>86</v>
      </c>
      <c r="AV752" s="13" t="s">
        <v>86</v>
      </c>
      <c r="AW752" s="13" t="s">
        <v>32</v>
      </c>
      <c r="AX752" s="13" t="s">
        <v>77</v>
      </c>
      <c r="AY752" s="254" t="s">
        <v>235</v>
      </c>
    </row>
    <row r="753" s="13" customFormat="1">
      <c r="A753" s="13"/>
      <c r="B753" s="243"/>
      <c r="C753" s="244"/>
      <c r="D753" s="245" t="s">
        <v>243</v>
      </c>
      <c r="E753" s="246" t="s">
        <v>1</v>
      </c>
      <c r="F753" s="247" t="s">
        <v>6031</v>
      </c>
      <c r="G753" s="244"/>
      <c r="H753" s="248">
        <v>2</v>
      </c>
      <c r="I753" s="249"/>
      <c r="J753" s="244"/>
      <c r="K753" s="244"/>
      <c r="L753" s="250"/>
      <c r="M753" s="251"/>
      <c r="N753" s="252"/>
      <c r="O753" s="252"/>
      <c r="P753" s="252"/>
      <c r="Q753" s="252"/>
      <c r="R753" s="252"/>
      <c r="S753" s="252"/>
      <c r="T753" s="25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4" t="s">
        <v>243</v>
      </c>
      <c r="AU753" s="254" t="s">
        <v>86</v>
      </c>
      <c r="AV753" s="13" t="s">
        <v>86</v>
      </c>
      <c r="AW753" s="13" t="s">
        <v>32</v>
      </c>
      <c r="AX753" s="13" t="s">
        <v>77</v>
      </c>
      <c r="AY753" s="254" t="s">
        <v>235</v>
      </c>
    </row>
    <row r="754" s="13" customFormat="1">
      <c r="A754" s="13"/>
      <c r="B754" s="243"/>
      <c r="C754" s="244"/>
      <c r="D754" s="245" t="s">
        <v>243</v>
      </c>
      <c r="E754" s="246" t="s">
        <v>1</v>
      </c>
      <c r="F754" s="247" t="s">
        <v>6032</v>
      </c>
      <c r="G754" s="244"/>
      <c r="H754" s="248">
        <v>2</v>
      </c>
      <c r="I754" s="249"/>
      <c r="J754" s="244"/>
      <c r="K754" s="244"/>
      <c r="L754" s="250"/>
      <c r="M754" s="251"/>
      <c r="N754" s="252"/>
      <c r="O754" s="252"/>
      <c r="P754" s="252"/>
      <c r="Q754" s="252"/>
      <c r="R754" s="252"/>
      <c r="S754" s="252"/>
      <c r="T754" s="25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4" t="s">
        <v>243</v>
      </c>
      <c r="AU754" s="254" t="s">
        <v>86</v>
      </c>
      <c r="AV754" s="13" t="s">
        <v>86</v>
      </c>
      <c r="AW754" s="13" t="s">
        <v>32</v>
      </c>
      <c r="AX754" s="13" t="s">
        <v>77</v>
      </c>
      <c r="AY754" s="254" t="s">
        <v>235</v>
      </c>
    </row>
    <row r="755" s="13" customFormat="1">
      <c r="A755" s="13"/>
      <c r="B755" s="243"/>
      <c r="C755" s="244"/>
      <c r="D755" s="245" t="s">
        <v>243</v>
      </c>
      <c r="E755" s="246" t="s">
        <v>1</v>
      </c>
      <c r="F755" s="247" t="s">
        <v>6033</v>
      </c>
      <c r="G755" s="244"/>
      <c r="H755" s="248">
        <v>4</v>
      </c>
      <c r="I755" s="249"/>
      <c r="J755" s="244"/>
      <c r="K755" s="244"/>
      <c r="L755" s="250"/>
      <c r="M755" s="251"/>
      <c r="N755" s="252"/>
      <c r="O755" s="252"/>
      <c r="P755" s="252"/>
      <c r="Q755" s="252"/>
      <c r="R755" s="252"/>
      <c r="S755" s="252"/>
      <c r="T755" s="25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54" t="s">
        <v>243</v>
      </c>
      <c r="AU755" s="254" t="s">
        <v>86</v>
      </c>
      <c r="AV755" s="13" t="s">
        <v>86</v>
      </c>
      <c r="AW755" s="13" t="s">
        <v>32</v>
      </c>
      <c r="AX755" s="13" t="s">
        <v>77</v>
      </c>
      <c r="AY755" s="254" t="s">
        <v>235</v>
      </c>
    </row>
    <row r="756" s="13" customFormat="1">
      <c r="A756" s="13"/>
      <c r="B756" s="243"/>
      <c r="C756" s="244"/>
      <c r="D756" s="245" t="s">
        <v>243</v>
      </c>
      <c r="E756" s="246" t="s">
        <v>1</v>
      </c>
      <c r="F756" s="247" t="s">
        <v>6034</v>
      </c>
      <c r="G756" s="244"/>
      <c r="H756" s="248">
        <v>4</v>
      </c>
      <c r="I756" s="249"/>
      <c r="J756" s="244"/>
      <c r="K756" s="244"/>
      <c r="L756" s="250"/>
      <c r="M756" s="251"/>
      <c r="N756" s="252"/>
      <c r="O756" s="252"/>
      <c r="P756" s="252"/>
      <c r="Q756" s="252"/>
      <c r="R756" s="252"/>
      <c r="S756" s="252"/>
      <c r="T756" s="25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4" t="s">
        <v>243</v>
      </c>
      <c r="AU756" s="254" t="s">
        <v>86</v>
      </c>
      <c r="AV756" s="13" t="s">
        <v>86</v>
      </c>
      <c r="AW756" s="13" t="s">
        <v>32</v>
      </c>
      <c r="AX756" s="13" t="s">
        <v>77</v>
      </c>
      <c r="AY756" s="254" t="s">
        <v>235</v>
      </c>
    </row>
    <row r="757" s="16" customFormat="1">
      <c r="A757" s="16"/>
      <c r="B757" s="276"/>
      <c r="C757" s="277"/>
      <c r="D757" s="245" t="s">
        <v>243</v>
      </c>
      <c r="E757" s="278" t="s">
        <v>1</v>
      </c>
      <c r="F757" s="279" t="s">
        <v>492</v>
      </c>
      <c r="G757" s="277"/>
      <c r="H757" s="280">
        <v>41</v>
      </c>
      <c r="I757" s="281"/>
      <c r="J757" s="277"/>
      <c r="K757" s="277"/>
      <c r="L757" s="282"/>
      <c r="M757" s="283"/>
      <c r="N757" s="284"/>
      <c r="O757" s="284"/>
      <c r="P757" s="284"/>
      <c r="Q757" s="284"/>
      <c r="R757" s="284"/>
      <c r="S757" s="284"/>
      <c r="T757" s="285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T757" s="286" t="s">
        <v>243</v>
      </c>
      <c r="AU757" s="286" t="s">
        <v>86</v>
      </c>
      <c r="AV757" s="16" t="s">
        <v>250</v>
      </c>
      <c r="AW757" s="16" t="s">
        <v>32</v>
      </c>
      <c r="AX757" s="16" t="s">
        <v>77</v>
      </c>
      <c r="AY757" s="286" t="s">
        <v>235</v>
      </c>
    </row>
    <row r="758" s="14" customFormat="1">
      <c r="A758" s="14"/>
      <c r="B758" s="255"/>
      <c r="C758" s="256"/>
      <c r="D758" s="245" t="s">
        <v>243</v>
      </c>
      <c r="E758" s="257" t="s">
        <v>1</v>
      </c>
      <c r="F758" s="258" t="s">
        <v>245</v>
      </c>
      <c r="G758" s="256"/>
      <c r="H758" s="259">
        <v>42</v>
      </c>
      <c r="I758" s="260"/>
      <c r="J758" s="256"/>
      <c r="K758" s="256"/>
      <c r="L758" s="261"/>
      <c r="M758" s="262"/>
      <c r="N758" s="263"/>
      <c r="O758" s="263"/>
      <c r="P758" s="263"/>
      <c r="Q758" s="263"/>
      <c r="R758" s="263"/>
      <c r="S758" s="263"/>
      <c r="T758" s="26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65" t="s">
        <v>243</v>
      </c>
      <c r="AU758" s="265" t="s">
        <v>86</v>
      </c>
      <c r="AV758" s="14" t="s">
        <v>241</v>
      </c>
      <c r="AW758" s="14" t="s">
        <v>32</v>
      </c>
      <c r="AX758" s="14" t="s">
        <v>84</v>
      </c>
      <c r="AY758" s="265" t="s">
        <v>235</v>
      </c>
    </row>
    <row r="759" s="2" customFormat="1" ht="16.5" customHeight="1">
      <c r="A759" s="39"/>
      <c r="B759" s="40"/>
      <c r="C759" s="287" t="s">
        <v>911</v>
      </c>
      <c r="D759" s="287" t="s">
        <v>518</v>
      </c>
      <c r="E759" s="288" t="s">
        <v>6079</v>
      </c>
      <c r="F759" s="289" t="s">
        <v>6080</v>
      </c>
      <c r="G759" s="290" t="s">
        <v>240</v>
      </c>
      <c r="H759" s="291">
        <v>42</v>
      </c>
      <c r="I759" s="292"/>
      <c r="J759" s="293">
        <f>ROUND(I759*H759,2)</f>
        <v>0</v>
      </c>
      <c r="K759" s="294"/>
      <c r="L759" s="295"/>
      <c r="M759" s="296" t="s">
        <v>1</v>
      </c>
      <c r="N759" s="297" t="s">
        <v>42</v>
      </c>
      <c r="O759" s="92"/>
      <c r="P759" s="239">
        <f>O759*H759</f>
        <v>0</v>
      </c>
      <c r="Q759" s="239">
        <v>0</v>
      </c>
      <c r="R759" s="239">
        <f>Q759*H759</f>
        <v>0</v>
      </c>
      <c r="S759" s="239">
        <v>0</v>
      </c>
      <c r="T759" s="240">
        <f>S759*H759</f>
        <v>0</v>
      </c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R759" s="241" t="s">
        <v>281</v>
      </c>
      <c r="AT759" s="241" t="s">
        <v>518</v>
      </c>
      <c r="AU759" s="241" t="s">
        <v>86</v>
      </c>
      <c r="AY759" s="18" t="s">
        <v>235</v>
      </c>
      <c r="BE759" s="242">
        <f>IF(N759="základní",J759,0)</f>
        <v>0</v>
      </c>
      <c r="BF759" s="242">
        <f>IF(N759="snížená",J759,0)</f>
        <v>0</v>
      </c>
      <c r="BG759" s="242">
        <f>IF(N759="zákl. přenesená",J759,0)</f>
        <v>0</v>
      </c>
      <c r="BH759" s="242">
        <f>IF(N759="sníž. přenesená",J759,0)</f>
        <v>0</v>
      </c>
      <c r="BI759" s="242">
        <f>IF(N759="nulová",J759,0)</f>
        <v>0</v>
      </c>
      <c r="BJ759" s="18" t="s">
        <v>84</v>
      </c>
      <c r="BK759" s="242">
        <f>ROUND(I759*H759,2)</f>
        <v>0</v>
      </c>
      <c r="BL759" s="18" t="s">
        <v>241</v>
      </c>
      <c r="BM759" s="241" t="s">
        <v>6081</v>
      </c>
    </row>
    <row r="760" s="15" customFormat="1">
      <c r="A760" s="15"/>
      <c r="B760" s="266"/>
      <c r="C760" s="267"/>
      <c r="D760" s="245" t="s">
        <v>243</v>
      </c>
      <c r="E760" s="268" t="s">
        <v>1</v>
      </c>
      <c r="F760" s="269" t="s">
        <v>6023</v>
      </c>
      <c r="G760" s="267"/>
      <c r="H760" s="268" t="s">
        <v>1</v>
      </c>
      <c r="I760" s="270"/>
      <c r="J760" s="267"/>
      <c r="K760" s="267"/>
      <c r="L760" s="271"/>
      <c r="M760" s="272"/>
      <c r="N760" s="273"/>
      <c r="O760" s="273"/>
      <c r="P760" s="273"/>
      <c r="Q760" s="273"/>
      <c r="R760" s="273"/>
      <c r="S760" s="273"/>
      <c r="T760" s="274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T760" s="275" t="s">
        <v>243</v>
      </c>
      <c r="AU760" s="275" t="s">
        <v>86</v>
      </c>
      <c r="AV760" s="15" t="s">
        <v>84</v>
      </c>
      <c r="AW760" s="15" t="s">
        <v>32</v>
      </c>
      <c r="AX760" s="15" t="s">
        <v>77</v>
      </c>
      <c r="AY760" s="275" t="s">
        <v>235</v>
      </c>
    </row>
    <row r="761" s="13" customFormat="1">
      <c r="A761" s="13"/>
      <c r="B761" s="243"/>
      <c r="C761" s="244"/>
      <c r="D761" s="245" t="s">
        <v>243</v>
      </c>
      <c r="E761" s="246" t="s">
        <v>1</v>
      </c>
      <c r="F761" s="247" t="s">
        <v>6054</v>
      </c>
      <c r="G761" s="244"/>
      <c r="H761" s="248">
        <v>1</v>
      </c>
      <c r="I761" s="249"/>
      <c r="J761" s="244"/>
      <c r="K761" s="244"/>
      <c r="L761" s="250"/>
      <c r="M761" s="251"/>
      <c r="N761" s="252"/>
      <c r="O761" s="252"/>
      <c r="P761" s="252"/>
      <c r="Q761" s="252"/>
      <c r="R761" s="252"/>
      <c r="S761" s="252"/>
      <c r="T761" s="25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4" t="s">
        <v>243</v>
      </c>
      <c r="AU761" s="254" t="s">
        <v>86</v>
      </c>
      <c r="AV761" s="13" t="s">
        <v>86</v>
      </c>
      <c r="AW761" s="13" t="s">
        <v>32</v>
      </c>
      <c r="AX761" s="13" t="s">
        <v>77</v>
      </c>
      <c r="AY761" s="254" t="s">
        <v>235</v>
      </c>
    </row>
    <row r="762" s="16" customFormat="1">
      <c r="A762" s="16"/>
      <c r="B762" s="276"/>
      <c r="C762" s="277"/>
      <c r="D762" s="245" t="s">
        <v>243</v>
      </c>
      <c r="E762" s="278" t="s">
        <v>1</v>
      </c>
      <c r="F762" s="279" t="s">
        <v>492</v>
      </c>
      <c r="G762" s="277"/>
      <c r="H762" s="280">
        <v>1</v>
      </c>
      <c r="I762" s="281"/>
      <c r="J762" s="277"/>
      <c r="K762" s="277"/>
      <c r="L762" s="282"/>
      <c r="M762" s="283"/>
      <c r="N762" s="284"/>
      <c r="O762" s="284"/>
      <c r="P762" s="284"/>
      <c r="Q762" s="284"/>
      <c r="R762" s="284"/>
      <c r="S762" s="284"/>
      <c r="T762" s="285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T762" s="286" t="s">
        <v>243</v>
      </c>
      <c r="AU762" s="286" t="s">
        <v>86</v>
      </c>
      <c r="AV762" s="16" t="s">
        <v>250</v>
      </c>
      <c r="AW762" s="16" t="s">
        <v>32</v>
      </c>
      <c r="AX762" s="16" t="s">
        <v>77</v>
      </c>
      <c r="AY762" s="286" t="s">
        <v>235</v>
      </c>
    </row>
    <row r="763" s="15" customFormat="1">
      <c r="A763" s="15"/>
      <c r="B763" s="266"/>
      <c r="C763" s="267"/>
      <c r="D763" s="245" t="s">
        <v>243</v>
      </c>
      <c r="E763" s="268" t="s">
        <v>1</v>
      </c>
      <c r="F763" s="269" t="s">
        <v>6078</v>
      </c>
      <c r="G763" s="267"/>
      <c r="H763" s="268" t="s">
        <v>1</v>
      </c>
      <c r="I763" s="270"/>
      <c r="J763" s="267"/>
      <c r="K763" s="267"/>
      <c r="L763" s="271"/>
      <c r="M763" s="272"/>
      <c r="N763" s="273"/>
      <c r="O763" s="273"/>
      <c r="P763" s="273"/>
      <c r="Q763" s="273"/>
      <c r="R763" s="273"/>
      <c r="S763" s="273"/>
      <c r="T763" s="274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T763" s="275" t="s">
        <v>243</v>
      </c>
      <c r="AU763" s="275" t="s">
        <v>86</v>
      </c>
      <c r="AV763" s="15" t="s">
        <v>84</v>
      </c>
      <c r="AW763" s="15" t="s">
        <v>32</v>
      </c>
      <c r="AX763" s="15" t="s">
        <v>77</v>
      </c>
      <c r="AY763" s="275" t="s">
        <v>235</v>
      </c>
    </row>
    <row r="764" s="13" customFormat="1">
      <c r="A764" s="13"/>
      <c r="B764" s="243"/>
      <c r="C764" s="244"/>
      <c r="D764" s="245" t="s">
        <v>243</v>
      </c>
      <c r="E764" s="246" t="s">
        <v>1</v>
      </c>
      <c r="F764" s="247" t="s">
        <v>6026</v>
      </c>
      <c r="G764" s="244"/>
      <c r="H764" s="248">
        <v>7</v>
      </c>
      <c r="I764" s="249"/>
      <c r="J764" s="244"/>
      <c r="K764" s="244"/>
      <c r="L764" s="250"/>
      <c r="M764" s="251"/>
      <c r="N764" s="252"/>
      <c r="O764" s="252"/>
      <c r="P764" s="252"/>
      <c r="Q764" s="252"/>
      <c r="R764" s="252"/>
      <c r="S764" s="252"/>
      <c r="T764" s="25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4" t="s">
        <v>243</v>
      </c>
      <c r="AU764" s="254" t="s">
        <v>86</v>
      </c>
      <c r="AV764" s="13" t="s">
        <v>86</v>
      </c>
      <c r="AW764" s="13" t="s">
        <v>32</v>
      </c>
      <c r="AX764" s="13" t="s">
        <v>77</v>
      </c>
      <c r="AY764" s="254" t="s">
        <v>235</v>
      </c>
    </row>
    <row r="765" s="13" customFormat="1">
      <c r="A765" s="13"/>
      <c r="B765" s="243"/>
      <c r="C765" s="244"/>
      <c r="D765" s="245" t="s">
        <v>243</v>
      </c>
      <c r="E765" s="246" t="s">
        <v>1</v>
      </c>
      <c r="F765" s="247" t="s">
        <v>6027</v>
      </c>
      <c r="G765" s="244"/>
      <c r="H765" s="248">
        <v>8</v>
      </c>
      <c r="I765" s="249"/>
      <c r="J765" s="244"/>
      <c r="K765" s="244"/>
      <c r="L765" s="250"/>
      <c r="M765" s="251"/>
      <c r="N765" s="252"/>
      <c r="O765" s="252"/>
      <c r="P765" s="252"/>
      <c r="Q765" s="252"/>
      <c r="R765" s="252"/>
      <c r="S765" s="252"/>
      <c r="T765" s="25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4" t="s">
        <v>243</v>
      </c>
      <c r="AU765" s="254" t="s">
        <v>86</v>
      </c>
      <c r="AV765" s="13" t="s">
        <v>86</v>
      </c>
      <c r="AW765" s="13" t="s">
        <v>32</v>
      </c>
      <c r="AX765" s="13" t="s">
        <v>77</v>
      </c>
      <c r="AY765" s="254" t="s">
        <v>235</v>
      </c>
    </row>
    <row r="766" s="13" customFormat="1">
      <c r="A766" s="13"/>
      <c r="B766" s="243"/>
      <c r="C766" s="244"/>
      <c r="D766" s="245" t="s">
        <v>243</v>
      </c>
      <c r="E766" s="246" t="s">
        <v>1</v>
      </c>
      <c r="F766" s="247" t="s">
        <v>6028</v>
      </c>
      <c r="G766" s="244"/>
      <c r="H766" s="248">
        <v>10</v>
      </c>
      <c r="I766" s="249"/>
      <c r="J766" s="244"/>
      <c r="K766" s="244"/>
      <c r="L766" s="250"/>
      <c r="M766" s="251"/>
      <c r="N766" s="252"/>
      <c r="O766" s="252"/>
      <c r="P766" s="252"/>
      <c r="Q766" s="252"/>
      <c r="R766" s="252"/>
      <c r="S766" s="252"/>
      <c r="T766" s="25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4" t="s">
        <v>243</v>
      </c>
      <c r="AU766" s="254" t="s">
        <v>86</v>
      </c>
      <c r="AV766" s="13" t="s">
        <v>86</v>
      </c>
      <c r="AW766" s="13" t="s">
        <v>32</v>
      </c>
      <c r="AX766" s="13" t="s">
        <v>77</v>
      </c>
      <c r="AY766" s="254" t="s">
        <v>235</v>
      </c>
    </row>
    <row r="767" s="13" customFormat="1">
      <c r="A767" s="13"/>
      <c r="B767" s="243"/>
      <c r="C767" s="244"/>
      <c r="D767" s="245" t="s">
        <v>243</v>
      </c>
      <c r="E767" s="246" t="s">
        <v>1</v>
      </c>
      <c r="F767" s="247" t="s">
        <v>6029</v>
      </c>
      <c r="G767" s="244"/>
      <c r="H767" s="248">
        <v>2</v>
      </c>
      <c r="I767" s="249"/>
      <c r="J767" s="244"/>
      <c r="K767" s="244"/>
      <c r="L767" s="250"/>
      <c r="M767" s="251"/>
      <c r="N767" s="252"/>
      <c r="O767" s="252"/>
      <c r="P767" s="252"/>
      <c r="Q767" s="252"/>
      <c r="R767" s="252"/>
      <c r="S767" s="252"/>
      <c r="T767" s="25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4" t="s">
        <v>243</v>
      </c>
      <c r="AU767" s="254" t="s">
        <v>86</v>
      </c>
      <c r="AV767" s="13" t="s">
        <v>86</v>
      </c>
      <c r="AW767" s="13" t="s">
        <v>32</v>
      </c>
      <c r="AX767" s="13" t="s">
        <v>77</v>
      </c>
      <c r="AY767" s="254" t="s">
        <v>235</v>
      </c>
    </row>
    <row r="768" s="13" customFormat="1">
      <c r="A768" s="13"/>
      <c r="B768" s="243"/>
      <c r="C768" s="244"/>
      <c r="D768" s="245" t="s">
        <v>243</v>
      </c>
      <c r="E768" s="246" t="s">
        <v>1</v>
      </c>
      <c r="F768" s="247" t="s">
        <v>6030</v>
      </c>
      <c r="G768" s="244"/>
      <c r="H768" s="248">
        <v>2</v>
      </c>
      <c r="I768" s="249"/>
      <c r="J768" s="244"/>
      <c r="K768" s="244"/>
      <c r="L768" s="250"/>
      <c r="M768" s="251"/>
      <c r="N768" s="252"/>
      <c r="O768" s="252"/>
      <c r="P768" s="252"/>
      <c r="Q768" s="252"/>
      <c r="R768" s="252"/>
      <c r="S768" s="252"/>
      <c r="T768" s="25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4" t="s">
        <v>243</v>
      </c>
      <c r="AU768" s="254" t="s">
        <v>86</v>
      </c>
      <c r="AV768" s="13" t="s">
        <v>86</v>
      </c>
      <c r="AW768" s="13" t="s">
        <v>32</v>
      </c>
      <c r="AX768" s="13" t="s">
        <v>77</v>
      </c>
      <c r="AY768" s="254" t="s">
        <v>235</v>
      </c>
    </row>
    <row r="769" s="13" customFormat="1">
      <c r="A769" s="13"/>
      <c r="B769" s="243"/>
      <c r="C769" s="244"/>
      <c r="D769" s="245" t="s">
        <v>243</v>
      </c>
      <c r="E769" s="246" t="s">
        <v>1</v>
      </c>
      <c r="F769" s="247" t="s">
        <v>6031</v>
      </c>
      <c r="G769" s="244"/>
      <c r="H769" s="248">
        <v>2</v>
      </c>
      <c r="I769" s="249"/>
      <c r="J769" s="244"/>
      <c r="K769" s="244"/>
      <c r="L769" s="250"/>
      <c r="M769" s="251"/>
      <c r="N769" s="252"/>
      <c r="O769" s="252"/>
      <c r="P769" s="252"/>
      <c r="Q769" s="252"/>
      <c r="R769" s="252"/>
      <c r="S769" s="252"/>
      <c r="T769" s="25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54" t="s">
        <v>243</v>
      </c>
      <c r="AU769" s="254" t="s">
        <v>86</v>
      </c>
      <c r="AV769" s="13" t="s">
        <v>86</v>
      </c>
      <c r="AW769" s="13" t="s">
        <v>32</v>
      </c>
      <c r="AX769" s="13" t="s">
        <v>77</v>
      </c>
      <c r="AY769" s="254" t="s">
        <v>235</v>
      </c>
    </row>
    <row r="770" s="13" customFormat="1">
      <c r="A770" s="13"/>
      <c r="B770" s="243"/>
      <c r="C770" s="244"/>
      <c r="D770" s="245" t="s">
        <v>243</v>
      </c>
      <c r="E770" s="246" t="s">
        <v>1</v>
      </c>
      <c r="F770" s="247" t="s">
        <v>6032</v>
      </c>
      <c r="G770" s="244"/>
      <c r="H770" s="248">
        <v>2</v>
      </c>
      <c r="I770" s="249"/>
      <c r="J770" s="244"/>
      <c r="K770" s="244"/>
      <c r="L770" s="250"/>
      <c r="M770" s="251"/>
      <c r="N770" s="252"/>
      <c r="O770" s="252"/>
      <c r="P770" s="252"/>
      <c r="Q770" s="252"/>
      <c r="R770" s="252"/>
      <c r="S770" s="252"/>
      <c r="T770" s="25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4" t="s">
        <v>243</v>
      </c>
      <c r="AU770" s="254" t="s">
        <v>86</v>
      </c>
      <c r="AV770" s="13" t="s">
        <v>86</v>
      </c>
      <c r="AW770" s="13" t="s">
        <v>32</v>
      </c>
      <c r="AX770" s="13" t="s">
        <v>77</v>
      </c>
      <c r="AY770" s="254" t="s">
        <v>235</v>
      </c>
    </row>
    <row r="771" s="13" customFormat="1">
      <c r="A771" s="13"/>
      <c r="B771" s="243"/>
      <c r="C771" s="244"/>
      <c r="D771" s="245" t="s">
        <v>243</v>
      </c>
      <c r="E771" s="246" t="s">
        <v>1</v>
      </c>
      <c r="F771" s="247" t="s">
        <v>6033</v>
      </c>
      <c r="G771" s="244"/>
      <c r="H771" s="248">
        <v>4</v>
      </c>
      <c r="I771" s="249"/>
      <c r="J771" s="244"/>
      <c r="K771" s="244"/>
      <c r="L771" s="250"/>
      <c r="M771" s="251"/>
      <c r="N771" s="252"/>
      <c r="O771" s="252"/>
      <c r="P771" s="252"/>
      <c r="Q771" s="252"/>
      <c r="R771" s="252"/>
      <c r="S771" s="252"/>
      <c r="T771" s="25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54" t="s">
        <v>243</v>
      </c>
      <c r="AU771" s="254" t="s">
        <v>86</v>
      </c>
      <c r="AV771" s="13" t="s">
        <v>86</v>
      </c>
      <c r="AW771" s="13" t="s">
        <v>32</v>
      </c>
      <c r="AX771" s="13" t="s">
        <v>77</v>
      </c>
      <c r="AY771" s="254" t="s">
        <v>235</v>
      </c>
    </row>
    <row r="772" s="13" customFormat="1">
      <c r="A772" s="13"/>
      <c r="B772" s="243"/>
      <c r="C772" s="244"/>
      <c r="D772" s="245" t="s">
        <v>243</v>
      </c>
      <c r="E772" s="246" t="s">
        <v>1</v>
      </c>
      <c r="F772" s="247" t="s">
        <v>6034</v>
      </c>
      <c r="G772" s="244"/>
      <c r="H772" s="248">
        <v>4</v>
      </c>
      <c r="I772" s="249"/>
      <c r="J772" s="244"/>
      <c r="K772" s="244"/>
      <c r="L772" s="250"/>
      <c r="M772" s="251"/>
      <c r="N772" s="252"/>
      <c r="O772" s="252"/>
      <c r="P772" s="252"/>
      <c r="Q772" s="252"/>
      <c r="R772" s="252"/>
      <c r="S772" s="252"/>
      <c r="T772" s="25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4" t="s">
        <v>243</v>
      </c>
      <c r="AU772" s="254" t="s">
        <v>86</v>
      </c>
      <c r="AV772" s="13" t="s">
        <v>86</v>
      </c>
      <c r="AW772" s="13" t="s">
        <v>32</v>
      </c>
      <c r="AX772" s="13" t="s">
        <v>77</v>
      </c>
      <c r="AY772" s="254" t="s">
        <v>235</v>
      </c>
    </row>
    <row r="773" s="16" customFormat="1">
      <c r="A773" s="16"/>
      <c r="B773" s="276"/>
      <c r="C773" s="277"/>
      <c r="D773" s="245" t="s">
        <v>243</v>
      </c>
      <c r="E773" s="278" t="s">
        <v>1</v>
      </c>
      <c r="F773" s="279" t="s">
        <v>492</v>
      </c>
      <c r="G773" s="277"/>
      <c r="H773" s="280">
        <v>41</v>
      </c>
      <c r="I773" s="281"/>
      <c r="J773" s="277"/>
      <c r="K773" s="277"/>
      <c r="L773" s="282"/>
      <c r="M773" s="283"/>
      <c r="N773" s="284"/>
      <c r="O773" s="284"/>
      <c r="P773" s="284"/>
      <c r="Q773" s="284"/>
      <c r="R773" s="284"/>
      <c r="S773" s="284"/>
      <c r="T773" s="285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T773" s="286" t="s">
        <v>243</v>
      </c>
      <c r="AU773" s="286" t="s">
        <v>86</v>
      </c>
      <c r="AV773" s="16" t="s">
        <v>250</v>
      </c>
      <c r="AW773" s="16" t="s">
        <v>32</v>
      </c>
      <c r="AX773" s="16" t="s">
        <v>77</v>
      </c>
      <c r="AY773" s="286" t="s">
        <v>235</v>
      </c>
    </row>
    <row r="774" s="14" customFormat="1">
      <c r="A774" s="14"/>
      <c r="B774" s="255"/>
      <c r="C774" s="256"/>
      <c r="D774" s="245" t="s">
        <v>243</v>
      </c>
      <c r="E774" s="257" t="s">
        <v>1</v>
      </c>
      <c r="F774" s="258" t="s">
        <v>245</v>
      </c>
      <c r="G774" s="256"/>
      <c r="H774" s="259">
        <v>42</v>
      </c>
      <c r="I774" s="260"/>
      <c r="J774" s="256"/>
      <c r="K774" s="256"/>
      <c r="L774" s="261"/>
      <c r="M774" s="262"/>
      <c r="N774" s="263"/>
      <c r="O774" s="263"/>
      <c r="P774" s="263"/>
      <c r="Q774" s="263"/>
      <c r="R774" s="263"/>
      <c r="S774" s="263"/>
      <c r="T774" s="26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65" t="s">
        <v>243</v>
      </c>
      <c r="AU774" s="265" t="s">
        <v>86</v>
      </c>
      <c r="AV774" s="14" t="s">
        <v>241</v>
      </c>
      <c r="AW774" s="14" t="s">
        <v>32</v>
      </c>
      <c r="AX774" s="14" t="s">
        <v>84</v>
      </c>
      <c r="AY774" s="265" t="s">
        <v>235</v>
      </c>
    </row>
    <row r="775" s="2" customFormat="1" ht="33" customHeight="1">
      <c r="A775" s="39"/>
      <c r="B775" s="40"/>
      <c r="C775" s="229" t="s">
        <v>917</v>
      </c>
      <c r="D775" s="229" t="s">
        <v>237</v>
      </c>
      <c r="E775" s="230" t="s">
        <v>6082</v>
      </c>
      <c r="F775" s="231" t="s">
        <v>6083</v>
      </c>
      <c r="G775" s="232" t="s">
        <v>174</v>
      </c>
      <c r="H775" s="233">
        <v>8101.1300000000001</v>
      </c>
      <c r="I775" s="234"/>
      <c r="J775" s="235">
        <f>ROUND(I775*H775,2)</f>
        <v>0</v>
      </c>
      <c r="K775" s="236"/>
      <c r="L775" s="45"/>
      <c r="M775" s="237" t="s">
        <v>1</v>
      </c>
      <c r="N775" s="238" t="s">
        <v>42</v>
      </c>
      <c r="O775" s="92"/>
      <c r="P775" s="239">
        <f>O775*H775</f>
        <v>0</v>
      </c>
      <c r="Q775" s="239">
        <v>0</v>
      </c>
      <c r="R775" s="239">
        <f>Q775*H775</f>
        <v>0</v>
      </c>
      <c r="S775" s="239">
        <v>0</v>
      </c>
      <c r="T775" s="240">
        <f>S775*H775</f>
        <v>0</v>
      </c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R775" s="241" t="s">
        <v>241</v>
      </c>
      <c r="AT775" s="241" t="s">
        <v>237</v>
      </c>
      <c r="AU775" s="241" t="s">
        <v>86</v>
      </c>
      <c r="AY775" s="18" t="s">
        <v>235</v>
      </c>
      <c r="BE775" s="242">
        <f>IF(N775="základní",J775,0)</f>
        <v>0</v>
      </c>
      <c r="BF775" s="242">
        <f>IF(N775="snížená",J775,0)</f>
        <v>0</v>
      </c>
      <c r="BG775" s="242">
        <f>IF(N775="zákl. přenesená",J775,0)</f>
        <v>0</v>
      </c>
      <c r="BH775" s="242">
        <f>IF(N775="sníž. přenesená",J775,0)</f>
        <v>0</v>
      </c>
      <c r="BI775" s="242">
        <f>IF(N775="nulová",J775,0)</f>
        <v>0</v>
      </c>
      <c r="BJ775" s="18" t="s">
        <v>84</v>
      </c>
      <c r="BK775" s="242">
        <f>ROUND(I775*H775,2)</f>
        <v>0</v>
      </c>
      <c r="BL775" s="18" t="s">
        <v>241</v>
      </c>
      <c r="BM775" s="241" t="s">
        <v>6084</v>
      </c>
    </row>
    <row r="776" s="15" customFormat="1">
      <c r="A776" s="15"/>
      <c r="B776" s="266"/>
      <c r="C776" s="267"/>
      <c r="D776" s="245" t="s">
        <v>243</v>
      </c>
      <c r="E776" s="268" t="s">
        <v>1</v>
      </c>
      <c r="F776" s="269" t="s">
        <v>6085</v>
      </c>
      <c r="G776" s="267"/>
      <c r="H776" s="268" t="s">
        <v>1</v>
      </c>
      <c r="I776" s="270"/>
      <c r="J776" s="267"/>
      <c r="K776" s="267"/>
      <c r="L776" s="271"/>
      <c r="M776" s="272"/>
      <c r="N776" s="273"/>
      <c r="O776" s="273"/>
      <c r="P776" s="273"/>
      <c r="Q776" s="273"/>
      <c r="R776" s="273"/>
      <c r="S776" s="273"/>
      <c r="T776" s="274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T776" s="275" t="s">
        <v>243</v>
      </c>
      <c r="AU776" s="275" t="s">
        <v>86</v>
      </c>
      <c r="AV776" s="15" t="s">
        <v>84</v>
      </c>
      <c r="AW776" s="15" t="s">
        <v>32</v>
      </c>
      <c r="AX776" s="15" t="s">
        <v>77</v>
      </c>
      <c r="AY776" s="275" t="s">
        <v>235</v>
      </c>
    </row>
    <row r="777" s="13" customFormat="1">
      <c r="A777" s="13"/>
      <c r="B777" s="243"/>
      <c r="C777" s="244"/>
      <c r="D777" s="245" t="s">
        <v>243</v>
      </c>
      <c r="E777" s="246" t="s">
        <v>1</v>
      </c>
      <c r="F777" s="247" t="s">
        <v>6086</v>
      </c>
      <c r="G777" s="244"/>
      <c r="H777" s="248">
        <v>67.129999999999995</v>
      </c>
      <c r="I777" s="249"/>
      <c r="J777" s="244"/>
      <c r="K777" s="244"/>
      <c r="L777" s="250"/>
      <c r="M777" s="251"/>
      <c r="N777" s="252"/>
      <c r="O777" s="252"/>
      <c r="P777" s="252"/>
      <c r="Q777" s="252"/>
      <c r="R777" s="252"/>
      <c r="S777" s="252"/>
      <c r="T777" s="25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4" t="s">
        <v>243</v>
      </c>
      <c r="AU777" s="254" t="s">
        <v>86</v>
      </c>
      <c r="AV777" s="13" t="s">
        <v>86</v>
      </c>
      <c r="AW777" s="13" t="s">
        <v>32</v>
      </c>
      <c r="AX777" s="13" t="s">
        <v>77</v>
      </c>
      <c r="AY777" s="254" t="s">
        <v>235</v>
      </c>
    </row>
    <row r="778" s="13" customFormat="1">
      <c r="A778" s="13"/>
      <c r="B778" s="243"/>
      <c r="C778" s="244"/>
      <c r="D778" s="245" t="s">
        <v>243</v>
      </c>
      <c r="E778" s="246" t="s">
        <v>1</v>
      </c>
      <c r="F778" s="247" t="s">
        <v>6087</v>
      </c>
      <c r="G778" s="244"/>
      <c r="H778" s="248">
        <v>63</v>
      </c>
      <c r="I778" s="249"/>
      <c r="J778" s="244"/>
      <c r="K778" s="244"/>
      <c r="L778" s="250"/>
      <c r="M778" s="251"/>
      <c r="N778" s="252"/>
      <c r="O778" s="252"/>
      <c r="P778" s="252"/>
      <c r="Q778" s="252"/>
      <c r="R778" s="252"/>
      <c r="S778" s="252"/>
      <c r="T778" s="25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4" t="s">
        <v>243</v>
      </c>
      <c r="AU778" s="254" t="s">
        <v>86</v>
      </c>
      <c r="AV778" s="13" t="s">
        <v>86</v>
      </c>
      <c r="AW778" s="13" t="s">
        <v>32</v>
      </c>
      <c r="AX778" s="13" t="s">
        <v>77</v>
      </c>
      <c r="AY778" s="254" t="s">
        <v>235</v>
      </c>
    </row>
    <row r="779" s="13" customFormat="1">
      <c r="A779" s="13"/>
      <c r="B779" s="243"/>
      <c r="C779" s="244"/>
      <c r="D779" s="245" t="s">
        <v>243</v>
      </c>
      <c r="E779" s="246" t="s">
        <v>1</v>
      </c>
      <c r="F779" s="247" t="s">
        <v>6088</v>
      </c>
      <c r="G779" s="244"/>
      <c r="H779" s="248">
        <v>385</v>
      </c>
      <c r="I779" s="249"/>
      <c r="J779" s="244"/>
      <c r="K779" s="244"/>
      <c r="L779" s="250"/>
      <c r="M779" s="251"/>
      <c r="N779" s="252"/>
      <c r="O779" s="252"/>
      <c r="P779" s="252"/>
      <c r="Q779" s="252"/>
      <c r="R779" s="252"/>
      <c r="S779" s="252"/>
      <c r="T779" s="25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4" t="s">
        <v>243</v>
      </c>
      <c r="AU779" s="254" t="s">
        <v>86</v>
      </c>
      <c r="AV779" s="13" t="s">
        <v>86</v>
      </c>
      <c r="AW779" s="13" t="s">
        <v>32</v>
      </c>
      <c r="AX779" s="13" t="s">
        <v>77</v>
      </c>
      <c r="AY779" s="254" t="s">
        <v>235</v>
      </c>
    </row>
    <row r="780" s="16" customFormat="1">
      <c r="A780" s="16"/>
      <c r="B780" s="276"/>
      <c r="C780" s="277"/>
      <c r="D780" s="245" t="s">
        <v>243</v>
      </c>
      <c r="E780" s="278" t="s">
        <v>1</v>
      </c>
      <c r="F780" s="279" t="s">
        <v>492</v>
      </c>
      <c r="G780" s="277"/>
      <c r="H780" s="280">
        <v>515.13</v>
      </c>
      <c r="I780" s="281"/>
      <c r="J780" s="277"/>
      <c r="K780" s="277"/>
      <c r="L780" s="282"/>
      <c r="M780" s="283"/>
      <c r="N780" s="284"/>
      <c r="O780" s="284"/>
      <c r="P780" s="284"/>
      <c r="Q780" s="284"/>
      <c r="R780" s="284"/>
      <c r="S780" s="284"/>
      <c r="T780" s="285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T780" s="286" t="s">
        <v>243</v>
      </c>
      <c r="AU780" s="286" t="s">
        <v>86</v>
      </c>
      <c r="AV780" s="16" t="s">
        <v>250</v>
      </c>
      <c r="AW780" s="16" t="s">
        <v>32</v>
      </c>
      <c r="AX780" s="16" t="s">
        <v>77</v>
      </c>
      <c r="AY780" s="286" t="s">
        <v>235</v>
      </c>
    </row>
    <row r="781" s="15" customFormat="1">
      <c r="A781" s="15"/>
      <c r="B781" s="266"/>
      <c r="C781" s="267"/>
      <c r="D781" s="245" t="s">
        <v>243</v>
      </c>
      <c r="E781" s="268" t="s">
        <v>1</v>
      </c>
      <c r="F781" s="269" t="s">
        <v>6089</v>
      </c>
      <c r="G781" s="267"/>
      <c r="H781" s="268" t="s">
        <v>1</v>
      </c>
      <c r="I781" s="270"/>
      <c r="J781" s="267"/>
      <c r="K781" s="267"/>
      <c r="L781" s="271"/>
      <c r="M781" s="272"/>
      <c r="N781" s="273"/>
      <c r="O781" s="273"/>
      <c r="P781" s="273"/>
      <c r="Q781" s="273"/>
      <c r="R781" s="273"/>
      <c r="S781" s="273"/>
      <c r="T781" s="274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T781" s="275" t="s">
        <v>243</v>
      </c>
      <c r="AU781" s="275" t="s">
        <v>86</v>
      </c>
      <c r="AV781" s="15" t="s">
        <v>84</v>
      </c>
      <c r="AW781" s="15" t="s">
        <v>32</v>
      </c>
      <c r="AX781" s="15" t="s">
        <v>77</v>
      </c>
      <c r="AY781" s="275" t="s">
        <v>235</v>
      </c>
    </row>
    <row r="782" s="13" customFormat="1">
      <c r="A782" s="13"/>
      <c r="B782" s="243"/>
      <c r="C782" s="244"/>
      <c r="D782" s="245" t="s">
        <v>243</v>
      </c>
      <c r="E782" s="246" t="s">
        <v>1</v>
      </c>
      <c r="F782" s="247" t="s">
        <v>6090</v>
      </c>
      <c r="G782" s="244"/>
      <c r="H782" s="248">
        <v>7551</v>
      </c>
      <c r="I782" s="249"/>
      <c r="J782" s="244"/>
      <c r="K782" s="244"/>
      <c r="L782" s="250"/>
      <c r="M782" s="251"/>
      <c r="N782" s="252"/>
      <c r="O782" s="252"/>
      <c r="P782" s="252"/>
      <c r="Q782" s="252"/>
      <c r="R782" s="252"/>
      <c r="S782" s="252"/>
      <c r="T782" s="25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4" t="s">
        <v>243</v>
      </c>
      <c r="AU782" s="254" t="s">
        <v>86</v>
      </c>
      <c r="AV782" s="13" t="s">
        <v>86</v>
      </c>
      <c r="AW782" s="13" t="s">
        <v>32</v>
      </c>
      <c r="AX782" s="13" t="s">
        <v>77</v>
      </c>
      <c r="AY782" s="254" t="s">
        <v>235</v>
      </c>
    </row>
    <row r="783" s="13" customFormat="1">
      <c r="A783" s="13"/>
      <c r="B783" s="243"/>
      <c r="C783" s="244"/>
      <c r="D783" s="245" t="s">
        <v>243</v>
      </c>
      <c r="E783" s="246" t="s">
        <v>1</v>
      </c>
      <c r="F783" s="247" t="s">
        <v>6091</v>
      </c>
      <c r="G783" s="244"/>
      <c r="H783" s="248">
        <v>35</v>
      </c>
      <c r="I783" s="249"/>
      <c r="J783" s="244"/>
      <c r="K783" s="244"/>
      <c r="L783" s="250"/>
      <c r="M783" s="251"/>
      <c r="N783" s="252"/>
      <c r="O783" s="252"/>
      <c r="P783" s="252"/>
      <c r="Q783" s="252"/>
      <c r="R783" s="252"/>
      <c r="S783" s="252"/>
      <c r="T783" s="25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54" t="s">
        <v>243</v>
      </c>
      <c r="AU783" s="254" t="s">
        <v>86</v>
      </c>
      <c r="AV783" s="13" t="s">
        <v>86</v>
      </c>
      <c r="AW783" s="13" t="s">
        <v>32</v>
      </c>
      <c r="AX783" s="13" t="s">
        <v>77</v>
      </c>
      <c r="AY783" s="254" t="s">
        <v>235</v>
      </c>
    </row>
    <row r="784" s="16" customFormat="1">
      <c r="A784" s="16"/>
      <c r="B784" s="276"/>
      <c r="C784" s="277"/>
      <c r="D784" s="245" t="s">
        <v>243</v>
      </c>
      <c r="E784" s="278" t="s">
        <v>1</v>
      </c>
      <c r="F784" s="279" t="s">
        <v>492</v>
      </c>
      <c r="G784" s="277"/>
      <c r="H784" s="280">
        <v>7586</v>
      </c>
      <c r="I784" s="281"/>
      <c r="J784" s="277"/>
      <c r="K784" s="277"/>
      <c r="L784" s="282"/>
      <c r="M784" s="283"/>
      <c r="N784" s="284"/>
      <c r="O784" s="284"/>
      <c r="P784" s="284"/>
      <c r="Q784" s="284"/>
      <c r="R784" s="284"/>
      <c r="S784" s="284"/>
      <c r="T784" s="285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T784" s="286" t="s">
        <v>243</v>
      </c>
      <c r="AU784" s="286" t="s">
        <v>86</v>
      </c>
      <c r="AV784" s="16" t="s">
        <v>250</v>
      </c>
      <c r="AW784" s="16" t="s">
        <v>32</v>
      </c>
      <c r="AX784" s="16" t="s">
        <v>77</v>
      </c>
      <c r="AY784" s="286" t="s">
        <v>235</v>
      </c>
    </row>
    <row r="785" s="14" customFormat="1">
      <c r="A785" s="14"/>
      <c r="B785" s="255"/>
      <c r="C785" s="256"/>
      <c r="D785" s="245" t="s">
        <v>243</v>
      </c>
      <c r="E785" s="257" t="s">
        <v>1</v>
      </c>
      <c r="F785" s="258" t="s">
        <v>245</v>
      </c>
      <c r="G785" s="256"/>
      <c r="H785" s="259">
        <v>8101.1300000000001</v>
      </c>
      <c r="I785" s="260"/>
      <c r="J785" s="256"/>
      <c r="K785" s="256"/>
      <c r="L785" s="261"/>
      <c r="M785" s="262"/>
      <c r="N785" s="263"/>
      <c r="O785" s="263"/>
      <c r="P785" s="263"/>
      <c r="Q785" s="263"/>
      <c r="R785" s="263"/>
      <c r="S785" s="263"/>
      <c r="T785" s="26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65" t="s">
        <v>243</v>
      </c>
      <c r="AU785" s="265" t="s">
        <v>86</v>
      </c>
      <c r="AV785" s="14" t="s">
        <v>241</v>
      </c>
      <c r="AW785" s="14" t="s">
        <v>32</v>
      </c>
      <c r="AX785" s="14" t="s">
        <v>84</v>
      </c>
      <c r="AY785" s="265" t="s">
        <v>235</v>
      </c>
    </row>
    <row r="786" s="2" customFormat="1" ht="24.15" customHeight="1">
      <c r="A786" s="39"/>
      <c r="B786" s="40"/>
      <c r="C786" s="229" t="s">
        <v>1260</v>
      </c>
      <c r="D786" s="229" t="s">
        <v>237</v>
      </c>
      <c r="E786" s="230" t="s">
        <v>6092</v>
      </c>
      <c r="F786" s="231" t="s">
        <v>6093</v>
      </c>
      <c r="G786" s="232" t="s">
        <v>166</v>
      </c>
      <c r="H786" s="233">
        <v>563.09000000000003</v>
      </c>
      <c r="I786" s="234"/>
      <c r="J786" s="235">
        <f>ROUND(I786*H786,2)</f>
        <v>0</v>
      </c>
      <c r="K786" s="236"/>
      <c r="L786" s="45"/>
      <c r="M786" s="237" t="s">
        <v>1</v>
      </c>
      <c r="N786" s="238" t="s">
        <v>42</v>
      </c>
      <c r="O786" s="92"/>
      <c r="P786" s="239">
        <f>O786*H786</f>
        <v>0</v>
      </c>
      <c r="Q786" s="239">
        <v>0.0025999999999999999</v>
      </c>
      <c r="R786" s="239">
        <f>Q786*H786</f>
        <v>1.4640340000000001</v>
      </c>
      <c r="S786" s="239">
        <v>0</v>
      </c>
      <c r="T786" s="240">
        <f>S786*H786</f>
        <v>0</v>
      </c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R786" s="241" t="s">
        <v>241</v>
      </c>
      <c r="AT786" s="241" t="s">
        <v>237</v>
      </c>
      <c r="AU786" s="241" t="s">
        <v>86</v>
      </c>
      <c r="AY786" s="18" t="s">
        <v>235</v>
      </c>
      <c r="BE786" s="242">
        <f>IF(N786="základní",J786,0)</f>
        <v>0</v>
      </c>
      <c r="BF786" s="242">
        <f>IF(N786="snížená",J786,0)</f>
        <v>0</v>
      </c>
      <c r="BG786" s="242">
        <f>IF(N786="zákl. přenesená",J786,0)</f>
        <v>0</v>
      </c>
      <c r="BH786" s="242">
        <f>IF(N786="sníž. přenesená",J786,0)</f>
        <v>0</v>
      </c>
      <c r="BI786" s="242">
        <f>IF(N786="nulová",J786,0)</f>
        <v>0</v>
      </c>
      <c r="BJ786" s="18" t="s">
        <v>84</v>
      </c>
      <c r="BK786" s="242">
        <f>ROUND(I786*H786,2)</f>
        <v>0</v>
      </c>
      <c r="BL786" s="18" t="s">
        <v>241</v>
      </c>
      <c r="BM786" s="241" t="s">
        <v>6094</v>
      </c>
    </row>
    <row r="787" s="13" customFormat="1">
      <c r="A787" s="13"/>
      <c r="B787" s="243"/>
      <c r="C787" s="244"/>
      <c r="D787" s="245" t="s">
        <v>243</v>
      </c>
      <c r="E787" s="246" t="s">
        <v>1</v>
      </c>
      <c r="F787" s="247" t="s">
        <v>6095</v>
      </c>
      <c r="G787" s="244"/>
      <c r="H787" s="248">
        <v>563.09000000000003</v>
      </c>
      <c r="I787" s="249"/>
      <c r="J787" s="244"/>
      <c r="K787" s="244"/>
      <c r="L787" s="250"/>
      <c r="M787" s="251"/>
      <c r="N787" s="252"/>
      <c r="O787" s="252"/>
      <c r="P787" s="252"/>
      <c r="Q787" s="252"/>
      <c r="R787" s="252"/>
      <c r="S787" s="252"/>
      <c r="T787" s="25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54" t="s">
        <v>243</v>
      </c>
      <c r="AU787" s="254" t="s">
        <v>86</v>
      </c>
      <c r="AV787" s="13" t="s">
        <v>86</v>
      </c>
      <c r="AW787" s="13" t="s">
        <v>32</v>
      </c>
      <c r="AX787" s="13" t="s">
        <v>77</v>
      </c>
      <c r="AY787" s="254" t="s">
        <v>235</v>
      </c>
    </row>
    <row r="788" s="14" customFormat="1">
      <c r="A788" s="14"/>
      <c r="B788" s="255"/>
      <c r="C788" s="256"/>
      <c r="D788" s="245" t="s">
        <v>243</v>
      </c>
      <c r="E788" s="257" t="s">
        <v>1</v>
      </c>
      <c r="F788" s="258" t="s">
        <v>245</v>
      </c>
      <c r="G788" s="256"/>
      <c r="H788" s="259">
        <v>563.09000000000003</v>
      </c>
      <c r="I788" s="260"/>
      <c r="J788" s="256"/>
      <c r="K788" s="256"/>
      <c r="L788" s="261"/>
      <c r="M788" s="262"/>
      <c r="N788" s="263"/>
      <c r="O788" s="263"/>
      <c r="P788" s="263"/>
      <c r="Q788" s="263"/>
      <c r="R788" s="263"/>
      <c r="S788" s="263"/>
      <c r="T788" s="26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65" t="s">
        <v>243</v>
      </c>
      <c r="AU788" s="265" t="s">
        <v>86</v>
      </c>
      <c r="AV788" s="14" t="s">
        <v>241</v>
      </c>
      <c r="AW788" s="14" t="s">
        <v>32</v>
      </c>
      <c r="AX788" s="14" t="s">
        <v>84</v>
      </c>
      <c r="AY788" s="265" t="s">
        <v>235</v>
      </c>
    </row>
    <row r="789" s="2" customFormat="1" ht="33" customHeight="1">
      <c r="A789" s="39"/>
      <c r="B789" s="40"/>
      <c r="C789" s="229" t="s">
        <v>923</v>
      </c>
      <c r="D789" s="229" t="s">
        <v>237</v>
      </c>
      <c r="E789" s="230" t="s">
        <v>6096</v>
      </c>
      <c r="F789" s="231" t="s">
        <v>6097</v>
      </c>
      <c r="G789" s="232" t="s">
        <v>166</v>
      </c>
      <c r="H789" s="233">
        <v>27</v>
      </c>
      <c r="I789" s="234"/>
      <c r="J789" s="235">
        <f>ROUND(I789*H789,2)</f>
        <v>0</v>
      </c>
      <c r="K789" s="236"/>
      <c r="L789" s="45"/>
      <c r="M789" s="237" t="s">
        <v>1</v>
      </c>
      <c r="N789" s="238" t="s">
        <v>42</v>
      </c>
      <c r="O789" s="92"/>
      <c r="P789" s="239">
        <f>O789*H789</f>
        <v>0</v>
      </c>
      <c r="Q789" s="239">
        <v>0</v>
      </c>
      <c r="R789" s="239">
        <f>Q789*H789</f>
        <v>0</v>
      </c>
      <c r="S789" s="239">
        <v>0</v>
      </c>
      <c r="T789" s="240">
        <f>S789*H789</f>
        <v>0</v>
      </c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R789" s="241" t="s">
        <v>241</v>
      </c>
      <c r="AT789" s="241" t="s">
        <v>237</v>
      </c>
      <c r="AU789" s="241" t="s">
        <v>86</v>
      </c>
      <c r="AY789" s="18" t="s">
        <v>235</v>
      </c>
      <c r="BE789" s="242">
        <f>IF(N789="základní",J789,0)</f>
        <v>0</v>
      </c>
      <c r="BF789" s="242">
        <f>IF(N789="snížená",J789,0)</f>
        <v>0</v>
      </c>
      <c r="BG789" s="242">
        <f>IF(N789="zákl. přenesená",J789,0)</f>
        <v>0</v>
      </c>
      <c r="BH789" s="242">
        <f>IF(N789="sníž. přenesená",J789,0)</f>
        <v>0</v>
      </c>
      <c r="BI789" s="242">
        <f>IF(N789="nulová",J789,0)</f>
        <v>0</v>
      </c>
      <c r="BJ789" s="18" t="s">
        <v>84</v>
      </c>
      <c r="BK789" s="242">
        <f>ROUND(I789*H789,2)</f>
        <v>0</v>
      </c>
      <c r="BL789" s="18" t="s">
        <v>241</v>
      </c>
      <c r="BM789" s="241" t="s">
        <v>6098</v>
      </c>
    </row>
    <row r="790" s="15" customFormat="1">
      <c r="A790" s="15"/>
      <c r="B790" s="266"/>
      <c r="C790" s="267"/>
      <c r="D790" s="245" t="s">
        <v>243</v>
      </c>
      <c r="E790" s="268" t="s">
        <v>1</v>
      </c>
      <c r="F790" s="269" t="s">
        <v>6085</v>
      </c>
      <c r="G790" s="267"/>
      <c r="H790" s="268" t="s">
        <v>1</v>
      </c>
      <c r="I790" s="270"/>
      <c r="J790" s="267"/>
      <c r="K790" s="267"/>
      <c r="L790" s="271"/>
      <c r="M790" s="272"/>
      <c r="N790" s="273"/>
      <c r="O790" s="273"/>
      <c r="P790" s="273"/>
      <c r="Q790" s="273"/>
      <c r="R790" s="273"/>
      <c r="S790" s="273"/>
      <c r="T790" s="274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T790" s="275" t="s">
        <v>243</v>
      </c>
      <c r="AU790" s="275" t="s">
        <v>86</v>
      </c>
      <c r="AV790" s="15" t="s">
        <v>84</v>
      </c>
      <c r="AW790" s="15" t="s">
        <v>32</v>
      </c>
      <c r="AX790" s="15" t="s">
        <v>77</v>
      </c>
      <c r="AY790" s="275" t="s">
        <v>235</v>
      </c>
    </row>
    <row r="791" s="13" customFormat="1">
      <c r="A791" s="13"/>
      <c r="B791" s="243"/>
      <c r="C791" s="244"/>
      <c r="D791" s="245" t="s">
        <v>243</v>
      </c>
      <c r="E791" s="246" t="s">
        <v>1</v>
      </c>
      <c r="F791" s="247" t="s">
        <v>6099</v>
      </c>
      <c r="G791" s="244"/>
      <c r="H791" s="248">
        <v>8</v>
      </c>
      <c r="I791" s="249"/>
      <c r="J791" s="244"/>
      <c r="K791" s="244"/>
      <c r="L791" s="250"/>
      <c r="M791" s="251"/>
      <c r="N791" s="252"/>
      <c r="O791" s="252"/>
      <c r="P791" s="252"/>
      <c r="Q791" s="252"/>
      <c r="R791" s="252"/>
      <c r="S791" s="252"/>
      <c r="T791" s="25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4" t="s">
        <v>243</v>
      </c>
      <c r="AU791" s="254" t="s">
        <v>86</v>
      </c>
      <c r="AV791" s="13" t="s">
        <v>86</v>
      </c>
      <c r="AW791" s="13" t="s">
        <v>32</v>
      </c>
      <c r="AX791" s="13" t="s">
        <v>77</v>
      </c>
      <c r="AY791" s="254" t="s">
        <v>235</v>
      </c>
    </row>
    <row r="792" s="13" customFormat="1">
      <c r="A792" s="13"/>
      <c r="B792" s="243"/>
      <c r="C792" s="244"/>
      <c r="D792" s="245" t="s">
        <v>243</v>
      </c>
      <c r="E792" s="246" t="s">
        <v>1</v>
      </c>
      <c r="F792" s="247" t="s">
        <v>6100</v>
      </c>
      <c r="G792" s="244"/>
      <c r="H792" s="248">
        <v>17</v>
      </c>
      <c r="I792" s="249"/>
      <c r="J792" s="244"/>
      <c r="K792" s="244"/>
      <c r="L792" s="250"/>
      <c r="M792" s="251"/>
      <c r="N792" s="252"/>
      <c r="O792" s="252"/>
      <c r="P792" s="252"/>
      <c r="Q792" s="252"/>
      <c r="R792" s="252"/>
      <c r="S792" s="252"/>
      <c r="T792" s="25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4" t="s">
        <v>243</v>
      </c>
      <c r="AU792" s="254" t="s">
        <v>86</v>
      </c>
      <c r="AV792" s="13" t="s">
        <v>86</v>
      </c>
      <c r="AW792" s="13" t="s">
        <v>32</v>
      </c>
      <c r="AX792" s="13" t="s">
        <v>77</v>
      </c>
      <c r="AY792" s="254" t="s">
        <v>235</v>
      </c>
    </row>
    <row r="793" s="13" customFormat="1">
      <c r="A793" s="13"/>
      <c r="B793" s="243"/>
      <c r="C793" s="244"/>
      <c r="D793" s="245" t="s">
        <v>243</v>
      </c>
      <c r="E793" s="246" t="s">
        <v>1</v>
      </c>
      <c r="F793" s="247" t="s">
        <v>6101</v>
      </c>
      <c r="G793" s="244"/>
      <c r="H793" s="248">
        <v>2</v>
      </c>
      <c r="I793" s="249"/>
      <c r="J793" s="244"/>
      <c r="K793" s="244"/>
      <c r="L793" s="250"/>
      <c r="M793" s="251"/>
      <c r="N793" s="252"/>
      <c r="O793" s="252"/>
      <c r="P793" s="252"/>
      <c r="Q793" s="252"/>
      <c r="R793" s="252"/>
      <c r="S793" s="252"/>
      <c r="T793" s="25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54" t="s">
        <v>243</v>
      </c>
      <c r="AU793" s="254" t="s">
        <v>86</v>
      </c>
      <c r="AV793" s="13" t="s">
        <v>86</v>
      </c>
      <c r="AW793" s="13" t="s">
        <v>32</v>
      </c>
      <c r="AX793" s="13" t="s">
        <v>77</v>
      </c>
      <c r="AY793" s="254" t="s">
        <v>235</v>
      </c>
    </row>
    <row r="794" s="16" customFormat="1">
      <c r="A794" s="16"/>
      <c r="B794" s="276"/>
      <c r="C794" s="277"/>
      <c r="D794" s="245" t="s">
        <v>243</v>
      </c>
      <c r="E794" s="278" t="s">
        <v>1</v>
      </c>
      <c r="F794" s="279" t="s">
        <v>492</v>
      </c>
      <c r="G794" s="277"/>
      <c r="H794" s="280">
        <v>27</v>
      </c>
      <c r="I794" s="281"/>
      <c r="J794" s="277"/>
      <c r="K794" s="277"/>
      <c r="L794" s="282"/>
      <c r="M794" s="283"/>
      <c r="N794" s="284"/>
      <c r="O794" s="284"/>
      <c r="P794" s="284"/>
      <c r="Q794" s="284"/>
      <c r="R794" s="284"/>
      <c r="S794" s="284"/>
      <c r="T794" s="285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T794" s="286" t="s">
        <v>243</v>
      </c>
      <c r="AU794" s="286" t="s">
        <v>86</v>
      </c>
      <c r="AV794" s="16" t="s">
        <v>250</v>
      </c>
      <c r="AW794" s="16" t="s">
        <v>32</v>
      </c>
      <c r="AX794" s="16" t="s">
        <v>77</v>
      </c>
      <c r="AY794" s="286" t="s">
        <v>235</v>
      </c>
    </row>
    <row r="795" s="15" customFormat="1">
      <c r="A795" s="15"/>
      <c r="B795" s="266"/>
      <c r="C795" s="267"/>
      <c r="D795" s="245" t="s">
        <v>243</v>
      </c>
      <c r="E795" s="268" t="s">
        <v>1</v>
      </c>
      <c r="F795" s="269" t="s">
        <v>6089</v>
      </c>
      <c r="G795" s="267"/>
      <c r="H795" s="268" t="s">
        <v>1</v>
      </c>
      <c r="I795" s="270"/>
      <c r="J795" s="267"/>
      <c r="K795" s="267"/>
      <c r="L795" s="271"/>
      <c r="M795" s="272"/>
      <c r="N795" s="273"/>
      <c r="O795" s="273"/>
      <c r="P795" s="273"/>
      <c r="Q795" s="273"/>
      <c r="R795" s="273"/>
      <c r="S795" s="273"/>
      <c r="T795" s="274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T795" s="275" t="s">
        <v>243</v>
      </c>
      <c r="AU795" s="275" t="s">
        <v>86</v>
      </c>
      <c r="AV795" s="15" t="s">
        <v>84</v>
      </c>
      <c r="AW795" s="15" t="s">
        <v>32</v>
      </c>
      <c r="AX795" s="15" t="s">
        <v>77</v>
      </c>
      <c r="AY795" s="275" t="s">
        <v>235</v>
      </c>
    </row>
    <row r="796" s="16" customFormat="1">
      <c r="A796" s="16"/>
      <c r="B796" s="276"/>
      <c r="C796" s="277"/>
      <c r="D796" s="245" t="s">
        <v>243</v>
      </c>
      <c r="E796" s="278" t="s">
        <v>1</v>
      </c>
      <c r="F796" s="279" t="s">
        <v>492</v>
      </c>
      <c r="G796" s="277"/>
      <c r="H796" s="280">
        <v>0</v>
      </c>
      <c r="I796" s="281"/>
      <c r="J796" s="277"/>
      <c r="K796" s="277"/>
      <c r="L796" s="282"/>
      <c r="M796" s="283"/>
      <c r="N796" s="284"/>
      <c r="O796" s="284"/>
      <c r="P796" s="284"/>
      <c r="Q796" s="284"/>
      <c r="R796" s="284"/>
      <c r="S796" s="284"/>
      <c r="T796" s="285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T796" s="286" t="s">
        <v>243</v>
      </c>
      <c r="AU796" s="286" t="s">
        <v>86</v>
      </c>
      <c r="AV796" s="16" t="s">
        <v>250</v>
      </c>
      <c r="AW796" s="16" t="s">
        <v>32</v>
      </c>
      <c r="AX796" s="16" t="s">
        <v>77</v>
      </c>
      <c r="AY796" s="286" t="s">
        <v>235</v>
      </c>
    </row>
    <row r="797" s="14" customFormat="1">
      <c r="A797" s="14"/>
      <c r="B797" s="255"/>
      <c r="C797" s="256"/>
      <c r="D797" s="245" t="s">
        <v>243</v>
      </c>
      <c r="E797" s="257" t="s">
        <v>1</v>
      </c>
      <c r="F797" s="258" t="s">
        <v>245</v>
      </c>
      <c r="G797" s="256"/>
      <c r="H797" s="259">
        <v>27</v>
      </c>
      <c r="I797" s="260"/>
      <c r="J797" s="256"/>
      <c r="K797" s="256"/>
      <c r="L797" s="261"/>
      <c r="M797" s="262"/>
      <c r="N797" s="263"/>
      <c r="O797" s="263"/>
      <c r="P797" s="263"/>
      <c r="Q797" s="263"/>
      <c r="R797" s="263"/>
      <c r="S797" s="263"/>
      <c r="T797" s="26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65" t="s">
        <v>243</v>
      </c>
      <c r="AU797" s="265" t="s">
        <v>86</v>
      </c>
      <c r="AV797" s="14" t="s">
        <v>241</v>
      </c>
      <c r="AW797" s="14" t="s">
        <v>32</v>
      </c>
      <c r="AX797" s="14" t="s">
        <v>84</v>
      </c>
      <c r="AY797" s="265" t="s">
        <v>235</v>
      </c>
    </row>
    <row r="798" s="2" customFormat="1" ht="37.8" customHeight="1">
      <c r="A798" s="39"/>
      <c r="B798" s="40"/>
      <c r="C798" s="229" t="s">
        <v>927</v>
      </c>
      <c r="D798" s="229" t="s">
        <v>237</v>
      </c>
      <c r="E798" s="230" t="s">
        <v>6102</v>
      </c>
      <c r="F798" s="231" t="s">
        <v>6103</v>
      </c>
      <c r="G798" s="232" t="s">
        <v>174</v>
      </c>
      <c r="H798" s="233">
        <v>8101.1300000000001</v>
      </c>
      <c r="I798" s="234"/>
      <c r="J798" s="235">
        <f>ROUND(I798*H798,2)</f>
        <v>0</v>
      </c>
      <c r="K798" s="236"/>
      <c r="L798" s="45"/>
      <c r="M798" s="237" t="s">
        <v>1</v>
      </c>
      <c r="N798" s="238" t="s">
        <v>42</v>
      </c>
      <c r="O798" s="92"/>
      <c r="P798" s="239">
        <f>O798*H798</f>
        <v>0</v>
      </c>
      <c r="Q798" s="239">
        <v>0</v>
      </c>
      <c r="R798" s="239">
        <f>Q798*H798</f>
        <v>0</v>
      </c>
      <c r="S798" s="239">
        <v>0</v>
      </c>
      <c r="T798" s="240">
        <f>S798*H798</f>
        <v>0</v>
      </c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R798" s="241" t="s">
        <v>241</v>
      </c>
      <c r="AT798" s="241" t="s">
        <v>237</v>
      </c>
      <c r="AU798" s="241" t="s">
        <v>86</v>
      </c>
      <c r="AY798" s="18" t="s">
        <v>235</v>
      </c>
      <c r="BE798" s="242">
        <f>IF(N798="základní",J798,0)</f>
        <v>0</v>
      </c>
      <c r="BF798" s="242">
        <f>IF(N798="snížená",J798,0)</f>
        <v>0</v>
      </c>
      <c r="BG798" s="242">
        <f>IF(N798="zákl. přenesená",J798,0)</f>
        <v>0</v>
      </c>
      <c r="BH798" s="242">
        <f>IF(N798="sníž. přenesená",J798,0)</f>
        <v>0</v>
      </c>
      <c r="BI798" s="242">
        <f>IF(N798="nulová",J798,0)</f>
        <v>0</v>
      </c>
      <c r="BJ798" s="18" t="s">
        <v>84</v>
      </c>
      <c r="BK798" s="242">
        <f>ROUND(I798*H798,2)</f>
        <v>0</v>
      </c>
      <c r="BL798" s="18" t="s">
        <v>241</v>
      </c>
      <c r="BM798" s="241" t="s">
        <v>6104</v>
      </c>
    </row>
    <row r="799" s="15" customFormat="1">
      <c r="A799" s="15"/>
      <c r="B799" s="266"/>
      <c r="C799" s="267"/>
      <c r="D799" s="245" t="s">
        <v>243</v>
      </c>
      <c r="E799" s="268" t="s">
        <v>1</v>
      </c>
      <c r="F799" s="269" t="s">
        <v>6085</v>
      </c>
      <c r="G799" s="267"/>
      <c r="H799" s="268" t="s">
        <v>1</v>
      </c>
      <c r="I799" s="270"/>
      <c r="J799" s="267"/>
      <c r="K799" s="267"/>
      <c r="L799" s="271"/>
      <c r="M799" s="272"/>
      <c r="N799" s="273"/>
      <c r="O799" s="273"/>
      <c r="P799" s="273"/>
      <c r="Q799" s="273"/>
      <c r="R799" s="273"/>
      <c r="S799" s="273"/>
      <c r="T799" s="274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75" t="s">
        <v>243</v>
      </c>
      <c r="AU799" s="275" t="s">
        <v>86</v>
      </c>
      <c r="AV799" s="15" t="s">
        <v>84</v>
      </c>
      <c r="AW799" s="15" t="s">
        <v>32</v>
      </c>
      <c r="AX799" s="15" t="s">
        <v>77</v>
      </c>
      <c r="AY799" s="275" t="s">
        <v>235</v>
      </c>
    </row>
    <row r="800" s="13" customFormat="1">
      <c r="A800" s="13"/>
      <c r="B800" s="243"/>
      <c r="C800" s="244"/>
      <c r="D800" s="245" t="s">
        <v>243</v>
      </c>
      <c r="E800" s="246" t="s">
        <v>1</v>
      </c>
      <c r="F800" s="247" t="s">
        <v>6086</v>
      </c>
      <c r="G800" s="244"/>
      <c r="H800" s="248">
        <v>67.129999999999995</v>
      </c>
      <c r="I800" s="249"/>
      <c r="J800" s="244"/>
      <c r="K800" s="244"/>
      <c r="L800" s="250"/>
      <c r="M800" s="251"/>
      <c r="N800" s="252"/>
      <c r="O800" s="252"/>
      <c r="P800" s="252"/>
      <c r="Q800" s="252"/>
      <c r="R800" s="252"/>
      <c r="S800" s="252"/>
      <c r="T800" s="25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54" t="s">
        <v>243</v>
      </c>
      <c r="AU800" s="254" t="s">
        <v>86</v>
      </c>
      <c r="AV800" s="13" t="s">
        <v>86</v>
      </c>
      <c r="AW800" s="13" t="s">
        <v>32</v>
      </c>
      <c r="AX800" s="13" t="s">
        <v>77</v>
      </c>
      <c r="AY800" s="254" t="s">
        <v>235</v>
      </c>
    </row>
    <row r="801" s="13" customFormat="1">
      <c r="A801" s="13"/>
      <c r="B801" s="243"/>
      <c r="C801" s="244"/>
      <c r="D801" s="245" t="s">
        <v>243</v>
      </c>
      <c r="E801" s="246" t="s">
        <v>1</v>
      </c>
      <c r="F801" s="247" t="s">
        <v>6087</v>
      </c>
      <c r="G801" s="244"/>
      <c r="H801" s="248">
        <v>63</v>
      </c>
      <c r="I801" s="249"/>
      <c r="J801" s="244"/>
      <c r="K801" s="244"/>
      <c r="L801" s="250"/>
      <c r="M801" s="251"/>
      <c r="N801" s="252"/>
      <c r="O801" s="252"/>
      <c r="P801" s="252"/>
      <c r="Q801" s="252"/>
      <c r="R801" s="252"/>
      <c r="S801" s="252"/>
      <c r="T801" s="25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54" t="s">
        <v>243</v>
      </c>
      <c r="AU801" s="254" t="s">
        <v>86</v>
      </c>
      <c r="AV801" s="13" t="s">
        <v>86</v>
      </c>
      <c r="AW801" s="13" t="s">
        <v>32</v>
      </c>
      <c r="AX801" s="13" t="s">
        <v>77</v>
      </c>
      <c r="AY801" s="254" t="s">
        <v>235</v>
      </c>
    </row>
    <row r="802" s="13" customFormat="1">
      <c r="A802" s="13"/>
      <c r="B802" s="243"/>
      <c r="C802" s="244"/>
      <c r="D802" s="245" t="s">
        <v>243</v>
      </c>
      <c r="E802" s="246" t="s">
        <v>1</v>
      </c>
      <c r="F802" s="247" t="s">
        <v>6088</v>
      </c>
      <c r="G802" s="244"/>
      <c r="H802" s="248">
        <v>385</v>
      </c>
      <c r="I802" s="249"/>
      <c r="J802" s="244"/>
      <c r="K802" s="244"/>
      <c r="L802" s="250"/>
      <c r="M802" s="251"/>
      <c r="N802" s="252"/>
      <c r="O802" s="252"/>
      <c r="P802" s="252"/>
      <c r="Q802" s="252"/>
      <c r="R802" s="252"/>
      <c r="S802" s="252"/>
      <c r="T802" s="25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4" t="s">
        <v>243</v>
      </c>
      <c r="AU802" s="254" t="s">
        <v>86</v>
      </c>
      <c r="AV802" s="13" t="s">
        <v>86</v>
      </c>
      <c r="AW802" s="13" t="s">
        <v>32</v>
      </c>
      <c r="AX802" s="13" t="s">
        <v>77</v>
      </c>
      <c r="AY802" s="254" t="s">
        <v>235</v>
      </c>
    </row>
    <row r="803" s="16" customFormat="1">
      <c r="A803" s="16"/>
      <c r="B803" s="276"/>
      <c r="C803" s="277"/>
      <c r="D803" s="245" t="s">
        <v>243</v>
      </c>
      <c r="E803" s="278" t="s">
        <v>1</v>
      </c>
      <c r="F803" s="279" t="s">
        <v>492</v>
      </c>
      <c r="G803" s="277"/>
      <c r="H803" s="280">
        <v>515.13</v>
      </c>
      <c r="I803" s="281"/>
      <c r="J803" s="277"/>
      <c r="K803" s="277"/>
      <c r="L803" s="282"/>
      <c r="M803" s="283"/>
      <c r="N803" s="284"/>
      <c r="O803" s="284"/>
      <c r="P803" s="284"/>
      <c r="Q803" s="284"/>
      <c r="R803" s="284"/>
      <c r="S803" s="284"/>
      <c r="T803" s="285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T803" s="286" t="s">
        <v>243</v>
      </c>
      <c r="AU803" s="286" t="s">
        <v>86</v>
      </c>
      <c r="AV803" s="16" t="s">
        <v>250</v>
      </c>
      <c r="AW803" s="16" t="s">
        <v>32</v>
      </c>
      <c r="AX803" s="16" t="s">
        <v>77</v>
      </c>
      <c r="AY803" s="286" t="s">
        <v>235</v>
      </c>
    </row>
    <row r="804" s="15" customFormat="1">
      <c r="A804" s="15"/>
      <c r="B804" s="266"/>
      <c r="C804" s="267"/>
      <c r="D804" s="245" t="s">
        <v>243</v>
      </c>
      <c r="E804" s="268" t="s">
        <v>1</v>
      </c>
      <c r="F804" s="269" t="s">
        <v>6089</v>
      </c>
      <c r="G804" s="267"/>
      <c r="H804" s="268" t="s">
        <v>1</v>
      </c>
      <c r="I804" s="270"/>
      <c r="J804" s="267"/>
      <c r="K804" s="267"/>
      <c r="L804" s="271"/>
      <c r="M804" s="272"/>
      <c r="N804" s="273"/>
      <c r="O804" s="273"/>
      <c r="P804" s="273"/>
      <c r="Q804" s="273"/>
      <c r="R804" s="273"/>
      <c r="S804" s="273"/>
      <c r="T804" s="274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T804" s="275" t="s">
        <v>243</v>
      </c>
      <c r="AU804" s="275" t="s">
        <v>86</v>
      </c>
      <c r="AV804" s="15" t="s">
        <v>84</v>
      </c>
      <c r="AW804" s="15" t="s">
        <v>32</v>
      </c>
      <c r="AX804" s="15" t="s">
        <v>77</v>
      </c>
      <c r="AY804" s="275" t="s">
        <v>235</v>
      </c>
    </row>
    <row r="805" s="13" customFormat="1">
      <c r="A805" s="13"/>
      <c r="B805" s="243"/>
      <c r="C805" s="244"/>
      <c r="D805" s="245" t="s">
        <v>243</v>
      </c>
      <c r="E805" s="246" t="s">
        <v>1</v>
      </c>
      <c r="F805" s="247" t="s">
        <v>6090</v>
      </c>
      <c r="G805" s="244"/>
      <c r="H805" s="248">
        <v>7551</v>
      </c>
      <c r="I805" s="249"/>
      <c r="J805" s="244"/>
      <c r="K805" s="244"/>
      <c r="L805" s="250"/>
      <c r="M805" s="251"/>
      <c r="N805" s="252"/>
      <c r="O805" s="252"/>
      <c r="P805" s="252"/>
      <c r="Q805" s="252"/>
      <c r="R805" s="252"/>
      <c r="S805" s="252"/>
      <c r="T805" s="25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4" t="s">
        <v>243</v>
      </c>
      <c r="AU805" s="254" t="s">
        <v>86</v>
      </c>
      <c r="AV805" s="13" t="s">
        <v>86</v>
      </c>
      <c r="AW805" s="13" t="s">
        <v>32</v>
      </c>
      <c r="AX805" s="13" t="s">
        <v>77</v>
      </c>
      <c r="AY805" s="254" t="s">
        <v>235</v>
      </c>
    </row>
    <row r="806" s="13" customFormat="1">
      <c r="A806" s="13"/>
      <c r="B806" s="243"/>
      <c r="C806" s="244"/>
      <c r="D806" s="245" t="s">
        <v>243</v>
      </c>
      <c r="E806" s="246" t="s">
        <v>1</v>
      </c>
      <c r="F806" s="247" t="s">
        <v>6091</v>
      </c>
      <c r="G806" s="244"/>
      <c r="H806" s="248">
        <v>35</v>
      </c>
      <c r="I806" s="249"/>
      <c r="J806" s="244"/>
      <c r="K806" s="244"/>
      <c r="L806" s="250"/>
      <c r="M806" s="251"/>
      <c r="N806" s="252"/>
      <c r="O806" s="252"/>
      <c r="P806" s="252"/>
      <c r="Q806" s="252"/>
      <c r="R806" s="252"/>
      <c r="S806" s="252"/>
      <c r="T806" s="25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4" t="s">
        <v>243</v>
      </c>
      <c r="AU806" s="254" t="s">
        <v>86</v>
      </c>
      <c r="AV806" s="13" t="s">
        <v>86</v>
      </c>
      <c r="AW806" s="13" t="s">
        <v>32</v>
      </c>
      <c r="AX806" s="13" t="s">
        <v>77</v>
      </c>
      <c r="AY806" s="254" t="s">
        <v>235</v>
      </c>
    </row>
    <row r="807" s="16" customFormat="1">
      <c r="A807" s="16"/>
      <c r="B807" s="276"/>
      <c r="C807" s="277"/>
      <c r="D807" s="245" t="s">
        <v>243</v>
      </c>
      <c r="E807" s="278" t="s">
        <v>1</v>
      </c>
      <c r="F807" s="279" t="s">
        <v>492</v>
      </c>
      <c r="G807" s="277"/>
      <c r="H807" s="280">
        <v>7586</v>
      </c>
      <c r="I807" s="281"/>
      <c r="J807" s="277"/>
      <c r="K807" s="277"/>
      <c r="L807" s="282"/>
      <c r="M807" s="283"/>
      <c r="N807" s="284"/>
      <c r="O807" s="284"/>
      <c r="P807" s="284"/>
      <c r="Q807" s="284"/>
      <c r="R807" s="284"/>
      <c r="S807" s="284"/>
      <c r="T807" s="285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T807" s="286" t="s">
        <v>243</v>
      </c>
      <c r="AU807" s="286" t="s">
        <v>86</v>
      </c>
      <c r="AV807" s="16" t="s">
        <v>250</v>
      </c>
      <c r="AW807" s="16" t="s">
        <v>32</v>
      </c>
      <c r="AX807" s="16" t="s">
        <v>77</v>
      </c>
      <c r="AY807" s="286" t="s">
        <v>235</v>
      </c>
    </row>
    <row r="808" s="14" customFormat="1">
      <c r="A808" s="14"/>
      <c r="B808" s="255"/>
      <c r="C808" s="256"/>
      <c r="D808" s="245" t="s">
        <v>243</v>
      </c>
      <c r="E808" s="257" t="s">
        <v>1</v>
      </c>
      <c r="F808" s="258" t="s">
        <v>245</v>
      </c>
      <c r="G808" s="256"/>
      <c r="H808" s="259">
        <v>8101.1300000000001</v>
      </c>
      <c r="I808" s="260"/>
      <c r="J808" s="256"/>
      <c r="K808" s="256"/>
      <c r="L808" s="261"/>
      <c r="M808" s="262"/>
      <c r="N808" s="263"/>
      <c r="O808" s="263"/>
      <c r="P808" s="263"/>
      <c r="Q808" s="263"/>
      <c r="R808" s="263"/>
      <c r="S808" s="263"/>
      <c r="T808" s="26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65" t="s">
        <v>243</v>
      </c>
      <c r="AU808" s="265" t="s">
        <v>86</v>
      </c>
      <c r="AV808" s="14" t="s">
        <v>241</v>
      </c>
      <c r="AW808" s="14" t="s">
        <v>32</v>
      </c>
      <c r="AX808" s="14" t="s">
        <v>84</v>
      </c>
      <c r="AY808" s="265" t="s">
        <v>235</v>
      </c>
    </row>
    <row r="809" s="2" customFormat="1" ht="37.8" customHeight="1">
      <c r="A809" s="39"/>
      <c r="B809" s="40"/>
      <c r="C809" s="229" t="s">
        <v>933</v>
      </c>
      <c r="D809" s="229" t="s">
        <v>237</v>
      </c>
      <c r="E809" s="230" t="s">
        <v>6105</v>
      </c>
      <c r="F809" s="231" t="s">
        <v>6106</v>
      </c>
      <c r="G809" s="232" t="s">
        <v>166</v>
      </c>
      <c r="H809" s="233">
        <v>27</v>
      </c>
      <c r="I809" s="234"/>
      <c r="J809" s="235">
        <f>ROUND(I809*H809,2)</f>
        <v>0</v>
      </c>
      <c r="K809" s="236"/>
      <c r="L809" s="45"/>
      <c r="M809" s="237" t="s">
        <v>1</v>
      </c>
      <c r="N809" s="238" t="s">
        <v>42</v>
      </c>
      <c r="O809" s="92"/>
      <c r="P809" s="239">
        <f>O809*H809</f>
        <v>0</v>
      </c>
      <c r="Q809" s="239">
        <v>0</v>
      </c>
      <c r="R809" s="239">
        <f>Q809*H809</f>
        <v>0</v>
      </c>
      <c r="S809" s="239">
        <v>0</v>
      </c>
      <c r="T809" s="240">
        <f>S809*H809</f>
        <v>0</v>
      </c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R809" s="241" t="s">
        <v>241</v>
      </c>
      <c r="AT809" s="241" t="s">
        <v>237</v>
      </c>
      <c r="AU809" s="241" t="s">
        <v>86</v>
      </c>
      <c r="AY809" s="18" t="s">
        <v>235</v>
      </c>
      <c r="BE809" s="242">
        <f>IF(N809="základní",J809,0)</f>
        <v>0</v>
      </c>
      <c r="BF809" s="242">
        <f>IF(N809="snížená",J809,0)</f>
        <v>0</v>
      </c>
      <c r="BG809" s="242">
        <f>IF(N809="zákl. přenesená",J809,0)</f>
        <v>0</v>
      </c>
      <c r="BH809" s="242">
        <f>IF(N809="sníž. přenesená",J809,0)</f>
        <v>0</v>
      </c>
      <c r="BI809" s="242">
        <f>IF(N809="nulová",J809,0)</f>
        <v>0</v>
      </c>
      <c r="BJ809" s="18" t="s">
        <v>84</v>
      </c>
      <c r="BK809" s="242">
        <f>ROUND(I809*H809,2)</f>
        <v>0</v>
      </c>
      <c r="BL809" s="18" t="s">
        <v>241</v>
      </c>
      <c r="BM809" s="241" t="s">
        <v>6107</v>
      </c>
    </row>
    <row r="810" s="15" customFormat="1">
      <c r="A810" s="15"/>
      <c r="B810" s="266"/>
      <c r="C810" s="267"/>
      <c r="D810" s="245" t="s">
        <v>243</v>
      </c>
      <c r="E810" s="268" t="s">
        <v>1</v>
      </c>
      <c r="F810" s="269" t="s">
        <v>6085</v>
      </c>
      <c r="G810" s="267"/>
      <c r="H810" s="268" t="s">
        <v>1</v>
      </c>
      <c r="I810" s="270"/>
      <c r="J810" s="267"/>
      <c r="K810" s="267"/>
      <c r="L810" s="271"/>
      <c r="M810" s="272"/>
      <c r="N810" s="273"/>
      <c r="O810" s="273"/>
      <c r="P810" s="273"/>
      <c r="Q810" s="273"/>
      <c r="R810" s="273"/>
      <c r="S810" s="273"/>
      <c r="T810" s="274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T810" s="275" t="s">
        <v>243</v>
      </c>
      <c r="AU810" s="275" t="s">
        <v>86</v>
      </c>
      <c r="AV810" s="15" t="s">
        <v>84</v>
      </c>
      <c r="AW810" s="15" t="s">
        <v>32</v>
      </c>
      <c r="AX810" s="15" t="s">
        <v>77</v>
      </c>
      <c r="AY810" s="275" t="s">
        <v>235</v>
      </c>
    </row>
    <row r="811" s="13" customFormat="1">
      <c r="A811" s="13"/>
      <c r="B811" s="243"/>
      <c r="C811" s="244"/>
      <c r="D811" s="245" t="s">
        <v>243</v>
      </c>
      <c r="E811" s="246" t="s">
        <v>1</v>
      </c>
      <c r="F811" s="247" t="s">
        <v>6099</v>
      </c>
      <c r="G811" s="244"/>
      <c r="H811" s="248">
        <v>8</v>
      </c>
      <c r="I811" s="249"/>
      <c r="J811" s="244"/>
      <c r="K811" s="244"/>
      <c r="L811" s="250"/>
      <c r="M811" s="251"/>
      <c r="N811" s="252"/>
      <c r="O811" s="252"/>
      <c r="P811" s="252"/>
      <c r="Q811" s="252"/>
      <c r="R811" s="252"/>
      <c r="S811" s="252"/>
      <c r="T811" s="25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4" t="s">
        <v>243</v>
      </c>
      <c r="AU811" s="254" t="s">
        <v>86</v>
      </c>
      <c r="AV811" s="13" t="s">
        <v>86</v>
      </c>
      <c r="AW811" s="13" t="s">
        <v>32</v>
      </c>
      <c r="AX811" s="13" t="s">
        <v>77</v>
      </c>
      <c r="AY811" s="254" t="s">
        <v>235</v>
      </c>
    </row>
    <row r="812" s="13" customFormat="1">
      <c r="A812" s="13"/>
      <c r="B812" s="243"/>
      <c r="C812" s="244"/>
      <c r="D812" s="245" t="s">
        <v>243</v>
      </c>
      <c r="E812" s="246" t="s">
        <v>1</v>
      </c>
      <c r="F812" s="247" t="s">
        <v>6100</v>
      </c>
      <c r="G812" s="244"/>
      <c r="H812" s="248">
        <v>17</v>
      </c>
      <c r="I812" s="249"/>
      <c r="J812" s="244"/>
      <c r="K812" s="244"/>
      <c r="L812" s="250"/>
      <c r="M812" s="251"/>
      <c r="N812" s="252"/>
      <c r="O812" s="252"/>
      <c r="P812" s="252"/>
      <c r="Q812" s="252"/>
      <c r="R812" s="252"/>
      <c r="S812" s="252"/>
      <c r="T812" s="25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4" t="s">
        <v>243</v>
      </c>
      <c r="AU812" s="254" t="s">
        <v>86</v>
      </c>
      <c r="AV812" s="13" t="s">
        <v>86</v>
      </c>
      <c r="AW812" s="13" t="s">
        <v>32</v>
      </c>
      <c r="AX812" s="13" t="s">
        <v>77</v>
      </c>
      <c r="AY812" s="254" t="s">
        <v>235</v>
      </c>
    </row>
    <row r="813" s="13" customFormat="1">
      <c r="A813" s="13"/>
      <c r="B813" s="243"/>
      <c r="C813" s="244"/>
      <c r="D813" s="245" t="s">
        <v>243</v>
      </c>
      <c r="E813" s="246" t="s">
        <v>1</v>
      </c>
      <c r="F813" s="247" t="s">
        <v>6101</v>
      </c>
      <c r="G813" s="244"/>
      <c r="H813" s="248">
        <v>2</v>
      </c>
      <c r="I813" s="249"/>
      <c r="J813" s="244"/>
      <c r="K813" s="244"/>
      <c r="L813" s="250"/>
      <c r="M813" s="251"/>
      <c r="N813" s="252"/>
      <c r="O813" s="252"/>
      <c r="P813" s="252"/>
      <c r="Q813" s="252"/>
      <c r="R813" s="252"/>
      <c r="S813" s="252"/>
      <c r="T813" s="25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54" t="s">
        <v>243</v>
      </c>
      <c r="AU813" s="254" t="s">
        <v>86</v>
      </c>
      <c r="AV813" s="13" t="s">
        <v>86</v>
      </c>
      <c r="AW813" s="13" t="s">
        <v>32</v>
      </c>
      <c r="AX813" s="13" t="s">
        <v>77</v>
      </c>
      <c r="AY813" s="254" t="s">
        <v>235</v>
      </c>
    </row>
    <row r="814" s="16" customFormat="1">
      <c r="A814" s="16"/>
      <c r="B814" s="276"/>
      <c r="C814" s="277"/>
      <c r="D814" s="245" t="s">
        <v>243</v>
      </c>
      <c r="E814" s="278" t="s">
        <v>1</v>
      </c>
      <c r="F814" s="279" t="s">
        <v>492</v>
      </c>
      <c r="G814" s="277"/>
      <c r="H814" s="280">
        <v>27</v>
      </c>
      <c r="I814" s="281"/>
      <c r="J814" s="277"/>
      <c r="K814" s="277"/>
      <c r="L814" s="282"/>
      <c r="M814" s="283"/>
      <c r="N814" s="284"/>
      <c r="O814" s="284"/>
      <c r="P814" s="284"/>
      <c r="Q814" s="284"/>
      <c r="R814" s="284"/>
      <c r="S814" s="284"/>
      <c r="T814" s="285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T814" s="286" t="s">
        <v>243</v>
      </c>
      <c r="AU814" s="286" t="s">
        <v>86</v>
      </c>
      <c r="AV814" s="16" t="s">
        <v>250</v>
      </c>
      <c r="AW814" s="16" t="s">
        <v>32</v>
      </c>
      <c r="AX814" s="16" t="s">
        <v>77</v>
      </c>
      <c r="AY814" s="286" t="s">
        <v>235</v>
      </c>
    </row>
    <row r="815" s="15" customFormat="1">
      <c r="A815" s="15"/>
      <c r="B815" s="266"/>
      <c r="C815" s="267"/>
      <c r="D815" s="245" t="s">
        <v>243</v>
      </c>
      <c r="E815" s="268" t="s">
        <v>1</v>
      </c>
      <c r="F815" s="269" t="s">
        <v>6089</v>
      </c>
      <c r="G815" s="267"/>
      <c r="H815" s="268" t="s">
        <v>1</v>
      </c>
      <c r="I815" s="270"/>
      <c r="J815" s="267"/>
      <c r="K815" s="267"/>
      <c r="L815" s="271"/>
      <c r="M815" s="272"/>
      <c r="N815" s="273"/>
      <c r="O815" s="273"/>
      <c r="P815" s="273"/>
      <c r="Q815" s="273"/>
      <c r="R815" s="273"/>
      <c r="S815" s="273"/>
      <c r="T815" s="274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75" t="s">
        <v>243</v>
      </c>
      <c r="AU815" s="275" t="s">
        <v>86</v>
      </c>
      <c r="AV815" s="15" t="s">
        <v>84</v>
      </c>
      <c r="AW815" s="15" t="s">
        <v>32</v>
      </c>
      <c r="AX815" s="15" t="s">
        <v>77</v>
      </c>
      <c r="AY815" s="275" t="s">
        <v>235</v>
      </c>
    </row>
    <row r="816" s="16" customFormat="1">
      <c r="A816" s="16"/>
      <c r="B816" s="276"/>
      <c r="C816" s="277"/>
      <c r="D816" s="245" t="s">
        <v>243</v>
      </c>
      <c r="E816" s="278" t="s">
        <v>1</v>
      </c>
      <c r="F816" s="279" t="s">
        <v>492</v>
      </c>
      <c r="G816" s="277"/>
      <c r="H816" s="280">
        <v>0</v>
      </c>
      <c r="I816" s="281"/>
      <c r="J816" s="277"/>
      <c r="K816" s="277"/>
      <c r="L816" s="282"/>
      <c r="M816" s="283"/>
      <c r="N816" s="284"/>
      <c r="O816" s="284"/>
      <c r="P816" s="284"/>
      <c r="Q816" s="284"/>
      <c r="R816" s="284"/>
      <c r="S816" s="284"/>
      <c r="T816" s="285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T816" s="286" t="s">
        <v>243</v>
      </c>
      <c r="AU816" s="286" t="s">
        <v>86</v>
      </c>
      <c r="AV816" s="16" t="s">
        <v>250</v>
      </c>
      <c r="AW816" s="16" t="s">
        <v>32</v>
      </c>
      <c r="AX816" s="16" t="s">
        <v>77</v>
      </c>
      <c r="AY816" s="286" t="s">
        <v>235</v>
      </c>
    </row>
    <row r="817" s="14" customFormat="1">
      <c r="A817" s="14"/>
      <c r="B817" s="255"/>
      <c r="C817" s="256"/>
      <c r="D817" s="245" t="s">
        <v>243</v>
      </c>
      <c r="E817" s="257" t="s">
        <v>1</v>
      </c>
      <c r="F817" s="258" t="s">
        <v>245</v>
      </c>
      <c r="G817" s="256"/>
      <c r="H817" s="259">
        <v>27</v>
      </c>
      <c r="I817" s="260"/>
      <c r="J817" s="256"/>
      <c r="K817" s="256"/>
      <c r="L817" s="261"/>
      <c r="M817" s="262"/>
      <c r="N817" s="263"/>
      <c r="O817" s="263"/>
      <c r="P817" s="263"/>
      <c r="Q817" s="263"/>
      <c r="R817" s="263"/>
      <c r="S817" s="263"/>
      <c r="T817" s="26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65" t="s">
        <v>243</v>
      </c>
      <c r="AU817" s="265" t="s">
        <v>86</v>
      </c>
      <c r="AV817" s="14" t="s">
        <v>241</v>
      </c>
      <c r="AW817" s="14" t="s">
        <v>32</v>
      </c>
      <c r="AX817" s="14" t="s">
        <v>84</v>
      </c>
      <c r="AY817" s="265" t="s">
        <v>235</v>
      </c>
    </row>
    <row r="818" s="2" customFormat="1" ht="33" customHeight="1">
      <c r="A818" s="39"/>
      <c r="B818" s="40"/>
      <c r="C818" s="229" t="s">
        <v>1264</v>
      </c>
      <c r="D818" s="229" t="s">
        <v>237</v>
      </c>
      <c r="E818" s="230" t="s">
        <v>6108</v>
      </c>
      <c r="F818" s="231" t="s">
        <v>6109</v>
      </c>
      <c r="G818" s="232" t="s">
        <v>166</v>
      </c>
      <c r="H818" s="233">
        <v>563.09000000000003</v>
      </c>
      <c r="I818" s="234"/>
      <c r="J818" s="235">
        <f>ROUND(I818*H818,2)</f>
        <v>0</v>
      </c>
      <c r="K818" s="236"/>
      <c r="L818" s="45"/>
      <c r="M818" s="237" t="s">
        <v>1</v>
      </c>
      <c r="N818" s="238" t="s">
        <v>42</v>
      </c>
      <c r="O818" s="92"/>
      <c r="P818" s="239">
        <f>O818*H818</f>
        <v>0</v>
      </c>
      <c r="Q818" s="239">
        <v>0</v>
      </c>
      <c r="R818" s="239">
        <f>Q818*H818</f>
        <v>0</v>
      </c>
      <c r="S818" s="239">
        <v>0</v>
      </c>
      <c r="T818" s="240">
        <f>S818*H818</f>
        <v>0</v>
      </c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R818" s="241" t="s">
        <v>241</v>
      </c>
      <c r="AT818" s="241" t="s">
        <v>237</v>
      </c>
      <c r="AU818" s="241" t="s">
        <v>86</v>
      </c>
      <c r="AY818" s="18" t="s">
        <v>235</v>
      </c>
      <c r="BE818" s="242">
        <f>IF(N818="základní",J818,0)</f>
        <v>0</v>
      </c>
      <c r="BF818" s="242">
        <f>IF(N818="snížená",J818,0)</f>
        <v>0</v>
      </c>
      <c r="BG818" s="242">
        <f>IF(N818="zákl. přenesená",J818,0)</f>
        <v>0</v>
      </c>
      <c r="BH818" s="242">
        <f>IF(N818="sníž. přenesená",J818,0)</f>
        <v>0</v>
      </c>
      <c r="BI818" s="242">
        <f>IF(N818="nulová",J818,0)</f>
        <v>0</v>
      </c>
      <c r="BJ818" s="18" t="s">
        <v>84</v>
      </c>
      <c r="BK818" s="242">
        <f>ROUND(I818*H818,2)</f>
        <v>0</v>
      </c>
      <c r="BL818" s="18" t="s">
        <v>241</v>
      </c>
      <c r="BM818" s="241" t="s">
        <v>6110</v>
      </c>
    </row>
    <row r="819" s="13" customFormat="1">
      <c r="A819" s="13"/>
      <c r="B819" s="243"/>
      <c r="C819" s="244"/>
      <c r="D819" s="245" t="s">
        <v>243</v>
      </c>
      <c r="E819" s="246" t="s">
        <v>1</v>
      </c>
      <c r="F819" s="247" t="s">
        <v>6095</v>
      </c>
      <c r="G819" s="244"/>
      <c r="H819" s="248">
        <v>563.09000000000003</v>
      </c>
      <c r="I819" s="249"/>
      <c r="J819" s="244"/>
      <c r="K819" s="244"/>
      <c r="L819" s="250"/>
      <c r="M819" s="251"/>
      <c r="N819" s="252"/>
      <c r="O819" s="252"/>
      <c r="P819" s="252"/>
      <c r="Q819" s="252"/>
      <c r="R819" s="252"/>
      <c r="S819" s="252"/>
      <c r="T819" s="25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54" t="s">
        <v>243</v>
      </c>
      <c r="AU819" s="254" t="s">
        <v>86</v>
      </c>
      <c r="AV819" s="13" t="s">
        <v>86</v>
      </c>
      <c r="AW819" s="13" t="s">
        <v>32</v>
      </c>
      <c r="AX819" s="13" t="s">
        <v>77</v>
      </c>
      <c r="AY819" s="254" t="s">
        <v>235</v>
      </c>
    </row>
    <row r="820" s="14" customFormat="1">
      <c r="A820" s="14"/>
      <c r="B820" s="255"/>
      <c r="C820" s="256"/>
      <c r="D820" s="245" t="s">
        <v>243</v>
      </c>
      <c r="E820" s="257" t="s">
        <v>1</v>
      </c>
      <c r="F820" s="258" t="s">
        <v>245</v>
      </c>
      <c r="G820" s="256"/>
      <c r="H820" s="259">
        <v>563.09000000000003</v>
      </c>
      <c r="I820" s="260"/>
      <c r="J820" s="256"/>
      <c r="K820" s="256"/>
      <c r="L820" s="261"/>
      <c r="M820" s="262"/>
      <c r="N820" s="263"/>
      <c r="O820" s="263"/>
      <c r="P820" s="263"/>
      <c r="Q820" s="263"/>
      <c r="R820" s="263"/>
      <c r="S820" s="263"/>
      <c r="T820" s="26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65" t="s">
        <v>243</v>
      </c>
      <c r="AU820" s="265" t="s">
        <v>86</v>
      </c>
      <c r="AV820" s="14" t="s">
        <v>241</v>
      </c>
      <c r="AW820" s="14" t="s">
        <v>32</v>
      </c>
      <c r="AX820" s="14" t="s">
        <v>84</v>
      </c>
      <c r="AY820" s="265" t="s">
        <v>235</v>
      </c>
    </row>
    <row r="821" s="2" customFormat="1" ht="49.05" customHeight="1">
      <c r="A821" s="39"/>
      <c r="B821" s="40"/>
      <c r="C821" s="229" t="s">
        <v>937</v>
      </c>
      <c r="D821" s="229" t="s">
        <v>237</v>
      </c>
      <c r="E821" s="230" t="s">
        <v>6111</v>
      </c>
      <c r="F821" s="231" t="s">
        <v>6112</v>
      </c>
      <c r="G821" s="232" t="s">
        <v>174</v>
      </c>
      <c r="H821" s="233">
        <v>984.48099999999999</v>
      </c>
      <c r="I821" s="234"/>
      <c r="J821" s="235">
        <f>ROUND(I821*H821,2)</f>
        <v>0</v>
      </c>
      <c r="K821" s="236"/>
      <c r="L821" s="45"/>
      <c r="M821" s="237" t="s">
        <v>1</v>
      </c>
      <c r="N821" s="238" t="s">
        <v>42</v>
      </c>
      <c r="O821" s="92"/>
      <c r="P821" s="239">
        <f>O821*H821</f>
        <v>0</v>
      </c>
      <c r="Q821" s="239">
        <v>0</v>
      </c>
      <c r="R821" s="239">
        <f>Q821*H821</f>
        <v>0</v>
      </c>
      <c r="S821" s="239">
        <v>0</v>
      </c>
      <c r="T821" s="240">
        <f>S821*H821</f>
        <v>0</v>
      </c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R821" s="241" t="s">
        <v>241</v>
      </c>
      <c r="AT821" s="241" t="s">
        <v>237</v>
      </c>
      <c r="AU821" s="241" t="s">
        <v>86</v>
      </c>
      <c r="AY821" s="18" t="s">
        <v>235</v>
      </c>
      <c r="BE821" s="242">
        <f>IF(N821="základní",J821,0)</f>
        <v>0</v>
      </c>
      <c r="BF821" s="242">
        <f>IF(N821="snížená",J821,0)</f>
        <v>0</v>
      </c>
      <c r="BG821" s="242">
        <f>IF(N821="zákl. přenesená",J821,0)</f>
        <v>0</v>
      </c>
      <c r="BH821" s="242">
        <f>IF(N821="sníž. přenesená",J821,0)</f>
        <v>0</v>
      </c>
      <c r="BI821" s="242">
        <f>IF(N821="nulová",J821,0)</f>
        <v>0</v>
      </c>
      <c r="BJ821" s="18" t="s">
        <v>84</v>
      </c>
      <c r="BK821" s="242">
        <f>ROUND(I821*H821,2)</f>
        <v>0</v>
      </c>
      <c r="BL821" s="18" t="s">
        <v>241</v>
      </c>
      <c r="BM821" s="241" t="s">
        <v>6113</v>
      </c>
    </row>
    <row r="822" s="13" customFormat="1">
      <c r="A822" s="13"/>
      <c r="B822" s="243"/>
      <c r="C822" s="244"/>
      <c r="D822" s="245" t="s">
        <v>243</v>
      </c>
      <c r="E822" s="246" t="s">
        <v>1</v>
      </c>
      <c r="F822" s="247" t="s">
        <v>6114</v>
      </c>
      <c r="G822" s="244"/>
      <c r="H822" s="248">
        <v>880.37300000000005</v>
      </c>
      <c r="I822" s="249"/>
      <c r="J822" s="244"/>
      <c r="K822" s="244"/>
      <c r="L822" s="250"/>
      <c r="M822" s="251"/>
      <c r="N822" s="252"/>
      <c r="O822" s="252"/>
      <c r="P822" s="252"/>
      <c r="Q822" s="252"/>
      <c r="R822" s="252"/>
      <c r="S822" s="252"/>
      <c r="T822" s="25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54" t="s">
        <v>243</v>
      </c>
      <c r="AU822" s="254" t="s">
        <v>86</v>
      </c>
      <c r="AV822" s="13" t="s">
        <v>86</v>
      </c>
      <c r="AW822" s="13" t="s">
        <v>32</v>
      </c>
      <c r="AX822" s="13" t="s">
        <v>77</v>
      </c>
      <c r="AY822" s="254" t="s">
        <v>235</v>
      </c>
    </row>
    <row r="823" s="13" customFormat="1">
      <c r="A823" s="13"/>
      <c r="B823" s="243"/>
      <c r="C823" s="244"/>
      <c r="D823" s="245" t="s">
        <v>243</v>
      </c>
      <c r="E823" s="246" t="s">
        <v>1</v>
      </c>
      <c r="F823" s="247" t="s">
        <v>6115</v>
      </c>
      <c r="G823" s="244"/>
      <c r="H823" s="248">
        <v>104.108</v>
      </c>
      <c r="I823" s="249"/>
      <c r="J823" s="244"/>
      <c r="K823" s="244"/>
      <c r="L823" s="250"/>
      <c r="M823" s="251"/>
      <c r="N823" s="252"/>
      <c r="O823" s="252"/>
      <c r="P823" s="252"/>
      <c r="Q823" s="252"/>
      <c r="R823" s="252"/>
      <c r="S823" s="252"/>
      <c r="T823" s="25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54" t="s">
        <v>243</v>
      </c>
      <c r="AU823" s="254" t="s">
        <v>86</v>
      </c>
      <c r="AV823" s="13" t="s">
        <v>86</v>
      </c>
      <c r="AW823" s="13" t="s">
        <v>32</v>
      </c>
      <c r="AX823" s="13" t="s">
        <v>77</v>
      </c>
      <c r="AY823" s="254" t="s">
        <v>235</v>
      </c>
    </row>
    <row r="824" s="14" customFormat="1">
      <c r="A824" s="14"/>
      <c r="B824" s="255"/>
      <c r="C824" s="256"/>
      <c r="D824" s="245" t="s">
        <v>243</v>
      </c>
      <c r="E824" s="257" t="s">
        <v>1</v>
      </c>
      <c r="F824" s="258" t="s">
        <v>245</v>
      </c>
      <c r="G824" s="256"/>
      <c r="H824" s="259">
        <v>984.48099999999999</v>
      </c>
      <c r="I824" s="260"/>
      <c r="J824" s="256"/>
      <c r="K824" s="256"/>
      <c r="L824" s="261"/>
      <c r="M824" s="262"/>
      <c r="N824" s="263"/>
      <c r="O824" s="263"/>
      <c r="P824" s="263"/>
      <c r="Q824" s="263"/>
      <c r="R824" s="263"/>
      <c r="S824" s="263"/>
      <c r="T824" s="26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65" t="s">
        <v>243</v>
      </c>
      <c r="AU824" s="265" t="s">
        <v>86</v>
      </c>
      <c r="AV824" s="14" t="s">
        <v>241</v>
      </c>
      <c r="AW824" s="14" t="s">
        <v>32</v>
      </c>
      <c r="AX824" s="14" t="s">
        <v>84</v>
      </c>
      <c r="AY824" s="265" t="s">
        <v>235</v>
      </c>
    </row>
    <row r="825" s="2" customFormat="1" ht="16.5" customHeight="1">
      <c r="A825" s="39"/>
      <c r="B825" s="40"/>
      <c r="C825" s="287" t="s">
        <v>942</v>
      </c>
      <c r="D825" s="287" t="s">
        <v>518</v>
      </c>
      <c r="E825" s="288" t="s">
        <v>6116</v>
      </c>
      <c r="F825" s="289" t="s">
        <v>6117</v>
      </c>
      <c r="G825" s="290" t="s">
        <v>174</v>
      </c>
      <c r="H825" s="291">
        <v>889.17600000000004</v>
      </c>
      <c r="I825" s="292"/>
      <c r="J825" s="293">
        <f>ROUND(I825*H825,2)</f>
        <v>0</v>
      </c>
      <c r="K825" s="294"/>
      <c r="L825" s="295"/>
      <c r="M825" s="296" t="s">
        <v>1</v>
      </c>
      <c r="N825" s="297" t="s">
        <v>42</v>
      </c>
      <c r="O825" s="92"/>
      <c r="P825" s="239">
        <f>O825*H825</f>
        <v>0</v>
      </c>
      <c r="Q825" s="239">
        <v>0</v>
      </c>
      <c r="R825" s="239">
        <f>Q825*H825</f>
        <v>0</v>
      </c>
      <c r="S825" s="239">
        <v>0</v>
      </c>
      <c r="T825" s="240">
        <f>S825*H825</f>
        <v>0</v>
      </c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R825" s="241" t="s">
        <v>281</v>
      </c>
      <c r="AT825" s="241" t="s">
        <v>518</v>
      </c>
      <c r="AU825" s="241" t="s">
        <v>86</v>
      </c>
      <c r="AY825" s="18" t="s">
        <v>235</v>
      </c>
      <c r="BE825" s="242">
        <f>IF(N825="základní",J825,0)</f>
        <v>0</v>
      </c>
      <c r="BF825" s="242">
        <f>IF(N825="snížená",J825,0)</f>
        <v>0</v>
      </c>
      <c r="BG825" s="242">
        <f>IF(N825="zákl. přenesená",J825,0)</f>
        <v>0</v>
      </c>
      <c r="BH825" s="242">
        <f>IF(N825="sníž. přenesená",J825,0)</f>
        <v>0</v>
      </c>
      <c r="BI825" s="242">
        <f>IF(N825="nulová",J825,0)</f>
        <v>0</v>
      </c>
      <c r="BJ825" s="18" t="s">
        <v>84</v>
      </c>
      <c r="BK825" s="242">
        <f>ROUND(I825*H825,2)</f>
        <v>0</v>
      </c>
      <c r="BL825" s="18" t="s">
        <v>241</v>
      </c>
      <c r="BM825" s="241" t="s">
        <v>6118</v>
      </c>
    </row>
    <row r="826" s="13" customFormat="1">
      <c r="A826" s="13"/>
      <c r="B826" s="243"/>
      <c r="C826" s="244"/>
      <c r="D826" s="245" t="s">
        <v>243</v>
      </c>
      <c r="E826" s="246" t="s">
        <v>1</v>
      </c>
      <c r="F826" s="247" t="s">
        <v>6119</v>
      </c>
      <c r="G826" s="244"/>
      <c r="H826" s="248">
        <v>889.17600000000004</v>
      </c>
      <c r="I826" s="249"/>
      <c r="J826" s="244"/>
      <c r="K826" s="244"/>
      <c r="L826" s="250"/>
      <c r="M826" s="251"/>
      <c r="N826" s="252"/>
      <c r="O826" s="252"/>
      <c r="P826" s="252"/>
      <c r="Q826" s="252"/>
      <c r="R826" s="252"/>
      <c r="S826" s="252"/>
      <c r="T826" s="25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54" t="s">
        <v>243</v>
      </c>
      <c r="AU826" s="254" t="s">
        <v>86</v>
      </c>
      <c r="AV826" s="13" t="s">
        <v>86</v>
      </c>
      <c r="AW826" s="13" t="s">
        <v>32</v>
      </c>
      <c r="AX826" s="13" t="s">
        <v>77</v>
      </c>
      <c r="AY826" s="254" t="s">
        <v>235</v>
      </c>
    </row>
    <row r="827" s="14" customFormat="1">
      <c r="A827" s="14"/>
      <c r="B827" s="255"/>
      <c r="C827" s="256"/>
      <c r="D827" s="245" t="s">
        <v>243</v>
      </c>
      <c r="E827" s="257" t="s">
        <v>1</v>
      </c>
      <c r="F827" s="258" t="s">
        <v>245</v>
      </c>
      <c r="G827" s="256"/>
      <c r="H827" s="259">
        <v>889.17600000000004</v>
      </c>
      <c r="I827" s="260"/>
      <c r="J827" s="256"/>
      <c r="K827" s="256"/>
      <c r="L827" s="261"/>
      <c r="M827" s="262"/>
      <c r="N827" s="263"/>
      <c r="O827" s="263"/>
      <c r="P827" s="263"/>
      <c r="Q827" s="263"/>
      <c r="R827" s="263"/>
      <c r="S827" s="263"/>
      <c r="T827" s="26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65" t="s">
        <v>243</v>
      </c>
      <c r="AU827" s="265" t="s">
        <v>86</v>
      </c>
      <c r="AV827" s="14" t="s">
        <v>241</v>
      </c>
      <c r="AW827" s="14" t="s">
        <v>32</v>
      </c>
      <c r="AX827" s="14" t="s">
        <v>84</v>
      </c>
      <c r="AY827" s="265" t="s">
        <v>235</v>
      </c>
    </row>
    <row r="828" s="2" customFormat="1" ht="24.15" customHeight="1">
      <c r="A828" s="39"/>
      <c r="B828" s="40"/>
      <c r="C828" s="287" t="s">
        <v>946</v>
      </c>
      <c r="D828" s="287" t="s">
        <v>518</v>
      </c>
      <c r="E828" s="288" t="s">
        <v>6120</v>
      </c>
      <c r="F828" s="289" t="s">
        <v>6121</v>
      </c>
      <c r="G828" s="290" t="s">
        <v>174</v>
      </c>
      <c r="H828" s="291">
        <v>105.149</v>
      </c>
      <c r="I828" s="292"/>
      <c r="J828" s="293">
        <f>ROUND(I828*H828,2)</f>
        <v>0</v>
      </c>
      <c r="K828" s="294"/>
      <c r="L828" s="295"/>
      <c r="M828" s="296" t="s">
        <v>1</v>
      </c>
      <c r="N828" s="297" t="s">
        <v>42</v>
      </c>
      <c r="O828" s="92"/>
      <c r="P828" s="239">
        <f>O828*H828</f>
        <v>0</v>
      </c>
      <c r="Q828" s="239">
        <v>0</v>
      </c>
      <c r="R828" s="239">
        <f>Q828*H828</f>
        <v>0</v>
      </c>
      <c r="S828" s="239">
        <v>0</v>
      </c>
      <c r="T828" s="240">
        <f>S828*H828</f>
        <v>0</v>
      </c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R828" s="241" t="s">
        <v>281</v>
      </c>
      <c r="AT828" s="241" t="s">
        <v>518</v>
      </c>
      <c r="AU828" s="241" t="s">
        <v>86</v>
      </c>
      <c r="AY828" s="18" t="s">
        <v>235</v>
      </c>
      <c r="BE828" s="242">
        <f>IF(N828="základní",J828,0)</f>
        <v>0</v>
      </c>
      <c r="BF828" s="242">
        <f>IF(N828="snížená",J828,0)</f>
        <v>0</v>
      </c>
      <c r="BG828" s="242">
        <f>IF(N828="zákl. přenesená",J828,0)</f>
        <v>0</v>
      </c>
      <c r="BH828" s="242">
        <f>IF(N828="sníž. přenesená",J828,0)</f>
        <v>0</v>
      </c>
      <c r="BI828" s="242">
        <f>IF(N828="nulová",J828,0)</f>
        <v>0</v>
      </c>
      <c r="BJ828" s="18" t="s">
        <v>84</v>
      </c>
      <c r="BK828" s="242">
        <f>ROUND(I828*H828,2)</f>
        <v>0</v>
      </c>
      <c r="BL828" s="18" t="s">
        <v>241</v>
      </c>
      <c r="BM828" s="241" t="s">
        <v>6122</v>
      </c>
    </row>
    <row r="829" s="13" customFormat="1">
      <c r="A829" s="13"/>
      <c r="B829" s="243"/>
      <c r="C829" s="244"/>
      <c r="D829" s="245" t="s">
        <v>243</v>
      </c>
      <c r="E829" s="246" t="s">
        <v>1</v>
      </c>
      <c r="F829" s="247" t="s">
        <v>6123</v>
      </c>
      <c r="G829" s="244"/>
      <c r="H829" s="248">
        <v>105.149</v>
      </c>
      <c r="I829" s="249"/>
      <c r="J829" s="244"/>
      <c r="K829" s="244"/>
      <c r="L829" s="250"/>
      <c r="M829" s="251"/>
      <c r="N829" s="252"/>
      <c r="O829" s="252"/>
      <c r="P829" s="252"/>
      <c r="Q829" s="252"/>
      <c r="R829" s="252"/>
      <c r="S829" s="252"/>
      <c r="T829" s="25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4" t="s">
        <v>243</v>
      </c>
      <c r="AU829" s="254" t="s">
        <v>86</v>
      </c>
      <c r="AV829" s="13" t="s">
        <v>86</v>
      </c>
      <c r="AW829" s="13" t="s">
        <v>32</v>
      </c>
      <c r="AX829" s="13" t="s">
        <v>77</v>
      </c>
      <c r="AY829" s="254" t="s">
        <v>235</v>
      </c>
    </row>
    <row r="830" s="14" customFormat="1">
      <c r="A830" s="14"/>
      <c r="B830" s="255"/>
      <c r="C830" s="256"/>
      <c r="D830" s="245" t="s">
        <v>243</v>
      </c>
      <c r="E830" s="257" t="s">
        <v>1</v>
      </c>
      <c r="F830" s="258" t="s">
        <v>245</v>
      </c>
      <c r="G830" s="256"/>
      <c r="H830" s="259">
        <v>105.149</v>
      </c>
      <c r="I830" s="260"/>
      <c r="J830" s="256"/>
      <c r="K830" s="256"/>
      <c r="L830" s="261"/>
      <c r="M830" s="262"/>
      <c r="N830" s="263"/>
      <c r="O830" s="263"/>
      <c r="P830" s="263"/>
      <c r="Q830" s="263"/>
      <c r="R830" s="263"/>
      <c r="S830" s="263"/>
      <c r="T830" s="26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65" t="s">
        <v>243</v>
      </c>
      <c r="AU830" s="265" t="s">
        <v>86</v>
      </c>
      <c r="AV830" s="14" t="s">
        <v>241</v>
      </c>
      <c r="AW830" s="14" t="s">
        <v>32</v>
      </c>
      <c r="AX830" s="14" t="s">
        <v>84</v>
      </c>
      <c r="AY830" s="265" t="s">
        <v>235</v>
      </c>
    </row>
    <row r="831" s="2" customFormat="1" ht="49.05" customHeight="1">
      <c r="A831" s="39"/>
      <c r="B831" s="40"/>
      <c r="C831" s="229" t="s">
        <v>950</v>
      </c>
      <c r="D831" s="229" t="s">
        <v>237</v>
      </c>
      <c r="E831" s="230" t="s">
        <v>6124</v>
      </c>
      <c r="F831" s="231" t="s">
        <v>6125</v>
      </c>
      <c r="G831" s="232" t="s">
        <v>174</v>
      </c>
      <c r="H831" s="233">
        <v>179.81299999999999</v>
      </c>
      <c r="I831" s="234"/>
      <c r="J831" s="235">
        <f>ROUND(I831*H831,2)</f>
        <v>0</v>
      </c>
      <c r="K831" s="236"/>
      <c r="L831" s="45"/>
      <c r="M831" s="237" t="s">
        <v>1</v>
      </c>
      <c r="N831" s="238" t="s">
        <v>42</v>
      </c>
      <c r="O831" s="92"/>
      <c r="P831" s="239">
        <f>O831*H831</f>
        <v>0</v>
      </c>
      <c r="Q831" s="239">
        <v>0</v>
      </c>
      <c r="R831" s="239">
        <f>Q831*H831</f>
        <v>0</v>
      </c>
      <c r="S831" s="239">
        <v>0</v>
      </c>
      <c r="T831" s="240">
        <f>S831*H831</f>
        <v>0</v>
      </c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R831" s="241" t="s">
        <v>241</v>
      </c>
      <c r="AT831" s="241" t="s">
        <v>237</v>
      </c>
      <c r="AU831" s="241" t="s">
        <v>86</v>
      </c>
      <c r="AY831" s="18" t="s">
        <v>235</v>
      </c>
      <c r="BE831" s="242">
        <f>IF(N831="základní",J831,0)</f>
        <v>0</v>
      </c>
      <c r="BF831" s="242">
        <f>IF(N831="snížená",J831,0)</f>
        <v>0</v>
      </c>
      <c r="BG831" s="242">
        <f>IF(N831="zákl. přenesená",J831,0)</f>
        <v>0</v>
      </c>
      <c r="BH831" s="242">
        <f>IF(N831="sníž. přenesená",J831,0)</f>
        <v>0</v>
      </c>
      <c r="BI831" s="242">
        <f>IF(N831="nulová",J831,0)</f>
        <v>0</v>
      </c>
      <c r="BJ831" s="18" t="s">
        <v>84</v>
      </c>
      <c r="BK831" s="242">
        <f>ROUND(I831*H831,2)</f>
        <v>0</v>
      </c>
      <c r="BL831" s="18" t="s">
        <v>241</v>
      </c>
      <c r="BM831" s="241" t="s">
        <v>6126</v>
      </c>
    </row>
    <row r="832" s="13" customFormat="1">
      <c r="A832" s="13"/>
      <c r="B832" s="243"/>
      <c r="C832" s="244"/>
      <c r="D832" s="245" t="s">
        <v>243</v>
      </c>
      <c r="E832" s="246" t="s">
        <v>1</v>
      </c>
      <c r="F832" s="247" t="s">
        <v>6127</v>
      </c>
      <c r="G832" s="244"/>
      <c r="H832" s="248">
        <v>53.813000000000002</v>
      </c>
      <c r="I832" s="249"/>
      <c r="J832" s="244"/>
      <c r="K832" s="244"/>
      <c r="L832" s="250"/>
      <c r="M832" s="251"/>
      <c r="N832" s="252"/>
      <c r="O832" s="252"/>
      <c r="P832" s="252"/>
      <c r="Q832" s="252"/>
      <c r="R832" s="252"/>
      <c r="S832" s="252"/>
      <c r="T832" s="25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4" t="s">
        <v>243</v>
      </c>
      <c r="AU832" s="254" t="s">
        <v>86</v>
      </c>
      <c r="AV832" s="13" t="s">
        <v>86</v>
      </c>
      <c r="AW832" s="13" t="s">
        <v>32</v>
      </c>
      <c r="AX832" s="13" t="s">
        <v>77</v>
      </c>
      <c r="AY832" s="254" t="s">
        <v>235</v>
      </c>
    </row>
    <row r="833" s="16" customFormat="1">
      <c r="A833" s="16"/>
      <c r="B833" s="276"/>
      <c r="C833" s="277"/>
      <c r="D833" s="245" t="s">
        <v>243</v>
      </c>
      <c r="E833" s="278" t="s">
        <v>1</v>
      </c>
      <c r="F833" s="279" t="s">
        <v>492</v>
      </c>
      <c r="G833" s="277"/>
      <c r="H833" s="280">
        <v>53.813000000000002</v>
      </c>
      <c r="I833" s="281"/>
      <c r="J833" s="277"/>
      <c r="K833" s="277"/>
      <c r="L833" s="282"/>
      <c r="M833" s="283"/>
      <c r="N833" s="284"/>
      <c r="O833" s="284"/>
      <c r="P833" s="284"/>
      <c r="Q833" s="284"/>
      <c r="R833" s="284"/>
      <c r="S833" s="284"/>
      <c r="T833" s="285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T833" s="286" t="s">
        <v>243</v>
      </c>
      <c r="AU833" s="286" t="s">
        <v>86</v>
      </c>
      <c r="AV833" s="16" t="s">
        <v>250</v>
      </c>
      <c r="AW833" s="16" t="s">
        <v>32</v>
      </c>
      <c r="AX833" s="16" t="s">
        <v>77</v>
      </c>
      <c r="AY833" s="286" t="s">
        <v>235</v>
      </c>
    </row>
    <row r="834" s="13" customFormat="1">
      <c r="A834" s="13"/>
      <c r="B834" s="243"/>
      <c r="C834" s="244"/>
      <c r="D834" s="245" t="s">
        <v>243</v>
      </c>
      <c r="E834" s="246" t="s">
        <v>1</v>
      </c>
      <c r="F834" s="247" t="s">
        <v>6128</v>
      </c>
      <c r="G834" s="244"/>
      <c r="H834" s="248">
        <v>126</v>
      </c>
      <c r="I834" s="249"/>
      <c r="J834" s="244"/>
      <c r="K834" s="244"/>
      <c r="L834" s="250"/>
      <c r="M834" s="251"/>
      <c r="N834" s="252"/>
      <c r="O834" s="252"/>
      <c r="P834" s="252"/>
      <c r="Q834" s="252"/>
      <c r="R834" s="252"/>
      <c r="S834" s="252"/>
      <c r="T834" s="25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54" t="s">
        <v>243</v>
      </c>
      <c r="AU834" s="254" t="s">
        <v>86</v>
      </c>
      <c r="AV834" s="13" t="s">
        <v>86</v>
      </c>
      <c r="AW834" s="13" t="s">
        <v>32</v>
      </c>
      <c r="AX834" s="13" t="s">
        <v>77</v>
      </c>
      <c r="AY834" s="254" t="s">
        <v>235</v>
      </c>
    </row>
    <row r="835" s="14" customFormat="1">
      <c r="A835" s="14"/>
      <c r="B835" s="255"/>
      <c r="C835" s="256"/>
      <c r="D835" s="245" t="s">
        <v>243</v>
      </c>
      <c r="E835" s="257" t="s">
        <v>1</v>
      </c>
      <c r="F835" s="258" t="s">
        <v>245</v>
      </c>
      <c r="G835" s="256"/>
      <c r="H835" s="259">
        <v>179.81299999999999</v>
      </c>
      <c r="I835" s="260"/>
      <c r="J835" s="256"/>
      <c r="K835" s="256"/>
      <c r="L835" s="261"/>
      <c r="M835" s="262"/>
      <c r="N835" s="263"/>
      <c r="O835" s="263"/>
      <c r="P835" s="263"/>
      <c r="Q835" s="263"/>
      <c r="R835" s="263"/>
      <c r="S835" s="263"/>
      <c r="T835" s="26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65" t="s">
        <v>243</v>
      </c>
      <c r="AU835" s="265" t="s">
        <v>86</v>
      </c>
      <c r="AV835" s="14" t="s">
        <v>241</v>
      </c>
      <c r="AW835" s="14" t="s">
        <v>32</v>
      </c>
      <c r="AX835" s="14" t="s">
        <v>84</v>
      </c>
      <c r="AY835" s="265" t="s">
        <v>235</v>
      </c>
    </row>
    <row r="836" s="2" customFormat="1" ht="16.5" customHeight="1">
      <c r="A836" s="39"/>
      <c r="B836" s="40"/>
      <c r="C836" s="287" t="s">
        <v>954</v>
      </c>
      <c r="D836" s="287" t="s">
        <v>518</v>
      </c>
      <c r="E836" s="288" t="s">
        <v>6129</v>
      </c>
      <c r="F836" s="289" t="s">
        <v>6130</v>
      </c>
      <c r="G836" s="290" t="s">
        <v>174</v>
      </c>
      <c r="H836" s="291">
        <v>54.350999999999999</v>
      </c>
      <c r="I836" s="292"/>
      <c r="J836" s="293">
        <f>ROUND(I836*H836,2)</f>
        <v>0</v>
      </c>
      <c r="K836" s="294"/>
      <c r="L836" s="295"/>
      <c r="M836" s="296" t="s">
        <v>1</v>
      </c>
      <c r="N836" s="297" t="s">
        <v>42</v>
      </c>
      <c r="O836" s="92"/>
      <c r="P836" s="239">
        <f>O836*H836</f>
        <v>0</v>
      </c>
      <c r="Q836" s="239">
        <v>0</v>
      </c>
      <c r="R836" s="239">
        <f>Q836*H836</f>
        <v>0</v>
      </c>
      <c r="S836" s="239">
        <v>0</v>
      </c>
      <c r="T836" s="240">
        <f>S836*H836</f>
        <v>0</v>
      </c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R836" s="241" t="s">
        <v>281</v>
      </c>
      <c r="AT836" s="241" t="s">
        <v>518</v>
      </c>
      <c r="AU836" s="241" t="s">
        <v>86</v>
      </c>
      <c r="AY836" s="18" t="s">
        <v>235</v>
      </c>
      <c r="BE836" s="242">
        <f>IF(N836="základní",J836,0)</f>
        <v>0</v>
      </c>
      <c r="BF836" s="242">
        <f>IF(N836="snížená",J836,0)</f>
        <v>0</v>
      </c>
      <c r="BG836" s="242">
        <f>IF(N836="zákl. přenesená",J836,0)</f>
        <v>0</v>
      </c>
      <c r="BH836" s="242">
        <f>IF(N836="sníž. přenesená",J836,0)</f>
        <v>0</v>
      </c>
      <c r="BI836" s="242">
        <f>IF(N836="nulová",J836,0)</f>
        <v>0</v>
      </c>
      <c r="BJ836" s="18" t="s">
        <v>84</v>
      </c>
      <c r="BK836" s="242">
        <f>ROUND(I836*H836,2)</f>
        <v>0</v>
      </c>
      <c r="BL836" s="18" t="s">
        <v>241</v>
      </c>
      <c r="BM836" s="241" t="s">
        <v>6131</v>
      </c>
    </row>
    <row r="837" s="13" customFormat="1">
      <c r="A837" s="13"/>
      <c r="B837" s="243"/>
      <c r="C837" s="244"/>
      <c r="D837" s="245" t="s">
        <v>243</v>
      </c>
      <c r="E837" s="246" t="s">
        <v>1</v>
      </c>
      <c r="F837" s="247" t="s">
        <v>6132</v>
      </c>
      <c r="G837" s="244"/>
      <c r="H837" s="248">
        <v>54.350999999999999</v>
      </c>
      <c r="I837" s="249"/>
      <c r="J837" s="244"/>
      <c r="K837" s="244"/>
      <c r="L837" s="250"/>
      <c r="M837" s="251"/>
      <c r="N837" s="252"/>
      <c r="O837" s="252"/>
      <c r="P837" s="252"/>
      <c r="Q837" s="252"/>
      <c r="R837" s="252"/>
      <c r="S837" s="252"/>
      <c r="T837" s="25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4" t="s">
        <v>243</v>
      </c>
      <c r="AU837" s="254" t="s">
        <v>86</v>
      </c>
      <c r="AV837" s="13" t="s">
        <v>86</v>
      </c>
      <c r="AW837" s="13" t="s">
        <v>32</v>
      </c>
      <c r="AX837" s="13" t="s">
        <v>77</v>
      </c>
      <c r="AY837" s="254" t="s">
        <v>235</v>
      </c>
    </row>
    <row r="838" s="14" customFormat="1">
      <c r="A838" s="14"/>
      <c r="B838" s="255"/>
      <c r="C838" s="256"/>
      <c r="D838" s="245" t="s">
        <v>243</v>
      </c>
      <c r="E838" s="257" t="s">
        <v>1</v>
      </c>
      <c r="F838" s="258" t="s">
        <v>245</v>
      </c>
      <c r="G838" s="256"/>
      <c r="H838" s="259">
        <v>54.350999999999999</v>
      </c>
      <c r="I838" s="260"/>
      <c r="J838" s="256"/>
      <c r="K838" s="256"/>
      <c r="L838" s="261"/>
      <c r="M838" s="262"/>
      <c r="N838" s="263"/>
      <c r="O838" s="263"/>
      <c r="P838" s="263"/>
      <c r="Q838" s="263"/>
      <c r="R838" s="263"/>
      <c r="S838" s="263"/>
      <c r="T838" s="26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65" t="s">
        <v>243</v>
      </c>
      <c r="AU838" s="265" t="s">
        <v>86</v>
      </c>
      <c r="AV838" s="14" t="s">
        <v>241</v>
      </c>
      <c r="AW838" s="14" t="s">
        <v>32</v>
      </c>
      <c r="AX838" s="14" t="s">
        <v>84</v>
      </c>
      <c r="AY838" s="265" t="s">
        <v>235</v>
      </c>
    </row>
    <row r="839" s="2" customFormat="1" ht="21.75" customHeight="1">
      <c r="A839" s="39"/>
      <c r="B839" s="40"/>
      <c r="C839" s="287" t="s">
        <v>1237</v>
      </c>
      <c r="D839" s="287" t="s">
        <v>518</v>
      </c>
      <c r="E839" s="288" t="s">
        <v>6133</v>
      </c>
      <c r="F839" s="289" t="s">
        <v>6134</v>
      </c>
      <c r="G839" s="290" t="s">
        <v>174</v>
      </c>
      <c r="H839" s="291">
        <v>127.26000000000001</v>
      </c>
      <c r="I839" s="292"/>
      <c r="J839" s="293">
        <f>ROUND(I839*H839,2)</f>
        <v>0</v>
      </c>
      <c r="K839" s="294"/>
      <c r="L839" s="295"/>
      <c r="M839" s="296" t="s">
        <v>1</v>
      </c>
      <c r="N839" s="297" t="s">
        <v>42</v>
      </c>
      <c r="O839" s="92"/>
      <c r="P839" s="239">
        <f>O839*H839</f>
        <v>0</v>
      </c>
      <c r="Q839" s="239">
        <v>0</v>
      </c>
      <c r="R839" s="239">
        <f>Q839*H839</f>
        <v>0</v>
      </c>
      <c r="S839" s="239">
        <v>0</v>
      </c>
      <c r="T839" s="240">
        <f>S839*H839</f>
        <v>0</v>
      </c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R839" s="241" t="s">
        <v>281</v>
      </c>
      <c r="AT839" s="241" t="s">
        <v>518</v>
      </c>
      <c r="AU839" s="241" t="s">
        <v>86</v>
      </c>
      <c r="AY839" s="18" t="s">
        <v>235</v>
      </c>
      <c r="BE839" s="242">
        <f>IF(N839="základní",J839,0)</f>
        <v>0</v>
      </c>
      <c r="BF839" s="242">
        <f>IF(N839="snížená",J839,0)</f>
        <v>0</v>
      </c>
      <c r="BG839" s="242">
        <f>IF(N839="zákl. přenesená",J839,0)</f>
        <v>0</v>
      </c>
      <c r="BH839" s="242">
        <f>IF(N839="sníž. přenesená",J839,0)</f>
        <v>0</v>
      </c>
      <c r="BI839" s="242">
        <f>IF(N839="nulová",J839,0)</f>
        <v>0</v>
      </c>
      <c r="BJ839" s="18" t="s">
        <v>84</v>
      </c>
      <c r="BK839" s="242">
        <f>ROUND(I839*H839,2)</f>
        <v>0</v>
      </c>
      <c r="BL839" s="18" t="s">
        <v>241</v>
      </c>
      <c r="BM839" s="241" t="s">
        <v>6135</v>
      </c>
    </row>
    <row r="840" s="13" customFormat="1">
      <c r="A840" s="13"/>
      <c r="B840" s="243"/>
      <c r="C840" s="244"/>
      <c r="D840" s="245" t="s">
        <v>243</v>
      </c>
      <c r="E840" s="246" t="s">
        <v>1</v>
      </c>
      <c r="F840" s="247" t="s">
        <v>6136</v>
      </c>
      <c r="G840" s="244"/>
      <c r="H840" s="248">
        <v>127.26000000000001</v>
      </c>
      <c r="I840" s="249"/>
      <c r="J840" s="244"/>
      <c r="K840" s="244"/>
      <c r="L840" s="250"/>
      <c r="M840" s="251"/>
      <c r="N840" s="252"/>
      <c r="O840" s="252"/>
      <c r="P840" s="252"/>
      <c r="Q840" s="252"/>
      <c r="R840" s="252"/>
      <c r="S840" s="252"/>
      <c r="T840" s="25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4" t="s">
        <v>243</v>
      </c>
      <c r="AU840" s="254" t="s">
        <v>86</v>
      </c>
      <c r="AV840" s="13" t="s">
        <v>86</v>
      </c>
      <c r="AW840" s="13" t="s">
        <v>32</v>
      </c>
      <c r="AX840" s="13" t="s">
        <v>77</v>
      </c>
      <c r="AY840" s="254" t="s">
        <v>235</v>
      </c>
    </row>
    <row r="841" s="16" customFormat="1">
      <c r="A841" s="16"/>
      <c r="B841" s="276"/>
      <c r="C841" s="277"/>
      <c r="D841" s="245" t="s">
        <v>243</v>
      </c>
      <c r="E841" s="278" t="s">
        <v>1</v>
      </c>
      <c r="F841" s="279" t="s">
        <v>492</v>
      </c>
      <c r="G841" s="277"/>
      <c r="H841" s="280">
        <v>127.26000000000001</v>
      </c>
      <c r="I841" s="281"/>
      <c r="J841" s="277"/>
      <c r="K841" s="277"/>
      <c r="L841" s="282"/>
      <c r="M841" s="283"/>
      <c r="N841" s="284"/>
      <c r="O841" s="284"/>
      <c r="P841" s="284"/>
      <c r="Q841" s="284"/>
      <c r="R841" s="284"/>
      <c r="S841" s="284"/>
      <c r="T841" s="285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T841" s="286" t="s">
        <v>243</v>
      </c>
      <c r="AU841" s="286" t="s">
        <v>86</v>
      </c>
      <c r="AV841" s="16" t="s">
        <v>250</v>
      </c>
      <c r="AW841" s="16" t="s">
        <v>32</v>
      </c>
      <c r="AX841" s="16" t="s">
        <v>77</v>
      </c>
      <c r="AY841" s="286" t="s">
        <v>235</v>
      </c>
    </row>
    <row r="842" s="14" customFormat="1">
      <c r="A842" s="14"/>
      <c r="B842" s="255"/>
      <c r="C842" s="256"/>
      <c r="D842" s="245" t="s">
        <v>243</v>
      </c>
      <c r="E842" s="257" t="s">
        <v>1</v>
      </c>
      <c r="F842" s="258" t="s">
        <v>245</v>
      </c>
      <c r="G842" s="256"/>
      <c r="H842" s="259">
        <v>127.26000000000001</v>
      </c>
      <c r="I842" s="260"/>
      <c r="J842" s="256"/>
      <c r="K842" s="256"/>
      <c r="L842" s="261"/>
      <c r="M842" s="262"/>
      <c r="N842" s="263"/>
      <c r="O842" s="263"/>
      <c r="P842" s="263"/>
      <c r="Q842" s="263"/>
      <c r="R842" s="263"/>
      <c r="S842" s="263"/>
      <c r="T842" s="26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65" t="s">
        <v>243</v>
      </c>
      <c r="AU842" s="265" t="s">
        <v>86</v>
      </c>
      <c r="AV842" s="14" t="s">
        <v>241</v>
      </c>
      <c r="AW842" s="14" t="s">
        <v>32</v>
      </c>
      <c r="AX842" s="14" t="s">
        <v>84</v>
      </c>
      <c r="AY842" s="265" t="s">
        <v>235</v>
      </c>
    </row>
    <row r="843" s="2" customFormat="1" ht="24.15" customHeight="1">
      <c r="A843" s="39"/>
      <c r="B843" s="40"/>
      <c r="C843" s="229" t="s">
        <v>958</v>
      </c>
      <c r="D843" s="229" t="s">
        <v>237</v>
      </c>
      <c r="E843" s="230" t="s">
        <v>6137</v>
      </c>
      <c r="F843" s="231" t="s">
        <v>6138</v>
      </c>
      <c r="G843" s="232" t="s">
        <v>163</v>
      </c>
      <c r="H843" s="233">
        <v>39.209000000000003</v>
      </c>
      <c r="I843" s="234"/>
      <c r="J843" s="235">
        <f>ROUND(I843*H843,2)</f>
        <v>0</v>
      </c>
      <c r="K843" s="236"/>
      <c r="L843" s="45"/>
      <c r="M843" s="237" t="s">
        <v>1</v>
      </c>
      <c r="N843" s="238" t="s">
        <v>42</v>
      </c>
      <c r="O843" s="92"/>
      <c r="P843" s="239">
        <f>O843*H843</f>
        <v>0</v>
      </c>
      <c r="Q843" s="239">
        <v>0</v>
      </c>
      <c r="R843" s="239">
        <f>Q843*H843</f>
        <v>0</v>
      </c>
      <c r="S843" s="239">
        <v>0</v>
      </c>
      <c r="T843" s="240">
        <f>S843*H843</f>
        <v>0</v>
      </c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R843" s="241" t="s">
        <v>241</v>
      </c>
      <c r="AT843" s="241" t="s">
        <v>237</v>
      </c>
      <c r="AU843" s="241" t="s">
        <v>86</v>
      </c>
      <c r="AY843" s="18" t="s">
        <v>235</v>
      </c>
      <c r="BE843" s="242">
        <f>IF(N843="základní",J843,0)</f>
        <v>0</v>
      </c>
      <c r="BF843" s="242">
        <f>IF(N843="snížená",J843,0)</f>
        <v>0</v>
      </c>
      <c r="BG843" s="242">
        <f>IF(N843="zákl. přenesená",J843,0)</f>
        <v>0</v>
      </c>
      <c r="BH843" s="242">
        <f>IF(N843="sníž. přenesená",J843,0)</f>
        <v>0</v>
      </c>
      <c r="BI843" s="242">
        <f>IF(N843="nulová",J843,0)</f>
        <v>0</v>
      </c>
      <c r="BJ843" s="18" t="s">
        <v>84</v>
      </c>
      <c r="BK843" s="242">
        <f>ROUND(I843*H843,2)</f>
        <v>0</v>
      </c>
      <c r="BL843" s="18" t="s">
        <v>241</v>
      </c>
      <c r="BM843" s="241" t="s">
        <v>6139</v>
      </c>
    </row>
    <row r="844" s="13" customFormat="1">
      <c r="A844" s="13"/>
      <c r="B844" s="243"/>
      <c r="C844" s="244"/>
      <c r="D844" s="245" t="s">
        <v>243</v>
      </c>
      <c r="E844" s="246" t="s">
        <v>1</v>
      </c>
      <c r="F844" s="247" t="s">
        <v>6140</v>
      </c>
      <c r="G844" s="244"/>
      <c r="H844" s="248">
        <v>35.215000000000003</v>
      </c>
      <c r="I844" s="249"/>
      <c r="J844" s="244"/>
      <c r="K844" s="244"/>
      <c r="L844" s="250"/>
      <c r="M844" s="251"/>
      <c r="N844" s="252"/>
      <c r="O844" s="252"/>
      <c r="P844" s="252"/>
      <c r="Q844" s="252"/>
      <c r="R844" s="252"/>
      <c r="S844" s="252"/>
      <c r="T844" s="25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54" t="s">
        <v>243</v>
      </c>
      <c r="AU844" s="254" t="s">
        <v>86</v>
      </c>
      <c r="AV844" s="13" t="s">
        <v>86</v>
      </c>
      <c r="AW844" s="13" t="s">
        <v>32</v>
      </c>
      <c r="AX844" s="13" t="s">
        <v>77</v>
      </c>
      <c r="AY844" s="254" t="s">
        <v>235</v>
      </c>
    </row>
    <row r="845" s="13" customFormat="1">
      <c r="A845" s="13"/>
      <c r="B845" s="243"/>
      <c r="C845" s="244"/>
      <c r="D845" s="245" t="s">
        <v>243</v>
      </c>
      <c r="E845" s="246" t="s">
        <v>1</v>
      </c>
      <c r="F845" s="247" t="s">
        <v>6141</v>
      </c>
      <c r="G845" s="244"/>
      <c r="H845" s="248">
        <v>3.4249999999999998</v>
      </c>
      <c r="I845" s="249"/>
      <c r="J845" s="244"/>
      <c r="K845" s="244"/>
      <c r="L845" s="250"/>
      <c r="M845" s="251"/>
      <c r="N845" s="252"/>
      <c r="O845" s="252"/>
      <c r="P845" s="252"/>
      <c r="Q845" s="252"/>
      <c r="R845" s="252"/>
      <c r="S845" s="252"/>
      <c r="T845" s="25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54" t="s">
        <v>243</v>
      </c>
      <c r="AU845" s="254" t="s">
        <v>86</v>
      </c>
      <c r="AV845" s="13" t="s">
        <v>86</v>
      </c>
      <c r="AW845" s="13" t="s">
        <v>32</v>
      </c>
      <c r="AX845" s="13" t="s">
        <v>77</v>
      </c>
      <c r="AY845" s="254" t="s">
        <v>235</v>
      </c>
    </row>
    <row r="846" s="13" customFormat="1">
      <c r="A846" s="13"/>
      <c r="B846" s="243"/>
      <c r="C846" s="244"/>
      <c r="D846" s="245" t="s">
        <v>243</v>
      </c>
      <c r="E846" s="246" t="s">
        <v>1</v>
      </c>
      <c r="F846" s="247" t="s">
        <v>6142</v>
      </c>
      <c r="G846" s="244"/>
      <c r="H846" s="248">
        <v>0.56899999999999995</v>
      </c>
      <c r="I846" s="249"/>
      <c r="J846" s="244"/>
      <c r="K846" s="244"/>
      <c r="L846" s="250"/>
      <c r="M846" s="251"/>
      <c r="N846" s="252"/>
      <c r="O846" s="252"/>
      <c r="P846" s="252"/>
      <c r="Q846" s="252"/>
      <c r="R846" s="252"/>
      <c r="S846" s="252"/>
      <c r="T846" s="25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4" t="s">
        <v>243</v>
      </c>
      <c r="AU846" s="254" t="s">
        <v>86</v>
      </c>
      <c r="AV846" s="13" t="s">
        <v>86</v>
      </c>
      <c r="AW846" s="13" t="s">
        <v>32</v>
      </c>
      <c r="AX846" s="13" t="s">
        <v>77</v>
      </c>
      <c r="AY846" s="254" t="s">
        <v>235</v>
      </c>
    </row>
    <row r="847" s="16" customFormat="1">
      <c r="A847" s="16"/>
      <c r="B847" s="276"/>
      <c r="C847" s="277"/>
      <c r="D847" s="245" t="s">
        <v>243</v>
      </c>
      <c r="E847" s="278" t="s">
        <v>1</v>
      </c>
      <c r="F847" s="279" t="s">
        <v>492</v>
      </c>
      <c r="G847" s="277"/>
      <c r="H847" s="280">
        <v>39.209000000000003</v>
      </c>
      <c r="I847" s="281"/>
      <c r="J847" s="277"/>
      <c r="K847" s="277"/>
      <c r="L847" s="282"/>
      <c r="M847" s="283"/>
      <c r="N847" s="284"/>
      <c r="O847" s="284"/>
      <c r="P847" s="284"/>
      <c r="Q847" s="284"/>
      <c r="R847" s="284"/>
      <c r="S847" s="284"/>
      <c r="T847" s="285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T847" s="286" t="s">
        <v>243</v>
      </c>
      <c r="AU847" s="286" t="s">
        <v>86</v>
      </c>
      <c r="AV847" s="16" t="s">
        <v>250</v>
      </c>
      <c r="AW847" s="16" t="s">
        <v>32</v>
      </c>
      <c r="AX847" s="16" t="s">
        <v>77</v>
      </c>
      <c r="AY847" s="286" t="s">
        <v>235</v>
      </c>
    </row>
    <row r="848" s="14" customFormat="1">
      <c r="A848" s="14"/>
      <c r="B848" s="255"/>
      <c r="C848" s="256"/>
      <c r="D848" s="245" t="s">
        <v>243</v>
      </c>
      <c r="E848" s="257" t="s">
        <v>1</v>
      </c>
      <c r="F848" s="258" t="s">
        <v>245</v>
      </c>
      <c r="G848" s="256"/>
      <c r="H848" s="259">
        <v>39.209000000000003</v>
      </c>
      <c r="I848" s="260"/>
      <c r="J848" s="256"/>
      <c r="K848" s="256"/>
      <c r="L848" s="261"/>
      <c r="M848" s="262"/>
      <c r="N848" s="263"/>
      <c r="O848" s="263"/>
      <c r="P848" s="263"/>
      <c r="Q848" s="263"/>
      <c r="R848" s="263"/>
      <c r="S848" s="263"/>
      <c r="T848" s="26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65" t="s">
        <v>243</v>
      </c>
      <c r="AU848" s="265" t="s">
        <v>86</v>
      </c>
      <c r="AV848" s="14" t="s">
        <v>241</v>
      </c>
      <c r="AW848" s="14" t="s">
        <v>32</v>
      </c>
      <c r="AX848" s="14" t="s">
        <v>84</v>
      </c>
      <c r="AY848" s="265" t="s">
        <v>235</v>
      </c>
    </row>
    <row r="849" s="2" customFormat="1" ht="37.8" customHeight="1">
      <c r="A849" s="39"/>
      <c r="B849" s="40"/>
      <c r="C849" s="229" t="s">
        <v>964</v>
      </c>
      <c r="D849" s="229" t="s">
        <v>237</v>
      </c>
      <c r="E849" s="230" t="s">
        <v>6143</v>
      </c>
      <c r="F849" s="231" t="s">
        <v>6144</v>
      </c>
      <c r="G849" s="232" t="s">
        <v>174</v>
      </c>
      <c r="H849" s="233">
        <v>189.52500000000001</v>
      </c>
      <c r="I849" s="234"/>
      <c r="J849" s="235">
        <f>ROUND(I849*H849,2)</f>
        <v>0</v>
      </c>
      <c r="K849" s="236"/>
      <c r="L849" s="45"/>
      <c r="M849" s="237" t="s">
        <v>1</v>
      </c>
      <c r="N849" s="238" t="s">
        <v>42</v>
      </c>
      <c r="O849" s="92"/>
      <c r="P849" s="239">
        <f>O849*H849</f>
        <v>0</v>
      </c>
      <c r="Q849" s="239">
        <v>0</v>
      </c>
      <c r="R849" s="239">
        <f>Q849*H849</f>
        <v>0</v>
      </c>
      <c r="S849" s="239">
        <v>0</v>
      </c>
      <c r="T849" s="240">
        <f>S849*H849</f>
        <v>0</v>
      </c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R849" s="241" t="s">
        <v>241</v>
      </c>
      <c r="AT849" s="241" t="s">
        <v>237</v>
      </c>
      <c r="AU849" s="241" t="s">
        <v>86</v>
      </c>
      <c r="AY849" s="18" t="s">
        <v>235</v>
      </c>
      <c r="BE849" s="242">
        <f>IF(N849="základní",J849,0)</f>
        <v>0</v>
      </c>
      <c r="BF849" s="242">
        <f>IF(N849="snížená",J849,0)</f>
        <v>0</v>
      </c>
      <c r="BG849" s="242">
        <f>IF(N849="zákl. přenesená",J849,0)</f>
        <v>0</v>
      </c>
      <c r="BH849" s="242">
        <f>IF(N849="sníž. přenesená",J849,0)</f>
        <v>0</v>
      </c>
      <c r="BI849" s="242">
        <f>IF(N849="nulová",J849,0)</f>
        <v>0</v>
      </c>
      <c r="BJ849" s="18" t="s">
        <v>84</v>
      </c>
      <c r="BK849" s="242">
        <f>ROUND(I849*H849,2)</f>
        <v>0</v>
      </c>
      <c r="BL849" s="18" t="s">
        <v>241</v>
      </c>
      <c r="BM849" s="241" t="s">
        <v>6145</v>
      </c>
    </row>
    <row r="850" s="13" customFormat="1">
      <c r="A850" s="13"/>
      <c r="B850" s="243"/>
      <c r="C850" s="244"/>
      <c r="D850" s="245" t="s">
        <v>243</v>
      </c>
      <c r="E850" s="246" t="s">
        <v>1</v>
      </c>
      <c r="F850" s="247" t="s">
        <v>6146</v>
      </c>
      <c r="G850" s="244"/>
      <c r="H850" s="248">
        <v>189.52500000000001</v>
      </c>
      <c r="I850" s="249"/>
      <c r="J850" s="244"/>
      <c r="K850" s="244"/>
      <c r="L850" s="250"/>
      <c r="M850" s="251"/>
      <c r="N850" s="252"/>
      <c r="O850" s="252"/>
      <c r="P850" s="252"/>
      <c r="Q850" s="252"/>
      <c r="R850" s="252"/>
      <c r="S850" s="252"/>
      <c r="T850" s="25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54" t="s">
        <v>243</v>
      </c>
      <c r="AU850" s="254" t="s">
        <v>86</v>
      </c>
      <c r="AV850" s="13" t="s">
        <v>86</v>
      </c>
      <c r="AW850" s="13" t="s">
        <v>32</v>
      </c>
      <c r="AX850" s="13" t="s">
        <v>77</v>
      </c>
      <c r="AY850" s="254" t="s">
        <v>235</v>
      </c>
    </row>
    <row r="851" s="14" customFormat="1">
      <c r="A851" s="14"/>
      <c r="B851" s="255"/>
      <c r="C851" s="256"/>
      <c r="D851" s="245" t="s">
        <v>243</v>
      </c>
      <c r="E851" s="257" t="s">
        <v>1</v>
      </c>
      <c r="F851" s="258" t="s">
        <v>245</v>
      </c>
      <c r="G851" s="256"/>
      <c r="H851" s="259">
        <v>189.52500000000001</v>
      </c>
      <c r="I851" s="260"/>
      <c r="J851" s="256"/>
      <c r="K851" s="256"/>
      <c r="L851" s="261"/>
      <c r="M851" s="262"/>
      <c r="N851" s="263"/>
      <c r="O851" s="263"/>
      <c r="P851" s="263"/>
      <c r="Q851" s="263"/>
      <c r="R851" s="263"/>
      <c r="S851" s="263"/>
      <c r="T851" s="26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65" t="s">
        <v>243</v>
      </c>
      <c r="AU851" s="265" t="s">
        <v>86</v>
      </c>
      <c r="AV851" s="14" t="s">
        <v>241</v>
      </c>
      <c r="AW851" s="14" t="s">
        <v>32</v>
      </c>
      <c r="AX851" s="14" t="s">
        <v>84</v>
      </c>
      <c r="AY851" s="265" t="s">
        <v>235</v>
      </c>
    </row>
    <row r="852" s="2" customFormat="1" ht="55.5" customHeight="1">
      <c r="A852" s="39"/>
      <c r="B852" s="40"/>
      <c r="C852" s="229" t="s">
        <v>968</v>
      </c>
      <c r="D852" s="229" t="s">
        <v>237</v>
      </c>
      <c r="E852" s="230" t="s">
        <v>6147</v>
      </c>
      <c r="F852" s="231" t="s">
        <v>6148</v>
      </c>
      <c r="G852" s="232" t="s">
        <v>174</v>
      </c>
      <c r="H852" s="233">
        <v>189.52500000000001</v>
      </c>
      <c r="I852" s="234"/>
      <c r="J852" s="235">
        <f>ROUND(I852*H852,2)</f>
        <v>0</v>
      </c>
      <c r="K852" s="236"/>
      <c r="L852" s="45"/>
      <c r="M852" s="237" t="s">
        <v>1</v>
      </c>
      <c r="N852" s="238" t="s">
        <v>42</v>
      </c>
      <c r="O852" s="92"/>
      <c r="P852" s="239">
        <f>O852*H852</f>
        <v>0</v>
      </c>
      <c r="Q852" s="239">
        <v>0</v>
      </c>
      <c r="R852" s="239">
        <f>Q852*H852</f>
        <v>0</v>
      </c>
      <c r="S852" s="239">
        <v>0</v>
      </c>
      <c r="T852" s="240">
        <f>S852*H852</f>
        <v>0</v>
      </c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R852" s="241" t="s">
        <v>241</v>
      </c>
      <c r="AT852" s="241" t="s">
        <v>237</v>
      </c>
      <c r="AU852" s="241" t="s">
        <v>86</v>
      </c>
      <c r="AY852" s="18" t="s">
        <v>235</v>
      </c>
      <c r="BE852" s="242">
        <f>IF(N852="základní",J852,0)</f>
        <v>0</v>
      </c>
      <c r="BF852" s="242">
        <f>IF(N852="snížená",J852,0)</f>
        <v>0</v>
      </c>
      <c r="BG852" s="242">
        <f>IF(N852="zákl. přenesená",J852,0)</f>
        <v>0</v>
      </c>
      <c r="BH852" s="242">
        <f>IF(N852="sníž. přenesená",J852,0)</f>
        <v>0</v>
      </c>
      <c r="BI852" s="242">
        <f>IF(N852="nulová",J852,0)</f>
        <v>0</v>
      </c>
      <c r="BJ852" s="18" t="s">
        <v>84</v>
      </c>
      <c r="BK852" s="242">
        <f>ROUND(I852*H852,2)</f>
        <v>0</v>
      </c>
      <c r="BL852" s="18" t="s">
        <v>241</v>
      </c>
      <c r="BM852" s="241" t="s">
        <v>6149</v>
      </c>
    </row>
    <row r="853" s="13" customFormat="1">
      <c r="A853" s="13"/>
      <c r="B853" s="243"/>
      <c r="C853" s="244"/>
      <c r="D853" s="245" t="s">
        <v>243</v>
      </c>
      <c r="E853" s="246" t="s">
        <v>1</v>
      </c>
      <c r="F853" s="247" t="s">
        <v>6146</v>
      </c>
      <c r="G853" s="244"/>
      <c r="H853" s="248">
        <v>189.52500000000001</v>
      </c>
      <c r="I853" s="249"/>
      <c r="J853" s="244"/>
      <c r="K853" s="244"/>
      <c r="L853" s="250"/>
      <c r="M853" s="251"/>
      <c r="N853" s="252"/>
      <c r="O853" s="252"/>
      <c r="P853" s="252"/>
      <c r="Q853" s="252"/>
      <c r="R853" s="252"/>
      <c r="S853" s="252"/>
      <c r="T853" s="25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4" t="s">
        <v>243</v>
      </c>
      <c r="AU853" s="254" t="s">
        <v>86</v>
      </c>
      <c r="AV853" s="13" t="s">
        <v>86</v>
      </c>
      <c r="AW853" s="13" t="s">
        <v>32</v>
      </c>
      <c r="AX853" s="13" t="s">
        <v>77</v>
      </c>
      <c r="AY853" s="254" t="s">
        <v>235</v>
      </c>
    </row>
    <row r="854" s="14" customFormat="1">
      <c r="A854" s="14"/>
      <c r="B854" s="255"/>
      <c r="C854" s="256"/>
      <c r="D854" s="245" t="s">
        <v>243</v>
      </c>
      <c r="E854" s="257" t="s">
        <v>1</v>
      </c>
      <c r="F854" s="258" t="s">
        <v>245</v>
      </c>
      <c r="G854" s="256"/>
      <c r="H854" s="259">
        <v>189.52500000000001</v>
      </c>
      <c r="I854" s="260"/>
      <c r="J854" s="256"/>
      <c r="K854" s="256"/>
      <c r="L854" s="261"/>
      <c r="M854" s="262"/>
      <c r="N854" s="263"/>
      <c r="O854" s="263"/>
      <c r="P854" s="263"/>
      <c r="Q854" s="263"/>
      <c r="R854" s="263"/>
      <c r="S854" s="263"/>
      <c r="T854" s="26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65" t="s">
        <v>243</v>
      </c>
      <c r="AU854" s="265" t="s">
        <v>86</v>
      </c>
      <c r="AV854" s="14" t="s">
        <v>241</v>
      </c>
      <c r="AW854" s="14" t="s">
        <v>32</v>
      </c>
      <c r="AX854" s="14" t="s">
        <v>84</v>
      </c>
      <c r="AY854" s="265" t="s">
        <v>235</v>
      </c>
    </row>
    <row r="855" s="2" customFormat="1" ht="24.15" customHeight="1">
      <c r="A855" s="39"/>
      <c r="B855" s="40"/>
      <c r="C855" s="229" t="s">
        <v>1276</v>
      </c>
      <c r="D855" s="229" t="s">
        <v>237</v>
      </c>
      <c r="E855" s="230" t="s">
        <v>6150</v>
      </c>
      <c r="F855" s="231" t="s">
        <v>6151</v>
      </c>
      <c r="G855" s="232" t="s">
        <v>174</v>
      </c>
      <c r="H855" s="233">
        <v>14.49</v>
      </c>
      <c r="I855" s="234"/>
      <c r="J855" s="235">
        <f>ROUND(I855*H855,2)</f>
        <v>0</v>
      </c>
      <c r="K855" s="236"/>
      <c r="L855" s="45"/>
      <c r="M855" s="237" t="s">
        <v>1</v>
      </c>
      <c r="N855" s="238" t="s">
        <v>42</v>
      </c>
      <c r="O855" s="92"/>
      <c r="P855" s="239">
        <f>O855*H855</f>
        <v>0</v>
      </c>
      <c r="Q855" s="239">
        <v>0</v>
      </c>
      <c r="R855" s="239">
        <f>Q855*H855</f>
        <v>0</v>
      </c>
      <c r="S855" s="239">
        <v>0</v>
      </c>
      <c r="T855" s="240">
        <f>S855*H855</f>
        <v>0</v>
      </c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R855" s="241" t="s">
        <v>241</v>
      </c>
      <c r="AT855" s="241" t="s">
        <v>237</v>
      </c>
      <c r="AU855" s="241" t="s">
        <v>86</v>
      </c>
      <c r="AY855" s="18" t="s">
        <v>235</v>
      </c>
      <c r="BE855" s="242">
        <f>IF(N855="základní",J855,0)</f>
        <v>0</v>
      </c>
      <c r="BF855" s="242">
        <f>IF(N855="snížená",J855,0)</f>
        <v>0</v>
      </c>
      <c r="BG855" s="242">
        <f>IF(N855="zákl. přenesená",J855,0)</f>
        <v>0</v>
      </c>
      <c r="BH855" s="242">
        <f>IF(N855="sníž. přenesená",J855,0)</f>
        <v>0</v>
      </c>
      <c r="BI855" s="242">
        <f>IF(N855="nulová",J855,0)</f>
        <v>0</v>
      </c>
      <c r="BJ855" s="18" t="s">
        <v>84</v>
      </c>
      <c r="BK855" s="242">
        <f>ROUND(I855*H855,2)</f>
        <v>0</v>
      </c>
      <c r="BL855" s="18" t="s">
        <v>241</v>
      </c>
      <c r="BM855" s="241" t="s">
        <v>6152</v>
      </c>
    </row>
    <row r="856" s="13" customFormat="1">
      <c r="A856" s="13"/>
      <c r="B856" s="243"/>
      <c r="C856" s="244"/>
      <c r="D856" s="245" t="s">
        <v>243</v>
      </c>
      <c r="E856" s="246" t="s">
        <v>1</v>
      </c>
      <c r="F856" s="247" t="s">
        <v>6153</v>
      </c>
      <c r="G856" s="244"/>
      <c r="H856" s="248">
        <v>14.49</v>
      </c>
      <c r="I856" s="249"/>
      <c r="J856" s="244"/>
      <c r="K856" s="244"/>
      <c r="L856" s="250"/>
      <c r="M856" s="251"/>
      <c r="N856" s="252"/>
      <c r="O856" s="252"/>
      <c r="P856" s="252"/>
      <c r="Q856" s="252"/>
      <c r="R856" s="252"/>
      <c r="S856" s="252"/>
      <c r="T856" s="25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4" t="s">
        <v>243</v>
      </c>
      <c r="AU856" s="254" t="s">
        <v>86</v>
      </c>
      <c r="AV856" s="13" t="s">
        <v>86</v>
      </c>
      <c r="AW856" s="13" t="s">
        <v>32</v>
      </c>
      <c r="AX856" s="13" t="s">
        <v>77</v>
      </c>
      <c r="AY856" s="254" t="s">
        <v>235</v>
      </c>
    </row>
    <row r="857" s="14" customFormat="1">
      <c r="A857" s="14"/>
      <c r="B857" s="255"/>
      <c r="C857" s="256"/>
      <c r="D857" s="245" t="s">
        <v>243</v>
      </c>
      <c r="E857" s="257" t="s">
        <v>1</v>
      </c>
      <c r="F857" s="258" t="s">
        <v>245</v>
      </c>
      <c r="G857" s="256"/>
      <c r="H857" s="259">
        <v>14.49</v>
      </c>
      <c r="I857" s="260"/>
      <c r="J857" s="256"/>
      <c r="K857" s="256"/>
      <c r="L857" s="261"/>
      <c r="M857" s="262"/>
      <c r="N857" s="263"/>
      <c r="O857" s="263"/>
      <c r="P857" s="263"/>
      <c r="Q857" s="263"/>
      <c r="R857" s="263"/>
      <c r="S857" s="263"/>
      <c r="T857" s="26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65" t="s">
        <v>243</v>
      </c>
      <c r="AU857" s="265" t="s">
        <v>86</v>
      </c>
      <c r="AV857" s="14" t="s">
        <v>241</v>
      </c>
      <c r="AW857" s="14" t="s">
        <v>32</v>
      </c>
      <c r="AX857" s="14" t="s">
        <v>84</v>
      </c>
      <c r="AY857" s="265" t="s">
        <v>235</v>
      </c>
    </row>
    <row r="858" s="2" customFormat="1" ht="24.15" customHeight="1">
      <c r="A858" s="39"/>
      <c r="B858" s="40"/>
      <c r="C858" s="229" t="s">
        <v>973</v>
      </c>
      <c r="D858" s="229" t="s">
        <v>237</v>
      </c>
      <c r="E858" s="230" t="s">
        <v>6154</v>
      </c>
      <c r="F858" s="231" t="s">
        <v>6155</v>
      </c>
      <c r="G858" s="232" t="s">
        <v>174</v>
      </c>
      <c r="H858" s="233">
        <v>158.23500000000001</v>
      </c>
      <c r="I858" s="234"/>
      <c r="J858" s="235">
        <f>ROUND(I858*H858,2)</f>
        <v>0</v>
      </c>
      <c r="K858" s="236"/>
      <c r="L858" s="45"/>
      <c r="M858" s="237" t="s">
        <v>1</v>
      </c>
      <c r="N858" s="238" t="s">
        <v>42</v>
      </c>
      <c r="O858" s="92"/>
      <c r="P858" s="239">
        <f>O858*H858</f>
        <v>0</v>
      </c>
      <c r="Q858" s="239">
        <v>0</v>
      </c>
      <c r="R858" s="239">
        <f>Q858*H858</f>
        <v>0</v>
      </c>
      <c r="S858" s="239">
        <v>0</v>
      </c>
      <c r="T858" s="240">
        <f>S858*H858</f>
        <v>0</v>
      </c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R858" s="241" t="s">
        <v>241</v>
      </c>
      <c r="AT858" s="241" t="s">
        <v>237</v>
      </c>
      <c r="AU858" s="241" t="s">
        <v>86</v>
      </c>
      <c r="AY858" s="18" t="s">
        <v>235</v>
      </c>
      <c r="BE858" s="242">
        <f>IF(N858="základní",J858,0)</f>
        <v>0</v>
      </c>
      <c r="BF858" s="242">
        <f>IF(N858="snížená",J858,0)</f>
        <v>0</v>
      </c>
      <c r="BG858" s="242">
        <f>IF(N858="zákl. přenesená",J858,0)</f>
        <v>0</v>
      </c>
      <c r="BH858" s="242">
        <f>IF(N858="sníž. přenesená",J858,0)</f>
        <v>0</v>
      </c>
      <c r="BI858" s="242">
        <f>IF(N858="nulová",J858,0)</f>
        <v>0</v>
      </c>
      <c r="BJ858" s="18" t="s">
        <v>84</v>
      </c>
      <c r="BK858" s="242">
        <f>ROUND(I858*H858,2)</f>
        <v>0</v>
      </c>
      <c r="BL858" s="18" t="s">
        <v>241</v>
      </c>
      <c r="BM858" s="241" t="s">
        <v>6156</v>
      </c>
    </row>
    <row r="859" s="13" customFormat="1">
      <c r="A859" s="13"/>
      <c r="B859" s="243"/>
      <c r="C859" s="244"/>
      <c r="D859" s="245" t="s">
        <v>243</v>
      </c>
      <c r="E859" s="246" t="s">
        <v>1</v>
      </c>
      <c r="F859" s="247" t="s">
        <v>6157</v>
      </c>
      <c r="G859" s="244"/>
      <c r="H859" s="248">
        <v>158.23500000000001</v>
      </c>
      <c r="I859" s="249"/>
      <c r="J859" s="244"/>
      <c r="K859" s="244"/>
      <c r="L859" s="250"/>
      <c r="M859" s="251"/>
      <c r="N859" s="252"/>
      <c r="O859" s="252"/>
      <c r="P859" s="252"/>
      <c r="Q859" s="252"/>
      <c r="R859" s="252"/>
      <c r="S859" s="252"/>
      <c r="T859" s="25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54" t="s">
        <v>243</v>
      </c>
      <c r="AU859" s="254" t="s">
        <v>86</v>
      </c>
      <c r="AV859" s="13" t="s">
        <v>86</v>
      </c>
      <c r="AW859" s="13" t="s">
        <v>32</v>
      </c>
      <c r="AX859" s="13" t="s">
        <v>77</v>
      </c>
      <c r="AY859" s="254" t="s">
        <v>235</v>
      </c>
    </row>
    <row r="860" s="14" customFormat="1">
      <c r="A860" s="14"/>
      <c r="B860" s="255"/>
      <c r="C860" s="256"/>
      <c r="D860" s="245" t="s">
        <v>243</v>
      </c>
      <c r="E860" s="257" t="s">
        <v>1</v>
      </c>
      <c r="F860" s="258" t="s">
        <v>245</v>
      </c>
      <c r="G860" s="256"/>
      <c r="H860" s="259">
        <v>158.23500000000001</v>
      </c>
      <c r="I860" s="260"/>
      <c r="J860" s="256"/>
      <c r="K860" s="256"/>
      <c r="L860" s="261"/>
      <c r="M860" s="262"/>
      <c r="N860" s="263"/>
      <c r="O860" s="263"/>
      <c r="P860" s="263"/>
      <c r="Q860" s="263"/>
      <c r="R860" s="263"/>
      <c r="S860" s="263"/>
      <c r="T860" s="26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65" t="s">
        <v>243</v>
      </c>
      <c r="AU860" s="265" t="s">
        <v>86</v>
      </c>
      <c r="AV860" s="14" t="s">
        <v>241</v>
      </c>
      <c r="AW860" s="14" t="s">
        <v>32</v>
      </c>
      <c r="AX860" s="14" t="s">
        <v>84</v>
      </c>
      <c r="AY860" s="265" t="s">
        <v>235</v>
      </c>
    </row>
    <row r="861" s="2" customFormat="1" ht="37.8" customHeight="1">
      <c r="A861" s="39"/>
      <c r="B861" s="40"/>
      <c r="C861" s="229" t="s">
        <v>975</v>
      </c>
      <c r="D861" s="229" t="s">
        <v>237</v>
      </c>
      <c r="E861" s="230" t="s">
        <v>6158</v>
      </c>
      <c r="F861" s="231" t="s">
        <v>6159</v>
      </c>
      <c r="G861" s="232" t="s">
        <v>240</v>
      </c>
      <c r="H861" s="233">
        <v>2</v>
      </c>
      <c r="I861" s="234"/>
      <c r="J861" s="235">
        <f>ROUND(I861*H861,2)</f>
        <v>0</v>
      </c>
      <c r="K861" s="236"/>
      <c r="L861" s="45"/>
      <c r="M861" s="237" t="s">
        <v>1</v>
      </c>
      <c r="N861" s="238" t="s">
        <v>42</v>
      </c>
      <c r="O861" s="92"/>
      <c r="P861" s="239">
        <f>O861*H861</f>
        <v>0</v>
      </c>
      <c r="Q861" s="239">
        <v>0</v>
      </c>
      <c r="R861" s="239">
        <f>Q861*H861</f>
        <v>0</v>
      </c>
      <c r="S861" s="239">
        <v>0</v>
      </c>
      <c r="T861" s="240">
        <f>S861*H861</f>
        <v>0</v>
      </c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R861" s="241" t="s">
        <v>241</v>
      </c>
      <c r="AT861" s="241" t="s">
        <v>237</v>
      </c>
      <c r="AU861" s="241" t="s">
        <v>86</v>
      </c>
      <c r="AY861" s="18" t="s">
        <v>235</v>
      </c>
      <c r="BE861" s="242">
        <f>IF(N861="základní",J861,0)</f>
        <v>0</v>
      </c>
      <c r="BF861" s="242">
        <f>IF(N861="snížená",J861,0)</f>
        <v>0</v>
      </c>
      <c r="BG861" s="242">
        <f>IF(N861="zákl. přenesená",J861,0)</f>
        <v>0</v>
      </c>
      <c r="BH861" s="242">
        <f>IF(N861="sníž. přenesená",J861,0)</f>
        <v>0</v>
      </c>
      <c r="BI861" s="242">
        <f>IF(N861="nulová",J861,0)</f>
        <v>0</v>
      </c>
      <c r="BJ861" s="18" t="s">
        <v>84</v>
      </c>
      <c r="BK861" s="242">
        <f>ROUND(I861*H861,2)</f>
        <v>0</v>
      </c>
      <c r="BL861" s="18" t="s">
        <v>241</v>
      </c>
      <c r="BM861" s="241" t="s">
        <v>6160</v>
      </c>
    </row>
    <row r="862" s="13" customFormat="1">
      <c r="A862" s="13"/>
      <c r="B862" s="243"/>
      <c r="C862" s="244"/>
      <c r="D862" s="245" t="s">
        <v>243</v>
      </c>
      <c r="E862" s="246" t="s">
        <v>1</v>
      </c>
      <c r="F862" s="247" t="s">
        <v>6161</v>
      </c>
      <c r="G862" s="244"/>
      <c r="H862" s="248">
        <v>1</v>
      </c>
      <c r="I862" s="249"/>
      <c r="J862" s="244"/>
      <c r="K862" s="244"/>
      <c r="L862" s="250"/>
      <c r="M862" s="251"/>
      <c r="N862" s="252"/>
      <c r="O862" s="252"/>
      <c r="P862" s="252"/>
      <c r="Q862" s="252"/>
      <c r="R862" s="252"/>
      <c r="S862" s="252"/>
      <c r="T862" s="25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54" t="s">
        <v>243</v>
      </c>
      <c r="AU862" s="254" t="s">
        <v>86</v>
      </c>
      <c r="AV862" s="13" t="s">
        <v>86</v>
      </c>
      <c r="AW862" s="13" t="s">
        <v>32</v>
      </c>
      <c r="AX862" s="13" t="s">
        <v>77</v>
      </c>
      <c r="AY862" s="254" t="s">
        <v>235</v>
      </c>
    </row>
    <row r="863" s="13" customFormat="1">
      <c r="A863" s="13"/>
      <c r="B863" s="243"/>
      <c r="C863" s="244"/>
      <c r="D863" s="245" t="s">
        <v>243</v>
      </c>
      <c r="E863" s="246" t="s">
        <v>1</v>
      </c>
      <c r="F863" s="247" t="s">
        <v>6162</v>
      </c>
      <c r="G863" s="244"/>
      <c r="H863" s="248">
        <v>1</v>
      </c>
      <c r="I863" s="249"/>
      <c r="J863" s="244"/>
      <c r="K863" s="244"/>
      <c r="L863" s="250"/>
      <c r="M863" s="251"/>
      <c r="N863" s="252"/>
      <c r="O863" s="252"/>
      <c r="P863" s="252"/>
      <c r="Q863" s="252"/>
      <c r="R863" s="252"/>
      <c r="S863" s="252"/>
      <c r="T863" s="25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54" t="s">
        <v>243</v>
      </c>
      <c r="AU863" s="254" t="s">
        <v>86</v>
      </c>
      <c r="AV863" s="13" t="s">
        <v>86</v>
      </c>
      <c r="AW863" s="13" t="s">
        <v>32</v>
      </c>
      <c r="AX863" s="13" t="s">
        <v>77</v>
      </c>
      <c r="AY863" s="254" t="s">
        <v>235</v>
      </c>
    </row>
    <row r="864" s="14" customFormat="1">
      <c r="A864" s="14"/>
      <c r="B864" s="255"/>
      <c r="C864" s="256"/>
      <c r="D864" s="245" t="s">
        <v>243</v>
      </c>
      <c r="E864" s="257" t="s">
        <v>1</v>
      </c>
      <c r="F864" s="258" t="s">
        <v>245</v>
      </c>
      <c r="G864" s="256"/>
      <c r="H864" s="259">
        <v>2</v>
      </c>
      <c r="I864" s="260"/>
      <c r="J864" s="256"/>
      <c r="K864" s="256"/>
      <c r="L864" s="261"/>
      <c r="M864" s="262"/>
      <c r="N864" s="263"/>
      <c r="O864" s="263"/>
      <c r="P864" s="263"/>
      <c r="Q864" s="263"/>
      <c r="R864" s="263"/>
      <c r="S864" s="263"/>
      <c r="T864" s="26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65" t="s">
        <v>243</v>
      </c>
      <c r="AU864" s="265" t="s">
        <v>86</v>
      </c>
      <c r="AV864" s="14" t="s">
        <v>241</v>
      </c>
      <c r="AW864" s="14" t="s">
        <v>32</v>
      </c>
      <c r="AX864" s="14" t="s">
        <v>84</v>
      </c>
      <c r="AY864" s="265" t="s">
        <v>235</v>
      </c>
    </row>
    <row r="865" s="12" customFormat="1" ht="22.8" customHeight="1">
      <c r="A865" s="12"/>
      <c r="B865" s="213"/>
      <c r="C865" s="214"/>
      <c r="D865" s="215" t="s">
        <v>76</v>
      </c>
      <c r="E865" s="227" t="s">
        <v>795</v>
      </c>
      <c r="F865" s="227" t="s">
        <v>6163</v>
      </c>
      <c r="G865" s="214"/>
      <c r="H865" s="214"/>
      <c r="I865" s="217"/>
      <c r="J865" s="228">
        <f>BK865</f>
        <v>0</v>
      </c>
      <c r="K865" s="214"/>
      <c r="L865" s="219"/>
      <c r="M865" s="220"/>
      <c r="N865" s="221"/>
      <c r="O865" s="221"/>
      <c r="P865" s="222">
        <f>SUM(P866:P929)</f>
        <v>0</v>
      </c>
      <c r="Q865" s="221"/>
      <c r="R865" s="222">
        <f>SUM(R866:R929)</f>
        <v>0</v>
      </c>
      <c r="S865" s="221"/>
      <c r="T865" s="223">
        <f>SUM(T866:T929)</f>
        <v>0</v>
      </c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R865" s="224" t="s">
        <v>84</v>
      </c>
      <c r="AT865" s="225" t="s">
        <v>76</v>
      </c>
      <c r="AU865" s="225" t="s">
        <v>84</v>
      </c>
      <c r="AY865" s="224" t="s">
        <v>235</v>
      </c>
      <c r="BK865" s="226">
        <f>SUM(BK866:BK929)</f>
        <v>0</v>
      </c>
    </row>
    <row r="866" s="2" customFormat="1" ht="24.15" customHeight="1">
      <c r="A866" s="39"/>
      <c r="B866" s="40"/>
      <c r="C866" s="229" t="s">
        <v>980</v>
      </c>
      <c r="D866" s="229" t="s">
        <v>237</v>
      </c>
      <c r="E866" s="230" t="s">
        <v>6164</v>
      </c>
      <c r="F866" s="231" t="s">
        <v>6165</v>
      </c>
      <c r="G866" s="232" t="s">
        <v>174</v>
      </c>
      <c r="H866" s="233">
        <v>61.399999999999999</v>
      </c>
      <c r="I866" s="234"/>
      <c r="J866" s="235">
        <f>ROUND(I866*H866,2)</f>
        <v>0</v>
      </c>
      <c r="K866" s="236"/>
      <c r="L866" s="45"/>
      <c r="M866" s="237" t="s">
        <v>1</v>
      </c>
      <c r="N866" s="238" t="s">
        <v>42</v>
      </c>
      <c r="O866" s="92"/>
      <c r="P866" s="239">
        <f>O866*H866</f>
        <v>0</v>
      </c>
      <c r="Q866" s="239">
        <v>0</v>
      </c>
      <c r="R866" s="239">
        <f>Q866*H866</f>
        <v>0</v>
      </c>
      <c r="S866" s="239">
        <v>0</v>
      </c>
      <c r="T866" s="240">
        <f>S866*H866</f>
        <v>0</v>
      </c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R866" s="241" t="s">
        <v>241</v>
      </c>
      <c r="AT866" s="241" t="s">
        <v>237</v>
      </c>
      <c r="AU866" s="241" t="s">
        <v>86</v>
      </c>
      <c r="AY866" s="18" t="s">
        <v>235</v>
      </c>
      <c r="BE866" s="242">
        <f>IF(N866="základní",J866,0)</f>
        <v>0</v>
      </c>
      <c r="BF866" s="242">
        <f>IF(N866="snížená",J866,0)</f>
        <v>0</v>
      </c>
      <c r="BG866" s="242">
        <f>IF(N866="zákl. přenesená",J866,0)</f>
        <v>0</v>
      </c>
      <c r="BH866" s="242">
        <f>IF(N866="sníž. přenesená",J866,0)</f>
        <v>0</v>
      </c>
      <c r="BI866" s="242">
        <f>IF(N866="nulová",J866,0)</f>
        <v>0</v>
      </c>
      <c r="BJ866" s="18" t="s">
        <v>84</v>
      </c>
      <c r="BK866" s="242">
        <f>ROUND(I866*H866,2)</f>
        <v>0</v>
      </c>
      <c r="BL866" s="18" t="s">
        <v>241</v>
      </c>
      <c r="BM866" s="241" t="s">
        <v>6166</v>
      </c>
    </row>
    <row r="867" s="15" customFormat="1">
      <c r="A867" s="15"/>
      <c r="B867" s="266"/>
      <c r="C867" s="267"/>
      <c r="D867" s="245" t="s">
        <v>243</v>
      </c>
      <c r="E867" s="268" t="s">
        <v>1</v>
      </c>
      <c r="F867" s="269" t="s">
        <v>6167</v>
      </c>
      <c r="G867" s="267"/>
      <c r="H867" s="268" t="s">
        <v>1</v>
      </c>
      <c r="I867" s="270"/>
      <c r="J867" s="267"/>
      <c r="K867" s="267"/>
      <c r="L867" s="271"/>
      <c r="M867" s="272"/>
      <c r="N867" s="273"/>
      <c r="O867" s="273"/>
      <c r="P867" s="273"/>
      <c r="Q867" s="273"/>
      <c r="R867" s="273"/>
      <c r="S867" s="273"/>
      <c r="T867" s="274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T867" s="275" t="s">
        <v>243</v>
      </c>
      <c r="AU867" s="275" t="s">
        <v>86</v>
      </c>
      <c r="AV867" s="15" t="s">
        <v>84</v>
      </c>
      <c r="AW867" s="15" t="s">
        <v>32</v>
      </c>
      <c r="AX867" s="15" t="s">
        <v>77</v>
      </c>
      <c r="AY867" s="275" t="s">
        <v>235</v>
      </c>
    </row>
    <row r="868" s="13" customFormat="1">
      <c r="A868" s="13"/>
      <c r="B868" s="243"/>
      <c r="C868" s="244"/>
      <c r="D868" s="245" t="s">
        <v>243</v>
      </c>
      <c r="E868" s="246" t="s">
        <v>1</v>
      </c>
      <c r="F868" s="247" t="s">
        <v>6168</v>
      </c>
      <c r="G868" s="244"/>
      <c r="H868" s="248">
        <v>3.3999999999999999</v>
      </c>
      <c r="I868" s="249"/>
      <c r="J868" s="244"/>
      <c r="K868" s="244"/>
      <c r="L868" s="250"/>
      <c r="M868" s="251"/>
      <c r="N868" s="252"/>
      <c r="O868" s="252"/>
      <c r="P868" s="252"/>
      <c r="Q868" s="252"/>
      <c r="R868" s="252"/>
      <c r="S868" s="252"/>
      <c r="T868" s="25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54" t="s">
        <v>243</v>
      </c>
      <c r="AU868" s="254" t="s">
        <v>86</v>
      </c>
      <c r="AV868" s="13" t="s">
        <v>86</v>
      </c>
      <c r="AW868" s="13" t="s">
        <v>32</v>
      </c>
      <c r="AX868" s="13" t="s">
        <v>77</v>
      </c>
      <c r="AY868" s="254" t="s">
        <v>235</v>
      </c>
    </row>
    <row r="869" s="13" customFormat="1">
      <c r="A869" s="13"/>
      <c r="B869" s="243"/>
      <c r="C869" s="244"/>
      <c r="D869" s="245" t="s">
        <v>243</v>
      </c>
      <c r="E869" s="246" t="s">
        <v>1</v>
      </c>
      <c r="F869" s="247" t="s">
        <v>6169</v>
      </c>
      <c r="G869" s="244"/>
      <c r="H869" s="248">
        <v>4</v>
      </c>
      <c r="I869" s="249"/>
      <c r="J869" s="244"/>
      <c r="K869" s="244"/>
      <c r="L869" s="250"/>
      <c r="M869" s="251"/>
      <c r="N869" s="252"/>
      <c r="O869" s="252"/>
      <c r="P869" s="252"/>
      <c r="Q869" s="252"/>
      <c r="R869" s="252"/>
      <c r="S869" s="252"/>
      <c r="T869" s="25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4" t="s">
        <v>243</v>
      </c>
      <c r="AU869" s="254" t="s">
        <v>86</v>
      </c>
      <c r="AV869" s="13" t="s">
        <v>86</v>
      </c>
      <c r="AW869" s="13" t="s">
        <v>32</v>
      </c>
      <c r="AX869" s="13" t="s">
        <v>77</v>
      </c>
      <c r="AY869" s="254" t="s">
        <v>235</v>
      </c>
    </row>
    <row r="870" s="13" customFormat="1">
      <c r="A870" s="13"/>
      <c r="B870" s="243"/>
      <c r="C870" s="244"/>
      <c r="D870" s="245" t="s">
        <v>243</v>
      </c>
      <c r="E870" s="246" t="s">
        <v>1</v>
      </c>
      <c r="F870" s="247" t="s">
        <v>6170</v>
      </c>
      <c r="G870" s="244"/>
      <c r="H870" s="248">
        <v>3.5</v>
      </c>
      <c r="I870" s="249"/>
      <c r="J870" s="244"/>
      <c r="K870" s="244"/>
      <c r="L870" s="250"/>
      <c r="M870" s="251"/>
      <c r="N870" s="252"/>
      <c r="O870" s="252"/>
      <c r="P870" s="252"/>
      <c r="Q870" s="252"/>
      <c r="R870" s="252"/>
      <c r="S870" s="252"/>
      <c r="T870" s="25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4" t="s">
        <v>243</v>
      </c>
      <c r="AU870" s="254" t="s">
        <v>86</v>
      </c>
      <c r="AV870" s="13" t="s">
        <v>86</v>
      </c>
      <c r="AW870" s="13" t="s">
        <v>32</v>
      </c>
      <c r="AX870" s="13" t="s">
        <v>77</v>
      </c>
      <c r="AY870" s="254" t="s">
        <v>235</v>
      </c>
    </row>
    <row r="871" s="13" customFormat="1">
      <c r="A871" s="13"/>
      <c r="B871" s="243"/>
      <c r="C871" s="244"/>
      <c r="D871" s="245" t="s">
        <v>243</v>
      </c>
      <c r="E871" s="246" t="s">
        <v>1</v>
      </c>
      <c r="F871" s="247" t="s">
        <v>6171</v>
      </c>
      <c r="G871" s="244"/>
      <c r="H871" s="248">
        <v>4.2000000000000002</v>
      </c>
      <c r="I871" s="249"/>
      <c r="J871" s="244"/>
      <c r="K871" s="244"/>
      <c r="L871" s="250"/>
      <c r="M871" s="251"/>
      <c r="N871" s="252"/>
      <c r="O871" s="252"/>
      <c r="P871" s="252"/>
      <c r="Q871" s="252"/>
      <c r="R871" s="252"/>
      <c r="S871" s="252"/>
      <c r="T871" s="25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54" t="s">
        <v>243</v>
      </c>
      <c r="AU871" s="254" t="s">
        <v>86</v>
      </c>
      <c r="AV871" s="13" t="s">
        <v>86</v>
      </c>
      <c r="AW871" s="13" t="s">
        <v>32</v>
      </c>
      <c r="AX871" s="13" t="s">
        <v>77</v>
      </c>
      <c r="AY871" s="254" t="s">
        <v>235</v>
      </c>
    </row>
    <row r="872" s="13" customFormat="1">
      <c r="A872" s="13"/>
      <c r="B872" s="243"/>
      <c r="C872" s="244"/>
      <c r="D872" s="245" t="s">
        <v>243</v>
      </c>
      <c r="E872" s="246" t="s">
        <v>1</v>
      </c>
      <c r="F872" s="247" t="s">
        <v>6172</v>
      </c>
      <c r="G872" s="244"/>
      <c r="H872" s="248">
        <v>23</v>
      </c>
      <c r="I872" s="249"/>
      <c r="J872" s="244"/>
      <c r="K872" s="244"/>
      <c r="L872" s="250"/>
      <c r="M872" s="251"/>
      <c r="N872" s="252"/>
      <c r="O872" s="252"/>
      <c r="P872" s="252"/>
      <c r="Q872" s="252"/>
      <c r="R872" s="252"/>
      <c r="S872" s="252"/>
      <c r="T872" s="25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4" t="s">
        <v>243</v>
      </c>
      <c r="AU872" s="254" t="s">
        <v>86</v>
      </c>
      <c r="AV872" s="13" t="s">
        <v>86</v>
      </c>
      <c r="AW872" s="13" t="s">
        <v>32</v>
      </c>
      <c r="AX872" s="13" t="s">
        <v>77</v>
      </c>
      <c r="AY872" s="254" t="s">
        <v>235</v>
      </c>
    </row>
    <row r="873" s="13" customFormat="1">
      <c r="A873" s="13"/>
      <c r="B873" s="243"/>
      <c r="C873" s="244"/>
      <c r="D873" s="245" t="s">
        <v>243</v>
      </c>
      <c r="E873" s="246" t="s">
        <v>1</v>
      </c>
      <c r="F873" s="247" t="s">
        <v>6173</v>
      </c>
      <c r="G873" s="244"/>
      <c r="H873" s="248">
        <v>10</v>
      </c>
      <c r="I873" s="249"/>
      <c r="J873" s="244"/>
      <c r="K873" s="244"/>
      <c r="L873" s="250"/>
      <c r="M873" s="251"/>
      <c r="N873" s="252"/>
      <c r="O873" s="252"/>
      <c r="P873" s="252"/>
      <c r="Q873" s="252"/>
      <c r="R873" s="252"/>
      <c r="S873" s="252"/>
      <c r="T873" s="25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4" t="s">
        <v>243</v>
      </c>
      <c r="AU873" s="254" t="s">
        <v>86</v>
      </c>
      <c r="AV873" s="13" t="s">
        <v>86</v>
      </c>
      <c r="AW873" s="13" t="s">
        <v>32</v>
      </c>
      <c r="AX873" s="13" t="s">
        <v>77</v>
      </c>
      <c r="AY873" s="254" t="s">
        <v>235</v>
      </c>
    </row>
    <row r="874" s="13" customFormat="1">
      <c r="A874" s="13"/>
      <c r="B874" s="243"/>
      <c r="C874" s="244"/>
      <c r="D874" s="245" t="s">
        <v>243</v>
      </c>
      <c r="E874" s="246" t="s">
        <v>1</v>
      </c>
      <c r="F874" s="247" t="s">
        <v>6174</v>
      </c>
      <c r="G874" s="244"/>
      <c r="H874" s="248">
        <v>13.300000000000001</v>
      </c>
      <c r="I874" s="249"/>
      <c r="J874" s="244"/>
      <c r="K874" s="244"/>
      <c r="L874" s="250"/>
      <c r="M874" s="251"/>
      <c r="N874" s="252"/>
      <c r="O874" s="252"/>
      <c r="P874" s="252"/>
      <c r="Q874" s="252"/>
      <c r="R874" s="252"/>
      <c r="S874" s="252"/>
      <c r="T874" s="25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4" t="s">
        <v>243</v>
      </c>
      <c r="AU874" s="254" t="s">
        <v>86</v>
      </c>
      <c r="AV874" s="13" t="s">
        <v>86</v>
      </c>
      <c r="AW874" s="13" t="s">
        <v>32</v>
      </c>
      <c r="AX874" s="13" t="s">
        <v>77</v>
      </c>
      <c r="AY874" s="254" t="s">
        <v>235</v>
      </c>
    </row>
    <row r="875" s="13" customFormat="1">
      <c r="A875" s="13"/>
      <c r="B875" s="243"/>
      <c r="C875" s="244"/>
      <c r="D875" s="245" t="s">
        <v>243</v>
      </c>
      <c r="E875" s="246" t="s">
        <v>1</v>
      </c>
      <c r="F875" s="247" t="s">
        <v>6175</v>
      </c>
      <c r="G875" s="244"/>
      <c r="H875" s="248">
        <v>0</v>
      </c>
      <c r="I875" s="249"/>
      <c r="J875" s="244"/>
      <c r="K875" s="244"/>
      <c r="L875" s="250"/>
      <c r="M875" s="251"/>
      <c r="N875" s="252"/>
      <c r="O875" s="252"/>
      <c r="P875" s="252"/>
      <c r="Q875" s="252"/>
      <c r="R875" s="252"/>
      <c r="S875" s="252"/>
      <c r="T875" s="25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4" t="s">
        <v>243</v>
      </c>
      <c r="AU875" s="254" t="s">
        <v>86</v>
      </c>
      <c r="AV875" s="13" t="s">
        <v>86</v>
      </c>
      <c r="AW875" s="13" t="s">
        <v>32</v>
      </c>
      <c r="AX875" s="13" t="s">
        <v>77</v>
      </c>
      <c r="AY875" s="254" t="s">
        <v>235</v>
      </c>
    </row>
    <row r="876" s="16" customFormat="1">
      <c r="A876" s="16"/>
      <c r="B876" s="276"/>
      <c r="C876" s="277"/>
      <c r="D876" s="245" t="s">
        <v>243</v>
      </c>
      <c r="E876" s="278" t="s">
        <v>1</v>
      </c>
      <c r="F876" s="279" t="s">
        <v>492</v>
      </c>
      <c r="G876" s="277"/>
      <c r="H876" s="280">
        <v>61.400000000000006</v>
      </c>
      <c r="I876" s="281"/>
      <c r="J876" s="277"/>
      <c r="K876" s="277"/>
      <c r="L876" s="282"/>
      <c r="M876" s="283"/>
      <c r="N876" s="284"/>
      <c r="O876" s="284"/>
      <c r="P876" s="284"/>
      <c r="Q876" s="284"/>
      <c r="R876" s="284"/>
      <c r="S876" s="284"/>
      <c r="T876" s="285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T876" s="286" t="s">
        <v>243</v>
      </c>
      <c r="AU876" s="286" t="s">
        <v>86</v>
      </c>
      <c r="AV876" s="16" t="s">
        <v>250</v>
      </c>
      <c r="AW876" s="16" t="s">
        <v>32</v>
      </c>
      <c r="AX876" s="16" t="s">
        <v>77</v>
      </c>
      <c r="AY876" s="286" t="s">
        <v>235</v>
      </c>
    </row>
    <row r="877" s="14" customFormat="1">
      <c r="A877" s="14"/>
      <c r="B877" s="255"/>
      <c r="C877" s="256"/>
      <c r="D877" s="245" t="s">
        <v>243</v>
      </c>
      <c r="E877" s="257" t="s">
        <v>1</v>
      </c>
      <c r="F877" s="258" t="s">
        <v>245</v>
      </c>
      <c r="G877" s="256"/>
      <c r="H877" s="259">
        <v>61.400000000000006</v>
      </c>
      <c r="I877" s="260"/>
      <c r="J877" s="256"/>
      <c r="K877" s="256"/>
      <c r="L877" s="261"/>
      <c r="M877" s="262"/>
      <c r="N877" s="263"/>
      <c r="O877" s="263"/>
      <c r="P877" s="263"/>
      <c r="Q877" s="263"/>
      <c r="R877" s="263"/>
      <c r="S877" s="263"/>
      <c r="T877" s="26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65" t="s">
        <v>243</v>
      </c>
      <c r="AU877" s="265" t="s">
        <v>86</v>
      </c>
      <c r="AV877" s="14" t="s">
        <v>241</v>
      </c>
      <c r="AW877" s="14" t="s">
        <v>32</v>
      </c>
      <c r="AX877" s="14" t="s">
        <v>84</v>
      </c>
      <c r="AY877" s="265" t="s">
        <v>235</v>
      </c>
    </row>
    <row r="878" s="2" customFormat="1" ht="16.5" customHeight="1">
      <c r="A878" s="39"/>
      <c r="B878" s="40"/>
      <c r="C878" s="287" t="s">
        <v>1243</v>
      </c>
      <c r="D878" s="287" t="s">
        <v>518</v>
      </c>
      <c r="E878" s="288" t="s">
        <v>6176</v>
      </c>
      <c r="F878" s="289" t="s">
        <v>6177</v>
      </c>
      <c r="G878" s="290" t="s">
        <v>174</v>
      </c>
      <c r="H878" s="291">
        <v>61.399999999999999</v>
      </c>
      <c r="I878" s="292"/>
      <c r="J878" s="293">
        <f>ROUND(I878*H878,2)</f>
        <v>0</v>
      </c>
      <c r="K878" s="294"/>
      <c r="L878" s="295"/>
      <c r="M878" s="296" t="s">
        <v>1</v>
      </c>
      <c r="N878" s="297" t="s">
        <v>42</v>
      </c>
      <c r="O878" s="92"/>
      <c r="P878" s="239">
        <f>O878*H878</f>
        <v>0</v>
      </c>
      <c r="Q878" s="239">
        <v>0</v>
      </c>
      <c r="R878" s="239">
        <f>Q878*H878</f>
        <v>0</v>
      </c>
      <c r="S878" s="239">
        <v>0</v>
      </c>
      <c r="T878" s="240">
        <f>S878*H878</f>
        <v>0</v>
      </c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R878" s="241" t="s">
        <v>281</v>
      </c>
      <c r="AT878" s="241" t="s">
        <v>518</v>
      </c>
      <c r="AU878" s="241" t="s">
        <v>86</v>
      </c>
      <c r="AY878" s="18" t="s">
        <v>235</v>
      </c>
      <c r="BE878" s="242">
        <f>IF(N878="základní",J878,0)</f>
        <v>0</v>
      </c>
      <c r="BF878" s="242">
        <f>IF(N878="snížená",J878,0)</f>
        <v>0</v>
      </c>
      <c r="BG878" s="242">
        <f>IF(N878="zákl. přenesená",J878,0)</f>
        <v>0</v>
      </c>
      <c r="BH878" s="242">
        <f>IF(N878="sníž. přenesená",J878,0)</f>
        <v>0</v>
      </c>
      <c r="BI878" s="242">
        <f>IF(N878="nulová",J878,0)</f>
        <v>0</v>
      </c>
      <c r="BJ878" s="18" t="s">
        <v>84</v>
      </c>
      <c r="BK878" s="242">
        <f>ROUND(I878*H878,2)</f>
        <v>0</v>
      </c>
      <c r="BL878" s="18" t="s">
        <v>241</v>
      </c>
      <c r="BM878" s="241" t="s">
        <v>6178</v>
      </c>
    </row>
    <row r="879" s="15" customFormat="1">
      <c r="A879" s="15"/>
      <c r="B879" s="266"/>
      <c r="C879" s="267"/>
      <c r="D879" s="245" t="s">
        <v>243</v>
      </c>
      <c r="E879" s="268" t="s">
        <v>1</v>
      </c>
      <c r="F879" s="269" t="s">
        <v>6179</v>
      </c>
      <c r="G879" s="267"/>
      <c r="H879" s="268" t="s">
        <v>1</v>
      </c>
      <c r="I879" s="270"/>
      <c r="J879" s="267"/>
      <c r="K879" s="267"/>
      <c r="L879" s="271"/>
      <c r="M879" s="272"/>
      <c r="N879" s="273"/>
      <c r="O879" s="273"/>
      <c r="P879" s="273"/>
      <c r="Q879" s="273"/>
      <c r="R879" s="273"/>
      <c r="S879" s="273"/>
      <c r="T879" s="274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75" t="s">
        <v>243</v>
      </c>
      <c r="AU879" s="275" t="s">
        <v>86</v>
      </c>
      <c r="AV879" s="15" t="s">
        <v>84</v>
      </c>
      <c r="AW879" s="15" t="s">
        <v>32</v>
      </c>
      <c r="AX879" s="15" t="s">
        <v>77</v>
      </c>
      <c r="AY879" s="275" t="s">
        <v>235</v>
      </c>
    </row>
    <row r="880" s="13" customFormat="1">
      <c r="A880" s="13"/>
      <c r="B880" s="243"/>
      <c r="C880" s="244"/>
      <c r="D880" s="245" t="s">
        <v>243</v>
      </c>
      <c r="E880" s="246" t="s">
        <v>1</v>
      </c>
      <c r="F880" s="247" t="s">
        <v>6168</v>
      </c>
      <c r="G880" s="244"/>
      <c r="H880" s="248">
        <v>3.3999999999999999</v>
      </c>
      <c r="I880" s="249"/>
      <c r="J880" s="244"/>
      <c r="K880" s="244"/>
      <c r="L880" s="250"/>
      <c r="M880" s="251"/>
      <c r="N880" s="252"/>
      <c r="O880" s="252"/>
      <c r="P880" s="252"/>
      <c r="Q880" s="252"/>
      <c r="R880" s="252"/>
      <c r="S880" s="252"/>
      <c r="T880" s="25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4" t="s">
        <v>243</v>
      </c>
      <c r="AU880" s="254" t="s">
        <v>86</v>
      </c>
      <c r="AV880" s="13" t="s">
        <v>86</v>
      </c>
      <c r="AW880" s="13" t="s">
        <v>32</v>
      </c>
      <c r="AX880" s="13" t="s">
        <v>77</v>
      </c>
      <c r="AY880" s="254" t="s">
        <v>235</v>
      </c>
    </row>
    <row r="881" s="13" customFormat="1">
      <c r="A881" s="13"/>
      <c r="B881" s="243"/>
      <c r="C881" s="244"/>
      <c r="D881" s="245" t="s">
        <v>243</v>
      </c>
      <c r="E881" s="246" t="s">
        <v>1</v>
      </c>
      <c r="F881" s="247" t="s">
        <v>6169</v>
      </c>
      <c r="G881" s="244"/>
      <c r="H881" s="248">
        <v>4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243</v>
      </c>
      <c r="AU881" s="254" t="s">
        <v>86</v>
      </c>
      <c r="AV881" s="13" t="s">
        <v>86</v>
      </c>
      <c r="AW881" s="13" t="s">
        <v>32</v>
      </c>
      <c r="AX881" s="13" t="s">
        <v>77</v>
      </c>
      <c r="AY881" s="254" t="s">
        <v>235</v>
      </c>
    </row>
    <row r="882" s="13" customFormat="1">
      <c r="A882" s="13"/>
      <c r="B882" s="243"/>
      <c r="C882" s="244"/>
      <c r="D882" s="245" t="s">
        <v>243</v>
      </c>
      <c r="E882" s="246" t="s">
        <v>1</v>
      </c>
      <c r="F882" s="247" t="s">
        <v>6170</v>
      </c>
      <c r="G882" s="244"/>
      <c r="H882" s="248">
        <v>3.5</v>
      </c>
      <c r="I882" s="249"/>
      <c r="J882" s="244"/>
      <c r="K882" s="244"/>
      <c r="L882" s="250"/>
      <c r="M882" s="251"/>
      <c r="N882" s="252"/>
      <c r="O882" s="252"/>
      <c r="P882" s="252"/>
      <c r="Q882" s="252"/>
      <c r="R882" s="252"/>
      <c r="S882" s="252"/>
      <c r="T882" s="25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4" t="s">
        <v>243</v>
      </c>
      <c r="AU882" s="254" t="s">
        <v>86</v>
      </c>
      <c r="AV882" s="13" t="s">
        <v>86</v>
      </c>
      <c r="AW882" s="13" t="s">
        <v>32</v>
      </c>
      <c r="AX882" s="13" t="s">
        <v>77</v>
      </c>
      <c r="AY882" s="254" t="s">
        <v>235</v>
      </c>
    </row>
    <row r="883" s="13" customFormat="1">
      <c r="A883" s="13"/>
      <c r="B883" s="243"/>
      <c r="C883" s="244"/>
      <c r="D883" s="245" t="s">
        <v>243</v>
      </c>
      <c r="E883" s="246" t="s">
        <v>1</v>
      </c>
      <c r="F883" s="247" t="s">
        <v>6171</v>
      </c>
      <c r="G883" s="244"/>
      <c r="H883" s="248">
        <v>4.2000000000000002</v>
      </c>
      <c r="I883" s="249"/>
      <c r="J883" s="244"/>
      <c r="K883" s="244"/>
      <c r="L883" s="250"/>
      <c r="M883" s="251"/>
      <c r="N883" s="252"/>
      <c r="O883" s="252"/>
      <c r="P883" s="252"/>
      <c r="Q883" s="252"/>
      <c r="R883" s="252"/>
      <c r="S883" s="252"/>
      <c r="T883" s="25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4" t="s">
        <v>243</v>
      </c>
      <c r="AU883" s="254" t="s">
        <v>86</v>
      </c>
      <c r="AV883" s="13" t="s">
        <v>86</v>
      </c>
      <c r="AW883" s="13" t="s">
        <v>32</v>
      </c>
      <c r="AX883" s="13" t="s">
        <v>77</v>
      </c>
      <c r="AY883" s="254" t="s">
        <v>235</v>
      </c>
    </row>
    <row r="884" s="13" customFormat="1">
      <c r="A884" s="13"/>
      <c r="B884" s="243"/>
      <c r="C884" s="244"/>
      <c r="D884" s="245" t="s">
        <v>243</v>
      </c>
      <c r="E884" s="246" t="s">
        <v>1</v>
      </c>
      <c r="F884" s="247" t="s">
        <v>6172</v>
      </c>
      <c r="G884" s="244"/>
      <c r="H884" s="248">
        <v>23</v>
      </c>
      <c r="I884" s="249"/>
      <c r="J884" s="244"/>
      <c r="K884" s="244"/>
      <c r="L884" s="250"/>
      <c r="M884" s="251"/>
      <c r="N884" s="252"/>
      <c r="O884" s="252"/>
      <c r="P884" s="252"/>
      <c r="Q884" s="252"/>
      <c r="R884" s="252"/>
      <c r="S884" s="252"/>
      <c r="T884" s="25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4" t="s">
        <v>243</v>
      </c>
      <c r="AU884" s="254" t="s">
        <v>86</v>
      </c>
      <c r="AV884" s="13" t="s">
        <v>86</v>
      </c>
      <c r="AW884" s="13" t="s">
        <v>32</v>
      </c>
      <c r="AX884" s="13" t="s">
        <v>77</v>
      </c>
      <c r="AY884" s="254" t="s">
        <v>235</v>
      </c>
    </row>
    <row r="885" s="13" customFormat="1">
      <c r="A885" s="13"/>
      <c r="B885" s="243"/>
      <c r="C885" s="244"/>
      <c r="D885" s="245" t="s">
        <v>243</v>
      </c>
      <c r="E885" s="246" t="s">
        <v>1</v>
      </c>
      <c r="F885" s="247" t="s">
        <v>6173</v>
      </c>
      <c r="G885" s="244"/>
      <c r="H885" s="248">
        <v>10</v>
      </c>
      <c r="I885" s="249"/>
      <c r="J885" s="244"/>
      <c r="K885" s="244"/>
      <c r="L885" s="250"/>
      <c r="M885" s="251"/>
      <c r="N885" s="252"/>
      <c r="O885" s="252"/>
      <c r="P885" s="252"/>
      <c r="Q885" s="252"/>
      <c r="R885" s="252"/>
      <c r="S885" s="252"/>
      <c r="T885" s="25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4" t="s">
        <v>243</v>
      </c>
      <c r="AU885" s="254" t="s">
        <v>86</v>
      </c>
      <c r="AV885" s="13" t="s">
        <v>86</v>
      </c>
      <c r="AW885" s="13" t="s">
        <v>32</v>
      </c>
      <c r="AX885" s="13" t="s">
        <v>77</v>
      </c>
      <c r="AY885" s="254" t="s">
        <v>235</v>
      </c>
    </row>
    <row r="886" s="13" customFormat="1">
      <c r="A886" s="13"/>
      <c r="B886" s="243"/>
      <c r="C886" s="244"/>
      <c r="D886" s="245" t="s">
        <v>243</v>
      </c>
      <c r="E886" s="246" t="s">
        <v>1</v>
      </c>
      <c r="F886" s="247" t="s">
        <v>6180</v>
      </c>
      <c r="G886" s="244"/>
      <c r="H886" s="248">
        <v>13.300000000000001</v>
      </c>
      <c r="I886" s="249"/>
      <c r="J886" s="244"/>
      <c r="K886" s="244"/>
      <c r="L886" s="250"/>
      <c r="M886" s="251"/>
      <c r="N886" s="252"/>
      <c r="O886" s="252"/>
      <c r="P886" s="252"/>
      <c r="Q886" s="252"/>
      <c r="R886" s="252"/>
      <c r="S886" s="252"/>
      <c r="T886" s="25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4" t="s">
        <v>243</v>
      </c>
      <c r="AU886" s="254" t="s">
        <v>86</v>
      </c>
      <c r="AV886" s="13" t="s">
        <v>86</v>
      </c>
      <c r="AW886" s="13" t="s">
        <v>32</v>
      </c>
      <c r="AX886" s="13" t="s">
        <v>77</v>
      </c>
      <c r="AY886" s="254" t="s">
        <v>235</v>
      </c>
    </row>
    <row r="887" s="13" customFormat="1">
      <c r="A887" s="13"/>
      <c r="B887" s="243"/>
      <c r="C887" s="244"/>
      <c r="D887" s="245" t="s">
        <v>243</v>
      </c>
      <c r="E887" s="246" t="s">
        <v>1</v>
      </c>
      <c r="F887" s="247" t="s">
        <v>6175</v>
      </c>
      <c r="G887" s="244"/>
      <c r="H887" s="248">
        <v>0</v>
      </c>
      <c r="I887" s="249"/>
      <c r="J887" s="244"/>
      <c r="K887" s="244"/>
      <c r="L887" s="250"/>
      <c r="M887" s="251"/>
      <c r="N887" s="252"/>
      <c r="O887" s="252"/>
      <c r="P887" s="252"/>
      <c r="Q887" s="252"/>
      <c r="R887" s="252"/>
      <c r="S887" s="252"/>
      <c r="T887" s="25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4" t="s">
        <v>243</v>
      </c>
      <c r="AU887" s="254" t="s">
        <v>86</v>
      </c>
      <c r="AV887" s="13" t="s">
        <v>86</v>
      </c>
      <c r="AW887" s="13" t="s">
        <v>32</v>
      </c>
      <c r="AX887" s="13" t="s">
        <v>77</v>
      </c>
      <c r="AY887" s="254" t="s">
        <v>235</v>
      </c>
    </row>
    <row r="888" s="16" customFormat="1">
      <c r="A888" s="16"/>
      <c r="B888" s="276"/>
      <c r="C888" s="277"/>
      <c r="D888" s="245" t="s">
        <v>243</v>
      </c>
      <c r="E888" s="278" t="s">
        <v>1</v>
      </c>
      <c r="F888" s="279" t="s">
        <v>492</v>
      </c>
      <c r="G888" s="277"/>
      <c r="H888" s="280">
        <v>61.400000000000006</v>
      </c>
      <c r="I888" s="281"/>
      <c r="J888" s="277"/>
      <c r="K888" s="277"/>
      <c r="L888" s="282"/>
      <c r="M888" s="283"/>
      <c r="N888" s="284"/>
      <c r="O888" s="284"/>
      <c r="P888" s="284"/>
      <c r="Q888" s="284"/>
      <c r="R888" s="284"/>
      <c r="S888" s="284"/>
      <c r="T888" s="285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T888" s="286" t="s">
        <v>243</v>
      </c>
      <c r="AU888" s="286" t="s">
        <v>86</v>
      </c>
      <c r="AV888" s="16" t="s">
        <v>250</v>
      </c>
      <c r="AW888" s="16" t="s">
        <v>32</v>
      </c>
      <c r="AX888" s="16" t="s">
        <v>77</v>
      </c>
      <c r="AY888" s="286" t="s">
        <v>235</v>
      </c>
    </row>
    <row r="889" s="14" customFormat="1">
      <c r="A889" s="14"/>
      <c r="B889" s="255"/>
      <c r="C889" s="256"/>
      <c r="D889" s="245" t="s">
        <v>243</v>
      </c>
      <c r="E889" s="257" t="s">
        <v>1</v>
      </c>
      <c r="F889" s="258" t="s">
        <v>245</v>
      </c>
      <c r="G889" s="256"/>
      <c r="H889" s="259">
        <v>61.400000000000006</v>
      </c>
      <c r="I889" s="260"/>
      <c r="J889" s="256"/>
      <c r="K889" s="256"/>
      <c r="L889" s="261"/>
      <c r="M889" s="262"/>
      <c r="N889" s="263"/>
      <c r="O889" s="263"/>
      <c r="P889" s="263"/>
      <c r="Q889" s="263"/>
      <c r="R889" s="263"/>
      <c r="S889" s="263"/>
      <c r="T889" s="26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65" t="s">
        <v>243</v>
      </c>
      <c r="AU889" s="265" t="s">
        <v>86</v>
      </c>
      <c r="AV889" s="14" t="s">
        <v>241</v>
      </c>
      <c r="AW889" s="14" t="s">
        <v>32</v>
      </c>
      <c r="AX889" s="14" t="s">
        <v>84</v>
      </c>
      <c r="AY889" s="265" t="s">
        <v>235</v>
      </c>
    </row>
    <row r="890" s="2" customFormat="1" ht="16.5" customHeight="1">
      <c r="A890" s="39"/>
      <c r="B890" s="40"/>
      <c r="C890" s="287" t="s">
        <v>1248</v>
      </c>
      <c r="D890" s="287" t="s">
        <v>518</v>
      </c>
      <c r="E890" s="288" t="s">
        <v>6181</v>
      </c>
      <c r="F890" s="289" t="s">
        <v>6182</v>
      </c>
      <c r="G890" s="290" t="s">
        <v>174</v>
      </c>
      <c r="H890" s="291">
        <v>61.399999999999999</v>
      </c>
      <c r="I890" s="292"/>
      <c r="J890" s="293">
        <f>ROUND(I890*H890,2)</f>
        <v>0</v>
      </c>
      <c r="K890" s="294"/>
      <c r="L890" s="295"/>
      <c r="M890" s="296" t="s">
        <v>1</v>
      </c>
      <c r="N890" s="297" t="s">
        <v>42</v>
      </c>
      <c r="O890" s="92"/>
      <c r="P890" s="239">
        <f>O890*H890</f>
        <v>0</v>
      </c>
      <c r="Q890" s="239">
        <v>0</v>
      </c>
      <c r="R890" s="239">
        <f>Q890*H890</f>
        <v>0</v>
      </c>
      <c r="S890" s="239">
        <v>0</v>
      </c>
      <c r="T890" s="240">
        <f>S890*H890</f>
        <v>0</v>
      </c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R890" s="241" t="s">
        <v>281</v>
      </c>
      <c r="AT890" s="241" t="s">
        <v>518</v>
      </c>
      <c r="AU890" s="241" t="s">
        <v>86</v>
      </c>
      <c r="AY890" s="18" t="s">
        <v>235</v>
      </c>
      <c r="BE890" s="242">
        <f>IF(N890="základní",J890,0)</f>
        <v>0</v>
      </c>
      <c r="BF890" s="242">
        <f>IF(N890="snížená",J890,0)</f>
        <v>0</v>
      </c>
      <c r="BG890" s="242">
        <f>IF(N890="zákl. přenesená",J890,0)</f>
        <v>0</v>
      </c>
      <c r="BH890" s="242">
        <f>IF(N890="sníž. přenesená",J890,0)</f>
        <v>0</v>
      </c>
      <c r="BI890" s="242">
        <f>IF(N890="nulová",J890,0)</f>
        <v>0</v>
      </c>
      <c r="BJ890" s="18" t="s">
        <v>84</v>
      </c>
      <c r="BK890" s="242">
        <f>ROUND(I890*H890,2)</f>
        <v>0</v>
      </c>
      <c r="BL890" s="18" t="s">
        <v>241</v>
      </c>
      <c r="BM890" s="241" t="s">
        <v>6183</v>
      </c>
    </row>
    <row r="891" s="15" customFormat="1">
      <c r="A891" s="15"/>
      <c r="B891" s="266"/>
      <c r="C891" s="267"/>
      <c r="D891" s="245" t="s">
        <v>243</v>
      </c>
      <c r="E891" s="268" t="s">
        <v>1</v>
      </c>
      <c r="F891" s="269" t="s">
        <v>6184</v>
      </c>
      <c r="G891" s="267"/>
      <c r="H891" s="268" t="s">
        <v>1</v>
      </c>
      <c r="I891" s="270"/>
      <c r="J891" s="267"/>
      <c r="K891" s="267"/>
      <c r="L891" s="271"/>
      <c r="M891" s="272"/>
      <c r="N891" s="273"/>
      <c r="O891" s="273"/>
      <c r="P891" s="273"/>
      <c r="Q891" s="273"/>
      <c r="R891" s="273"/>
      <c r="S891" s="273"/>
      <c r="T891" s="274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T891" s="275" t="s">
        <v>243</v>
      </c>
      <c r="AU891" s="275" t="s">
        <v>86</v>
      </c>
      <c r="AV891" s="15" t="s">
        <v>84</v>
      </c>
      <c r="AW891" s="15" t="s">
        <v>32</v>
      </c>
      <c r="AX891" s="15" t="s">
        <v>77</v>
      </c>
      <c r="AY891" s="275" t="s">
        <v>235</v>
      </c>
    </row>
    <row r="892" s="13" customFormat="1">
      <c r="A892" s="13"/>
      <c r="B892" s="243"/>
      <c r="C892" s="244"/>
      <c r="D892" s="245" t="s">
        <v>243</v>
      </c>
      <c r="E892" s="246" t="s">
        <v>1</v>
      </c>
      <c r="F892" s="247" t="s">
        <v>6168</v>
      </c>
      <c r="G892" s="244"/>
      <c r="H892" s="248">
        <v>3.3999999999999999</v>
      </c>
      <c r="I892" s="249"/>
      <c r="J892" s="244"/>
      <c r="K892" s="244"/>
      <c r="L892" s="250"/>
      <c r="M892" s="251"/>
      <c r="N892" s="252"/>
      <c r="O892" s="252"/>
      <c r="P892" s="252"/>
      <c r="Q892" s="252"/>
      <c r="R892" s="252"/>
      <c r="S892" s="252"/>
      <c r="T892" s="25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4" t="s">
        <v>243</v>
      </c>
      <c r="AU892" s="254" t="s">
        <v>86</v>
      </c>
      <c r="AV892" s="13" t="s">
        <v>86</v>
      </c>
      <c r="AW892" s="13" t="s">
        <v>32</v>
      </c>
      <c r="AX892" s="13" t="s">
        <v>77</v>
      </c>
      <c r="AY892" s="254" t="s">
        <v>235</v>
      </c>
    </row>
    <row r="893" s="13" customFormat="1">
      <c r="A893" s="13"/>
      <c r="B893" s="243"/>
      <c r="C893" s="244"/>
      <c r="D893" s="245" t="s">
        <v>243</v>
      </c>
      <c r="E893" s="246" t="s">
        <v>1</v>
      </c>
      <c r="F893" s="247" t="s">
        <v>6169</v>
      </c>
      <c r="G893" s="244"/>
      <c r="H893" s="248">
        <v>4</v>
      </c>
      <c r="I893" s="249"/>
      <c r="J893" s="244"/>
      <c r="K893" s="244"/>
      <c r="L893" s="250"/>
      <c r="M893" s="251"/>
      <c r="N893" s="252"/>
      <c r="O893" s="252"/>
      <c r="P893" s="252"/>
      <c r="Q893" s="252"/>
      <c r="R893" s="252"/>
      <c r="S893" s="252"/>
      <c r="T893" s="25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4" t="s">
        <v>243</v>
      </c>
      <c r="AU893" s="254" t="s">
        <v>86</v>
      </c>
      <c r="AV893" s="13" t="s">
        <v>86</v>
      </c>
      <c r="AW893" s="13" t="s">
        <v>32</v>
      </c>
      <c r="AX893" s="13" t="s">
        <v>77</v>
      </c>
      <c r="AY893" s="254" t="s">
        <v>235</v>
      </c>
    </row>
    <row r="894" s="13" customFormat="1">
      <c r="A894" s="13"/>
      <c r="B894" s="243"/>
      <c r="C894" s="244"/>
      <c r="D894" s="245" t="s">
        <v>243</v>
      </c>
      <c r="E894" s="246" t="s">
        <v>1</v>
      </c>
      <c r="F894" s="247" t="s">
        <v>6170</v>
      </c>
      <c r="G894" s="244"/>
      <c r="H894" s="248">
        <v>3.5</v>
      </c>
      <c r="I894" s="249"/>
      <c r="J894" s="244"/>
      <c r="K894" s="244"/>
      <c r="L894" s="250"/>
      <c r="M894" s="251"/>
      <c r="N894" s="252"/>
      <c r="O894" s="252"/>
      <c r="P894" s="252"/>
      <c r="Q894" s="252"/>
      <c r="R894" s="252"/>
      <c r="S894" s="252"/>
      <c r="T894" s="25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4" t="s">
        <v>243</v>
      </c>
      <c r="AU894" s="254" t="s">
        <v>86</v>
      </c>
      <c r="AV894" s="13" t="s">
        <v>86</v>
      </c>
      <c r="AW894" s="13" t="s">
        <v>32</v>
      </c>
      <c r="AX894" s="13" t="s">
        <v>77</v>
      </c>
      <c r="AY894" s="254" t="s">
        <v>235</v>
      </c>
    </row>
    <row r="895" s="13" customFormat="1">
      <c r="A895" s="13"/>
      <c r="B895" s="243"/>
      <c r="C895" s="244"/>
      <c r="D895" s="245" t="s">
        <v>243</v>
      </c>
      <c r="E895" s="246" t="s">
        <v>1</v>
      </c>
      <c r="F895" s="247" t="s">
        <v>6171</v>
      </c>
      <c r="G895" s="244"/>
      <c r="H895" s="248">
        <v>4.2000000000000002</v>
      </c>
      <c r="I895" s="249"/>
      <c r="J895" s="244"/>
      <c r="K895" s="244"/>
      <c r="L895" s="250"/>
      <c r="M895" s="251"/>
      <c r="N895" s="252"/>
      <c r="O895" s="252"/>
      <c r="P895" s="252"/>
      <c r="Q895" s="252"/>
      <c r="R895" s="252"/>
      <c r="S895" s="252"/>
      <c r="T895" s="25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4" t="s">
        <v>243</v>
      </c>
      <c r="AU895" s="254" t="s">
        <v>86</v>
      </c>
      <c r="AV895" s="13" t="s">
        <v>86</v>
      </c>
      <c r="AW895" s="13" t="s">
        <v>32</v>
      </c>
      <c r="AX895" s="13" t="s">
        <v>77</v>
      </c>
      <c r="AY895" s="254" t="s">
        <v>235</v>
      </c>
    </row>
    <row r="896" s="13" customFormat="1">
      <c r="A896" s="13"/>
      <c r="B896" s="243"/>
      <c r="C896" s="244"/>
      <c r="D896" s="245" t="s">
        <v>243</v>
      </c>
      <c r="E896" s="246" t="s">
        <v>1</v>
      </c>
      <c r="F896" s="247" t="s">
        <v>6172</v>
      </c>
      <c r="G896" s="244"/>
      <c r="H896" s="248">
        <v>23</v>
      </c>
      <c r="I896" s="249"/>
      <c r="J896" s="244"/>
      <c r="K896" s="244"/>
      <c r="L896" s="250"/>
      <c r="M896" s="251"/>
      <c r="N896" s="252"/>
      <c r="O896" s="252"/>
      <c r="P896" s="252"/>
      <c r="Q896" s="252"/>
      <c r="R896" s="252"/>
      <c r="S896" s="252"/>
      <c r="T896" s="25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4" t="s">
        <v>243</v>
      </c>
      <c r="AU896" s="254" t="s">
        <v>86</v>
      </c>
      <c r="AV896" s="13" t="s">
        <v>86</v>
      </c>
      <c r="AW896" s="13" t="s">
        <v>32</v>
      </c>
      <c r="AX896" s="13" t="s">
        <v>77</v>
      </c>
      <c r="AY896" s="254" t="s">
        <v>235</v>
      </c>
    </row>
    <row r="897" s="13" customFormat="1">
      <c r="A897" s="13"/>
      <c r="B897" s="243"/>
      <c r="C897" s="244"/>
      <c r="D897" s="245" t="s">
        <v>243</v>
      </c>
      <c r="E897" s="246" t="s">
        <v>1</v>
      </c>
      <c r="F897" s="247" t="s">
        <v>6173</v>
      </c>
      <c r="G897" s="244"/>
      <c r="H897" s="248">
        <v>10</v>
      </c>
      <c r="I897" s="249"/>
      <c r="J897" s="244"/>
      <c r="K897" s="244"/>
      <c r="L897" s="250"/>
      <c r="M897" s="251"/>
      <c r="N897" s="252"/>
      <c r="O897" s="252"/>
      <c r="P897" s="252"/>
      <c r="Q897" s="252"/>
      <c r="R897" s="252"/>
      <c r="S897" s="252"/>
      <c r="T897" s="25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4" t="s">
        <v>243</v>
      </c>
      <c r="AU897" s="254" t="s">
        <v>86</v>
      </c>
      <c r="AV897" s="13" t="s">
        <v>86</v>
      </c>
      <c r="AW897" s="13" t="s">
        <v>32</v>
      </c>
      <c r="AX897" s="13" t="s">
        <v>77</v>
      </c>
      <c r="AY897" s="254" t="s">
        <v>235</v>
      </c>
    </row>
    <row r="898" s="13" customFormat="1">
      <c r="A898" s="13"/>
      <c r="B898" s="243"/>
      <c r="C898" s="244"/>
      <c r="D898" s="245" t="s">
        <v>243</v>
      </c>
      <c r="E898" s="246" t="s">
        <v>1</v>
      </c>
      <c r="F898" s="247" t="s">
        <v>6174</v>
      </c>
      <c r="G898" s="244"/>
      <c r="H898" s="248">
        <v>13.300000000000001</v>
      </c>
      <c r="I898" s="249"/>
      <c r="J898" s="244"/>
      <c r="K898" s="244"/>
      <c r="L898" s="250"/>
      <c r="M898" s="251"/>
      <c r="N898" s="252"/>
      <c r="O898" s="252"/>
      <c r="P898" s="252"/>
      <c r="Q898" s="252"/>
      <c r="R898" s="252"/>
      <c r="S898" s="252"/>
      <c r="T898" s="25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4" t="s">
        <v>243</v>
      </c>
      <c r="AU898" s="254" t="s">
        <v>86</v>
      </c>
      <c r="AV898" s="13" t="s">
        <v>86</v>
      </c>
      <c r="AW898" s="13" t="s">
        <v>32</v>
      </c>
      <c r="AX898" s="13" t="s">
        <v>77</v>
      </c>
      <c r="AY898" s="254" t="s">
        <v>235</v>
      </c>
    </row>
    <row r="899" s="13" customFormat="1">
      <c r="A899" s="13"/>
      <c r="B899" s="243"/>
      <c r="C899" s="244"/>
      <c r="D899" s="245" t="s">
        <v>243</v>
      </c>
      <c r="E899" s="246" t="s">
        <v>1</v>
      </c>
      <c r="F899" s="247" t="s">
        <v>6175</v>
      </c>
      <c r="G899" s="244"/>
      <c r="H899" s="248">
        <v>0</v>
      </c>
      <c r="I899" s="249"/>
      <c r="J899" s="244"/>
      <c r="K899" s="244"/>
      <c r="L899" s="250"/>
      <c r="M899" s="251"/>
      <c r="N899" s="252"/>
      <c r="O899" s="252"/>
      <c r="P899" s="252"/>
      <c r="Q899" s="252"/>
      <c r="R899" s="252"/>
      <c r="S899" s="252"/>
      <c r="T899" s="25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4" t="s">
        <v>243</v>
      </c>
      <c r="AU899" s="254" t="s">
        <v>86</v>
      </c>
      <c r="AV899" s="13" t="s">
        <v>86</v>
      </c>
      <c r="AW899" s="13" t="s">
        <v>32</v>
      </c>
      <c r="AX899" s="13" t="s">
        <v>77</v>
      </c>
      <c r="AY899" s="254" t="s">
        <v>235</v>
      </c>
    </row>
    <row r="900" s="16" customFormat="1">
      <c r="A900" s="16"/>
      <c r="B900" s="276"/>
      <c r="C900" s="277"/>
      <c r="D900" s="245" t="s">
        <v>243</v>
      </c>
      <c r="E900" s="278" t="s">
        <v>1</v>
      </c>
      <c r="F900" s="279" t="s">
        <v>492</v>
      </c>
      <c r="G900" s="277"/>
      <c r="H900" s="280">
        <v>61.400000000000006</v>
      </c>
      <c r="I900" s="281"/>
      <c r="J900" s="277"/>
      <c r="K900" s="277"/>
      <c r="L900" s="282"/>
      <c r="M900" s="283"/>
      <c r="N900" s="284"/>
      <c r="O900" s="284"/>
      <c r="P900" s="284"/>
      <c r="Q900" s="284"/>
      <c r="R900" s="284"/>
      <c r="S900" s="284"/>
      <c r="T900" s="285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T900" s="286" t="s">
        <v>243</v>
      </c>
      <c r="AU900" s="286" t="s">
        <v>86</v>
      </c>
      <c r="AV900" s="16" t="s">
        <v>250</v>
      </c>
      <c r="AW900" s="16" t="s">
        <v>32</v>
      </c>
      <c r="AX900" s="16" t="s">
        <v>77</v>
      </c>
      <c r="AY900" s="286" t="s">
        <v>235</v>
      </c>
    </row>
    <row r="901" s="14" customFormat="1">
      <c r="A901" s="14"/>
      <c r="B901" s="255"/>
      <c r="C901" s="256"/>
      <c r="D901" s="245" t="s">
        <v>243</v>
      </c>
      <c r="E901" s="257" t="s">
        <v>1</v>
      </c>
      <c r="F901" s="258" t="s">
        <v>245</v>
      </c>
      <c r="G901" s="256"/>
      <c r="H901" s="259">
        <v>61.400000000000006</v>
      </c>
      <c r="I901" s="260"/>
      <c r="J901" s="256"/>
      <c r="K901" s="256"/>
      <c r="L901" s="261"/>
      <c r="M901" s="262"/>
      <c r="N901" s="263"/>
      <c r="O901" s="263"/>
      <c r="P901" s="263"/>
      <c r="Q901" s="263"/>
      <c r="R901" s="263"/>
      <c r="S901" s="263"/>
      <c r="T901" s="26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65" t="s">
        <v>243</v>
      </c>
      <c r="AU901" s="265" t="s">
        <v>86</v>
      </c>
      <c r="AV901" s="14" t="s">
        <v>241</v>
      </c>
      <c r="AW901" s="14" t="s">
        <v>32</v>
      </c>
      <c r="AX901" s="14" t="s">
        <v>84</v>
      </c>
      <c r="AY901" s="265" t="s">
        <v>235</v>
      </c>
    </row>
    <row r="902" s="2" customFormat="1" ht="24.15" customHeight="1">
      <c r="A902" s="39"/>
      <c r="B902" s="40"/>
      <c r="C902" s="287" t="s">
        <v>999</v>
      </c>
      <c r="D902" s="287" t="s">
        <v>518</v>
      </c>
      <c r="E902" s="288" t="s">
        <v>6185</v>
      </c>
      <c r="F902" s="289" t="s">
        <v>6186</v>
      </c>
      <c r="G902" s="290" t="s">
        <v>240</v>
      </c>
      <c r="H902" s="291">
        <v>14</v>
      </c>
      <c r="I902" s="292"/>
      <c r="J902" s="293">
        <f>ROUND(I902*H902,2)</f>
        <v>0</v>
      </c>
      <c r="K902" s="294"/>
      <c r="L902" s="295"/>
      <c r="M902" s="296" t="s">
        <v>1</v>
      </c>
      <c r="N902" s="297" t="s">
        <v>42</v>
      </c>
      <c r="O902" s="92"/>
      <c r="P902" s="239">
        <f>O902*H902</f>
        <v>0</v>
      </c>
      <c r="Q902" s="239">
        <v>0</v>
      </c>
      <c r="R902" s="239">
        <f>Q902*H902</f>
        <v>0</v>
      </c>
      <c r="S902" s="239">
        <v>0</v>
      </c>
      <c r="T902" s="240">
        <f>S902*H902</f>
        <v>0</v>
      </c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R902" s="241" t="s">
        <v>281</v>
      </c>
      <c r="AT902" s="241" t="s">
        <v>518</v>
      </c>
      <c r="AU902" s="241" t="s">
        <v>86</v>
      </c>
      <c r="AY902" s="18" t="s">
        <v>235</v>
      </c>
      <c r="BE902" s="242">
        <f>IF(N902="základní",J902,0)</f>
        <v>0</v>
      </c>
      <c r="BF902" s="242">
        <f>IF(N902="snížená",J902,0)</f>
        <v>0</v>
      </c>
      <c r="BG902" s="242">
        <f>IF(N902="zákl. přenesená",J902,0)</f>
        <v>0</v>
      </c>
      <c r="BH902" s="242">
        <f>IF(N902="sníž. přenesená",J902,0)</f>
        <v>0</v>
      </c>
      <c r="BI902" s="242">
        <f>IF(N902="nulová",J902,0)</f>
        <v>0</v>
      </c>
      <c r="BJ902" s="18" t="s">
        <v>84</v>
      </c>
      <c r="BK902" s="242">
        <f>ROUND(I902*H902,2)</f>
        <v>0</v>
      </c>
      <c r="BL902" s="18" t="s">
        <v>241</v>
      </c>
      <c r="BM902" s="241" t="s">
        <v>6187</v>
      </c>
    </row>
    <row r="903" s="15" customFormat="1">
      <c r="A903" s="15"/>
      <c r="B903" s="266"/>
      <c r="C903" s="267"/>
      <c r="D903" s="245" t="s">
        <v>243</v>
      </c>
      <c r="E903" s="268" t="s">
        <v>1</v>
      </c>
      <c r="F903" s="269" t="s">
        <v>6184</v>
      </c>
      <c r="G903" s="267"/>
      <c r="H903" s="268" t="s">
        <v>1</v>
      </c>
      <c r="I903" s="270"/>
      <c r="J903" s="267"/>
      <c r="K903" s="267"/>
      <c r="L903" s="271"/>
      <c r="M903" s="272"/>
      <c r="N903" s="273"/>
      <c r="O903" s="273"/>
      <c r="P903" s="273"/>
      <c r="Q903" s="273"/>
      <c r="R903" s="273"/>
      <c r="S903" s="273"/>
      <c r="T903" s="274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T903" s="275" t="s">
        <v>243</v>
      </c>
      <c r="AU903" s="275" t="s">
        <v>86</v>
      </c>
      <c r="AV903" s="15" t="s">
        <v>84</v>
      </c>
      <c r="AW903" s="15" t="s">
        <v>32</v>
      </c>
      <c r="AX903" s="15" t="s">
        <v>77</v>
      </c>
      <c r="AY903" s="275" t="s">
        <v>235</v>
      </c>
    </row>
    <row r="904" s="13" customFormat="1">
      <c r="A904" s="13"/>
      <c r="B904" s="243"/>
      <c r="C904" s="244"/>
      <c r="D904" s="245" t="s">
        <v>243</v>
      </c>
      <c r="E904" s="246" t="s">
        <v>1</v>
      </c>
      <c r="F904" s="247" t="s">
        <v>6188</v>
      </c>
      <c r="G904" s="244"/>
      <c r="H904" s="248">
        <v>2</v>
      </c>
      <c r="I904" s="249"/>
      <c r="J904" s="244"/>
      <c r="K904" s="244"/>
      <c r="L904" s="250"/>
      <c r="M904" s="251"/>
      <c r="N904" s="252"/>
      <c r="O904" s="252"/>
      <c r="P904" s="252"/>
      <c r="Q904" s="252"/>
      <c r="R904" s="252"/>
      <c r="S904" s="252"/>
      <c r="T904" s="25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4" t="s">
        <v>243</v>
      </c>
      <c r="AU904" s="254" t="s">
        <v>86</v>
      </c>
      <c r="AV904" s="13" t="s">
        <v>86</v>
      </c>
      <c r="AW904" s="13" t="s">
        <v>32</v>
      </c>
      <c r="AX904" s="13" t="s">
        <v>77</v>
      </c>
      <c r="AY904" s="254" t="s">
        <v>235</v>
      </c>
    </row>
    <row r="905" s="13" customFormat="1">
      <c r="A905" s="13"/>
      <c r="B905" s="243"/>
      <c r="C905" s="244"/>
      <c r="D905" s="245" t="s">
        <v>243</v>
      </c>
      <c r="E905" s="246" t="s">
        <v>1</v>
      </c>
      <c r="F905" s="247" t="s">
        <v>6189</v>
      </c>
      <c r="G905" s="244"/>
      <c r="H905" s="248">
        <v>2</v>
      </c>
      <c r="I905" s="249"/>
      <c r="J905" s="244"/>
      <c r="K905" s="244"/>
      <c r="L905" s="250"/>
      <c r="M905" s="251"/>
      <c r="N905" s="252"/>
      <c r="O905" s="252"/>
      <c r="P905" s="252"/>
      <c r="Q905" s="252"/>
      <c r="R905" s="252"/>
      <c r="S905" s="252"/>
      <c r="T905" s="25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4" t="s">
        <v>243</v>
      </c>
      <c r="AU905" s="254" t="s">
        <v>86</v>
      </c>
      <c r="AV905" s="13" t="s">
        <v>86</v>
      </c>
      <c r="AW905" s="13" t="s">
        <v>32</v>
      </c>
      <c r="AX905" s="13" t="s">
        <v>77</v>
      </c>
      <c r="AY905" s="254" t="s">
        <v>235</v>
      </c>
    </row>
    <row r="906" s="13" customFormat="1">
      <c r="A906" s="13"/>
      <c r="B906" s="243"/>
      <c r="C906" s="244"/>
      <c r="D906" s="245" t="s">
        <v>243</v>
      </c>
      <c r="E906" s="246" t="s">
        <v>1</v>
      </c>
      <c r="F906" s="247" t="s">
        <v>6190</v>
      </c>
      <c r="G906" s="244"/>
      <c r="H906" s="248">
        <v>2</v>
      </c>
      <c r="I906" s="249"/>
      <c r="J906" s="244"/>
      <c r="K906" s="244"/>
      <c r="L906" s="250"/>
      <c r="M906" s="251"/>
      <c r="N906" s="252"/>
      <c r="O906" s="252"/>
      <c r="P906" s="252"/>
      <c r="Q906" s="252"/>
      <c r="R906" s="252"/>
      <c r="S906" s="252"/>
      <c r="T906" s="25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54" t="s">
        <v>243</v>
      </c>
      <c r="AU906" s="254" t="s">
        <v>86</v>
      </c>
      <c r="AV906" s="13" t="s">
        <v>86</v>
      </c>
      <c r="AW906" s="13" t="s">
        <v>32</v>
      </c>
      <c r="AX906" s="13" t="s">
        <v>77</v>
      </c>
      <c r="AY906" s="254" t="s">
        <v>235</v>
      </c>
    </row>
    <row r="907" s="13" customFormat="1">
      <c r="A907" s="13"/>
      <c r="B907" s="243"/>
      <c r="C907" s="244"/>
      <c r="D907" s="245" t="s">
        <v>243</v>
      </c>
      <c r="E907" s="246" t="s">
        <v>1</v>
      </c>
      <c r="F907" s="247" t="s">
        <v>6191</v>
      </c>
      <c r="G907" s="244"/>
      <c r="H907" s="248">
        <v>2</v>
      </c>
      <c r="I907" s="249"/>
      <c r="J907" s="244"/>
      <c r="K907" s="244"/>
      <c r="L907" s="250"/>
      <c r="M907" s="251"/>
      <c r="N907" s="252"/>
      <c r="O907" s="252"/>
      <c r="P907" s="252"/>
      <c r="Q907" s="252"/>
      <c r="R907" s="252"/>
      <c r="S907" s="252"/>
      <c r="T907" s="25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4" t="s">
        <v>243</v>
      </c>
      <c r="AU907" s="254" t="s">
        <v>86</v>
      </c>
      <c r="AV907" s="13" t="s">
        <v>86</v>
      </c>
      <c r="AW907" s="13" t="s">
        <v>32</v>
      </c>
      <c r="AX907" s="13" t="s">
        <v>77</v>
      </c>
      <c r="AY907" s="254" t="s">
        <v>235</v>
      </c>
    </row>
    <row r="908" s="13" customFormat="1">
      <c r="A908" s="13"/>
      <c r="B908" s="243"/>
      <c r="C908" s="244"/>
      <c r="D908" s="245" t="s">
        <v>243</v>
      </c>
      <c r="E908" s="246" t="s">
        <v>1</v>
      </c>
      <c r="F908" s="247" t="s">
        <v>6192</v>
      </c>
      <c r="G908" s="244"/>
      <c r="H908" s="248">
        <v>2</v>
      </c>
      <c r="I908" s="249"/>
      <c r="J908" s="244"/>
      <c r="K908" s="244"/>
      <c r="L908" s="250"/>
      <c r="M908" s="251"/>
      <c r="N908" s="252"/>
      <c r="O908" s="252"/>
      <c r="P908" s="252"/>
      <c r="Q908" s="252"/>
      <c r="R908" s="252"/>
      <c r="S908" s="252"/>
      <c r="T908" s="25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4" t="s">
        <v>243</v>
      </c>
      <c r="AU908" s="254" t="s">
        <v>86</v>
      </c>
      <c r="AV908" s="13" t="s">
        <v>86</v>
      </c>
      <c r="AW908" s="13" t="s">
        <v>32</v>
      </c>
      <c r="AX908" s="13" t="s">
        <v>77</v>
      </c>
      <c r="AY908" s="254" t="s">
        <v>235</v>
      </c>
    </row>
    <row r="909" s="13" customFormat="1">
      <c r="A909" s="13"/>
      <c r="B909" s="243"/>
      <c r="C909" s="244"/>
      <c r="D909" s="245" t="s">
        <v>243</v>
      </c>
      <c r="E909" s="246" t="s">
        <v>1</v>
      </c>
      <c r="F909" s="247" t="s">
        <v>6193</v>
      </c>
      <c r="G909" s="244"/>
      <c r="H909" s="248">
        <v>2</v>
      </c>
      <c r="I909" s="249"/>
      <c r="J909" s="244"/>
      <c r="K909" s="244"/>
      <c r="L909" s="250"/>
      <c r="M909" s="251"/>
      <c r="N909" s="252"/>
      <c r="O909" s="252"/>
      <c r="P909" s="252"/>
      <c r="Q909" s="252"/>
      <c r="R909" s="252"/>
      <c r="S909" s="252"/>
      <c r="T909" s="25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4" t="s">
        <v>243</v>
      </c>
      <c r="AU909" s="254" t="s">
        <v>86</v>
      </c>
      <c r="AV909" s="13" t="s">
        <v>86</v>
      </c>
      <c r="AW909" s="13" t="s">
        <v>32</v>
      </c>
      <c r="AX909" s="13" t="s">
        <v>77</v>
      </c>
      <c r="AY909" s="254" t="s">
        <v>235</v>
      </c>
    </row>
    <row r="910" s="13" customFormat="1">
      <c r="A910" s="13"/>
      <c r="B910" s="243"/>
      <c r="C910" s="244"/>
      <c r="D910" s="245" t="s">
        <v>243</v>
      </c>
      <c r="E910" s="246" t="s">
        <v>1</v>
      </c>
      <c r="F910" s="247" t="s">
        <v>6194</v>
      </c>
      <c r="G910" s="244"/>
      <c r="H910" s="248">
        <v>2</v>
      </c>
      <c r="I910" s="249"/>
      <c r="J910" s="244"/>
      <c r="K910" s="244"/>
      <c r="L910" s="250"/>
      <c r="M910" s="251"/>
      <c r="N910" s="252"/>
      <c r="O910" s="252"/>
      <c r="P910" s="252"/>
      <c r="Q910" s="252"/>
      <c r="R910" s="252"/>
      <c r="S910" s="252"/>
      <c r="T910" s="25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4" t="s">
        <v>243</v>
      </c>
      <c r="AU910" s="254" t="s">
        <v>86</v>
      </c>
      <c r="AV910" s="13" t="s">
        <v>86</v>
      </c>
      <c r="AW910" s="13" t="s">
        <v>32</v>
      </c>
      <c r="AX910" s="13" t="s">
        <v>77</v>
      </c>
      <c r="AY910" s="254" t="s">
        <v>235</v>
      </c>
    </row>
    <row r="911" s="13" customFormat="1">
      <c r="A911" s="13"/>
      <c r="B911" s="243"/>
      <c r="C911" s="244"/>
      <c r="D911" s="245" t="s">
        <v>243</v>
      </c>
      <c r="E911" s="246" t="s">
        <v>1</v>
      </c>
      <c r="F911" s="247" t="s">
        <v>6175</v>
      </c>
      <c r="G911" s="244"/>
      <c r="H911" s="248">
        <v>0</v>
      </c>
      <c r="I911" s="249"/>
      <c r="J911" s="244"/>
      <c r="K911" s="244"/>
      <c r="L911" s="250"/>
      <c r="M911" s="251"/>
      <c r="N911" s="252"/>
      <c r="O911" s="252"/>
      <c r="P911" s="252"/>
      <c r="Q911" s="252"/>
      <c r="R911" s="252"/>
      <c r="S911" s="252"/>
      <c r="T911" s="25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4" t="s">
        <v>243</v>
      </c>
      <c r="AU911" s="254" t="s">
        <v>86</v>
      </c>
      <c r="AV911" s="13" t="s">
        <v>86</v>
      </c>
      <c r="AW911" s="13" t="s">
        <v>32</v>
      </c>
      <c r="AX911" s="13" t="s">
        <v>77</v>
      </c>
      <c r="AY911" s="254" t="s">
        <v>235</v>
      </c>
    </row>
    <row r="912" s="16" customFormat="1">
      <c r="A912" s="16"/>
      <c r="B912" s="276"/>
      <c r="C912" s="277"/>
      <c r="D912" s="245" t="s">
        <v>243</v>
      </c>
      <c r="E912" s="278" t="s">
        <v>1</v>
      </c>
      <c r="F912" s="279" t="s">
        <v>492</v>
      </c>
      <c r="G912" s="277"/>
      <c r="H912" s="280">
        <v>14</v>
      </c>
      <c r="I912" s="281"/>
      <c r="J912" s="277"/>
      <c r="K912" s="277"/>
      <c r="L912" s="282"/>
      <c r="M912" s="283"/>
      <c r="N912" s="284"/>
      <c r="O912" s="284"/>
      <c r="P912" s="284"/>
      <c r="Q912" s="284"/>
      <c r="R912" s="284"/>
      <c r="S912" s="284"/>
      <c r="T912" s="285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T912" s="286" t="s">
        <v>243</v>
      </c>
      <c r="AU912" s="286" t="s">
        <v>86</v>
      </c>
      <c r="AV912" s="16" t="s">
        <v>250</v>
      </c>
      <c r="AW912" s="16" t="s">
        <v>32</v>
      </c>
      <c r="AX912" s="16" t="s">
        <v>77</v>
      </c>
      <c r="AY912" s="286" t="s">
        <v>235</v>
      </c>
    </row>
    <row r="913" s="14" customFormat="1">
      <c r="A913" s="14"/>
      <c r="B913" s="255"/>
      <c r="C913" s="256"/>
      <c r="D913" s="245" t="s">
        <v>243</v>
      </c>
      <c r="E913" s="257" t="s">
        <v>1</v>
      </c>
      <c r="F913" s="258" t="s">
        <v>245</v>
      </c>
      <c r="G913" s="256"/>
      <c r="H913" s="259">
        <v>14</v>
      </c>
      <c r="I913" s="260"/>
      <c r="J913" s="256"/>
      <c r="K913" s="256"/>
      <c r="L913" s="261"/>
      <c r="M913" s="262"/>
      <c r="N913" s="263"/>
      <c r="O913" s="263"/>
      <c r="P913" s="263"/>
      <c r="Q913" s="263"/>
      <c r="R913" s="263"/>
      <c r="S913" s="263"/>
      <c r="T913" s="26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65" t="s">
        <v>243</v>
      </c>
      <c r="AU913" s="265" t="s">
        <v>86</v>
      </c>
      <c r="AV913" s="14" t="s">
        <v>241</v>
      </c>
      <c r="AW913" s="14" t="s">
        <v>32</v>
      </c>
      <c r="AX913" s="14" t="s">
        <v>84</v>
      </c>
      <c r="AY913" s="265" t="s">
        <v>235</v>
      </c>
    </row>
    <row r="914" s="2" customFormat="1" ht="37.8" customHeight="1">
      <c r="A914" s="39"/>
      <c r="B914" s="40"/>
      <c r="C914" s="287" t="s">
        <v>1252</v>
      </c>
      <c r="D914" s="287" t="s">
        <v>518</v>
      </c>
      <c r="E914" s="288" t="s">
        <v>6195</v>
      </c>
      <c r="F914" s="289" t="s">
        <v>6196</v>
      </c>
      <c r="G914" s="290" t="s">
        <v>174</v>
      </c>
      <c r="H914" s="291">
        <v>1.5</v>
      </c>
      <c r="I914" s="292"/>
      <c r="J914" s="293">
        <f>ROUND(I914*H914,2)</f>
        <v>0</v>
      </c>
      <c r="K914" s="294"/>
      <c r="L914" s="295"/>
      <c r="M914" s="296" t="s">
        <v>1</v>
      </c>
      <c r="N914" s="297" t="s">
        <v>42</v>
      </c>
      <c r="O914" s="92"/>
      <c r="P914" s="239">
        <f>O914*H914</f>
        <v>0</v>
      </c>
      <c r="Q914" s="239">
        <v>0</v>
      </c>
      <c r="R914" s="239">
        <f>Q914*H914</f>
        <v>0</v>
      </c>
      <c r="S914" s="239">
        <v>0</v>
      </c>
      <c r="T914" s="240">
        <f>S914*H914</f>
        <v>0</v>
      </c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R914" s="241" t="s">
        <v>281</v>
      </c>
      <c r="AT914" s="241" t="s">
        <v>518</v>
      </c>
      <c r="AU914" s="241" t="s">
        <v>86</v>
      </c>
      <c r="AY914" s="18" t="s">
        <v>235</v>
      </c>
      <c r="BE914" s="242">
        <f>IF(N914="základní",J914,0)</f>
        <v>0</v>
      </c>
      <c r="BF914" s="242">
        <f>IF(N914="snížená",J914,0)</f>
        <v>0</v>
      </c>
      <c r="BG914" s="242">
        <f>IF(N914="zákl. přenesená",J914,0)</f>
        <v>0</v>
      </c>
      <c r="BH914" s="242">
        <f>IF(N914="sníž. přenesená",J914,0)</f>
        <v>0</v>
      </c>
      <c r="BI914" s="242">
        <f>IF(N914="nulová",J914,0)</f>
        <v>0</v>
      </c>
      <c r="BJ914" s="18" t="s">
        <v>84</v>
      </c>
      <c r="BK914" s="242">
        <f>ROUND(I914*H914,2)</f>
        <v>0</v>
      </c>
      <c r="BL914" s="18" t="s">
        <v>241</v>
      </c>
      <c r="BM914" s="241" t="s">
        <v>6197</v>
      </c>
    </row>
    <row r="915" s="15" customFormat="1">
      <c r="A915" s="15"/>
      <c r="B915" s="266"/>
      <c r="C915" s="267"/>
      <c r="D915" s="245" t="s">
        <v>243</v>
      </c>
      <c r="E915" s="268" t="s">
        <v>1</v>
      </c>
      <c r="F915" s="269" t="s">
        <v>6198</v>
      </c>
      <c r="G915" s="267"/>
      <c r="H915" s="268" t="s">
        <v>1</v>
      </c>
      <c r="I915" s="270"/>
      <c r="J915" s="267"/>
      <c r="K915" s="267"/>
      <c r="L915" s="271"/>
      <c r="M915" s="272"/>
      <c r="N915" s="273"/>
      <c r="O915" s="273"/>
      <c r="P915" s="273"/>
      <c r="Q915" s="273"/>
      <c r="R915" s="273"/>
      <c r="S915" s="273"/>
      <c r="T915" s="274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T915" s="275" t="s">
        <v>243</v>
      </c>
      <c r="AU915" s="275" t="s">
        <v>86</v>
      </c>
      <c r="AV915" s="15" t="s">
        <v>84</v>
      </c>
      <c r="AW915" s="15" t="s">
        <v>32</v>
      </c>
      <c r="AX915" s="15" t="s">
        <v>77</v>
      </c>
      <c r="AY915" s="275" t="s">
        <v>235</v>
      </c>
    </row>
    <row r="916" s="13" customFormat="1">
      <c r="A916" s="13"/>
      <c r="B916" s="243"/>
      <c r="C916" s="244"/>
      <c r="D916" s="245" t="s">
        <v>243</v>
      </c>
      <c r="E916" s="246" t="s">
        <v>1</v>
      </c>
      <c r="F916" s="247" t="s">
        <v>6199</v>
      </c>
      <c r="G916" s="244"/>
      <c r="H916" s="248">
        <v>0.5</v>
      </c>
      <c r="I916" s="249"/>
      <c r="J916" s="244"/>
      <c r="K916" s="244"/>
      <c r="L916" s="250"/>
      <c r="M916" s="251"/>
      <c r="N916" s="252"/>
      <c r="O916" s="252"/>
      <c r="P916" s="252"/>
      <c r="Q916" s="252"/>
      <c r="R916" s="252"/>
      <c r="S916" s="252"/>
      <c r="T916" s="25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4" t="s">
        <v>243</v>
      </c>
      <c r="AU916" s="254" t="s">
        <v>86</v>
      </c>
      <c r="AV916" s="13" t="s">
        <v>86</v>
      </c>
      <c r="AW916" s="13" t="s">
        <v>32</v>
      </c>
      <c r="AX916" s="13" t="s">
        <v>77</v>
      </c>
      <c r="AY916" s="254" t="s">
        <v>235</v>
      </c>
    </row>
    <row r="917" s="13" customFormat="1">
      <c r="A917" s="13"/>
      <c r="B917" s="243"/>
      <c r="C917" s="244"/>
      <c r="D917" s="245" t="s">
        <v>243</v>
      </c>
      <c r="E917" s="246" t="s">
        <v>1</v>
      </c>
      <c r="F917" s="247" t="s">
        <v>6200</v>
      </c>
      <c r="G917" s="244"/>
      <c r="H917" s="248">
        <v>0.5</v>
      </c>
      <c r="I917" s="249"/>
      <c r="J917" s="244"/>
      <c r="K917" s="244"/>
      <c r="L917" s="250"/>
      <c r="M917" s="251"/>
      <c r="N917" s="252"/>
      <c r="O917" s="252"/>
      <c r="P917" s="252"/>
      <c r="Q917" s="252"/>
      <c r="R917" s="252"/>
      <c r="S917" s="252"/>
      <c r="T917" s="25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4" t="s">
        <v>243</v>
      </c>
      <c r="AU917" s="254" t="s">
        <v>86</v>
      </c>
      <c r="AV917" s="13" t="s">
        <v>86</v>
      </c>
      <c r="AW917" s="13" t="s">
        <v>32</v>
      </c>
      <c r="AX917" s="13" t="s">
        <v>77</v>
      </c>
      <c r="AY917" s="254" t="s">
        <v>235</v>
      </c>
    </row>
    <row r="918" s="13" customFormat="1">
      <c r="A918" s="13"/>
      <c r="B918" s="243"/>
      <c r="C918" s="244"/>
      <c r="D918" s="245" t="s">
        <v>243</v>
      </c>
      <c r="E918" s="246" t="s">
        <v>1</v>
      </c>
      <c r="F918" s="247" t="s">
        <v>6201</v>
      </c>
      <c r="G918" s="244"/>
      <c r="H918" s="248">
        <v>0.5</v>
      </c>
      <c r="I918" s="249"/>
      <c r="J918" s="244"/>
      <c r="K918" s="244"/>
      <c r="L918" s="250"/>
      <c r="M918" s="251"/>
      <c r="N918" s="252"/>
      <c r="O918" s="252"/>
      <c r="P918" s="252"/>
      <c r="Q918" s="252"/>
      <c r="R918" s="252"/>
      <c r="S918" s="252"/>
      <c r="T918" s="25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54" t="s">
        <v>243</v>
      </c>
      <c r="AU918" s="254" t="s">
        <v>86</v>
      </c>
      <c r="AV918" s="13" t="s">
        <v>86</v>
      </c>
      <c r="AW918" s="13" t="s">
        <v>32</v>
      </c>
      <c r="AX918" s="13" t="s">
        <v>77</v>
      </c>
      <c r="AY918" s="254" t="s">
        <v>235</v>
      </c>
    </row>
    <row r="919" s="16" customFormat="1">
      <c r="A919" s="16"/>
      <c r="B919" s="276"/>
      <c r="C919" s="277"/>
      <c r="D919" s="245" t="s">
        <v>243</v>
      </c>
      <c r="E919" s="278" t="s">
        <v>1</v>
      </c>
      <c r="F919" s="279" t="s">
        <v>492</v>
      </c>
      <c r="G919" s="277"/>
      <c r="H919" s="280">
        <v>1.5</v>
      </c>
      <c r="I919" s="281"/>
      <c r="J919" s="277"/>
      <c r="K919" s="277"/>
      <c r="L919" s="282"/>
      <c r="M919" s="283"/>
      <c r="N919" s="284"/>
      <c r="O919" s="284"/>
      <c r="P919" s="284"/>
      <c r="Q919" s="284"/>
      <c r="R919" s="284"/>
      <c r="S919" s="284"/>
      <c r="T919" s="285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T919" s="286" t="s">
        <v>243</v>
      </c>
      <c r="AU919" s="286" t="s">
        <v>86</v>
      </c>
      <c r="AV919" s="16" t="s">
        <v>250</v>
      </c>
      <c r="AW919" s="16" t="s">
        <v>32</v>
      </c>
      <c r="AX919" s="16" t="s">
        <v>77</v>
      </c>
      <c r="AY919" s="286" t="s">
        <v>235</v>
      </c>
    </row>
    <row r="920" s="14" customFormat="1">
      <c r="A920" s="14"/>
      <c r="B920" s="255"/>
      <c r="C920" s="256"/>
      <c r="D920" s="245" t="s">
        <v>243</v>
      </c>
      <c r="E920" s="257" t="s">
        <v>1</v>
      </c>
      <c r="F920" s="258" t="s">
        <v>245</v>
      </c>
      <c r="G920" s="256"/>
      <c r="H920" s="259">
        <v>1.5</v>
      </c>
      <c r="I920" s="260"/>
      <c r="J920" s="256"/>
      <c r="K920" s="256"/>
      <c r="L920" s="261"/>
      <c r="M920" s="262"/>
      <c r="N920" s="263"/>
      <c r="O920" s="263"/>
      <c r="P920" s="263"/>
      <c r="Q920" s="263"/>
      <c r="R920" s="263"/>
      <c r="S920" s="263"/>
      <c r="T920" s="26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65" t="s">
        <v>243</v>
      </c>
      <c r="AU920" s="265" t="s">
        <v>86</v>
      </c>
      <c r="AV920" s="14" t="s">
        <v>241</v>
      </c>
      <c r="AW920" s="14" t="s">
        <v>32</v>
      </c>
      <c r="AX920" s="14" t="s">
        <v>84</v>
      </c>
      <c r="AY920" s="265" t="s">
        <v>235</v>
      </c>
    </row>
    <row r="921" s="2" customFormat="1" ht="37.8" customHeight="1">
      <c r="A921" s="39"/>
      <c r="B921" s="40"/>
      <c r="C921" s="287" t="s">
        <v>1256</v>
      </c>
      <c r="D921" s="287" t="s">
        <v>518</v>
      </c>
      <c r="E921" s="288" t="s">
        <v>6202</v>
      </c>
      <c r="F921" s="289" t="s">
        <v>6203</v>
      </c>
      <c r="G921" s="290" t="s">
        <v>174</v>
      </c>
      <c r="H921" s="291">
        <v>4</v>
      </c>
      <c r="I921" s="292"/>
      <c r="J921" s="293">
        <f>ROUND(I921*H921,2)</f>
        <v>0</v>
      </c>
      <c r="K921" s="294"/>
      <c r="L921" s="295"/>
      <c r="M921" s="296" t="s">
        <v>1</v>
      </c>
      <c r="N921" s="297" t="s">
        <v>42</v>
      </c>
      <c r="O921" s="92"/>
      <c r="P921" s="239">
        <f>O921*H921</f>
        <v>0</v>
      </c>
      <c r="Q921" s="239">
        <v>0</v>
      </c>
      <c r="R921" s="239">
        <f>Q921*H921</f>
        <v>0</v>
      </c>
      <c r="S921" s="239">
        <v>0</v>
      </c>
      <c r="T921" s="240">
        <f>S921*H921</f>
        <v>0</v>
      </c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R921" s="241" t="s">
        <v>281</v>
      </c>
      <c r="AT921" s="241" t="s">
        <v>518</v>
      </c>
      <c r="AU921" s="241" t="s">
        <v>86</v>
      </c>
      <c r="AY921" s="18" t="s">
        <v>235</v>
      </c>
      <c r="BE921" s="242">
        <f>IF(N921="základní",J921,0)</f>
        <v>0</v>
      </c>
      <c r="BF921" s="242">
        <f>IF(N921="snížená",J921,0)</f>
        <v>0</v>
      </c>
      <c r="BG921" s="242">
        <f>IF(N921="zákl. přenesená",J921,0)</f>
        <v>0</v>
      </c>
      <c r="BH921" s="242">
        <f>IF(N921="sníž. přenesená",J921,0)</f>
        <v>0</v>
      </c>
      <c r="BI921" s="242">
        <f>IF(N921="nulová",J921,0)</f>
        <v>0</v>
      </c>
      <c r="BJ921" s="18" t="s">
        <v>84</v>
      </c>
      <c r="BK921" s="242">
        <f>ROUND(I921*H921,2)</f>
        <v>0</v>
      </c>
      <c r="BL921" s="18" t="s">
        <v>241</v>
      </c>
      <c r="BM921" s="241" t="s">
        <v>6204</v>
      </c>
    </row>
    <row r="922" s="15" customFormat="1">
      <c r="A922" s="15"/>
      <c r="B922" s="266"/>
      <c r="C922" s="267"/>
      <c r="D922" s="245" t="s">
        <v>243</v>
      </c>
      <c r="E922" s="268" t="s">
        <v>1</v>
      </c>
      <c r="F922" s="269" t="s">
        <v>6205</v>
      </c>
      <c r="G922" s="267"/>
      <c r="H922" s="268" t="s">
        <v>1</v>
      </c>
      <c r="I922" s="270"/>
      <c r="J922" s="267"/>
      <c r="K922" s="267"/>
      <c r="L922" s="271"/>
      <c r="M922" s="272"/>
      <c r="N922" s="273"/>
      <c r="O922" s="273"/>
      <c r="P922" s="273"/>
      <c r="Q922" s="273"/>
      <c r="R922" s="273"/>
      <c r="S922" s="273"/>
      <c r="T922" s="274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T922" s="275" t="s">
        <v>243</v>
      </c>
      <c r="AU922" s="275" t="s">
        <v>86</v>
      </c>
      <c r="AV922" s="15" t="s">
        <v>84</v>
      </c>
      <c r="AW922" s="15" t="s">
        <v>32</v>
      </c>
      <c r="AX922" s="15" t="s">
        <v>77</v>
      </c>
      <c r="AY922" s="275" t="s">
        <v>235</v>
      </c>
    </row>
    <row r="923" s="13" customFormat="1">
      <c r="A923" s="13"/>
      <c r="B923" s="243"/>
      <c r="C923" s="244"/>
      <c r="D923" s="245" t="s">
        <v>243</v>
      </c>
      <c r="E923" s="246" t="s">
        <v>1</v>
      </c>
      <c r="F923" s="247" t="s">
        <v>6206</v>
      </c>
      <c r="G923" s="244"/>
      <c r="H923" s="248">
        <v>1</v>
      </c>
      <c r="I923" s="249"/>
      <c r="J923" s="244"/>
      <c r="K923" s="244"/>
      <c r="L923" s="250"/>
      <c r="M923" s="251"/>
      <c r="N923" s="252"/>
      <c r="O923" s="252"/>
      <c r="P923" s="252"/>
      <c r="Q923" s="252"/>
      <c r="R923" s="252"/>
      <c r="S923" s="252"/>
      <c r="T923" s="25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4" t="s">
        <v>243</v>
      </c>
      <c r="AU923" s="254" t="s">
        <v>86</v>
      </c>
      <c r="AV923" s="13" t="s">
        <v>86</v>
      </c>
      <c r="AW923" s="13" t="s">
        <v>32</v>
      </c>
      <c r="AX923" s="13" t="s">
        <v>77</v>
      </c>
      <c r="AY923" s="254" t="s">
        <v>235</v>
      </c>
    </row>
    <row r="924" s="13" customFormat="1">
      <c r="A924" s="13"/>
      <c r="B924" s="243"/>
      <c r="C924" s="244"/>
      <c r="D924" s="245" t="s">
        <v>243</v>
      </c>
      <c r="E924" s="246" t="s">
        <v>1</v>
      </c>
      <c r="F924" s="247" t="s">
        <v>6207</v>
      </c>
      <c r="G924" s="244"/>
      <c r="H924" s="248">
        <v>1</v>
      </c>
      <c r="I924" s="249"/>
      <c r="J924" s="244"/>
      <c r="K924" s="244"/>
      <c r="L924" s="250"/>
      <c r="M924" s="251"/>
      <c r="N924" s="252"/>
      <c r="O924" s="252"/>
      <c r="P924" s="252"/>
      <c r="Q924" s="252"/>
      <c r="R924" s="252"/>
      <c r="S924" s="252"/>
      <c r="T924" s="25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4" t="s">
        <v>243</v>
      </c>
      <c r="AU924" s="254" t="s">
        <v>86</v>
      </c>
      <c r="AV924" s="13" t="s">
        <v>86</v>
      </c>
      <c r="AW924" s="13" t="s">
        <v>32</v>
      </c>
      <c r="AX924" s="13" t="s">
        <v>77</v>
      </c>
      <c r="AY924" s="254" t="s">
        <v>235</v>
      </c>
    </row>
    <row r="925" s="13" customFormat="1">
      <c r="A925" s="13"/>
      <c r="B925" s="243"/>
      <c r="C925" s="244"/>
      <c r="D925" s="245" t="s">
        <v>243</v>
      </c>
      <c r="E925" s="246" t="s">
        <v>1</v>
      </c>
      <c r="F925" s="247" t="s">
        <v>6208</v>
      </c>
      <c r="G925" s="244"/>
      <c r="H925" s="248">
        <v>1</v>
      </c>
      <c r="I925" s="249"/>
      <c r="J925" s="244"/>
      <c r="K925" s="244"/>
      <c r="L925" s="250"/>
      <c r="M925" s="251"/>
      <c r="N925" s="252"/>
      <c r="O925" s="252"/>
      <c r="P925" s="252"/>
      <c r="Q925" s="252"/>
      <c r="R925" s="252"/>
      <c r="S925" s="252"/>
      <c r="T925" s="25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4" t="s">
        <v>243</v>
      </c>
      <c r="AU925" s="254" t="s">
        <v>86</v>
      </c>
      <c r="AV925" s="13" t="s">
        <v>86</v>
      </c>
      <c r="AW925" s="13" t="s">
        <v>32</v>
      </c>
      <c r="AX925" s="13" t="s">
        <v>77</v>
      </c>
      <c r="AY925" s="254" t="s">
        <v>235</v>
      </c>
    </row>
    <row r="926" s="13" customFormat="1">
      <c r="A926" s="13"/>
      <c r="B926" s="243"/>
      <c r="C926" s="244"/>
      <c r="D926" s="245" t="s">
        <v>243</v>
      </c>
      <c r="E926" s="246" t="s">
        <v>1</v>
      </c>
      <c r="F926" s="247" t="s">
        <v>6209</v>
      </c>
      <c r="G926" s="244"/>
      <c r="H926" s="248">
        <v>1</v>
      </c>
      <c r="I926" s="249"/>
      <c r="J926" s="244"/>
      <c r="K926" s="244"/>
      <c r="L926" s="250"/>
      <c r="M926" s="251"/>
      <c r="N926" s="252"/>
      <c r="O926" s="252"/>
      <c r="P926" s="252"/>
      <c r="Q926" s="252"/>
      <c r="R926" s="252"/>
      <c r="S926" s="252"/>
      <c r="T926" s="25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4" t="s">
        <v>243</v>
      </c>
      <c r="AU926" s="254" t="s">
        <v>86</v>
      </c>
      <c r="AV926" s="13" t="s">
        <v>86</v>
      </c>
      <c r="AW926" s="13" t="s">
        <v>32</v>
      </c>
      <c r="AX926" s="13" t="s">
        <v>77</v>
      </c>
      <c r="AY926" s="254" t="s">
        <v>235</v>
      </c>
    </row>
    <row r="927" s="13" customFormat="1">
      <c r="A927" s="13"/>
      <c r="B927" s="243"/>
      <c r="C927" s="244"/>
      <c r="D927" s="245" t="s">
        <v>243</v>
      </c>
      <c r="E927" s="246" t="s">
        <v>1</v>
      </c>
      <c r="F927" s="247" t="s">
        <v>6210</v>
      </c>
      <c r="G927" s="244"/>
      <c r="H927" s="248">
        <v>0</v>
      </c>
      <c r="I927" s="249"/>
      <c r="J927" s="244"/>
      <c r="K927" s="244"/>
      <c r="L927" s="250"/>
      <c r="M927" s="251"/>
      <c r="N927" s="252"/>
      <c r="O927" s="252"/>
      <c r="P927" s="252"/>
      <c r="Q927" s="252"/>
      <c r="R927" s="252"/>
      <c r="S927" s="252"/>
      <c r="T927" s="25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4" t="s">
        <v>243</v>
      </c>
      <c r="AU927" s="254" t="s">
        <v>86</v>
      </c>
      <c r="AV927" s="13" t="s">
        <v>86</v>
      </c>
      <c r="AW927" s="13" t="s">
        <v>32</v>
      </c>
      <c r="AX927" s="13" t="s">
        <v>77</v>
      </c>
      <c r="AY927" s="254" t="s">
        <v>235</v>
      </c>
    </row>
    <row r="928" s="16" customFormat="1">
      <c r="A928" s="16"/>
      <c r="B928" s="276"/>
      <c r="C928" s="277"/>
      <c r="D928" s="245" t="s">
        <v>243</v>
      </c>
      <c r="E928" s="278" t="s">
        <v>1</v>
      </c>
      <c r="F928" s="279" t="s">
        <v>492</v>
      </c>
      <c r="G928" s="277"/>
      <c r="H928" s="280">
        <v>4</v>
      </c>
      <c r="I928" s="281"/>
      <c r="J928" s="277"/>
      <c r="K928" s="277"/>
      <c r="L928" s="282"/>
      <c r="M928" s="283"/>
      <c r="N928" s="284"/>
      <c r="O928" s="284"/>
      <c r="P928" s="284"/>
      <c r="Q928" s="284"/>
      <c r="R928" s="284"/>
      <c r="S928" s="284"/>
      <c r="T928" s="285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T928" s="286" t="s">
        <v>243</v>
      </c>
      <c r="AU928" s="286" t="s">
        <v>86</v>
      </c>
      <c r="AV928" s="16" t="s">
        <v>250</v>
      </c>
      <c r="AW928" s="16" t="s">
        <v>32</v>
      </c>
      <c r="AX928" s="16" t="s">
        <v>77</v>
      </c>
      <c r="AY928" s="286" t="s">
        <v>235</v>
      </c>
    </row>
    <row r="929" s="14" customFormat="1">
      <c r="A929" s="14"/>
      <c r="B929" s="255"/>
      <c r="C929" s="256"/>
      <c r="D929" s="245" t="s">
        <v>243</v>
      </c>
      <c r="E929" s="257" t="s">
        <v>1</v>
      </c>
      <c r="F929" s="258" t="s">
        <v>245</v>
      </c>
      <c r="G929" s="256"/>
      <c r="H929" s="259">
        <v>4</v>
      </c>
      <c r="I929" s="260"/>
      <c r="J929" s="256"/>
      <c r="K929" s="256"/>
      <c r="L929" s="261"/>
      <c r="M929" s="262"/>
      <c r="N929" s="263"/>
      <c r="O929" s="263"/>
      <c r="P929" s="263"/>
      <c r="Q929" s="263"/>
      <c r="R929" s="263"/>
      <c r="S929" s="263"/>
      <c r="T929" s="26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65" t="s">
        <v>243</v>
      </c>
      <c r="AU929" s="265" t="s">
        <v>86</v>
      </c>
      <c r="AV929" s="14" t="s">
        <v>241</v>
      </c>
      <c r="AW929" s="14" t="s">
        <v>32</v>
      </c>
      <c r="AX929" s="14" t="s">
        <v>84</v>
      </c>
      <c r="AY929" s="265" t="s">
        <v>235</v>
      </c>
    </row>
    <row r="930" s="12" customFormat="1" ht="22.8" customHeight="1">
      <c r="A930" s="12"/>
      <c r="B930" s="213"/>
      <c r="C930" s="214"/>
      <c r="D930" s="215" t="s">
        <v>76</v>
      </c>
      <c r="E930" s="227" t="s">
        <v>811</v>
      </c>
      <c r="F930" s="227" t="s">
        <v>6211</v>
      </c>
      <c r="G930" s="214"/>
      <c r="H930" s="214"/>
      <c r="I930" s="217"/>
      <c r="J930" s="228">
        <f>BK930</f>
        <v>0</v>
      </c>
      <c r="K930" s="214"/>
      <c r="L930" s="219"/>
      <c r="M930" s="220"/>
      <c r="N930" s="221"/>
      <c r="O930" s="221"/>
      <c r="P930" s="222">
        <f>SUM(P931:P933)</f>
        <v>0</v>
      </c>
      <c r="Q930" s="221"/>
      <c r="R930" s="222">
        <f>SUM(R931:R933)</f>
        <v>0</v>
      </c>
      <c r="S930" s="221"/>
      <c r="T930" s="223">
        <f>SUM(T931:T933)</f>
        <v>0</v>
      </c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R930" s="224" t="s">
        <v>84</v>
      </c>
      <c r="AT930" s="225" t="s">
        <v>76</v>
      </c>
      <c r="AU930" s="225" t="s">
        <v>84</v>
      </c>
      <c r="AY930" s="224" t="s">
        <v>235</v>
      </c>
      <c r="BK930" s="226">
        <f>SUM(BK931:BK933)</f>
        <v>0</v>
      </c>
    </row>
    <row r="931" s="2" customFormat="1" ht="66.75" customHeight="1">
      <c r="A931" s="39"/>
      <c r="B931" s="40"/>
      <c r="C931" s="229" t="s">
        <v>1036</v>
      </c>
      <c r="D931" s="229" t="s">
        <v>237</v>
      </c>
      <c r="E931" s="230" t="s">
        <v>6212</v>
      </c>
      <c r="F931" s="231" t="s">
        <v>6213</v>
      </c>
      <c r="G931" s="232" t="s">
        <v>174</v>
      </c>
      <c r="H931" s="233">
        <v>75.704999999999998</v>
      </c>
      <c r="I931" s="234"/>
      <c r="J931" s="235">
        <f>ROUND(I931*H931,2)</f>
        <v>0</v>
      </c>
      <c r="K931" s="236"/>
      <c r="L931" s="45"/>
      <c r="M931" s="237" t="s">
        <v>1</v>
      </c>
      <c r="N931" s="238" t="s">
        <v>42</v>
      </c>
      <c r="O931" s="92"/>
      <c r="P931" s="239">
        <f>O931*H931</f>
        <v>0</v>
      </c>
      <c r="Q931" s="239">
        <v>0</v>
      </c>
      <c r="R931" s="239">
        <f>Q931*H931</f>
        <v>0</v>
      </c>
      <c r="S931" s="239">
        <v>0</v>
      </c>
      <c r="T931" s="240">
        <f>S931*H931</f>
        <v>0</v>
      </c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R931" s="241" t="s">
        <v>241</v>
      </c>
      <c r="AT931" s="241" t="s">
        <v>237</v>
      </c>
      <c r="AU931" s="241" t="s">
        <v>86</v>
      </c>
      <c r="AY931" s="18" t="s">
        <v>235</v>
      </c>
      <c r="BE931" s="242">
        <f>IF(N931="základní",J931,0)</f>
        <v>0</v>
      </c>
      <c r="BF931" s="242">
        <f>IF(N931="snížená",J931,0)</f>
        <v>0</v>
      </c>
      <c r="BG931" s="242">
        <f>IF(N931="zákl. přenesená",J931,0)</f>
        <v>0</v>
      </c>
      <c r="BH931" s="242">
        <f>IF(N931="sníž. přenesená",J931,0)</f>
        <v>0</v>
      </c>
      <c r="BI931" s="242">
        <f>IF(N931="nulová",J931,0)</f>
        <v>0</v>
      </c>
      <c r="BJ931" s="18" t="s">
        <v>84</v>
      </c>
      <c r="BK931" s="242">
        <f>ROUND(I931*H931,2)</f>
        <v>0</v>
      </c>
      <c r="BL931" s="18" t="s">
        <v>241</v>
      </c>
      <c r="BM931" s="241" t="s">
        <v>6214</v>
      </c>
    </row>
    <row r="932" s="13" customFormat="1">
      <c r="A932" s="13"/>
      <c r="B932" s="243"/>
      <c r="C932" s="244"/>
      <c r="D932" s="245" t="s">
        <v>243</v>
      </c>
      <c r="E932" s="246" t="s">
        <v>1</v>
      </c>
      <c r="F932" s="247" t="s">
        <v>6215</v>
      </c>
      <c r="G932" s="244"/>
      <c r="H932" s="248">
        <v>75.704999999999998</v>
      </c>
      <c r="I932" s="249"/>
      <c r="J932" s="244"/>
      <c r="K932" s="244"/>
      <c r="L932" s="250"/>
      <c r="M932" s="251"/>
      <c r="N932" s="252"/>
      <c r="O932" s="252"/>
      <c r="P932" s="252"/>
      <c r="Q932" s="252"/>
      <c r="R932" s="252"/>
      <c r="S932" s="252"/>
      <c r="T932" s="25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4" t="s">
        <v>243</v>
      </c>
      <c r="AU932" s="254" t="s">
        <v>86</v>
      </c>
      <c r="AV932" s="13" t="s">
        <v>86</v>
      </c>
      <c r="AW932" s="13" t="s">
        <v>32</v>
      </c>
      <c r="AX932" s="13" t="s">
        <v>77</v>
      </c>
      <c r="AY932" s="254" t="s">
        <v>235</v>
      </c>
    </row>
    <row r="933" s="14" customFormat="1">
      <c r="A933" s="14"/>
      <c r="B933" s="255"/>
      <c r="C933" s="256"/>
      <c r="D933" s="245" t="s">
        <v>243</v>
      </c>
      <c r="E933" s="257" t="s">
        <v>1</v>
      </c>
      <c r="F933" s="258" t="s">
        <v>245</v>
      </c>
      <c r="G933" s="256"/>
      <c r="H933" s="259">
        <v>75.704999999999998</v>
      </c>
      <c r="I933" s="260"/>
      <c r="J933" s="256"/>
      <c r="K933" s="256"/>
      <c r="L933" s="261"/>
      <c r="M933" s="262"/>
      <c r="N933" s="263"/>
      <c r="O933" s="263"/>
      <c r="P933" s="263"/>
      <c r="Q933" s="263"/>
      <c r="R933" s="263"/>
      <c r="S933" s="263"/>
      <c r="T933" s="26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65" t="s">
        <v>243</v>
      </c>
      <c r="AU933" s="265" t="s">
        <v>86</v>
      </c>
      <c r="AV933" s="14" t="s">
        <v>241</v>
      </c>
      <c r="AW933" s="14" t="s">
        <v>32</v>
      </c>
      <c r="AX933" s="14" t="s">
        <v>84</v>
      </c>
      <c r="AY933" s="265" t="s">
        <v>235</v>
      </c>
    </row>
    <row r="934" s="12" customFormat="1" ht="22.8" customHeight="1">
      <c r="A934" s="12"/>
      <c r="B934" s="213"/>
      <c r="C934" s="214"/>
      <c r="D934" s="215" t="s">
        <v>76</v>
      </c>
      <c r="E934" s="227" t="s">
        <v>816</v>
      </c>
      <c r="F934" s="227" t="s">
        <v>6216</v>
      </c>
      <c r="G934" s="214"/>
      <c r="H934" s="214"/>
      <c r="I934" s="217"/>
      <c r="J934" s="228">
        <f>BK934</f>
        <v>0</v>
      </c>
      <c r="K934" s="214"/>
      <c r="L934" s="219"/>
      <c r="M934" s="220"/>
      <c r="N934" s="221"/>
      <c r="O934" s="221"/>
      <c r="P934" s="222">
        <f>SUM(P935:P937)</f>
        <v>0</v>
      </c>
      <c r="Q934" s="221"/>
      <c r="R934" s="222">
        <f>SUM(R935:R937)</f>
        <v>0</v>
      </c>
      <c r="S934" s="221"/>
      <c r="T934" s="223">
        <f>SUM(T935:T937)</f>
        <v>0</v>
      </c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R934" s="224" t="s">
        <v>84</v>
      </c>
      <c r="AT934" s="225" t="s">
        <v>76</v>
      </c>
      <c r="AU934" s="225" t="s">
        <v>84</v>
      </c>
      <c r="AY934" s="224" t="s">
        <v>235</v>
      </c>
      <c r="BK934" s="226">
        <f>SUM(BK935:BK937)</f>
        <v>0</v>
      </c>
    </row>
    <row r="935" s="2" customFormat="1" ht="55.5" customHeight="1">
      <c r="A935" s="39"/>
      <c r="B935" s="40"/>
      <c r="C935" s="229" t="s">
        <v>1197</v>
      </c>
      <c r="D935" s="229" t="s">
        <v>237</v>
      </c>
      <c r="E935" s="230" t="s">
        <v>6217</v>
      </c>
      <c r="F935" s="231" t="s">
        <v>6218</v>
      </c>
      <c r="G935" s="232" t="s">
        <v>166</v>
      </c>
      <c r="H935" s="233">
        <v>1239</v>
      </c>
      <c r="I935" s="234"/>
      <c r="J935" s="235">
        <f>ROUND(I935*H935,2)</f>
        <v>0</v>
      </c>
      <c r="K935" s="236"/>
      <c r="L935" s="45"/>
      <c r="M935" s="237" t="s">
        <v>1</v>
      </c>
      <c r="N935" s="238" t="s">
        <v>42</v>
      </c>
      <c r="O935" s="92"/>
      <c r="P935" s="239">
        <f>O935*H935</f>
        <v>0</v>
      </c>
      <c r="Q935" s="239">
        <v>0</v>
      </c>
      <c r="R935" s="239">
        <f>Q935*H935</f>
        <v>0</v>
      </c>
      <c r="S935" s="239">
        <v>0</v>
      </c>
      <c r="T935" s="240">
        <f>S935*H935</f>
        <v>0</v>
      </c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R935" s="241" t="s">
        <v>241</v>
      </c>
      <c r="AT935" s="241" t="s">
        <v>237</v>
      </c>
      <c r="AU935" s="241" t="s">
        <v>86</v>
      </c>
      <c r="AY935" s="18" t="s">
        <v>235</v>
      </c>
      <c r="BE935" s="242">
        <f>IF(N935="základní",J935,0)</f>
        <v>0</v>
      </c>
      <c r="BF935" s="242">
        <f>IF(N935="snížená",J935,0)</f>
        <v>0</v>
      </c>
      <c r="BG935" s="242">
        <f>IF(N935="zákl. přenesená",J935,0)</f>
        <v>0</v>
      </c>
      <c r="BH935" s="242">
        <f>IF(N935="sníž. přenesená",J935,0)</f>
        <v>0</v>
      </c>
      <c r="BI935" s="242">
        <f>IF(N935="nulová",J935,0)</f>
        <v>0</v>
      </c>
      <c r="BJ935" s="18" t="s">
        <v>84</v>
      </c>
      <c r="BK935" s="242">
        <f>ROUND(I935*H935,2)</f>
        <v>0</v>
      </c>
      <c r="BL935" s="18" t="s">
        <v>241</v>
      </c>
      <c r="BM935" s="241" t="s">
        <v>6219</v>
      </c>
    </row>
    <row r="936" s="13" customFormat="1">
      <c r="A936" s="13"/>
      <c r="B936" s="243"/>
      <c r="C936" s="244"/>
      <c r="D936" s="245" t="s">
        <v>243</v>
      </c>
      <c r="E936" s="246" t="s">
        <v>1</v>
      </c>
      <c r="F936" s="247" t="s">
        <v>6220</v>
      </c>
      <c r="G936" s="244"/>
      <c r="H936" s="248">
        <v>1239</v>
      </c>
      <c r="I936" s="249"/>
      <c r="J936" s="244"/>
      <c r="K936" s="244"/>
      <c r="L936" s="250"/>
      <c r="M936" s="251"/>
      <c r="N936" s="252"/>
      <c r="O936" s="252"/>
      <c r="P936" s="252"/>
      <c r="Q936" s="252"/>
      <c r="R936" s="252"/>
      <c r="S936" s="252"/>
      <c r="T936" s="25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4" t="s">
        <v>243</v>
      </c>
      <c r="AU936" s="254" t="s">
        <v>86</v>
      </c>
      <c r="AV936" s="13" t="s">
        <v>86</v>
      </c>
      <c r="AW936" s="13" t="s">
        <v>32</v>
      </c>
      <c r="AX936" s="13" t="s">
        <v>77</v>
      </c>
      <c r="AY936" s="254" t="s">
        <v>235</v>
      </c>
    </row>
    <row r="937" s="14" customFormat="1">
      <c r="A937" s="14"/>
      <c r="B937" s="255"/>
      <c r="C937" s="256"/>
      <c r="D937" s="245" t="s">
        <v>243</v>
      </c>
      <c r="E937" s="257" t="s">
        <v>1</v>
      </c>
      <c r="F937" s="258" t="s">
        <v>245</v>
      </c>
      <c r="G937" s="256"/>
      <c r="H937" s="259">
        <v>1239</v>
      </c>
      <c r="I937" s="260"/>
      <c r="J937" s="256"/>
      <c r="K937" s="256"/>
      <c r="L937" s="261"/>
      <c r="M937" s="262"/>
      <c r="N937" s="263"/>
      <c r="O937" s="263"/>
      <c r="P937" s="263"/>
      <c r="Q937" s="263"/>
      <c r="R937" s="263"/>
      <c r="S937" s="263"/>
      <c r="T937" s="26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65" t="s">
        <v>243</v>
      </c>
      <c r="AU937" s="265" t="s">
        <v>86</v>
      </c>
      <c r="AV937" s="14" t="s">
        <v>241</v>
      </c>
      <c r="AW937" s="14" t="s">
        <v>32</v>
      </c>
      <c r="AX937" s="14" t="s">
        <v>84</v>
      </c>
      <c r="AY937" s="265" t="s">
        <v>235</v>
      </c>
    </row>
    <row r="938" s="12" customFormat="1" ht="22.8" customHeight="1">
      <c r="A938" s="12"/>
      <c r="B938" s="213"/>
      <c r="C938" s="214"/>
      <c r="D938" s="215" t="s">
        <v>76</v>
      </c>
      <c r="E938" s="227" t="s">
        <v>809</v>
      </c>
      <c r="F938" s="227" t="s">
        <v>810</v>
      </c>
      <c r="G938" s="214"/>
      <c r="H938" s="214"/>
      <c r="I938" s="217"/>
      <c r="J938" s="228">
        <f>BK938</f>
        <v>0</v>
      </c>
      <c r="K938" s="214"/>
      <c r="L938" s="219"/>
      <c r="M938" s="220"/>
      <c r="N938" s="221"/>
      <c r="O938" s="221"/>
      <c r="P938" s="222">
        <f>SUM(P939:P1020)</f>
        <v>0</v>
      </c>
      <c r="Q938" s="221"/>
      <c r="R938" s="222">
        <f>SUM(R939:R1020)</f>
        <v>0</v>
      </c>
      <c r="S938" s="221"/>
      <c r="T938" s="223">
        <f>SUM(T939:T1020)</f>
        <v>0</v>
      </c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R938" s="224" t="s">
        <v>84</v>
      </c>
      <c r="AT938" s="225" t="s">
        <v>76</v>
      </c>
      <c r="AU938" s="225" t="s">
        <v>84</v>
      </c>
      <c r="AY938" s="224" t="s">
        <v>235</v>
      </c>
      <c r="BK938" s="226">
        <f>SUM(BK939:BK1020)</f>
        <v>0</v>
      </c>
    </row>
    <row r="939" s="2" customFormat="1" ht="66.75" customHeight="1">
      <c r="A939" s="39"/>
      <c r="B939" s="40"/>
      <c r="C939" s="229" t="s">
        <v>1041</v>
      </c>
      <c r="D939" s="229" t="s">
        <v>237</v>
      </c>
      <c r="E939" s="230" t="s">
        <v>6221</v>
      </c>
      <c r="F939" s="231" t="s">
        <v>6222</v>
      </c>
      <c r="G939" s="232" t="s">
        <v>1194</v>
      </c>
      <c r="H939" s="233">
        <v>3</v>
      </c>
      <c r="I939" s="234"/>
      <c r="J939" s="235">
        <f>ROUND(I939*H939,2)</f>
        <v>0</v>
      </c>
      <c r="K939" s="236"/>
      <c r="L939" s="45"/>
      <c r="M939" s="237" t="s">
        <v>1</v>
      </c>
      <c r="N939" s="238" t="s">
        <v>42</v>
      </c>
      <c r="O939" s="92"/>
      <c r="P939" s="239">
        <f>O939*H939</f>
        <v>0</v>
      </c>
      <c r="Q939" s="239">
        <v>0</v>
      </c>
      <c r="R939" s="239">
        <f>Q939*H939</f>
        <v>0</v>
      </c>
      <c r="S939" s="239">
        <v>0</v>
      </c>
      <c r="T939" s="240">
        <f>S939*H939</f>
        <v>0</v>
      </c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R939" s="241" t="s">
        <v>241</v>
      </c>
      <c r="AT939" s="241" t="s">
        <v>237</v>
      </c>
      <c r="AU939" s="241" t="s">
        <v>86</v>
      </c>
      <c r="AY939" s="18" t="s">
        <v>235</v>
      </c>
      <c r="BE939" s="242">
        <f>IF(N939="základní",J939,0)</f>
        <v>0</v>
      </c>
      <c r="BF939" s="242">
        <f>IF(N939="snížená",J939,0)</f>
        <v>0</v>
      </c>
      <c r="BG939" s="242">
        <f>IF(N939="zákl. přenesená",J939,0)</f>
        <v>0</v>
      </c>
      <c r="BH939" s="242">
        <f>IF(N939="sníž. přenesená",J939,0)</f>
        <v>0</v>
      </c>
      <c r="BI939" s="242">
        <f>IF(N939="nulová",J939,0)</f>
        <v>0</v>
      </c>
      <c r="BJ939" s="18" t="s">
        <v>84</v>
      </c>
      <c r="BK939" s="242">
        <f>ROUND(I939*H939,2)</f>
        <v>0</v>
      </c>
      <c r="BL939" s="18" t="s">
        <v>241</v>
      </c>
      <c r="BM939" s="241" t="s">
        <v>6223</v>
      </c>
    </row>
    <row r="940" s="13" customFormat="1">
      <c r="A940" s="13"/>
      <c r="B940" s="243"/>
      <c r="C940" s="244"/>
      <c r="D940" s="245" t="s">
        <v>243</v>
      </c>
      <c r="E940" s="246" t="s">
        <v>1</v>
      </c>
      <c r="F940" s="247" t="s">
        <v>250</v>
      </c>
      <c r="G940" s="244"/>
      <c r="H940" s="248">
        <v>3</v>
      </c>
      <c r="I940" s="249"/>
      <c r="J940" s="244"/>
      <c r="K940" s="244"/>
      <c r="L940" s="250"/>
      <c r="M940" s="251"/>
      <c r="N940" s="252"/>
      <c r="O940" s="252"/>
      <c r="P940" s="252"/>
      <c r="Q940" s="252"/>
      <c r="R940" s="252"/>
      <c r="S940" s="252"/>
      <c r="T940" s="25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54" t="s">
        <v>243</v>
      </c>
      <c r="AU940" s="254" t="s">
        <v>86</v>
      </c>
      <c r="AV940" s="13" t="s">
        <v>86</v>
      </c>
      <c r="AW940" s="13" t="s">
        <v>32</v>
      </c>
      <c r="AX940" s="13" t="s">
        <v>77</v>
      </c>
      <c r="AY940" s="254" t="s">
        <v>235</v>
      </c>
    </row>
    <row r="941" s="14" customFormat="1">
      <c r="A941" s="14"/>
      <c r="B941" s="255"/>
      <c r="C941" s="256"/>
      <c r="D941" s="245" t="s">
        <v>243</v>
      </c>
      <c r="E941" s="257" t="s">
        <v>1</v>
      </c>
      <c r="F941" s="258" t="s">
        <v>245</v>
      </c>
      <c r="G941" s="256"/>
      <c r="H941" s="259">
        <v>3</v>
      </c>
      <c r="I941" s="260"/>
      <c r="J941" s="256"/>
      <c r="K941" s="256"/>
      <c r="L941" s="261"/>
      <c r="M941" s="262"/>
      <c r="N941" s="263"/>
      <c r="O941" s="263"/>
      <c r="P941" s="263"/>
      <c r="Q941" s="263"/>
      <c r="R941" s="263"/>
      <c r="S941" s="263"/>
      <c r="T941" s="26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65" t="s">
        <v>243</v>
      </c>
      <c r="AU941" s="265" t="s">
        <v>86</v>
      </c>
      <c r="AV941" s="14" t="s">
        <v>241</v>
      </c>
      <c r="AW941" s="14" t="s">
        <v>32</v>
      </c>
      <c r="AX941" s="14" t="s">
        <v>84</v>
      </c>
      <c r="AY941" s="265" t="s">
        <v>235</v>
      </c>
    </row>
    <row r="942" s="2" customFormat="1" ht="44.25" customHeight="1">
      <c r="A942" s="39"/>
      <c r="B942" s="40"/>
      <c r="C942" s="229" t="s">
        <v>1047</v>
      </c>
      <c r="D942" s="229" t="s">
        <v>237</v>
      </c>
      <c r="E942" s="230" t="s">
        <v>6224</v>
      </c>
      <c r="F942" s="231" t="s">
        <v>6225</v>
      </c>
      <c r="G942" s="232" t="s">
        <v>328</v>
      </c>
      <c r="H942" s="233">
        <v>12.099</v>
      </c>
      <c r="I942" s="234"/>
      <c r="J942" s="235">
        <f>ROUND(I942*H942,2)</f>
        <v>0</v>
      </c>
      <c r="K942" s="236"/>
      <c r="L942" s="45"/>
      <c r="M942" s="237" t="s">
        <v>1</v>
      </c>
      <c r="N942" s="238" t="s">
        <v>42</v>
      </c>
      <c r="O942" s="92"/>
      <c r="P942" s="239">
        <f>O942*H942</f>
        <v>0</v>
      </c>
      <c r="Q942" s="239">
        <v>0</v>
      </c>
      <c r="R942" s="239">
        <f>Q942*H942</f>
        <v>0</v>
      </c>
      <c r="S942" s="239">
        <v>0</v>
      </c>
      <c r="T942" s="240">
        <f>S942*H942</f>
        <v>0</v>
      </c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R942" s="241" t="s">
        <v>241</v>
      </c>
      <c r="AT942" s="241" t="s">
        <v>237</v>
      </c>
      <c r="AU942" s="241" t="s">
        <v>86</v>
      </c>
      <c r="AY942" s="18" t="s">
        <v>235</v>
      </c>
      <c r="BE942" s="242">
        <f>IF(N942="základní",J942,0)</f>
        <v>0</v>
      </c>
      <c r="BF942" s="242">
        <f>IF(N942="snížená",J942,0)</f>
        <v>0</v>
      </c>
      <c r="BG942" s="242">
        <f>IF(N942="zákl. přenesená",J942,0)</f>
        <v>0</v>
      </c>
      <c r="BH942" s="242">
        <f>IF(N942="sníž. přenesená",J942,0)</f>
        <v>0</v>
      </c>
      <c r="BI942" s="242">
        <f>IF(N942="nulová",J942,0)</f>
        <v>0</v>
      </c>
      <c r="BJ942" s="18" t="s">
        <v>84</v>
      </c>
      <c r="BK942" s="242">
        <f>ROUND(I942*H942,2)</f>
        <v>0</v>
      </c>
      <c r="BL942" s="18" t="s">
        <v>241</v>
      </c>
      <c r="BM942" s="241" t="s">
        <v>6226</v>
      </c>
    </row>
    <row r="943" s="15" customFormat="1">
      <c r="A943" s="15"/>
      <c r="B943" s="266"/>
      <c r="C943" s="267"/>
      <c r="D943" s="245" t="s">
        <v>243</v>
      </c>
      <c r="E943" s="268" t="s">
        <v>1</v>
      </c>
      <c r="F943" s="269" t="s">
        <v>6227</v>
      </c>
      <c r="G943" s="267"/>
      <c r="H943" s="268" t="s">
        <v>1</v>
      </c>
      <c r="I943" s="270"/>
      <c r="J943" s="267"/>
      <c r="K943" s="267"/>
      <c r="L943" s="271"/>
      <c r="M943" s="272"/>
      <c r="N943" s="273"/>
      <c r="O943" s="273"/>
      <c r="P943" s="273"/>
      <c r="Q943" s="273"/>
      <c r="R943" s="273"/>
      <c r="S943" s="273"/>
      <c r="T943" s="274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T943" s="275" t="s">
        <v>243</v>
      </c>
      <c r="AU943" s="275" t="s">
        <v>86</v>
      </c>
      <c r="AV943" s="15" t="s">
        <v>84</v>
      </c>
      <c r="AW943" s="15" t="s">
        <v>32</v>
      </c>
      <c r="AX943" s="15" t="s">
        <v>77</v>
      </c>
      <c r="AY943" s="275" t="s">
        <v>235</v>
      </c>
    </row>
    <row r="944" s="13" customFormat="1">
      <c r="A944" s="13"/>
      <c r="B944" s="243"/>
      <c r="C944" s="244"/>
      <c r="D944" s="245" t="s">
        <v>243</v>
      </c>
      <c r="E944" s="246" t="s">
        <v>1</v>
      </c>
      <c r="F944" s="247" t="s">
        <v>6228</v>
      </c>
      <c r="G944" s="244"/>
      <c r="H944" s="248">
        <v>5.1050000000000004</v>
      </c>
      <c r="I944" s="249"/>
      <c r="J944" s="244"/>
      <c r="K944" s="244"/>
      <c r="L944" s="250"/>
      <c r="M944" s="251"/>
      <c r="N944" s="252"/>
      <c r="O944" s="252"/>
      <c r="P944" s="252"/>
      <c r="Q944" s="252"/>
      <c r="R944" s="252"/>
      <c r="S944" s="252"/>
      <c r="T944" s="25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54" t="s">
        <v>243</v>
      </c>
      <c r="AU944" s="254" t="s">
        <v>86</v>
      </c>
      <c r="AV944" s="13" t="s">
        <v>86</v>
      </c>
      <c r="AW944" s="13" t="s">
        <v>32</v>
      </c>
      <c r="AX944" s="13" t="s">
        <v>77</v>
      </c>
      <c r="AY944" s="254" t="s">
        <v>235</v>
      </c>
    </row>
    <row r="945" s="13" customFormat="1">
      <c r="A945" s="13"/>
      <c r="B945" s="243"/>
      <c r="C945" s="244"/>
      <c r="D945" s="245" t="s">
        <v>243</v>
      </c>
      <c r="E945" s="246" t="s">
        <v>1</v>
      </c>
      <c r="F945" s="247" t="s">
        <v>6229</v>
      </c>
      <c r="G945" s="244"/>
      <c r="H945" s="248">
        <v>6.9939999999999998</v>
      </c>
      <c r="I945" s="249"/>
      <c r="J945" s="244"/>
      <c r="K945" s="244"/>
      <c r="L945" s="250"/>
      <c r="M945" s="251"/>
      <c r="N945" s="252"/>
      <c r="O945" s="252"/>
      <c r="P945" s="252"/>
      <c r="Q945" s="252"/>
      <c r="R945" s="252"/>
      <c r="S945" s="252"/>
      <c r="T945" s="25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54" t="s">
        <v>243</v>
      </c>
      <c r="AU945" s="254" t="s">
        <v>86</v>
      </c>
      <c r="AV945" s="13" t="s">
        <v>86</v>
      </c>
      <c r="AW945" s="13" t="s">
        <v>32</v>
      </c>
      <c r="AX945" s="13" t="s">
        <v>77</v>
      </c>
      <c r="AY945" s="254" t="s">
        <v>235</v>
      </c>
    </row>
    <row r="946" s="14" customFormat="1">
      <c r="A946" s="14"/>
      <c r="B946" s="255"/>
      <c r="C946" s="256"/>
      <c r="D946" s="245" t="s">
        <v>243</v>
      </c>
      <c r="E946" s="257" t="s">
        <v>1</v>
      </c>
      <c r="F946" s="258" t="s">
        <v>245</v>
      </c>
      <c r="G946" s="256"/>
      <c r="H946" s="259">
        <v>12.099</v>
      </c>
      <c r="I946" s="260"/>
      <c r="J946" s="256"/>
      <c r="K946" s="256"/>
      <c r="L946" s="261"/>
      <c r="M946" s="262"/>
      <c r="N946" s="263"/>
      <c r="O946" s="263"/>
      <c r="P946" s="263"/>
      <c r="Q946" s="263"/>
      <c r="R946" s="263"/>
      <c r="S946" s="263"/>
      <c r="T946" s="26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65" t="s">
        <v>243</v>
      </c>
      <c r="AU946" s="265" t="s">
        <v>86</v>
      </c>
      <c r="AV946" s="14" t="s">
        <v>241</v>
      </c>
      <c r="AW946" s="14" t="s">
        <v>32</v>
      </c>
      <c r="AX946" s="14" t="s">
        <v>84</v>
      </c>
      <c r="AY946" s="265" t="s">
        <v>235</v>
      </c>
    </row>
    <row r="947" s="2" customFormat="1" ht="44.25" customHeight="1">
      <c r="A947" s="39"/>
      <c r="B947" s="40"/>
      <c r="C947" s="229" t="s">
        <v>1052</v>
      </c>
      <c r="D947" s="229" t="s">
        <v>237</v>
      </c>
      <c r="E947" s="230" t="s">
        <v>6230</v>
      </c>
      <c r="F947" s="231" t="s">
        <v>6231</v>
      </c>
      <c r="G947" s="232" t="s">
        <v>328</v>
      </c>
      <c r="H947" s="233">
        <v>223.399</v>
      </c>
      <c r="I947" s="234"/>
      <c r="J947" s="235">
        <f>ROUND(I947*H947,2)</f>
        <v>0</v>
      </c>
      <c r="K947" s="236"/>
      <c r="L947" s="45"/>
      <c r="M947" s="237" t="s">
        <v>1</v>
      </c>
      <c r="N947" s="238" t="s">
        <v>42</v>
      </c>
      <c r="O947" s="92"/>
      <c r="P947" s="239">
        <f>O947*H947</f>
        <v>0</v>
      </c>
      <c r="Q947" s="239">
        <v>0</v>
      </c>
      <c r="R947" s="239">
        <f>Q947*H947</f>
        <v>0</v>
      </c>
      <c r="S947" s="239">
        <v>0</v>
      </c>
      <c r="T947" s="240">
        <f>S947*H947</f>
        <v>0</v>
      </c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R947" s="241" t="s">
        <v>241</v>
      </c>
      <c r="AT947" s="241" t="s">
        <v>237</v>
      </c>
      <c r="AU947" s="241" t="s">
        <v>86</v>
      </c>
      <c r="AY947" s="18" t="s">
        <v>235</v>
      </c>
      <c r="BE947" s="242">
        <f>IF(N947="základní",J947,0)</f>
        <v>0</v>
      </c>
      <c r="BF947" s="242">
        <f>IF(N947="snížená",J947,0)</f>
        <v>0</v>
      </c>
      <c r="BG947" s="242">
        <f>IF(N947="zákl. přenesená",J947,0)</f>
        <v>0</v>
      </c>
      <c r="BH947" s="242">
        <f>IF(N947="sníž. přenesená",J947,0)</f>
        <v>0</v>
      </c>
      <c r="BI947" s="242">
        <f>IF(N947="nulová",J947,0)</f>
        <v>0</v>
      </c>
      <c r="BJ947" s="18" t="s">
        <v>84</v>
      </c>
      <c r="BK947" s="242">
        <f>ROUND(I947*H947,2)</f>
        <v>0</v>
      </c>
      <c r="BL947" s="18" t="s">
        <v>241</v>
      </c>
      <c r="BM947" s="241" t="s">
        <v>6232</v>
      </c>
    </row>
    <row r="948" s="13" customFormat="1">
      <c r="A948" s="13"/>
      <c r="B948" s="243"/>
      <c r="C948" s="244"/>
      <c r="D948" s="245" t="s">
        <v>243</v>
      </c>
      <c r="E948" s="246" t="s">
        <v>1</v>
      </c>
      <c r="F948" s="247" t="s">
        <v>6233</v>
      </c>
      <c r="G948" s="244"/>
      <c r="H948" s="248">
        <v>97.992999999999995</v>
      </c>
      <c r="I948" s="249"/>
      <c r="J948" s="244"/>
      <c r="K948" s="244"/>
      <c r="L948" s="250"/>
      <c r="M948" s="251"/>
      <c r="N948" s="252"/>
      <c r="O948" s="252"/>
      <c r="P948" s="252"/>
      <c r="Q948" s="252"/>
      <c r="R948" s="252"/>
      <c r="S948" s="252"/>
      <c r="T948" s="25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4" t="s">
        <v>243</v>
      </c>
      <c r="AU948" s="254" t="s">
        <v>86</v>
      </c>
      <c r="AV948" s="13" t="s">
        <v>86</v>
      </c>
      <c r="AW948" s="13" t="s">
        <v>32</v>
      </c>
      <c r="AX948" s="13" t="s">
        <v>77</v>
      </c>
      <c r="AY948" s="254" t="s">
        <v>235</v>
      </c>
    </row>
    <row r="949" s="13" customFormat="1">
      <c r="A949" s="13"/>
      <c r="B949" s="243"/>
      <c r="C949" s="244"/>
      <c r="D949" s="245" t="s">
        <v>243</v>
      </c>
      <c r="E949" s="246" t="s">
        <v>1</v>
      </c>
      <c r="F949" s="247" t="s">
        <v>6234</v>
      </c>
      <c r="G949" s="244"/>
      <c r="H949" s="248">
        <v>41.234000000000002</v>
      </c>
      <c r="I949" s="249"/>
      <c r="J949" s="244"/>
      <c r="K949" s="244"/>
      <c r="L949" s="250"/>
      <c r="M949" s="251"/>
      <c r="N949" s="252"/>
      <c r="O949" s="252"/>
      <c r="P949" s="252"/>
      <c r="Q949" s="252"/>
      <c r="R949" s="252"/>
      <c r="S949" s="252"/>
      <c r="T949" s="25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4" t="s">
        <v>243</v>
      </c>
      <c r="AU949" s="254" t="s">
        <v>86</v>
      </c>
      <c r="AV949" s="13" t="s">
        <v>86</v>
      </c>
      <c r="AW949" s="13" t="s">
        <v>32</v>
      </c>
      <c r="AX949" s="13" t="s">
        <v>77</v>
      </c>
      <c r="AY949" s="254" t="s">
        <v>235</v>
      </c>
    </row>
    <row r="950" s="13" customFormat="1">
      <c r="A950" s="13"/>
      <c r="B950" s="243"/>
      <c r="C950" s="244"/>
      <c r="D950" s="245" t="s">
        <v>243</v>
      </c>
      <c r="E950" s="246" t="s">
        <v>1</v>
      </c>
      <c r="F950" s="247" t="s">
        <v>6235</v>
      </c>
      <c r="G950" s="244"/>
      <c r="H950" s="248">
        <v>10.321999999999999</v>
      </c>
      <c r="I950" s="249"/>
      <c r="J950" s="244"/>
      <c r="K950" s="244"/>
      <c r="L950" s="250"/>
      <c r="M950" s="251"/>
      <c r="N950" s="252"/>
      <c r="O950" s="252"/>
      <c r="P950" s="252"/>
      <c r="Q950" s="252"/>
      <c r="R950" s="252"/>
      <c r="S950" s="252"/>
      <c r="T950" s="25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4" t="s">
        <v>243</v>
      </c>
      <c r="AU950" s="254" t="s">
        <v>86</v>
      </c>
      <c r="AV950" s="13" t="s">
        <v>86</v>
      </c>
      <c r="AW950" s="13" t="s">
        <v>32</v>
      </c>
      <c r="AX950" s="13" t="s">
        <v>77</v>
      </c>
      <c r="AY950" s="254" t="s">
        <v>235</v>
      </c>
    </row>
    <row r="951" s="13" customFormat="1">
      <c r="A951" s="13"/>
      <c r="B951" s="243"/>
      <c r="C951" s="244"/>
      <c r="D951" s="245" t="s">
        <v>243</v>
      </c>
      <c r="E951" s="246" t="s">
        <v>1</v>
      </c>
      <c r="F951" s="247" t="s">
        <v>6236</v>
      </c>
      <c r="G951" s="244"/>
      <c r="H951" s="248">
        <v>5.2149999999999999</v>
      </c>
      <c r="I951" s="249"/>
      <c r="J951" s="244"/>
      <c r="K951" s="244"/>
      <c r="L951" s="250"/>
      <c r="M951" s="251"/>
      <c r="N951" s="252"/>
      <c r="O951" s="252"/>
      <c r="P951" s="252"/>
      <c r="Q951" s="252"/>
      <c r="R951" s="252"/>
      <c r="S951" s="252"/>
      <c r="T951" s="25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4" t="s">
        <v>243</v>
      </c>
      <c r="AU951" s="254" t="s">
        <v>86</v>
      </c>
      <c r="AV951" s="13" t="s">
        <v>86</v>
      </c>
      <c r="AW951" s="13" t="s">
        <v>32</v>
      </c>
      <c r="AX951" s="13" t="s">
        <v>77</v>
      </c>
      <c r="AY951" s="254" t="s">
        <v>235</v>
      </c>
    </row>
    <row r="952" s="13" customFormat="1">
      <c r="A952" s="13"/>
      <c r="B952" s="243"/>
      <c r="C952" s="244"/>
      <c r="D952" s="245" t="s">
        <v>243</v>
      </c>
      <c r="E952" s="246" t="s">
        <v>1</v>
      </c>
      <c r="F952" s="247" t="s">
        <v>6237</v>
      </c>
      <c r="G952" s="244"/>
      <c r="H952" s="248">
        <v>0.5</v>
      </c>
      <c r="I952" s="249"/>
      <c r="J952" s="244"/>
      <c r="K952" s="244"/>
      <c r="L952" s="250"/>
      <c r="M952" s="251"/>
      <c r="N952" s="252"/>
      <c r="O952" s="252"/>
      <c r="P952" s="252"/>
      <c r="Q952" s="252"/>
      <c r="R952" s="252"/>
      <c r="S952" s="252"/>
      <c r="T952" s="25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54" t="s">
        <v>243</v>
      </c>
      <c r="AU952" s="254" t="s">
        <v>86</v>
      </c>
      <c r="AV952" s="13" t="s">
        <v>86</v>
      </c>
      <c r="AW952" s="13" t="s">
        <v>32</v>
      </c>
      <c r="AX952" s="13" t="s">
        <v>77</v>
      </c>
      <c r="AY952" s="254" t="s">
        <v>235</v>
      </c>
    </row>
    <row r="953" s="13" customFormat="1">
      <c r="A953" s="13"/>
      <c r="B953" s="243"/>
      <c r="C953" s="244"/>
      <c r="D953" s="245" t="s">
        <v>243</v>
      </c>
      <c r="E953" s="246" t="s">
        <v>1</v>
      </c>
      <c r="F953" s="247" t="s">
        <v>6238</v>
      </c>
      <c r="G953" s="244"/>
      <c r="H953" s="248">
        <v>68.135000000000005</v>
      </c>
      <c r="I953" s="249"/>
      <c r="J953" s="244"/>
      <c r="K953" s="244"/>
      <c r="L953" s="250"/>
      <c r="M953" s="251"/>
      <c r="N953" s="252"/>
      <c r="O953" s="252"/>
      <c r="P953" s="252"/>
      <c r="Q953" s="252"/>
      <c r="R953" s="252"/>
      <c r="S953" s="252"/>
      <c r="T953" s="25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4" t="s">
        <v>243</v>
      </c>
      <c r="AU953" s="254" t="s">
        <v>86</v>
      </c>
      <c r="AV953" s="13" t="s">
        <v>86</v>
      </c>
      <c r="AW953" s="13" t="s">
        <v>32</v>
      </c>
      <c r="AX953" s="13" t="s">
        <v>77</v>
      </c>
      <c r="AY953" s="254" t="s">
        <v>235</v>
      </c>
    </row>
    <row r="954" s="16" customFormat="1">
      <c r="A954" s="16"/>
      <c r="B954" s="276"/>
      <c r="C954" s="277"/>
      <c r="D954" s="245" t="s">
        <v>243</v>
      </c>
      <c r="E954" s="278" t="s">
        <v>1</v>
      </c>
      <c r="F954" s="279" t="s">
        <v>492</v>
      </c>
      <c r="G954" s="277"/>
      <c r="H954" s="280">
        <v>223.399</v>
      </c>
      <c r="I954" s="281"/>
      <c r="J954" s="277"/>
      <c r="K954" s="277"/>
      <c r="L954" s="282"/>
      <c r="M954" s="283"/>
      <c r="N954" s="284"/>
      <c r="O954" s="284"/>
      <c r="P954" s="284"/>
      <c r="Q954" s="284"/>
      <c r="R954" s="284"/>
      <c r="S954" s="284"/>
      <c r="T954" s="285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T954" s="286" t="s">
        <v>243</v>
      </c>
      <c r="AU954" s="286" t="s">
        <v>86</v>
      </c>
      <c r="AV954" s="16" t="s">
        <v>250</v>
      </c>
      <c r="AW954" s="16" t="s">
        <v>32</v>
      </c>
      <c r="AX954" s="16" t="s">
        <v>77</v>
      </c>
      <c r="AY954" s="286" t="s">
        <v>235</v>
      </c>
    </row>
    <row r="955" s="14" customFormat="1">
      <c r="A955" s="14"/>
      <c r="B955" s="255"/>
      <c r="C955" s="256"/>
      <c r="D955" s="245" t="s">
        <v>243</v>
      </c>
      <c r="E955" s="257" t="s">
        <v>1</v>
      </c>
      <c r="F955" s="258" t="s">
        <v>245</v>
      </c>
      <c r="G955" s="256"/>
      <c r="H955" s="259">
        <v>223.399</v>
      </c>
      <c r="I955" s="260"/>
      <c r="J955" s="256"/>
      <c r="K955" s="256"/>
      <c r="L955" s="261"/>
      <c r="M955" s="262"/>
      <c r="N955" s="263"/>
      <c r="O955" s="263"/>
      <c r="P955" s="263"/>
      <c r="Q955" s="263"/>
      <c r="R955" s="263"/>
      <c r="S955" s="263"/>
      <c r="T955" s="26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65" t="s">
        <v>243</v>
      </c>
      <c r="AU955" s="265" t="s">
        <v>86</v>
      </c>
      <c r="AV955" s="14" t="s">
        <v>241</v>
      </c>
      <c r="AW955" s="14" t="s">
        <v>32</v>
      </c>
      <c r="AX955" s="14" t="s">
        <v>84</v>
      </c>
      <c r="AY955" s="265" t="s">
        <v>235</v>
      </c>
    </row>
    <row r="956" s="2" customFormat="1" ht="44.25" customHeight="1">
      <c r="A956" s="39"/>
      <c r="B956" s="40"/>
      <c r="C956" s="229" t="s">
        <v>1057</v>
      </c>
      <c r="D956" s="229" t="s">
        <v>237</v>
      </c>
      <c r="E956" s="230" t="s">
        <v>6239</v>
      </c>
      <c r="F956" s="231" t="s">
        <v>5708</v>
      </c>
      <c r="G956" s="232" t="s">
        <v>328</v>
      </c>
      <c r="H956" s="233">
        <v>344.60000000000002</v>
      </c>
      <c r="I956" s="234"/>
      <c r="J956" s="235">
        <f>ROUND(I956*H956,2)</f>
        <v>0</v>
      </c>
      <c r="K956" s="236"/>
      <c r="L956" s="45"/>
      <c r="M956" s="237" t="s">
        <v>1</v>
      </c>
      <c r="N956" s="238" t="s">
        <v>42</v>
      </c>
      <c r="O956" s="92"/>
      <c r="P956" s="239">
        <f>O956*H956</f>
        <v>0</v>
      </c>
      <c r="Q956" s="239">
        <v>0</v>
      </c>
      <c r="R956" s="239">
        <f>Q956*H956</f>
        <v>0</v>
      </c>
      <c r="S956" s="239">
        <v>0</v>
      </c>
      <c r="T956" s="240">
        <f>S956*H956</f>
        <v>0</v>
      </c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R956" s="241" t="s">
        <v>241</v>
      </c>
      <c r="AT956" s="241" t="s">
        <v>237</v>
      </c>
      <c r="AU956" s="241" t="s">
        <v>86</v>
      </c>
      <c r="AY956" s="18" t="s">
        <v>235</v>
      </c>
      <c r="BE956" s="242">
        <f>IF(N956="základní",J956,0)</f>
        <v>0</v>
      </c>
      <c r="BF956" s="242">
        <f>IF(N956="snížená",J956,0)</f>
        <v>0</v>
      </c>
      <c r="BG956" s="242">
        <f>IF(N956="zákl. přenesená",J956,0)</f>
        <v>0</v>
      </c>
      <c r="BH956" s="242">
        <f>IF(N956="sníž. přenesená",J956,0)</f>
        <v>0</v>
      </c>
      <c r="BI956" s="242">
        <f>IF(N956="nulová",J956,0)</f>
        <v>0</v>
      </c>
      <c r="BJ956" s="18" t="s">
        <v>84</v>
      </c>
      <c r="BK956" s="242">
        <f>ROUND(I956*H956,2)</f>
        <v>0</v>
      </c>
      <c r="BL956" s="18" t="s">
        <v>241</v>
      </c>
      <c r="BM956" s="241" t="s">
        <v>6240</v>
      </c>
    </row>
    <row r="957" s="13" customFormat="1">
      <c r="A957" s="13"/>
      <c r="B957" s="243"/>
      <c r="C957" s="244"/>
      <c r="D957" s="245" t="s">
        <v>243</v>
      </c>
      <c r="E957" s="246" t="s">
        <v>1</v>
      </c>
      <c r="F957" s="247" t="s">
        <v>6241</v>
      </c>
      <c r="G957" s="244"/>
      <c r="H957" s="248">
        <v>304.40600000000001</v>
      </c>
      <c r="I957" s="249"/>
      <c r="J957" s="244"/>
      <c r="K957" s="244"/>
      <c r="L957" s="250"/>
      <c r="M957" s="251"/>
      <c r="N957" s="252"/>
      <c r="O957" s="252"/>
      <c r="P957" s="252"/>
      <c r="Q957" s="252"/>
      <c r="R957" s="252"/>
      <c r="S957" s="252"/>
      <c r="T957" s="25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4" t="s">
        <v>243</v>
      </c>
      <c r="AU957" s="254" t="s">
        <v>86</v>
      </c>
      <c r="AV957" s="13" t="s">
        <v>86</v>
      </c>
      <c r="AW957" s="13" t="s">
        <v>32</v>
      </c>
      <c r="AX957" s="13" t="s">
        <v>77</v>
      </c>
      <c r="AY957" s="254" t="s">
        <v>235</v>
      </c>
    </row>
    <row r="958" s="13" customFormat="1">
      <c r="A958" s="13"/>
      <c r="B958" s="243"/>
      <c r="C958" s="244"/>
      <c r="D958" s="245" t="s">
        <v>243</v>
      </c>
      <c r="E958" s="246" t="s">
        <v>1</v>
      </c>
      <c r="F958" s="247" t="s">
        <v>6242</v>
      </c>
      <c r="G958" s="244"/>
      <c r="H958" s="248">
        <v>40.194000000000003</v>
      </c>
      <c r="I958" s="249"/>
      <c r="J958" s="244"/>
      <c r="K958" s="244"/>
      <c r="L958" s="250"/>
      <c r="M958" s="251"/>
      <c r="N958" s="252"/>
      <c r="O958" s="252"/>
      <c r="P958" s="252"/>
      <c r="Q958" s="252"/>
      <c r="R958" s="252"/>
      <c r="S958" s="252"/>
      <c r="T958" s="25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4" t="s">
        <v>243</v>
      </c>
      <c r="AU958" s="254" t="s">
        <v>86</v>
      </c>
      <c r="AV958" s="13" t="s">
        <v>86</v>
      </c>
      <c r="AW958" s="13" t="s">
        <v>32</v>
      </c>
      <c r="AX958" s="13" t="s">
        <v>77</v>
      </c>
      <c r="AY958" s="254" t="s">
        <v>235</v>
      </c>
    </row>
    <row r="959" s="16" customFormat="1">
      <c r="A959" s="16"/>
      <c r="B959" s="276"/>
      <c r="C959" s="277"/>
      <c r="D959" s="245" t="s">
        <v>243</v>
      </c>
      <c r="E959" s="278" t="s">
        <v>1</v>
      </c>
      <c r="F959" s="279" t="s">
        <v>492</v>
      </c>
      <c r="G959" s="277"/>
      <c r="H959" s="280">
        <v>344.60000000000002</v>
      </c>
      <c r="I959" s="281"/>
      <c r="J959" s="277"/>
      <c r="K959" s="277"/>
      <c r="L959" s="282"/>
      <c r="M959" s="283"/>
      <c r="N959" s="284"/>
      <c r="O959" s="284"/>
      <c r="P959" s="284"/>
      <c r="Q959" s="284"/>
      <c r="R959" s="284"/>
      <c r="S959" s="284"/>
      <c r="T959" s="285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T959" s="286" t="s">
        <v>243</v>
      </c>
      <c r="AU959" s="286" t="s">
        <v>86</v>
      </c>
      <c r="AV959" s="16" t="s">
        <v>250</v>
      </c>
      <c r="AW959" s="16" t="s">
        <v>32</v>
      </c>
      <c r="AX959" s="16" t="s">
        <v>77</v>
      </c>
      <c r="AY959" s="286" t="s">
        <v>235</v>
      </c>
    </row>
    <row r="960" s="14" customFormat="1">
      <c r="A960" s="14"/>
      <c r="B960" s="255"/>
      <c r="C960" s="256"/>
      <c r="D960" s="245" t="s">
        <v>243</v>
      </c>
      <c r="E960" s="257" t="s">
        <v>1</v>
      </c>
      <c r="F960" s="258" t="s">
        <v>245</v>
      </c>
      <c r="G960" s="256"/>
      <c r="H960" s="259">
        <v>344.60000000000002</v>
      </c>
      <c r="I960" s="260"/>
      <c r="J960" s="256"/>
      <c r="K960" s="256"/>
      <c r="L960" s="261"/>
      <c r="M960" s="262"/>
      <c r="N960" s="263"/>
      <c r="O960" s="263"/>
      <c r="P960" s="263"/>
      <c r="Q960" s="263"/>
      <c r="R960" s="263"/>
      <c r="S960" s="263"/>
      <c r="T960" s="26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65" t="s">
        <v>243</v>
      </c>
      <c r="AU960" s="265" t="s">
        <v>86</v>
      </c>
      <c r="AV960" s="14" t="s">
        <v>241</v>
      </c>
      <c r="AW960" s="14" t="s">
        <v>32</v>
      </c>
      <c r="AX960" s="14" t="s">
        <v>84</v>
      </c>
      <c r="AY960" s="265" t="s">
        <v>235</v>
      </c>
    </row>
    <row r="961" s="2" customFormat="1" ht="44.25" customHeight="1">
      <c r="A961" s="39"/>
      <c r="B961" s="40"/>
      <c r="C961" s="229" t="s">
        <v>1063</v>
      </c>
      <c r="D961" s="229" t="s">
        <v>237</v>
      </c>
      <c r="E961" s="230" t="s">
        <v>6243</v>
      </c>
      <c r="F961" s="231" t="s">
        <v>6244</v>
      </c>
      <c r="G961" s="232" t="s">
        <v>328</v>
      </c>
      <c r="H961" s="233">
        <v>229.88399999999999</v>
      </c>
      <c r="I961" s="234"/>
      <c r="J961" s="235">
        <f>ROUND(I961*H961,2)</f>
        <v>0</v>
      </c>
      <c r="K961" s="236"/>
      <c r="L961" s="45"/>
      <c r="M961" s="237" t="s">
        <v>1</v>
      </c>
      <c r="N961" s="238" t="s">
        <v>42</v>
      </c>
      <c r="O961" s="92"/>
      <c r="P961" s="239">
        <f>O961*H961</f>
        <v>0</v>
      </c>
      <c r="Q961" s="239">
        <v>0</v>
      </c>
      <c r="R961" s="239">
        <f>Q961*H961</f>
        <v>0</v>
      </c>
      <c r="S961" s="239">
        <v>0</v>
      </c>
      <c r="T961" s="240">
        <f>S961*H961</f>
        <v>0</v>
      </c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R961" s="241" t="s">
        <v>241</v>
      </c>
      <c r="AT961" s="241" t="s">
        <v>237</v>
      </c>
      <c r="AU961" s="241" t="s">
        <v>86</v>
      </c>
      <c r="AY961" s="18" t="s">
        <v>235</v>
      </c>
      <c r="BE961" s="242">
        <f>IF(N961="základní",J961,0)</f>
        <v>0</v>
      </c>
      <c r="BF961" s="242">
        <f>IF(N961="snížená",J961,0)</f>
        <v>0</v>
      </c>
      <c r="BG961" s="242">
        <f>IF(N961="zákl. přenesená",J961,0)</f>
        <v>0</v>
      </c>
      <c r="BH961" s="242">
        <f>IF(N961="sníž. přenesená",J961,0)</f>
        <v>0</v>
      </c>
      <c r="BI961" s="242">
        <f>IF(N961="nulová",J961,0)</f>
        <v>0</v>
      </c>
      <c r="BJ961" s="18" t="s">
        <v>84</v>
      </c>
      <c r="BK961" s="242">
        <f>ROUND(I961*H961,2)</f>
        <v>0</v>
      </c>
      <c r="BL961" s="18" t="s">
        <v>241</v>
      </c>
      <c r="BM961" s="241" t="s">
        <v>6245</v>
      </c>
    </row>
    <row r="962" s="15" customFormat="1">
      <c r="A962" s="15"/>
      <c r="B962" s="266"/>
      <c r="C962" s="267"/>
      <c r="D962" s="245" t="s">
        <v>243</v>
      </c>
      <c r="E962" s="268" t="s">
        <v>1</v>
      </c>
      <c r="F962" s="269" t="s">
        <v>6246</v>
      </c>
      <c r="G962" s="267"/>
      <c r="H962" s="268" t="s">
        <v>1</v>
      </c>
      <c r="I962" s="270"/>
      <c r="J962" s="267"/>
      <c r="K962" s="267"/>
      <c r="L962" s="271"/>
      <c r="M962" s="272"/>
      <c r="N962" s="273"/>
      <c r="O962" s="273"/>
      <c r="P962" s="273"/>
      <c r="Q962" s="273"/>
      <c r="R962" s="273"/>
      <c r="S962" s="273"/>
      <c r="T962" s="274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75" t="s">
        <v>243</v>
      </c>
      <c r="AU962" s="275" t="s">
        <v>86</v>
      </c>
      <c r="AV962" s="15" t="s">
        <v>84</v>
      </c>
      <c r="AW962" s="15" t="s">
        <v>32</v>
      </c>
      <c r="AX962" s="15" t="s">
        <v>77</v>
      </c>
      <c r="AY962" s="275" t="s">
        <v>235</v>
      </c>
    </row>
    <row r="963" s="13" customFormat="1">
      <c r="A963" s="13"/>
      <c r="B963" s="243"/>
      <c r="C963" s="244"/>
      <c r="D963" s="245" t="s">
        <v>243</v>
      </c>
      <c r="E963" s="246" t="s">
        <v>1</v>
      </c>
      <c r="F963" s="247" t="s">
        <v>6247</v>
      </c>
      <c r="G963" s="244"/>
      <c r="H963" s="248">
        <v>96.989999999999995</v>
      </c>
      <c r="I963" s="249"/>
      <c r="J963" s="244"/>
      <c r="K963" s="244"/>
      <c r="L963" s="250"/>
      <c r="M963" s="251"/>
      <c r="N963" s="252"/>
      <c r="O963" s="252"/>
      <c r="P963" s="252"/>
      <c r="Q963" s="252"/>
      <c r="R963" s="252"/>
      <c r="S963" s="252"/>
      <c r="T963" s="25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4" t="s">
        <v>243</v>
      </c>
      <c r="AU963" s="254" t="s">
        <v>86</v>
      </c>
      <c r="AV963" s="13" t="s">
        <v>86</v>
      </c>
      <c r="AW963" s="13" t="s">
        <v>32</v>
      </c>
      <c r="AX963" s="13" t="s">
        <v>77</v>
      </c>
      <c r="AY963" s="254" t="s">
        <v>235</v>
      </c>
    </row>
    <row r="964" s="13" customFormat="1">
      <c r="A964" s="13"/>
      <c r="B964" s="243"/>
      <c r="C964" s="244"/>
      <c r="D964" s="245" t="s">
        <v>243</v>
      </c>
      <c r="E964" s="246" t="s">
        <v>1</v>
      </c>
      <c r="F964" s="247" t="s">
        <v>6248</v>
      </c>
      <c r="G964" s="244"/>
      <c r="H964" s="248">
        <v>132.89400000000001</v>
      </c>
      <c r="I964" s="249"/>
      <c r="J964" s="244"/>
      <c r="K964" s="244"/>
      <c r="L964" s="250"/>
      <c r="M964" s="251"/>
      <c r="N964" s="252"/>
      <c r="O964" s="252"/>
      <c r="P964" s="252"/>
      <c r="Q964" s="252"/>
      <c r="R964" s="252"/>
      <c r="S964" s="252"/>
      <c r="T964" s="25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4" t="s">
        <v>243</v>
      </c>
      <c r="AU964" s="254" t="s">
        <v>86</v>
      </c>
      <c r="AV964" s="13" t="s">
        <v>86</v>
      </c>
      <c r="AW964" s="13" t="s">
        <v>32</v>
      </c>
      <c r="AX964" s="13" t="s">
        <v>77</v>
      </c>
      <c r="AY964" s="254" t="s">
        <v>235</v>
      </c>
    </row>
    <row r="965" s="14" customFormat="1">
      <c r="A965" s="14"/>
      <c r="B965" s="255"/>
      <c r="C965" s="256"/>
      <c r="D965" s="245" t="s">
        <v>243</v>
      </c>
      <c r="E965" s="257" t="s">
        <v>1</v>
      </c>
      <c r="F965" s="258" t="s">
        <v>245</v>
      </c>
      <c r="G965" s="256"/>
      <c r="H965" s="259">
        <v>229.88400000000002</v>
      </c>
      <c r="I965" s="260"/>
      <c r="J965" s="256"/>
      <c r="K965" s="256"/>
      <c r="L965" s="261"/>
      <c r="M965" s="262"/>
      <c r="N965" s="263"/>
      <c r="O965" s="263"/>
      <c r="P965" s="263"/>
      <c r="Q965" s="263"/>
      <c r="R965" s="263"/>
      <c r="S965" s="263"/>
      <c r="T965" s="26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65" t="s">
        <v>243</v>
      </c>
      <c r="AU965" s="265" t="s">
        <v>86</v>
      </c>
      <c r="AV965" s="14" t="s">
        <v>241</v>
      </c>
      <c r="AW965" s="14" t="s">
        <v>32</v>
      </c>
      <c r="AX965" s="14" t="s">
        <v>84</v>
      </c>
      <c r="AY965" s="265" t="s">
        <v>235</v>
      </c>
    </row>
    <row r="966" s="2" customFormat="1" ht="44.25" customHeight="1">
      <c r="A966" s="39"/>
      <c r="B966" s="40"/>
      <c r="C966" s="229" t="s">
        <v>1067</v>
      </c>
      <c r="D966" s="229" t="s">
        <v>237</v>
      </c>
      <c r="E966" s="230" t="s">
        <v>6249</v>
      </c>
      <c r="F966" s="231" t="s">
        <v>6250</v>
      </c>
      <c r="G966" s="232" t="s">
        <v>328</v>
      </c>
      <c r="H966" s="233">
        <v>0.5</v>
      </c>
      <c r="I966" s="234"/>
      <c r="J966" s="235">
        <f>ROUND(I966*H966,2)</f>
        <v>0</v>
      </c>
      <c r="K966" s="236"/>
      <c r="L966" s="45"/>
      <c r="M966" s="237" t="s">
        <v>1</v>
      </c>
      <c r="N966" s="238" t="s">
        <v>42</v>
      </c>
      <c r="O966" s="92"/>
      <c r="P966" s="239">
        <f>O966*H966</f>
        <v>0</v>
      </c>
      <c r="Q966" s="239">
        <v>0</v>
      </c>
      <c r="R966" s="239">
        <f>Q966*H966</f>
        <v>0</v>
      </c>
      <c r="S966" s="239">
        <v>0</v>
      </c>
      <c r="T966" s="240">
        <f>S966*H966</f>
        <v>0</v>
      </c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R966" s="241" t="s">
        <v>241</v>
      </c>
      <c r="AT966" s="241" t="s">
        <v>237</v>
      </c>
      <c r="AU966" s="241" t="s">
        <v>86</v>
      </c>
      <c r="AY966" s="18" t="s">
        <v>235</v>
      </c>
      <c r="BE966" s="242">
        <f>IF(N966="základní",J966,0)</f>
        <v>0</v>
      </c>
      <c r="BF966" s="242">
        <f>IF(N966="snížená",J966,0)</f>
        <v>0</v>
      </c>
      <c r="BG966" s="242">
        <f>IF(N966="zákl. přenesená",J966,0)</f>
        <v>0</v>
      </c>
      <c r="BH966" s="242">
        <f>IF(N966="sníž. přenesená",J966,0)</f>
        <v>0</v>
      </c>
      <c r="BI966" s="242">
        <f>IF(N966="nulová",J966,0)</f>
        <v>0</v>
      </c>
      <c r="BJ966" s="18" t="s">
        <v>84</v>
      </c>
      <c r="BK966" s="242">
        <f>ROUND(I966*H966,2)</f>
        <v>0</v>
      </c>
      <c r="BL966" s="18" t="s">
        <v>241</v>
      </c>
      <c r="BM966" s="241" t="s">
        <v>6251</v>
      </c>
    </row>
    <row r="967" s="13" customFormat="1">
      <c r="A967" s="13"/>
      <c r="B967" s="243"/>
      <c r="C967" s="244"/>
      <c r="D967" s="245" t="s">
        <v>243</v>
      </c>
      <c r="E967" s="246" t="s">
        <v>1</v>
      </c>
      <c r="F967" s="247" t="s">
        <v>6252</v>
      </c>
      <c r="G967" s="244"/>
      <c r="H967" s="248">
        <v>0.5</v>
      </c>
      <c r="I967" s="249"/>
      <c r="J967" s="244"/>
      <c r="K967" s="244"/>
      <c r="L967" s="250"/>
      <c r="M967" s="251"/>
      <c r="N967" s="252"/>
      <c r="O967" s="252"/>
      <c r="P967" s="252"/>
      <c r="Q967" s="252"/>
      <c r="R967" s="252"/>
      <c r="S967" s="252"/>
      <c r="T967" s="25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4" t="s">
        <v>243</v>
      </c>
      <c r="AU967" s="254" t="s">
        <v>86</v>
      </c>
      <c r="AV967" s="13" t="s">
        <v>86</v>
      </c>
      <c r="AW967" s="13" t="s">
        <v>32</v>
      </c>
      <c r="AX967" s="13" t="s">
        <v>77</v>
      </c>
      <c r="AY967" s="254" t="s">
        <v>235</v>
      </c>
    </row>
    <row r="968" s="14" customFormat="1">
      <c r="A968" s="14"/>
      <c r="B968" s="255"/>
      <c r="C968" s="256"/>
      <c r="D968" s="245" t="s">
        <v>243</v>
      </c>
      <c r="E968" s="257" t="s">
        <v>1</v>
      </c>
      <c r="F968" s="258" t="s">
        <v>245</v>
      </c>
      <c r="G968" s="256"/>
      <c r="H968" s="259">
        <v>0.5</v>
      </c>
      <c r="I968" s="260"/>
      <c r="J968" s="256"/>
      <c r="K968" s="256"/>
      <c r="L968" s="261"/>
      <c r="M968" s="262"/>
      <c r="N968" s="263"/>
      <c r="O968" s="263"/>
      <c r="P968" s="263"/>
      <c r="Q968" s="263"/>
      <c r="R968" s="263"/>
      <c r="S968" s="263"/>
      <c r="T968" s="26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65" t="s">
        <v>243</v>
      </c>
      <c r="AU968" s="265" t="s">
        <v>86</v>
      </c>
      <c r="AV968" s="14" t="s">
        <v>241</v>
      </c>
      <c r="AW968" s="14" t="s">
        <v>32</v>
      </c>
      <c r="AX968" s="14" t="s">
        <v>84</v>
      </c>
      <c r="AY968" s="265" t="s">
        <v>235</v>
      </c>
    </row>
    <row r="969" s="2" customFormat="1" ht="37.8" customHeight="1">
      <c r="A969" s="39"/>
      <c r="B969" s="40"/>
      <c r="C969" s="229" t="s">
        <v>1080</v>
      </c>
      <c r="D969" s="229" t="s">
        <v>237</v>
      </c>
      <c r="E969" s="230" t="s">
        <v>6253</v>
      </c>
      <c r="F969" s="231" t="s">
        <v>6254</v>
      </c>
      <c r="G969" s="232" t="s">
        <v>328</v>
      </c>
      <c r="H969" s="233">
        <v>809.98199999999997</v>
      </c>
      <c r="I969" s="234"/>
      <c r="J969" s="235">
        <f>ROUND(I969*H969,2)</f>
        <v>0</v>
      </c>
      <c r="K969" s="236"/>
      <c r="L969" s="45"/>
      <c r="M969" s="237" t="s">
        <v>1</v>
      </c>
      <c r="N969" s="238" t="s">
        <v>42</v>
      </c>
      <c r="O969" s="92"/>
      <c r="P969" s="239">
        <f>O969*H969</f>
        <v>0</v>
      </c>
      <c r="Q969" s="239">
        <v>0</v>
      </c>
      <c r="R969" s="239">
        <f>Q969*H969</f>
        <v>0</v>
      </c>
      <c r="S969" s="239">
        <v>0</v>
      </c>
      <c r="T969" s="240">
        <f>S969*H969</f>
        <v>0</v>
      </c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R969" s="241" t="s">
        <v>241</v>
      </c>
      <c r="AT969" s="241" t="s">
        <v>237</v>
      </c>
      <c r="AU969" s="241" t="s">
        <v>86</v>
      </c>
      <c r="AY969" s="18" t="s">
        <v>235</v>
      </c>
      <c r="BE969" s="242">
        <f>IF(N969="základní",J969,0)</f>
        <v>0</v>
      </c>
      <c r="BF969" s="242">
        <f>IF(N969="snížená",J969,0)</f>
        <v>0</v>
      </c>
      <c r="BG969" s="242">
        <f>IF(N969="zákl. přenesená",J969,0)</f>
        <v>0</v>
      </c>
      <c r="BH969" s="242">
        <f>IF(N969="sníž. přenesená",J969,0)</f>
        <v>0</v>
      </c>
      <c r="BI969" s="242">
        <f>IF(N969="nulová",J969,0)</f>
        <v>0</v>
      </c>
      <c r="BJ969" s="18" t="s">
        <v>84</v>
      </c>
      <c r="BK969" s="242">
        <f>ROUND(I969*H969,2)</f>
        <v>0</v>
      </c>
      <c r="BL969" s="18" t="s">
        <v>241</v>
      </c>
      <c r="BM969" s="241" t="s">
        <v>6255</v>
      </c>
    </row>
    <row r="970" s="13" customFormat="1">
      <c r="A970" s="13"/>
      <c r="B970" s="243"/>
      <c r="C970" s="244"/>
      <c r="D970" s="245" t="s">
        <v>243</v>
      </c>
      <c r="E970" s="246" t="s">
        <v>1</v>
      </c>
      <c r="F970" s="247" t="s">
        <v>6241</v>
      </c>
      <c r="G970" s="244"/>
      <c r="H970" s="248">
        <v>304.40600000000001</v>
      </c>
      <c r="I970" s="249"/>
      <c r="J970" s="244"/>
      <c r="K970" s="244"/>
      <c r="L970" s="250"/>
      <c r="M970" s="251"/>
      <c r="N970" s="252"/>
      <c r="O970" s="252"/>
      <c r="P970" s="252"/>
      <c r="Q970" s="252"/>
      <c r="R970" s="252"/>
      <c r="S970" s="252"/>
      <c r="T970" s="25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54" t="s">
        <v>243</v>
      </c>
      <c r="AU970" s="254" t="s">
        <v>86</v>
      </c>
      <c r="AV970" s="13" t="s">
        <v>86</v>
      </c>
      <c r="AW970" s="13" t="s">
        <v>32</v>
      </c>
      <c r="AX970" s="13" t="s">
        <v>77</v>
      </c>
      <c r="AY970" s="254" t="s">
        <v>235</v>
      </c>
    </row>
    <row r="971" s="13" customFormat="1">
      <c r="A971" s="13"/>
      <c r="B971" s="243"/>
      <c r="C971" s="244"/>
      <c r="D971" s="245" t="s">
        <v>243</v>
      </c>
      <c r="E971" s="246" t="s">
        <v>1</v>
      </c>
      <c r="F971" s="247" t="s">
        <v>6242</v>
      </c>
      <c r="G971" s="244"/>
      <c r="H971" s="248">
        <v>40.194000000000003</v>
      </c>
      <c r="I971" s="249"/>
      <c r="J971" s="244"/>
      <c r="K971" s="244"/>
      <c r="L971" s="250"/>
      <c r="M971" s="251"/>
      <c r="N971" s="252"/>
      <c r="O971" s="252"/>
      <c r="P971" s="252"/>
      <c r="Q971" s="252"/>
      <c r="R971" s="252"/>
      <c r="S971" s="252"/>
      <c r="T971" s="25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4" t="s">
        <v>243</v>
      </c>
      <c r="AU971" s="254" t="s">
        <v>86</v>
      </c>
      <c r="AV971" s="13" t="s">
        <v>86</v>
      </c>
      <c r="AW971" s="13" t="s">
        <v>32</v>
      </c>
      <c r="AX971" s="13" t="s">
        <v>77</v>
      </c>
      <c r="AY971" s="254" t="s">
        <v>235</v>
      </c>
    </row>
    <row r="972" s="16" customFormat="1">
      <c r="A972" s="16"/>
      <c r="B972" s="276"/>
      <c r="C972" s="277"/>
      <c r="D972" s="245" t="s">
        <v>243</v>
      </c>
      <c r="E972" s="278" t="s">
        <v>1</v>
      </c>
      <c r="F972" s="279" t="s">
        <v>492</v>
      </c>
      <c r="G972" s="277"/>
      <c r="H972" s="280">
        <v>344.60000000000002</v>
      </c>
      <c r="I972" s="281"/>
      <c r="J972" s="277"/>
      <c r="K972" s="277"/>
      <c r="L972" s="282"/>
      <c r="M972" s="283"/>
      <c r="N972" s="284"/>
      <c r="O972" s="284"/>
      <c r="P972" s="284"/>
      <c r="Q972" s="284"/>
      <c r="R972" s="284"/>
      <c r="S972" s="284"/>
      <c r="T972" s="285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T972" s="286" t="s">
        <v>243</v>
      </c>
      <c r="AU972" s="286" t="s">
        <v>86</v>
      </c>
      <c r="AV972" s="16" t="s">
        <v>250</v>
      </c>
      <c r="AW972" s="16" t="s">
        <v>32</v>
      </c>
      <c r="AX972" s="16" t="s">
        <v>77</v>
      </c>
      <c r="AY972" s="286" t="s">
        <v>235</v>
      </c>
    </row>
    <row r="973" s="13" customFormat="1">
      <c r="A973" s="13"/>
      <c r="B973" s="243"/>
      <c r="C973" s="244"/>
      <c r="D973" s="245" t="s">
        <v>243</v>
      </c>
      <c r="E973" s="246" t="s">
        <v>1</v>
      </c>
      <c r="F973" s="247" t="s">
        <v>6233</v>
      </c>
      <c r="G973" s="244"/>
      <c r="H973" s="248">
        <v>97.992999999999995</v>
      </c>
      <c r="I973" s="249"/>
      <c r="J973" s="244"/>
      <c r="K973" s="244"/>
      <c r="L973" s="250"/>
      <c r="M973" s="251"/>
      <c r="N973" s="252"/>
      <c r="O973" s="252"/>
      <c r="P973" s="252"/>
      <c r="Q973" s="252"/>
      <c r="R973" s="252"/>
      <c r="S973" s="252"/>
      <c r="T973" s="25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4" t="s">
        <v>243</v>
      </c>
      <c r="AU973" s="254" t="s">
        <v>86</v>
      </c>
      <c r="AV973" s="13" t="s">
        <v>86</v>
      </c>
      <c r="AW973" s="13" t="s">
        <v>32</v>
      </c>
      <c r="AX973" s="13" t="s">
        <v>77</v>
      </c>
      <c r="AY973" s="254" t="s">
        <v>235</v>
      </c>
    </row>
    <row r="974" s="13" customFormat="1">
      <c r="A974" s="13"/>
      <c r="B974" s="243"/>
      <c r="C974" s="244"/>
      <c r="D974" s="245" t="s">
        <v>243</v>
      </c>
      <c r="E974" s="246" t="s">
        <v>1</v>
      </c>
      <c r="F974" s="247" t="s">
        <v>6234</v>
      </c>
      <c r="G974" s="244"/>
      <c r="H974" s="248">
        <v>41.234000000000002</v>
      </c>
      <c r="I974" s="249"/>
      <c r="J974" s="244"/>
      <c r="K974" s="244"/>
      <c r="L974" s="250"/>
      <c r="M974" s="251"/>
      <c r="N974" s="252"/>
      <c r="O974" s="252"/>
      <c r="P974" s="252"/>
      <c r="Q974" s="252"/>
      <c r="R974" s="252"/>
      <c r="S974" s="252"/>
      <c r="T974" s="25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4" t="s">
        <v>243</v>
      </c>
      <c r="AU974" s="254" t="s">
        <v>86</v>
      </c>
      <c r="AV974" s="13" t="s">
        <v>86</v>
      </c>
      <c r="AW974" s="13" t="s">
        <v>32</v>
      </c>
      <c r="AX974" s="13" t="s">
        <v>77</v>
      </c>
      <c r="AY974" s="254" t="s">
        <v>235</v>
      </c>
    </row>
    <row r="975" s="13" customFormat="1">
      <c r="A975" s="13"/>
      <c r="B975" s="243"/>
      <c r="C975" s="244"/>
      <c r="D975" s="245" t="s">
        <v>243</v>
      </c>
      <c r="E975" s="246" t="s">
        <v>1</v>
      </c>
      <c r="F975" s="247" t="s">
        <v>6235</v>
      </c>
      <c r="G975" s="244"/>
      <c r="H975" s="248">
        <v>10.321999999999999</v>
      </c>
      <c r="I975" s="249"/>
      <c r="J975" s="244"/>
      <c r="K975" s="244"/>
      <c r="L975" s="250"/>
      <c r="M975" s="251"/>
      <c r="N975" s="252"/>
      <c r="O975" s="252"/>
      <c r="P975" s="252"/>
      <c r="Q975" s="252"/>
      <c r="R975" s="252"/>
      <c r="S975" s="252"/>
      <c r="T975" s="25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4" t="s">
        <v>243</v>
      </c>
      <c r="AU975" s="254" t="s">
        <v>86</v>
      </c>
      <c r="AV975" s="13" t="s">
        <v>86</v>
      </c>
      <c r="AW975" s="13" t="s">
        <v>32</v>
      </c>
      <c r="AX975" s="13" t="s">
        <v>77</v>
      </c>
      <c r="AY975" s="254" t="s">
        <v>235</v>
      </c>
    </row>
    <row r="976" s="13" customFormat="1">
      <c r="A976" s="13"/>
      <c r="B976" s="243"/>
      <c r="C976" s="244"/>
      <c r="D976" s="245" t="s">
        <v>243</v>
      </c>
      <c r="E976" s="246" t="s">
        <v>1</v>
      </c>
      <c r="F976" s="247" t="s">
        <v>6236</v>
      </c>
      <c r="G976" s="244"/>
      <c r="H976" s="248">
        <v>5.2149999999999999</v>
      </c>
      <c r="I976" s="249"/>
      <c r="J976" s="244"/>
      <c r="K976" s="244"/>
      <c r="L976" s="250"/>
      <c r="M976" s="251"/>
      <c r="N976" s="252"/>
      <c r="O976" s="252"/>
      <c r="P976" s="252"/>
      <c r="Q976" s="252"/>
      <c r="R976" s="252"/>
      <c r="S976" s="252"/>
      <c r="T976" s="25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4" t="s">
        <v>243</v>
      </c>
      <c r="AU976" s="254" t="s">
        <v>86</v>
      </c>
      <c r="AV976" s="13" t="s">
        <v>86</v>
      </c>
      <c r="AW976" s="13" t="s">
        <v>32</v>
      </c>
      <c r="AX976" s="13" t="s">
        <v>77</v>
      </c>
      <c r="AY976" s="254" t="s">
        <v>235</v>
      </c>
    </row>
    <row r="977" s="13" customFormat="1">
      <c r="A977" s="13"/>
      <c r="B977" s="243"/>
      <c r="C977" s="244"/>
      <c r="D977" s="245" t="s">
        <v>243</v>
      </c>
      <c r="E977" s="246" t="s">
        <v>1</v>
      </c>
      <c r="F977" s="247" t="s">
        <v>6237</v>
      </c>
      <c r="G977" s="244"/>
      <c r="H977" s="248">
        <v>0.5</v>
      </c>
      <c r="I977" s="249"/>
      <c r="J977" s="244"/>
      <c r="K977" s="244"/>
      <c r="L977" s="250"/>
      <c r="M977" s="251"/>
      <c r="N977" s="252"/>
      <c r="O977" s="252"/>
      <c r="P977" s="252"/>
      <c r="Q977" s="252"/>
      <c r="R977" s="252"/>
      <c r="S977" s="252"/>
      <c r="T977" s="25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4" t="s">
        <v>243</v>
      </c>
      <c r="AU977" s="254" t="s">
        <v>86</v>
      </c>
      <c r="AV977" s="13" t="s">
        <v>86</v>
      </c>
      <c r="AW977" s="13" t="s">
        <v>32</v>
      </c>
      <c r="AX977" s="13" t="s">
        <v>77</v>
      </c>
      <c r="AY977" s="254" t="s">
        <v>235</v>
      </c>
    </row>
    <row r="978" s="13" customFormat="1">
      <c r="A978" s="13"/>
      <c r="B978" s="243"/>
      <c r="C978" s="244"/>
      <c r="D978" s="245" t="s">
        <v>243</v>
      </c>
      <c r="E978" s="246" t="s">
        <v>1</v>
      </c>
      <c r="F978" s="247" t="s">
        <v>6238</v>
      </c>
      <c r="G978" s="244"/>
      <c r="H978" s="248">
        <v>68.135000000000005</v>
      </c>
      <c r="I978" s="249"/>
      <c r="J978" s="244"/>
      <c r="K978" s="244"/>
      <c r="L978" s="250"/>
      <c r="M978" s="251"/>
      <c r="N978" s="252"/>
      <c r="O978" s="252"/>
      <c r="P978" s="252"/>
      <c r="Q978" s="252"/>
      <c r="R978" s="252"/>
      <c r="S978" s="252"/>
      <c r="T978" s="25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4" t="s">
        <v>243</v>
      </c>
      <c r="AU978" s="254" t="s">
        <v>86</v>
      </c>
      <c r="AV978" s="13" t="s">
        <v>86</v>
      </c>
      <c r="AW978" s="13" t="s">
        <v>32</v>
      </c>
      <c r="AX978" s="13" t="s">
        <v>77</v>
      </c>
      <c r="AY978" s="254" t="s">
        <v>235</v>
      </c>
    </row>
    <row r="979" s="16" customFormat="1">
      <c r="A979" s="16"/>
      <c r="B979" s="276"/>
      <c r="C979" s="277"/>
      <c r="D979" s="245" t="s">
        <v>243</v>
      </c>
      <c r="E979" s="278" t="s">
        <v>1</v>
      </c>
      <c r="F979" s="279" t="s">
        <v>492</v>
      </c>
      <c r="G979" s="277"/>
      <c r="H979" s="280">
        <v>223.399</v>
      </c>
      <c r="I979" s="281"/>
      <c r="J979" s="277"/>
      <c r="K979" s="277"/>
      <c r="L979" s="282"/>
      <c r="M979" s="283"/>
      <c r="N979" s="284"/>
      <c r="O979" s="284"/>
      <c r="P979" s="284"/>
      <c r="Q979" s="284"/>
      <c r="R979" s="284"/>
      <c r="S979" s="284"/>
      <c r="T979" s="285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T979" s="286" t="s">
        <v>243</v>
      </c>
      <c r="AU979" s="286" t="s">
        <v>86</v>
      </c>
      <c r="AV979" s="16" t="s">
        <v>250</v>
      </c>
      <c r="AW979" s="16" t="s">
        <v>32</v>
      </c>
      <c r="AX979" s="16" t="s">
        <v>77</v>
      </c>
      <c r="AY979" s="286" t="s">
        <v>235</v>
      </c>
    </row>
    <row r="980" s="13" customFormat="1">
      <c r="A980" s="13"/>
      <c r="B980" s="243"/>
      <c r="C980" s="244"/>
      <c r="D980" s="245" t="s">
        <v>243</v>
      </c>
      <c r="E980" s="246" t="s">
        <v>1</v>
      </c>
      <c r="F980" s="247" t="s">
        <v>6228</v>
      </c>
      <c r="G980" s="244"/>
      <c r="H980" s="248">
        <v>5.1050000000000004</v>
      </c>
      <c r="I980" s="249"/>
      <c r="J980" s="244"/>
      <c r="K980" s="244"/>
      <c r="L980" s="250"/>
      <c r="M980" s="251"/>
      <c r="N980" s="252"/>
      <c r="O980" s="252"/>
      <c r="P980" s="252"/>
      <c r="Q980" s="252"/>
      <c r="R980" s="252"/>
      <c r="S980" s="252"/>
      <c r="T980" s="25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54" t="s">
        <v>243</v>
      </c>
      <c r="AU980" s="254" t="s">
        <v>86</v>
      </c>
      <c r="AV980" s="13" t="s">
        <v>86</v>
      </c>
      <c r="AW980" s="13" t="s">
        <v>32</v>
      </c>
      <c r="AX980" s="13" t="s">
        <v>77</v>
      </c>
      <c r="AY980" s="254" t="s">
        <v>235</v>
      </c>
    </row>
    <row r="981" s="13" customFormat="1">
      <c r="A981" s="13"/>
      <c r="B981" s="243"/>
      <c r="C981" s="244"/>
      <c r="D981" s="245" t="s">
        <v>243</v>
      </c>
      <c r="E981" s="246" t="s">
        <v>1</v>
      </c>
      <c r="F981" s="247" t="s">
        <v>6229</v>
      </c>
      <c r="G981" s="244"/>
      <c r="H981" s="248">
        <v>6.9939999999999998</v>
      </c>
      <c r="I981" s="249"/>
      <c r="J981" s="244"/>
      <c r="K981" s="244"/>
      <c r="L981" s="250"/>
      <c r="M981" s="251"/>
      <c r="N981" s="252"/>
      <c r="O981" s="252"/>
      <c r="P981" s="252"/>
      <c r="Q981" s="252"/>
      <c r="R981" s="252"/>
      <c r="S981" s="252"/>
      <c r="T981" s="25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4" t="s">
        <v>243</v>
      </c>
      <c r="AU981" s="254" t="s">
        <v>86</v>
      </c>
      <c r="AV981" s="13" t="s">
        <v>86</v>
      </c>
      <c r="AW981" s="13" t="s">
        <v>32</v>
      </c>
      <c r="AX981" s="13" t="s">
        <v>77</v>
      </c>
      <c r="AY981" s="254" t="s">
        <v>235</v>
      </c>
    </row>
    <row r="982" s="16" customFormat="1">
      <c r="A982" s="16"/>
      <c r="B982" s="276"/>
      <c r="C982" s="277"/>
      <c r="D982" s="245" t="s">
        <v>243</v>
      </c>
      <c r="E982" s="278" t="s">
        <v>1</v>
      </c>
      <c r="F982" s="279" t="s">
        <v>492</v>
      </c>
      <c r="G982" s="277"/>
      <c r="H982" s="280">
        <v>12.099</v>
      </c>
      <c r="I982" s="281"/>
      <c r="J982" s="277"/>
      <c r="K982" s="277"/>
      <c r="L982" s="282"/>
      <c r="M982" s="283"/>
      <c r="N982" s="284"/>
      <c r="O982" s="284"/>
      <c r="P982" s="284"/>
      <c r="Q982" s="284"/>
      <c r="R982" s="284"/>
      <c r="S982" s="284"/>
      <c r="T982" s="285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T982" s="286" t="s">
        <v>243</v>
      </c>
      <c r="AU982" s="286" t="s">
        <v>86</v>
      </c>
      <c r="AV982" s="16" t="s">
        <v>250</v>
      </c>
      <c r="AW982" s="16" t="s">
        <v>32</v>
      </c>
      <c r="AX982" s="16" t="s">
        <v>77</v>
      </c>
      <c r="AY982" s="286" t="s">
        <v>235</v>
      </c>
    </row>
    <row r="983" s="13" customFormat="1">
      <c r="A983" s="13"/>
      <c r="B983" s="243"/>
      <c r="C983" s="244"/>
      <c r="D983" s="245" t="s">
        <v>243</v>
      </c>
      <c r="E983" s="246" t="s">
        <v>1</v>
      </c>
      <c r="F983" s="247" t="s">
        <v>6247</v>
      </c>
      <c r="G983" s="244"/>
      <c r="H983" s="248">
        <v>96.989999999999995</v>
      </c>
      <c r="I983" s="249"/>
      <c r="J983" s="244"/>
      <c r="K983" s="244"/>
      <c r="L983" s="250"/>
      <c r="M983" s="251"/>
      <c r="N983" s="252"/>
      <c r="O983" s="252"/>
      <c r="P983" s="252"/>
      <c r="Q983" s="252"/>
      <c r="R983" s="252"/>
      <c r="S983" s="252"/>
      <c r="T983" s="25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54" t="s">
        <v>243</v>
      </c>
      <c r="AU983" s="254" t="s">
        <v>86</v>
      </c>
      <c r="AV983" s="13" t="s">
        <v>86</v>
      </c>
      <c r="AW983" s="13" t="s">
        <v>32</v>
      </c>
      <c r="AX983" s="13" t="s">
        <v>77</v>
      </c>
      <c r="AY983" s="254" t="s">
        <v>235</v>
      </c>
    </row>
    <row r="984" s="13" customFormat="1">
      <c r="A984" s="13"/>
      <c r="B984" s="243"/>
      <c r="C984" s="244"/>
      <c r="D984" s="245" t="s">
        <v>243</v>
      </c>
      <c r="E984" s="246" t="s">
        <v>1</v>
      </c>
      <c r="F984" s="247" t="s">
        <v>6248</v>
      </c>
      <c r="G984" s="244"/>
      <c r="H984" s="248">
        <v>132.89400000000001</v>
      </c>
      <c r="I984" s="249"/>
      <c r="J984" s="244"/>
      <c r="K984" s="244"/>
      <c r="L984" s="250"/>
      <c r="M984" s="251"/>
      <c r="N984" s="252"/>
      <c r="O984" s="252"/>
      <c r="P984" s="252"/>
      <c r="Q984" s="252"/>
      <c r="R984" s="252"/>
      <c r="S984" s="252"/>
      <c r="T984" s="25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54" t="s">
        <v>243</v>
      </c>
      <c r="AU984" s="254" t="s">
        <v>86</v>
      </c>
      <c r="AV984" s="13" t="s">
        <v>86</v>
      </c>
      <c r="AW984" s="13" t="s">
        <v>32</v>
      </c>
      <c r="AX984" s="13" t="s">
        <v>77</v>
      </c>
      <c r="AY984" s="254" t="s">
        <v>235</v>
      </c>
    </row>
    <row r="985" s="16" customFormat="1">
      <c r="A985" s="16"/>
      <c r="B985" s="276"/>
      <c r="C985" s="277"/>
      <c r="D985" s="245" t="s">
        <v>243</v>
      </c>
      <c r="E985" s="278" t="s">
        <v>1</v>
      </c>
      <c r="F985" s="279" t="s">
        <v>492</v>
      </c>
      <c r="G985" s="277"/>
      <c r="H985" s="280">
        <v>229.88400000000002</v>
      </c>
      <c r="I985" s="281"/>
      <c r="J985" s="277"/>
      <c r="K985" s="277"/>
      <c r="L985" s="282"/>
      <c r="M985" s="283"/>
      <c r="N985" s="284"/>
      <c r="O985" s="284"/>
      <c r="P985" s="284"/>
      <c r="Q985" s="284"/>
      <c r="R985" s="284"/>
      <c r="S985" s="284"/>
      <c r="T985" s="285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T985" s="286" t="s">
        <v>243</v>
      </c>
      <c r="AU985" s="286" t="s">
        <v>86</v>
      </c>
      <c r="AV985" s="16" t="s">
        <v>250</v>
      </c>
      <c r="AW985" s="16" t="s">
        <v>32</v>
      </c>
      <c r="AX985" s="16" t="s">
        <v>77</v>
      </c>
      <c r="AY985" s="286" t="s">
        <v>235</v>
      </c>
    </row>
    <row r="986" s="14" customFormat="1">
      <c r="A986" s="14"/>
      <c r="B986" s="255"/>
      <c r="C986" s="256"/>
      <c r="D986" s="245" t="s">
        <v>243</v>
      </c>
      <c r="E986" s="257" t="s">
        <v>1</v>
      </c>
      <c r="F986" s="258" t="s">
        <v>245</v>
      </c>
      <c r="G986" s="256"/>
      <c r="H986" s="259">
        <v>809.98200000000008</v>
      </c>
      <c r="I986" s="260"/>
      <c r="J986" s="256"/>
      <c r="K986" s="256"/>
      <c r="L986" s="261"/>
      <c r="M986" s="262"/>
      <c r="N986" s="263"/>
      <c r="O986" s="263"/>
      <c r="P986" s="263"/>
      <c r="Q986" s="263"/>
      <c r="R986" s="263"/>
      <c r="S986" s="263"/>
      <c r="T986" s="26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65" t="s">
        <v>243</v>
      </c>
      <c r="AU986" s="265" t="s">
        <v>86</v>
      </c>
      <c r="AV986" s="14" t="s">
        <v>241</v>
      </c>
      <c r="AW986" s="14" t="s">
        <v>32</v>
      </c>
      <c r="AX986" s="14" t="s">
        <v>84</v>
      </c>
      <c r="AY986" s="265" t="s">
        <v>235</v>
      </c>
    </row>
    <row r="987" s="2" customFormat="1" ht="37.8" customHeight="1">
      <c r="A987" s="39"/>
      <c r="B987" s="40"/>
      <c r="C987" s="229" t="s">
        <v>1089</v>
      </c>
      <c r="D987" s="229" t="s">
        <v>237</v>
      </c>
      <c r="E987" s="230" t="s">
        <v>6256</v>
      </c>
      <c r="F987" s="231" t="s">
        <v>6257</v>
      </c>
      <c r="G987" s="232" t="s">
        <v>328</v>
      </c>
      <c r="H987" s="233">
        <v>10771.758</v>
      </c>
      <c r="I987" s="234"/>
      <c r="J987" s="235">
        <f>ROUND(I987*H987,2)</f>
        <v>0</v>
      </c>
      <c r="K987" s="236"/>
      <c r="L987" s="45"/>
      <c r="M987" s="237" t="s">
        <v>1</v>
      </c>
      <c r="N987" s="238" t="s">
        <v>42</v>
      </c>
      <c r="O987" s="92"/>
      <c r="P987" s="239">
        <f>O987*H987</f>
        <v>0</v>
      </c>
      <c r="Q987" s="239">
        <v>0</v>
      </c>
      <c r="R987" s="239">
        <f>Q987*H987</f>
        <v>0</v>
      </c>
      <c r="S987" s="239">
        <v>0</v>
      </c>
      <c r="T987" s="240">
        <f>S987*H987</f>
        <v>0</v>
      </c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R987" s="241" t="s">
        <v>241</v>
      </c>
      <c r="AT987" s="241" t="s">
        <v>237</v>
      </c>
      <c r="AU987" s="241" t="s">
        <v>86</v>
      </c>
      <c r="AY987" s="18" t="s">
        <v>235</v>
      </c>
      <c r="BE987" s="242">
        <f>IF(N987="základní",J987,0)</f>
        <v>0</v>
      </c>
      <c r="BF987" s="242">
        <f>IF(N987="snížená",J987,0)</f>
        <v>0</v>
      </c>
      <c r="BG987" s="242">
        <f>IF(N987="zákl. přenesená",J987,0)</f>
        <v>0</v>
      </c>
      <c r="BH987" s="242">
        <f>IF(N987="sníž. přenesená",J987,0)</f>
        <v>0</v>
      </c>
      <c r="BI987" s="242">
        <f>IF(N987="nulová",J987,0)</f>
        <v>0</v>
      </c>
      <c r="BJ987" s="18" t="s">
        <v>84</v>
      </c>
      <c r="BK987" s="242">
        <f>ROUND(I987*H987,2)</f>
        <v>0</v>
      </c>
      <c r="BL987" s="18" t="s">
        <v>241</v>
      </c>
      <c r="BM987" s="241" t="s">
        <v>6258</v>
      </c>
    </row>
    <row r="988" s="15" customFormat="1">
      <c r="A988" s="15"/>
      <c r="B988" s="266"/>
      <c r="C988" s="267"/>
      <c r="D988" s="245" t="s">
        <v>243</v>
      </c>
      <c r="E988" s="268" t="s">
        <v>1</v>
      </c>
      <c r="F988" s="269" t="s">
        <v>5690</v>
      </c>
      <c r="G988" s="267"/>
      <c r="H988" s="268" t="s">
        <v>1</v>
      </c>
      <c r="I988" s="270"/>
      <c r="J988" s="267"/>
      <c r="K988" s="267"/>
      <c r="L988" s="271"/>
      <c r="M988" s="272"/>
      <c r="N988" s="273"/>
      <c r="O988" s="273"/>
      <c r="P988" s="273"/>
      <c r="Q988" s="273"/>
      <c r="R988" s="273"/>
      <c r="S988" s="273"/>
      <c r="T988" s="274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T988" s="275" t="s">
        <v>243</v>
      </c>
      <c r="AU988" s="275" t="s">
        <v>86</v>
      </c>
      <c r="AV988" s="15" t="s">
        <v>84</v>
      </c>
      <c r="AW988" s="15" t="s">
        <v>32</v>
      </c>
      <c r="AX988" s="15" t="s">
        <v>77</v>
      </c>
      <c r="AY988" s="275" t="s">
        <v>235</v>
      </c>
    </row>
    <row r="989" s="13" customFormat="1">
      <c r="A989" s="13"/>
      <c r="B989" s="243"/>
      <c r="C989" s="244"/>
      <c r="D989" s="245" t="s">
        <v>243</v>
      </c>
      <c r="E989" s="246" t="s">
        <v>1</v>
      </c>
      <c r="F989" s="247" t="s">
        <v>6259</v>
      </c>
      <c r="G989" s="244"/>
      <c r="H989" s="248">
        <v>3957.2779999999998</v>
      </c>
      <c r="I989" s="249"/>
      <c r="J989" s="244"/>
      <c r="K989" s="244"/>
      <c r="L989" s="250"/>
      <c r="M989" s="251"/>
      <c r="N989" s="252"/>
      <c r="O989" s="252"/>
      <c r="P989" s="252"/>
      <c r="Q989" s="252"/>
      <c r="R989" s="252"/>
      <c r="S989" s="252"/>
      <c r="T989" s="25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54" t="s">
        <v>243</v>
      </c>
      <c r="AU989" s="254" t="s">
        <v>86</v>
      </c>
      <c r="AV989" s="13" t="s">
        <v>86</v>
      </c>
      <c r="AW989" s="13" t="s">
        <v>32</v>
      </c>
      <c r="AX989" s="13" t="s">
        <v>77</v>
      </c>
      <c r="AY989" s="254" t="s">
        <v>235</v>
      </c>
    </row>
    <row r="990" s="13" customFormat="1">
      <c r="A990" s="13"/>
      <c r="B990" s="243"/>
      <c r="C990" s="244"/>
      <c r="D990" s="245" t="s">
        <v>243</v>
      </c>
      <c r="E990" s="246" t="s">
        <v>1</v>
      </c>
      <c r="F990" s="247" t="s">
        <v>6260</v>
      </c>
      <c r="G990" s="244"/>
      <c r="H990" s="248">
        <v>522.52200000000005</v>
      </c>
      <c r="I990" s="249"/>
      <c r="J990" s="244"/>
      <c r="K990" s="244"/>
      <c r="L990" s="250"/>
      <c r="M990" s="251"/>
      <c r="N990" s="252"/>
      <c r="O990" s="252"/>
      <c r="P990" s="252"/>
      <c r="Q990" s="252"/>
      <c r="R990" s="252"/>
      <c r="S990" s="252"/>
      <c r="T990" s="25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54" t="s">
        <v>243</v>
      </c>
      <c r="AU990" s="254" t="s">
        <v>86</v>
      </c>
      <c r="AV990" s="13" t="s">
        <v>86</v>
      </c>
      <c r="AW990" s="13" t="s">
        <v>32</v>
      </c>
      <c r="AX990" s="13" t="s">
        <v>77</v>
      </c>
      <c r="AY990" s="254" t="s">
        <v>235</v>
      </c>
    </row>
    <row r="991" s="16" customFormat="1">
      <c r="A991" s="16"/>
      <c r="B991" s="276"/>
      <c r="C991" s="277"/>
      <c r="D991" s="245" t="s">
        <v>243</v>
      </c>
      <c r="E991" s="278" t="s">
        <v>1</v>
      </c>
      <c r="F991" s="279" t="s">
        <v>492</v>
      </c>
      <c r="G991" s="277"/>
      <c r="H991" s="280">
        <v>4479.8000000000002</v>
      </c>
      <c r="I991" s="281"/>
      <c r="J991" s="277"/>
      <c r="K991" s="277"/>
      <c r="L991" s="282"/>
      <c r="M991" s="283"/>
      <c r="N991" s="284"/>
      <c r="O991" s="284"/>
      <c r="P991" s="284"/>
      <c r="Q991" s="284"/>
      <c r="R991" s="284"/>
      <c r="S991" s="284"/>
      <c r="T991" s="285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T991" s="286" t="s">
        <v>243</v>
      </c>
      <c r="AU991" s="286" t="s">
        <v>86</v>
      </c>
      <c r="AV991" s="16" t="s">
        <v>250</v>
      </c>
      <c r="AW991" s="16" t="s">
        <v>32</v>
      </c>
      <c r="AX991" s="16" t="s">
        <v>77</v>
      </c>
      <c r="AY991" s="286" t="s">
        <v>235</v>
      </c>
    </row>
    <row r="992" s="13" customFormat="1">
      <c r="A992" s="13"/>
      <c r="B992" s="243"/>
      <c r="C992" s="244"/>
      <c r="D992" s="245" t="s">
        <v>243</v>
      </c>
      <c r="E992" s="246" t="s">
        <v>1</v>
      </c>
      <c r="F992" s="247" t="s">
        <v>6261</v>
      </c>
      <c r="G992" s="244"/>
      <c r="H992" s="248">
        <v>1273.9090000000001</v>
      </c>
      <c r="I992" s="249"/>
      <c r="J992" s="244"/>
      <c r="K992" s="244"/>
      <c r="L992" s="250"/>
      <c r="M992" s="251"/>
      <c r="N992" s="252"/>
      <c r="O992" s="252"/>
      <c r="P992" s="252"/>
      <c r="Q992" s="252"/>
      <c r="R992" s="252"/>
      <c r="S992" s="252"/>
      <c r="T992" s="25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54" t="s">
        <v>243</v>
      </c>
      <c r="AU992" s="254" t="s">
        <v>86</v>
      </c>
      <c r="AV992" s="13" t="s">
        <v>86</v>
      </c>
      <c r="AW992" s="13" t="s">
        <v>32</v>
      </c>
      <c r="AX992" s="13" t="s">
        <v>77</v>
      </c>
      <c r="AY992" s="254" t="s">
        <v>235</v>
      </c>
    </row>
    <row r="993" s="13" customFormat="1">
      <c r="A993" s="13"/>
      <c r="B993" s="243"/>
      <c r="C993" s="244"/>
      <c r="D993" s="245" t="s">
        <v>243</v>
      </c>
      <c r="E993" s="246" t="s">
        <v>1</v>
      </c>
      <c r="F993" s="247" t="s">
        <v>6262</v>
      </c>
      <c r="G993" s="244"/>
      <c r="H993" s="248">
        <v>536.04200000000003</v>
      </c>
      <c r="I993" s="249"/>
      <c r="J993" s="244"/>
      <c r="K993" s="244"/>
      <c r="L993" s="250"/>
      <c r="M993" s="251"/>
      <c r="N993" s="252"/>
      <c r="O993" s="252"/>
      <c r="P993" s="252"/>
      <c r="Q993" s="252"/>
      <c r="R993" s="252"/>
      <c r="S993" s="252"/>
      <c r="T993" s="25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54" t="s">
        <v>243</v>
      </c>
      <c r="AU993" s="254" t="s">
        <v>86</v>
      </c>
      <c r="AV993" s="13" t="s">
        <v>86</v>
      </c>
      <c r="AW993" s="13" t="s">
        <v>32</v>
      </c>
      <c r="AX993" s="13" t="s">
        <v>77</v>
      </c>
      <c r="AY993" s="254" t="s">
        <v>235</v>
      </c>
    </row>
    <row r="994" s="13" customFormat="1">
      <c r="A994" s="13"/>
      <c r="B994" s="243"/>
      <c r="C994" s="244"/>
      <c r="D994" s="245" t="s">
        <v>243</v>
      </c>
      <c r="E994" s="246" t="s">
        <v>1</v>
      </c>
      <c r="F994" s="247" t="s">
        <v>6263</v>
      </c>
      <c r="G994" s="244"/>
      <c r="H994" s="248">
        <v>134.18600000000001</v>
      </c>
      <c r="I994" s="249"/>
      <c r="J994" s="244"/>
      <c r="K994" s="244"/>
      <c r="L994" s="250"/>
      <c r="M994" s="251"/>
      <c r="N994" s="252"/>
      <c r="O994" s="252"/>
      <c r="P994" s="252"/>
      <c r="Q994" s="252"/>
      <c r="R994" s="252"/>
      <c r="S994" s="252"/>
      <c r="T994" s="25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54" t="s">
        <v>243</v>
      </c>
      <c r="AU994" s="254" t="s">
        <v>86</v>
      </c>
      <c r="AV994" s="13" t="s">
        <v>86</v>
      </c>
      <c r="AW994" s="13" t="s">
        <v>32</v>
      </c>
      <c r="AX994" s="13" t="s">
        <v>77</v>
      </c>
      <c r="AY994" s="254" t="s">
        <v>235</v>
      </c>
    </row>
    <row r="995" s="13" customFormat="1">
      <c r="A995" s="13"/>
      <c r="B995" s="243"/>
      <c r="C995" s="244"/>
      <c r="D995" s="245" t="s">
        <v>243</v>
      </c>
      <c r="E995" s="246" t="s">
        <v>1</v>
      </c>
      <c r="F995" s="247" t="s">
        <v>6264</v>
      </c>
      <c r="G995" s="244"/>
      <c r="H995" s="248">
        <v>67.795000000000002</v>
      </c>
      <c r="I995" s="249"/>
      <c r="J995" s="244"/>
      <c r="K995" s="244"/>
      <c r="L995" s="250"/>
      <c r="M995" s="251"/>
      <c r="N995" s="252"/>
      <c r="O995" s="252"/>
      <c r="P995" s="252"/>
      <c r="Q995" s="252"/>
      <c r="R995" s="252"/>
      <c r="S995" s="252"/>
      <c r="T995" s="25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54" t="s">
        <v>243</v>
      </c>
      <c r="AU995" s="254" t="s">
        <v>86</v>
      </c>
      <c r="AV995" s="13" t="s">
        <v>86</v>
      </c>
      <c r="AW995" s="13" t="s">
        <v>32</v>
      </c>
      <c r="AX995" s="13" t="s">
        <v>77</v>
      </c>
      <c r="AY995" s="254" t="s">
        <v>235</v>
      </c>
    </row>
    <row r="996" s="13" customFormat="1">
      <c r="A996" s="13"/>
      <c r="B996" s="243"/>
      <c r="C996" s="244"/>
      <c r="D996" s="245" t="s">
        <v>243</v>
      </c>
      <c r="E996" s="246" t="s">
        <v>1</v>
      </c>
      <c r="F996" s="247" t="s">
        <v>6265</v>
      </c>
      <c r="G996" s="244"/>
      <c r="H996" s="248">
        <v>6.5</v>
      </c>
      <c r="I996" s="249"/>
      <c r="J996" s="244"/>
      <c r="K996" s="244"/>
      <c r="L996" s="250"/>
      <c r="M996" s="251"/>
      <c r="N996" s="252"/>
      <c r="O996" s="252"/>
      <c r="P996" s="252"/>
      <c r="Q996" s="252"/>
      <c r="R996" s="252"/>
      <c r="S996" s="252"/>
      <c r="T996" s="25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54" t="s">
        <v>243</v>
      </c>
      <c r="AU996" s="254" t="s">
        <v>86</v>
      </c>
      <c r="AV996" s="13" t="s">
        <v>86</v>
      </c>
      <c r="AW996" s="13" t="s">
        <v>32</v>
      </c>
      <c r="AX996" s="13" t="s">
        <v>77</v>
      </c>
      <c r="AY996" s="254" t="s">
        <v>235</v>
      </c>
    </row>
    <row r="997" s="13" customFormat="1">
      <c r="A997" s="13"/>
      <c r="B997" s="243"/>
      <c r="C997" s="244"/>
      <c r="D997" s="245" t="s">
        <v>243</v>
      </c>
      <c r="E997" s="246" t="s">
        <v>1</v>
      </c>
      <c r="F997" s="247" t="s">
        <v>6266</v>
      </c>
      <c r="G997" s="244"/>
      <c r="H997" s="248">
        <v>885.755</v>
      </c>
      <c r="I997" s="249"/>
      <c r="J997" s="244"/>
      <c r="K997" s="244"/>
      <c r="L997" s="250"/>
      <c r="M997" s="251"/>
      <c r="N997" s="252"/>
      <c r="O997" s="252"/>
      <c r="P997" s="252"/>
      <c r="Q997" s="252"/>
      <c r="R997" s="252"/>
      <c r="S997" s="252"/>
      <c r="T997" s="25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54" t="s">
        <v>243</v>
      </c>
      <c r="AU997" s="254" t="s">
        <v>86</v>
      </c>
      <c r="AV997" s="13" t="s">
        <v>86</v>
      </c>
      <c r="AW997" s="13" t="s">
        <v>32</v>
      </c>
      <c r="AX997" s="13" t="s">
        <v>77</v>
      </c>
      <c r="AY997" s="254" t="s">
        <v>235</v>
      </c>
    </row>
    <row r="998" s="16" customFormat="1">
      <c r="A998" s="16"/>
      <c r="B998" s="276"/>
      <c r="C998" s="277"/>
      <c r="D998" s="245" t="s">
        <v>243</v>
      </c>
      <c r="E998" s="278" t="s">
        <v>1</v>
      </c>
      <c r="F998" s="279" t="s">
        <v>492</v>
      </c>
      <c r="G998" s="277"/>
      <c r="H998" s="280">
        <v>2904.1869999999999</v>
      </c>
      <c r="I998" s="281"/>
      <c r="J998" s="277"/>
      <c r="K998" s="277"/>
      <c r="L998" s="282"/>
      <c r="M998" s="283"/>
      <c r="N998" s="284"/>
      <c r="O998" s="284"/>
      <c r="P998" s="284"/>
      <c r="Q998" s="284"/>
      <c r="R998" s="284"/>
      <c r="S998" s="284"/>
      <c r="T998" s="285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T998" s="286" t="s">
        <v>243</v>
      </c>
      <c r="AU998" s="286" t="s">
        <v>86</v>
      </c>
      <c r="AV998" s="16" t="s">
        <v>250</v>
      </c>
      <c r="AW998" s="16" t="s">
        <v>32</v>
      </c>
      <c r="AX998" s="16" t="s">
        <v>77</v>
      </c>
      <c r="AY998" s="286" t="s">
        <v>235</v>
      </c>
    </row>
    <row r="999" s="13" customFormat="1">
      <c r="A999" s="13"/>
      <c r="B999" s="243"/>
      <c r="C999" s="244"/>
      <c r="D999" s="245" t="s">
        <v>243</v>
      </c>
      <c r="E999" s="246" t="s">
        <v>1</v>
      </c>
      <c r="F999" s="247" t="s">
        <v>6267</v>
      </c>
      <c r="G999" s="244"/>
      <c r="H999" s="248">
        <v>168.45699999999999</v>
      </c>
      <c r="I999" s="249"/>
      <c r="J999" s="244"/>
      <c r="K999" s="244"/>
      <c r="L999" s="250"/>
      <c r="M999" s="251"/>
      <c r="N999" s="252"/>
      <c r="O999" s="252"/>
      <c r="P999" s="252"/>
      <c r="Q999" s="252"/>
      <c r="R999" s="252"/>
      <c r="S999" s="252"/>
      <c r="T999" s="25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54" t="s">
        <v>243</v>
      </c>
      <c r="AU999" s="254" t="s">
        <v>86</v>
      </c>
      <c r="AV999" s="13" t="s">
        <v>86</v>
      </c>
      <c r="AW999" s="13" t="s">
        <v>32</v>
      </c>
      <c r="AX999" s="13" t="s">
        <v>77</v>
      </c>
      <c r="AY999" s="254" t="s">
        <v>235</v>
      </c>
    </row>
    <row r="1000" s="13" customFormat="1">
      <c r="A1000" s="13"/>
      <c r="B1000" s="243"/>
      <c r="C1000" s="244"/>
      <c r="D1000" s="245" t="s">
        <v>243</v>
      </c>
      <c r="E1000" s="246" t="s">
        <v>1</v>
      </c>
      <c r="F1000" s="247" t="s">
        <v>6268</v>
      </c>
      <c r="G1000" s="244"/>
      <c r="H1000" s="248">
        <v>230.816</v>
      </c>
      <c r="I1000" s="249"/>
      <c r="J1000" s="244"/>
      <c r="K1000" s="244"/>
      <c r="L1000" s="250"/>
      <c r="M1000" s="251"/>
      <c r="N1000" s="252"/>
      <c r="O1000" s="252"/>
      <c r="P1000" s="252"/>
      <c r="Q1000" s="252"/>
      <c r="R1000" s="252"/>
      <c r="S1000" s="252"/>
      <c r="T1000" s="25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4" t="s">
        <v>243</v>
      </c>
      <c r="AU1000" s="254" t="s">
        <v>86</v>
      </c>
      <c r="AV1000" s="13" t="s">
        <v>86</v>
      </c>
      <c r="AW1000" s="13" t="s">
        <v>32</v>
      </c>
      <c r="AX1000" s="13" t="s">
        <v>77</v>
      </c>
      <c r="AY1000" s="254" t="s">
        <v>235</v>
      </c>
    </row>
    <row r="1001" s="16" customFormat="1">
      <c r="A1001" s="16"/>
      <c r="B1001" s="276"/>
      <c r="C1001" s="277"/>
      <c r="D1001" s="245" t="s">
        <v>243</v>
      </c>
      <c r="E1001" s="278" t="s">
        <v>1</v>
      </c>
      <c r="F1001" s="279" t="s">
        <v>492</v>
      </c>
      <c r="G1001" s="277"/>
      <c r="H1001" s="280">
        <v>399.27300000000002</v>
      </c>
      <c r="I1001" s="281"/>
      <c r="J1001" s="277"/>
      <c r="K1001" s="277"/>
      <c r="L1001" s="282"/>
      <c r="M1001" s="283"/>
      <c r="N1001" s="284"/>
      <c r="O1001" s="284"/>
      <c r="P1001" s="284"/>
      <c r="Q1001" s="284"/>
      <c r="R1001" s="284"/>
      <c r="S1001" s="284"/>
      <c r="T1001" s="285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T1001" s="286" t="s">
        <v>243</v>
      </c>
      <c r="AU1001" s="286" t="s">
        <v>86</v>
      </c>
      <c r="AV1001" s="16" t="s">
        <v>250</v>
      </c>
      <c r="AW1001" s="16" t="s">
        <v>32</v>
      </c>
      <c r="AX1001" s="16" t="s">
        <v>77</v>
      </c>
      <c r="AY1001" s="286" t="s">
        <v>235</v>
      </c>
    </row>
    <row r="1002" s="13" customFormat="1">
      <c r="A1002" s="13"/>
      <c r="B1002" s="243"/>
      <c r="C1002" s="244"/>
      <c r="D1002" s="245" t="s">
        <v>243</v>
      </c>
      <c r="E1002" s="246" t="s">
        <v>1</v>
      </c>
      <c r="F1002" s="247" t="s">
        <v>6269</v>
      </c>
      <c r="G1002" s="244"/>
      <c r="H1002" s="248">
        <v>1260.8720000000001</v>
      </c>
      <c r="I1002" s="249"/>
      <c r="J1002" s="244"/>
      <c r="K1002" s="244"/>
      <c r="L1002" s="250"/>
      <c r="M1002" s="251"/>
      <c r="N1002" s="252"/>
      <c r="O1002" s="252"/>
      <c r="P1002" s="252"/>
      <c r="Q1002" s="252"/>
      <c r="R1002" s="252"/>
      <c r="S1002" s="252"/>
      <c r="T1002" s="25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54" t="s">
        <v>243</v>
      </c>
      <c r="AU1002" s="254" t="s">
        <v>86</v>
      </c>
      <c r="AV1002" s="13" t="s">
        <v>86</v>
      </c>
      <c r="AW1002" s="13" t="s">
        <v>32</v>
      </c>
      <c r="AX1002" s="13" t="s">
        <v>77</v>
      </c>
      <c r="AY1002" s="254" t="s">
        <v>235</v>
      </c>
    </row>
    <row r="1003" s="13" customFormat="1">
      <c r="A1003" s="13"/>
      <c r="B1003" s="243"/>
      <c r="C1003" s="244"/>
      <c r="D1003" s="245" t="s">
        <v>243</v>
      </c>
      <c r="E1003" s="246" t="s">
        <v>1</v>
      </c>
      <c r="F1003" s="247" t="s">
        <v>6270</v>
      </c>
      <c r="G1003" s="244"/>
      <c r="H1003" s="248">
        <v>1727.626</v>
      </c>
      <c r="I1003" s="249"/>
      <c r="J1003" s="244"/>
      <c r="K1003" s="244"/>
      <c r="L1003" s="250"/>
      <c r="M1003" s="251"/>
      <c r="N1003" s="252"/>
      <c r="O1003" s="252"/>
      <c r="P1003" s="252"/>
      <c r="Q1003" s="252"/>
      <c r="R1003" s="252"/>
      <c r="S1003" s="252"/>
      <c r="T1003" s="25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54" t="s">
        <v>243</v>
      </c>
      <c r="AU1003" s="254" t="s">
        <v>86</v>
      </c>
      <c r="AV1003" s="13" t="s">
        <v>86</v>
      </c>
      <c r="AW1003" s="13" t="s">
        <v>32</v>
      </c>
      <c r="AX1003" s="13" t="s">
        <v>77</v>
      </c>
      <c r="AY1003" s="254" t="s">
        <v>235</v>
      </c>
    </row>
    <row r="1004" s="16" customFormat="1">
      <c r="A1004" s="16"/>
      <c r="B1004" s="276"/>
      <c r="C1004" s="277"/>
      <c r="D1004" s="245" t="s">
        <v>243</v>
      </c>
      <c r="E1004" s="278" t="s">
        <v>1</v>
      </c>
      <c r="F1004" s="279" t="s">
        <v>492</v>
      </c>
      <c r="G1004" s="277"/>
      <c r="H1004" s="280">
        <v>2988.498</v>
      </c>
      <c r="I1004" s="281"/>
      <c r="J1004" s="277"/>
      <c r="K1004" s="277"/>
      <c r="L1004" s="282"/>
      <c r="M1004" s="283"/>
      <c r="N1004" s="284"/>
      <c r="O1004" s="284"/>
      <c r="P1004" s="284"/>
      <c r="Q1004" s="284"/>
      <c r="R1004" s="284"/>
      <c r="S1004" s="284"/>
      <c r="T1004" s="285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T1004" s="286" t="s">
        <v>243</v>
      </c>
      <c r="AU1004" s="286" t="s">
        <v>86</v>
      </c>
      <c r="AV1004" s="16" t="s">
        <v>250</v>
      </c>
      <c r="AW1004" s="16" t="s">
        <v>32</v>
      </c>
      <c r="AX1004" s="16" t="s">
        <v>77</v>
      </c>
      <c r="AY1004" s="286" t="s">
        <v>235</v>
      </c>
    </row>
    <row r="1005" s="14" customFormat="1">
      <c r="A1005" s="14"/>
      <c r="B1005" s="255"/>
      <c r="C1005" s="256"/>
      <c r="D1005" s="245" t="s">
        <v>243</v>
      </c>
      <c r="E1005" s="257" t="s">
        <v>1</v>
      </c>
      <c r="F1005" s="258" t="s">
        <v>245</v>
      </c>
      <c r="G1005" s="256"/>
      <c r="H1005" s="259">
        <v>10771.758000000002</v>
      </c>
      <c r="I1005" s="260"/>
      <c r="J1005" s="256"/>
      <c r="K1005" s="256"/>
      <c r="L1005" s="261"/>
      <c r="M1005" s="262"/>
      <c r="N1005" s="263"/>
      <c r="O1005" s="263"/>
      <c r="P1005" s="263"/>
      <c r="Q1005" s="263"/>
      <c r="R1005" s="263"/>
      <c r="S1005" s="263"/>
      <c r="T1005" s="26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65" t="s">
        <v>243</v>
      </c>
      <c r="AU1005" s="265" t="s">
        <v>86</v>
      </c>
      <c r="AV1005" s="14" t="s">
        <v>241</v>
      </c>
      <c r="AW1005" s="14" t="s">
        <v>32</v>
      </c>
      <c r="AX1005" s="14" t="s">
        <v>84</v>
      </c>
      <c r="AY1005" s="265" t="s">
        <v>235</v>
      </c>
    </row>
    <row r="1006" s="2" customFormat="1" ht="37.8" customHeight="1">
      <c r="A1006" s="39"/>
      <c r="B1006" s="40"/>
      <c r="C1006" s="229" t="s">
        <v>1093</v>
      </c>
      <c r="D1006" s="229" t="s">
        <v>237</v>
      </c>
      <c r="E1006" s="230" t="s">
        <v>6271</v>
      </c>
      <c r="F1006" s="231" t="s">
        <v>6272</v>
      </c>
      <c r="G1006" s="232" t="s">
        <v>328</v>
      </c>
      <c r="H1006" s="233">
        <v>0.5</v>
      </c>
      <c r="I1006" s="234"/>
      <c r="J1006" s="235">
        <f>ROUND(I1006*H1006,2)</f>
        <v>0</v>
      </c>
      <c r="K1006" s="236"/>
      <c r="L1006" s="45"/>
      <c r="M1006" s="237" t="s">
        <v>1</v>
      </c>
      <c r="N1006" s="238" t="s">
        <v>42</v>
      </c>
      <c r="O1006" s="92"/>
      <c r="P1006" s="239">
        <f>O1006*H1006</f>
        <v>0</v>
      </c>
      <c r="Q1006" s="239">
        <v>0</v>
      </c>
      <c r="R1006" s="239">
        <f>Q1006*H1006</f>
        <v>0</v>
      </c>
      <c r="S1006" s="239">
        <v>0</v>
      </c>
      <c r="T1006" s="240">
        <f>S1006*H1006</f>
        <v>0</v>
      </c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R1006" s="241" t="s">
        <v>241</v>
      </c>
      <c r="AT1006" s="241" t="s">
        <v>237</v>
      </c>
      <c r="AU1006" s="241" t="s">
        <v>86</v>
      </c>
      <c r="AY1006" s="18" t="s">
        <v>235</v>
      </c>
      <c r="BE1006" s="242">
        <f>IF(N1006="základní",J1006,0)</f>
        <v>0</v>
      </c>
      <c r="BF1006" s="242">
        <f>IF(N1006="snížená",J1006,0)</f>
        <v>0</v>
      </c>
      <c r="BG1006" s="242">
        <f>IF(N1006="zákl. přenesená",J1006,0)</f>
        <v>0</v>
      </c>
      <c r="BH1006" s="242">
        <f>IF(N1006="sníž. přenesená",J1006,0)</f>
        <v>0</v>
      </c>
      <c r="BI1006" s="242">
        <f>IF(N1006="nulová",J1006,0)</f>
        <v>0</v>
      </c>
      <c r="BJ1006" s="18" t="s">
        <v>84</v>
      </c>
      <c r="BK1006" s="242">
        <f>ROUND(I1006*H1006,2)</f>
        <v>0</v>
      </c>
      <c r="BL1006" s="18" t="s">
        <v>241</v>
      </c>
      <c r="BM1006" s="241" t="s">
        <v>6273</v>
      </c>
    </row>
    <row r="1007" s="13" customFormat="1">
      <c r="A1007" s="13"/>
      <c r="B1007" s="243"/>
      <c r="C1007" s="244"/>
      <c r="D1007" s="245" t="s">
        <v>243</v>
      </c>
      <c r="E1007" s="246" t="s">
        <v>1</v>
      </c>
      <c r="F1007" s="247" t="s">
        <v>6274</v>
      </c>
      <c r="G1007" s="244"/>
      <c r="H1007" s="248">
        <v>0.5</v>
      </c>
      <c r="I1007" s="249"/>
      <c r="J1007" s="244"/>
      <c r="K1007" s="244"/>
      <c r="L1007" s="250"/>
      <c r="M1007" s="251"/>
      <c r="N1007" s="252"/>
      <c r="O1007" s="252"/>
      <c r="P1007" s="252"/>
      <c r="Q1007" s="252"/>
      <c r="R1007" s="252"/>
      <c r="S1007" s="252"/>
      <c r="T1007" s="25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54" t="s">
        <v>243</v>
      </c>
      <c r="AU1007" s="254" t="s">
        <v>86</v>
      </c>
      <c r="AV1007" s="13" t="s">
        <v>86</v>
      </c>
      <c r="AW1007" s="13" t="s">
        <v>32</v>
      </c>
      <c r="AX1007" s="13" t="s">
        <v>77</v>
      </c>
      <c r="AY1007" s="254" t="s">
        <v>235</v>
      </c>
    </row>
    <row r="1008" s="16" customFormat="1">
      <c r="A1008" s="16"/>
      <c r="B1008" s="276"/>
      <c r="C1008" s="277"/>
      <c r="D1008" s="245" t="s">
        <v>243</v>
      </c>
      <c r="E1008" s="278" t="s">
        <v>1</v>
      </c>
      <c r="F1008" s="279" t="s">
        <v>492</v>
      </c>
      <c r="G1008" s="277"/>
      <c r="H1008" s="280">
        <v>0.5</v>
      </c>
      <c r="I1008" s="281"/>
      <c r="J1008" s="277"/>
      <c r="K1008" s="277"/>
      <c r="L1008" s="282"/>
      <c r="M1008" s="283"/>
      <c r="N1008" s="284"/>
      <c r="O1008" s="284"/>
      <c r="P1008" s="284"/>
      <c r="Q1008" s="284"/>
      <c r="R1008" s="284"/>
      <c r="S1008" s="284"/>
      <c r="T1008" s="285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T1008" s="286" t="s">
        <v>243</v>
      </c>
      <c r="AU1008" s="286" t="s">
        <v>86</v>
      </c>
      <c r="AV1008" s="16" t="s">
        <v>250</v>
      </c>
      <c r="AW1008" s="16" t="s">
        <v>32</v>
      </c>
      <c r="AX1008" s="16" t="s">
        <v>77</v>
      </c>
      <c r="AY1008" s="286" t="s">
        <v>235</v>
      </c>
    </row>
    <row r="1009" s="14" customFormat="1">
      <c r="A1009" s="14"/>
      <c r="B1009" s="255"/>
      <c r="C1009" s="256"/>
      <c r="D1009" s="245" t="s">
        <v>243</v>
      </c>
      <c r="E1009" s="257" t="s">
        <v>1</v>
      </c>
      <c r="F1009" s="258" t="s">
        <v>245</v>
      </c>
      <c r="G1009" s="256"/>
      <c r="H1009" s="259">
        <v>0.5</v>
      </c>
      <c r="I1009" s="260"/>
      <c r="J1009" s="256"/>
      <c r="K1009" s="256"/>
      <c r="L1009" s="261"/>
      <c r="M1009" s="262"/>
      <c r="N1009" s="263"/>
      <c r="O1009" s="263"/>
      <c r="P1009" s="263"/>
      <c r="Q1009" s="263"/>
      <c r="R1009" s="263"/>
      <c r="S1009" s="263"/>
      <c r="T1009" s="26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65" t="s">
        <v>243</v>
      </c>
      <c r="AU1009" s="265" t="s">
        <v>86</v>
      </c>
      <c r="AV1009" s="14" t="s">
        <v>241</v>
      </c>
      <c r="AW1009" s="14" t="s">
        <v>32</v>
      </c>
      <c r="AX1009" s="14" t="s">
        <v>84</v>
      </c>
      <c r="AY1009" s="265" t="s">
        <v>235</v>
      </c>
    </row>
    <row r="1010" s="2" customFormat="1" ht="37.8" customHeight="1">
      <c r="A1010" s="39"/>
      <c r="B1010" s="40"/>
      <c r="C1010" s="229" t="s">
        <v>1098</v>
      </c>
      <c r="D1010" s="229" t="s">
        <v>237</v>
      </c>
      <c r="E1010" s="230" t="s">
        <v>6275</v>
      </c>
      <c r="F1010" s="231" t="s">
        <v>6257</v>
      </c>
      <c r="G1010" s="232" t="s">
        <v>328</v>
      </c>
      <c r="H1010" s="233">
        <v>6.5</v>
      </c>
      <c r="I1010" s="234"/>
      <c r="J1010" s="235">
        <f>ROUND(I1010*H1010,2)</f>
        <v>0</v>
      </c>
      <c r="K1010" s="236"/>
      <c r="L1010" s="45"/>
      <c r="M1010" s="237" t="s">
        <v>1</v>
      </c>
      <c r="N1010" s="238" t="s">
        <v>42</v>
      </c>
      <c r="O1010" s="92"/>
      <c r="P1010" s="239">
        <f>O1010*H1010</f>
        <v>0</v>
      </c>
      <c r="Q1010" s="239">
        <v>0</v>
      </c>
      <c r="R1010" s="239">
        <f>Q1010*H1010</f>
        <v>0</v>
      </c>
      <c r="S1010" s="239">
        <v>0</v>
      </c>
      <c r="T1010" s="240">
        <f>S1010*H1010</f>
        <v>0</v>
      </c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R1010" s="241" t="s">
        <v>241</v>
      </c>
      <c r="AT1010" s="241" t="s">
        <v>237</v>
      </c>
      <c r="AU1010" s="241" t="s">
        <v>86</v>
      </c>
      <c r="AY1010" s="18" t="s">
        <v>235</v>
      </c>
      <c r="BE1010" s="242">
        <f>IF(N1010="základní",J1010,0)</f>
        <v>0</v>
      </c>
      <c r="BF1010" s="242">
        <f>IF(N1010="snížená",J1010,0)</f>
        <v>0</v>
      </c>
      <c r="BG1010" s="242">
        <f>IF(N1010="zákl. přenesená",J1010,0)</f>
        <v>0</v>
      </c>
      <c r="BH1010" s="242">
        <f>IF(N1010="sníž. přenesená",J1010,0)</f>
        <v>0</v>
      </c>
      <c r="BI1010" s="242">
        <f>IF(N1010="nulová",J1010,0)</f>
        <v>0</v>
      </c>
      <c r="BJ1010" s="18" t="s">
        <v>84</v>
      </c>
      <c r="BK1010" s="242">
        <f>ROUND(I1010*H1010,2)</f>
        <v>0</v>
      </c>
      <c r="BL1010" s="18" t="s">
        <v>241</v>
      </c>
      <c r="BM1010" s="241" t="s">
        <v>6276</v>
      </c>
    </row>
    <row r="1011" s="15" customFormat="1">
      <c r="A1011" s="15"/>
      <c r="B1011" s="266"/>
      <c r="C1011" s="267"/>
      <c r="D1011" s="245" t="s">
        <v>243</v>
      </c>
      <c r="E1011" s="268" t="s">
        <v>1</v>
      </c>
      <c r="F1011" s="269" t="s">
        <v>5690</v>
      </c>
      <c r="G1011" s="267"/>
      <c r="H1011" s="268" t="s">
        <v>1</v>
      </c>
      <c r="I1011" s="270"/>
      <c r="J1011" s="267"/>
      <c r="K1011" s="267"/>
      <c r="L1011" s="271"/>
      <c r="M1011" s="272"/>
      <c r="N1011" s="273"/>
      <c r="O1011" s="273"/>
      <c r="P1011" s="273"/>
      <c r="Q1011" s="273"/>
      <c r="R1011" s="273"/>
      <c r="S1011" s="273"/>
      <c r="T1011" s="274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T1011" s="275" t="s">
        <v>243</v>
      </c>
      <c r="AU1011" s="275" t="s">
        <v>86</v>
      </c>
      <c r="AV1011" s="15" t="s">
        <v>84</v>
      </c>
      <c r="AW1011" s="15" t="s">
        <v>32</v>
      </c>
      <c r="AX1011" s="15" t="s">
        <v>77</v>
      </c>
      <c r="AY1011" s="275" t="s">
        <v>235</v>
      </c>
    </row>
    <row r="1012" s="13" customFormat="1">
      <c r="A1012" s="13"/>
      <c r="B1012" s="243"/>
      <c r="C1012" s="244"/>
      <c r="D1012" s="245" t="s">
        <v>243</v>
      </c>
      <c r="E1012" s="246" t="s">
        <v>1</v>
      </c>
      <c r="F1012" s="247" t="s">
        <v>6277</v>
      </c>
      <c r="G1012" s="244"/>
      <c r="H1012" s="248">
        <v>6.5</v>
      </c>
      <c r="I1012" s="249"/>
      <c r="J1012" s="244"/>
      <c r="K1012" s="244"/>
      <c r="L1012" s="250"/>
      <c r="M1012" s="251"/>
      <c r="N1012" s="252"/>
      <c r="O1012" s="252"/>
      <c r="P1012" s="252"/>
      <c r="Q1012" s="252"/>
      <c r="R1012" s="252"/>
      <c r="S1012" s="252"/>
      <c r="T1012" s="25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54" t="s">
        <v>243</v>
      </c>
      <c r="AU1012" s="254" t="s">
        <v>86</v>
      </c>
      <c r="AV1012" s="13" t="s">
        <v>86</v>
      </c>
      <c r="AW1012" s="13" t="s">
        <v>32</v>
      </c>
      <c r="AX1012" s="13" t="s">
        <v>77</v>
      </c>
      <c r="AY1012" s="254" t="s">
        <v>235</v>
      </c>
    </row>
    <row r="1013" s="16" customFormat="1">
      <c r="A1013" s="16"/>
      <c r="B1013" s="276"/>
      <c r="C1013" s="277"/>
      <c r="D1013" s="245" t="s">
        <v>243</v>
      </c>
      <c r="E1013" s="278" t="s">
        <v>1</v>
      </c>
      <c r="F1013" s="279" t="s">
        <v>492</v>
      </c>
      <c r="G1013" s="277"/>
      <c r="H1013" s="280">
        <v>6.5</v>
      </c>
      <c r="I1013" s="281"/>
      <c r="J1013" s="277"/>
      <c r="K1013" s="277"/>
      <c r="L1013" s="282"/>
      <c r="M1013" s="283"/>
      <c r="N1013" s="284"/>
      <c r="O1013" s="284"/>
      <c r="P1013" s="284"/>
      <c r="Q1013" s="284"/>
      <c r="R1013" s="284"/>
      <c r="S1013" s="284"/>
      <c r="T1013" s="285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T1013" s="286" t="s">
        <v>243</v>
      </c>
      <c r="AU1013" s="286" t="s">
        <v>86</v>
      </c>
      <c r="AV1013" s="16" t="s">
        <v>250</v>
      </c>
      <c r="AW1013" s="16" t="s">
        <v>32</v>
      </c>
      <c r="AX1013" s="16" t="s">
        <v>77</v>
      </c>
      <c r="AY1013" s="286" t="s">
        <v>235</v>
      </c>
    </row>
    <row r="1014" s="14" customFormat="1">
      <c r="A1014" s="14"/>
      <c r="B1014" s="255"/>
      <c r="C1014" s="256"/>
      <c r="D1014" s="245" t="s">
        <v>243</v>
      </c>
      <c r="E1014" s="257" t="s">
        <v>1</v>
      </c>
      <c r="F1014" s="258" t="s">
        <v>245</v>
      </c>
      <c r="G1014" s="256"/>
      <c r="H1014" s="259">
        <v>6.5</v>
      </c>
      <c r="I1014" s="260"/>
      <c r="J1014" s="256"/>
      <c r="K1014" s="256"/>
      <c r="L1014" s="261"/>
      <c r="M1014" s="262"/>
      <c r="N1014" s="263"/>
      <c r="O1014" s="263"/>
      <c r="P1014" s="263"/>
      <c r="Q1014" s="263"/>
      <c r="R1014" s="263"/>
      <c r="S1014" s="263"/>
      <c r="T1014" s="26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65" t="s">
        <v>243</v>
      </c>
      <c r="AU1014" s="265" t="s">
        <v>86</v>
      </c>
      <c r="AV1014" s="14" t="s">
        <v>241</v>
      </c>
      <c r="AW1014" s="14" t="s">
        <v>32</v>
      </c>
      <c r="AX1014" s="14" t="s">
        <v>84</v>
      </c>
      <c r="AY1014" s="265" t="s">
        <v>235</v>
      </c>
    </row>
    <row r="1015" s="2" customFormat="1" ht="37.8" customHeight="1">
      <c r="A1015" s="39"/>
      <c r="B1015" s="40"/>
      <c r="C1015" s="229" t="s">
        <v>1207</v>
      </c>
      <c r="D1015" s="229" t="s">
        <v>237</v>
      </c>
      <c r="E1015" s="230" t="s">
        <v>840</v>
      </c>
      <c r="F1015" s="231" t="s">
        <v>6278</v>
      </c>
      <c r="G1015" s="232" t="s">
        <v>328</v>
      </c>
      <c r="H1015" s="233">
        <v>731.00999999999999</v>
      </c>
      <c r="I1015" s="234"/>
      <c r="J1015" s="235">
        <f>ROUND(I1015*H1015,2)</f>
        <v>0</v>
      </c>
      <c r="K1015" s="236"/>
      <c r="L1015" s="45"/>
      <c r="M1015" s="237" t="s">
        <v>1</v>
      </c>
      <c r="N1015" s="238" t="s">
        <v>42</v>
      </c>
      <c r="O1015" s="92"/>
      <c r="P1015" s="239">
        <f>O1015*H1015</f>
        <v>0</v>
      </c>
      <c r="Q1015" s="239">
        <v>0</v>
      </c>
      <c r="R1015" s="239">
        <f>Q1015*H1015</f>
        <v>0</v>
      </c>
      <c r="S1015" s="239">
        <v>0</v>
      </c>
      <c r="T1015" s="240">
        <f>S1015*H1015</f>
        <v>0</v>
      </c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R1015" s="241" t="s">
        <v>241</v>
      </c>
      <c r="AT1015" s="241" t="s">
        <v>237</v>
      </c>
      <c r="AU1015" s="241" t="s">
        <v>86</v>
      </c>
      <c r="AY1015" s="18" t="s">
        <v>235</v>
      </c>
      <c r="BE1015" s="242">
        <f>IF(N1015="základní",J1015,0)</f>
        <v>0</v>
      </c>
      <c r="BF1015" s="242">
        <f>IF(N1015="snížená",J1015,0)</f>
        <v>0</v>
      </c>
      <c r="BG1015" s="242">
        <f>IF(N1015="zákl. přenesená",J1015,0)</f>
        <v>0</v>
      </c>
      <c r="BH1015" s="242">
        <f>IF(N1015="sníž. přenesená",J1015,0)</f>
        <v>0</v>
      </c>
      <c r="BI1015" s="242">
        <f>IF(N1015="nulová",J1015,0)</f>
        <v>0</v>
      </c>
      <c r="BJ1015" s="18" t="s">
        <v>84</v>
      </c>
      <c r="BK1015" s="242">
        <f>ROUND(I1015*H1015,2)</f>
        <v>0</v>
      </c>
      <c r="BL1015" s="18" t="s">
        <v>241</v>
      </c>
      <c r="BM1015" s="241" t="s">
        <v>6279</v>
      </c>
    </row>
    <row r="1016" s="13" customFormat="1">
      <c r="A1016" s="13"/>
      <c r="B1016" s="243"/>
      <c r="C1016" s="244"/>
      <c r="D1016" s="245" t="s">
        <v>243</v>
      </c>
      <c r="E1016" s="246" t="s">
        <v>1</v>
      </c>
      <c r="F1016" s="247" t="s">
        <v>6280</v>
      </c>
      <c r="G1016" s="244"/>
      <c r="H1016" s="248">
        <v>731.00999999999999</v>
      </c>
      <c r="I1016" s="249"/>
      <c r="J1016" s="244"/>
      <c r="K1016" s="244"/>
      <c r="L1016" s="250"/>
      <c r="M1016" s="251"/>
      <c r="N1016" s="252"/>
      <c r="O1016" s="252"/>
      <c r="P1016" s="252"/>
      <c r="Q1016" s="252"/>
      <c r="R1016" s="252"/>
      <c r="S1016" s="252"/>
      <c r="T1016" s="25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54" t="s">
        <v>243</v>
      </c>
      <c r="AU1016" s="254" t="s">
        <v>86</v>
      </c>
      <c r="AV1016" s="13" t="s">
        <v>86</v>
      </c>
      <c r="AW1016" s="13" t="s">
        <v>32</v>
      </c>
      <c r="AX1016" s="13" t="s">
        <v>77</v>
      </c>
      <c r="AY1016" s="254" t="s">
        <v>235</v>
      </c>
    </row>
    <row r="1017" s="14" customFormat="1">
      <c r="A1017" s="14"/>
      <c r="B1017" s="255"/>
      <c r="C1017" s="256"/>
      <c r="D1017" s="245" t="s">
        <v>243</v>
      </c>
      <c r="E1017" s="257" t="s">
        <v>1</v>
      </c>
      <c r="F1017" s="258" t="s">
        <v>245</v>
      </c>
      <c r="G1017" s="256"/>
      <c r="H1017" s="259">
        <v>731.00999999999999</v>
      </c>
      <c r="I1017" s="260"/>
      <c r="J1017" s="256"/>
      <c r="K1017" s="256"/>
      <c r="L1017" s="261"/>
      <c r="M1017" s="262"/>
      <c r="N1017" s="263"/>
      <c r="O1017" s="263"/>
      <c r="P1017" s="263"/>
      <c r="Q1017" s="263"/>
      <c r="R1017" s="263"/>
      <c r="S1017" s="263"/>
      <c r="T1017" s="26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65" t="s">
        <v>243</v>
      </c>
      <c r="AU1017" s="265" t="s">
        <v>86</v>
      </c>
      <c r="AV1017" s="14" t="s">
        <v>241</v>
      </c>
      <c r="AW1017" s="14" t="s">
        <v>32</v>
      </c>
      <c r="AX1017" s="14" t="s">
        <v>84</v>
      </c>
      <c r="AY1017" s="265" t="s">
        <v>235</v>
      </c>
    </row>
    <row r="1018" s="2" customFormat="1" ht="24.15" customHeight="1">
      <c r="A1018" s="39"/>
      <c r="B1018" s="40"/>
      <c r="C1018" s="229" t="s">
        <v>1216</v>
      </c>
      <c r="D1018" s="229" t="s">
        <v>237</v>
      </c>
      <c r="E1018" s="230" t="s">
        <v>6281</v>
      </c>
      <c r="F1018" s="231" t="s">
        <v>6282</v>
      </c>
      <c r="G1018" s="232" t="s">
        <v>328</v>
      </c>
      <c r="H1018" s="233">
        <v>365.505</v>
      </c>
      <c r="I1018" s="234"/>
      <c r="J1018" s="235">
        <f>ROUND(I1018*H1018,2)</f>
        <v>0</v>
      </c>
      <c r="K1018" s="236"/>
      <c r="L1018" s="45"/>
      <c r="M1018" s="237" t="s">
        <v>1</v>
      </c>
      <c r="N1018" s="238" t="s">
        <v>42</v>
      </c>
      <c r="O1018" s="92"/>
      <c r="P1018" s="239">
        <f>O1018*H1018</f>
        <v>0</v>
      </c>
      <c r="Q1018" s="239">
        <v>0</v>
      </c>
      <c r="R1018" s="239">
        <f>Q1018*H1018</f>
        <v>0</v>
      </c>
      <c r="S1018" s="239">
        <v>0</v>
      </c>
      <c r="T1018" s="240">
        <f>S1018*H1018</f>
        <v>0</v>
      </c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R1018" s="241" t="s">
        <v>241</v>
      </c>
      <c r="AT1018" s="241" t="s">
        <v>237</v>
      </c>
      <c r="AU1018" s="241" t="s">
        <v>86</v>
      </c>
      <c r="AY1018" s="18" t="s">
        <v>235</v>
      </c>
      <c r="BE1018" s="242">
        <f>IF(N1018="základní",J1018,0)</f>
        <v>0</v>
      </c>
      <c r="BF1018" s="242">
        <f>IF(N1018="snížená",J1018,0)</f>
        <v>0</v>
      </c>
      <c r="BG1018" s="242">
        <f>IF(N1018="zákl. přenesená",J1018,0)</f>
        <v>0</v>
      </c>
      <c r="BH1018" s="242">
        <f>IF(N1018="sníž. přenesená",J1018,0)</f>
        <v>0</v>
      </c>
      <c r="BI1018" s="242">
        <f>IF(N1018="nulová",J1018,0)</f>
        <v>0</v>
      </c>
      <c r="BJ1018" s="18" t="s">
        <v>84</v>
      </c>
      <c r="BK1018" s="242">
        <f>ROUND(I1018*H1018,2)</f>
        <v>0</v>
      </c>
      <c r="BL1018" s="18" t="s">
        <v>241</v>
      </c>
      <c r="BM1018" s="241" t="s">
        <v>6283</v>
      </c>
    </row>
    <row r="1019" s="13" customFormat="1">
      <c r="A1019" s="13"/>
      <c r="B1019" s="243"/>
      <c r="C1019" s="244"/>
      <c r="D1019" s="245" t="s">
        <v>243</v>
      </c>
      <c r="E1019" s="246" t="s">
        <v>1</v>
      </c>
      <c r="F1019" s="247" t="s">
        <v>6284</v>
      </c>
      <c r="G1019" s="244"/>
      <c r="H1019" s="248">
        <v>365.505</v>
      </c>
      <c r="I1019" s="249"/>
      <c r="J1019" s="244"/>
      <c r="K1019" s="244"/>
      <c r="L1019" s="250"/>
      <c r="M1019" s="251"/>
      <c r="N1019" s="252"/>
      <c r="O1019" s="252"/>
      <c r="P1019" s="252"/>
      <c r="Q1019" s="252"/>
      <c r="R1019" s="252"/>
      <c r="S1019" s="252"/>
      <c r="T1019" s="25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54" t="s">
        <v>243</v>
      </c>
      <c r="AU1019" s="254" t="s">
        <v>86</v>
      </c>
      <c r="AV1019" s="13" t="s">
        <v>86</v>
      </c>
      <c r="AW1019" s="13" t="s">
        <v>32</v>
      </c>
      <c r="AX1019" s="13" t="s">
        <v>77</v>
      </c>
      <c r="AY1019" s="254" t="s">
        <v>235</v>
      </c>
    </row>
    <row r="1020" s="14" customFormat="1">
      <c r="A1020" s="14"/>
      <c r="B1020" s="255"/>
      <c r="C1020" s="256"/>
      <c r="D1020" s="245" t="s">
        <v>243</v>
      </c>
      <c r="E1020" s="257" t="s">
        <v>1</v>
      </c>
      <c r="F1020" s="258" t="s">
        <v>245</v>
      </c>
      <c r="G1020" s="256"/>
      <c r="H1020" s="259">
        <v>365.505</v>
      </c>
      <c r="I1020" s="260"/>
      <c r="J1020" s="256"/>
      <c r="K1020" s="256"/>
      <c r="L1020" s="261"/>
      <c r="M1020" s="262"/>
      <c r="N1020" s="263"/>
      <c r="O1020" s="263"/>
      <c r="P1020" s="263"/>
      <c r="Q1020" s="263"/>
      <c r="R1020" s="263"/>
      <c r="S1020" s="263"/>
      <c r="T1020" s="26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65" t="s">
        <v>243</v>
      </c>
      <c r="AU1020" s="265" t="s">
        <v>86</v>
      </c>
      <c r="AV1020" s="14" t="s">
        <v>241</v>
      </c>
      <c r="AW1020" s="14" t="s">
        <v>32</v>
      </c>
      <c r="AX1020" s="14" t="s">
        <v>84</v>
      </c>
      <c r="AY1020" s="265" t="s">
        <v>235</v>
      </c>
    </row>
    <row r="1021" s="12" customFormat="1" ht="22.8" customHeight="1">
      <c r="A1021" s="12"/>
      <c r="B1021" s="213"/>
      <c r="C1021" s="214"/>
      <c r="D1021" s="215" t="s">
        <v>76</v>
      </c>
      <c r="E1021" s="227" t="s">
        <v>843</v>
      </c>
      <c r="F1021" s="227" t="s">
        <v>844</v>
      </c>
      <c r="G1021" s="214"/>
      <c r="H1021" s="214"/>
      <c r="I1021" s="217"/>
      <c r="J1021" s="228">
        <f>BK1021</f>
        <v>0</v>
      </c>
      <c r="K1021" s="214"/>
      <c r="L1021" s="219"/>
      <c r="M1021" s="220"/>
      <c r="N1021" s="221"/>
      <c r="O1021" s="221"/>
      <c r="P1021" s="222">
        <f>P1022</f>
        <v>0</v>
      </c>
      <c r="Q1021" s="221"/>
      <c r="R1021" s="222">
        <f>R1022</f>
        <v>0</v>
      </c>
      <c r="S1021" s="221"/>
      <c r="T1021" s="223">
        <f>T1022</f>
        <v>0</v>
      </c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R1021" s="224" t="s">
        <v>84</v>
      </c>
      <c r="AT1021" s="225" t="s">
        <v>76</v>
      </c>
      <c r="AU1021" s="225" t="s">
        <v>84</v>
      </c>
      <c r="AY1021" s="224" t="s">
        <v>235</v>
      </c>
      <c r="BK1021" s="226">
        <f>BK1022</f>
        <v>0</v>
      </c>
    </row>
    <row r="1022" s="2" customFormat="1" ht="44.25" customHeight="1">
      <c r="A1022" s="39"/>
      <c r="B1022" s="40"/>
      <c r="C1022" s="229" t="s">
        <v>1102</v>
      </c>
      <c r="D1022" s="229" t="s">
        <v>237</v>
      </c>
      <c r="E1022" s="230" t="s">
        <v>6285</v>
      </c>
      <c r="F1022" s="231" t="s">
        <v>6286</v>
      </c>
      <c r="G1022" s="232" t="s">
        <v>328</v>
      </c>
      <c r="H1022" s="233">
        <v>1143.211</v>
      </c>
      <c r="I1022" s="234"/>
      <c r="J1022" s="235">
        <f>ROUND(I1022*H1022,2)</f>
        <v>0</v>
      </c>
      <c r="K1022" s="236"/>
      <c r="L1022" s="45"/>
      <c r="M1022" s="237" t="s">
        <v>1</v>
      </c>
      <c r="N1022" s="238" t="s">
        <v>42</v>
      </c>
      <c r="O1022" s="92"/>
      <c r="P1022" s="239">
        <f>O1022*H1022</f>
        <v>0</v>
      </c>
      <c r="Q1022" s="239">
        <v>0</v>
      </c>
      <c r="R1022" s="239">
        <f>Q1022*H1022</f>
        <v>0</v>
      </c>
      <c r="S1022" s="239">
        <v>0</v>
      </c>
      <c r="T1022" s="240">
        <f>S1022*H1022</f>
        <v>0</v>
      </c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R1022" s="241" t="s">
        <v>241</v>
      </c>
      <c r="AT1022" s="241" t="s">
        <v>237</v>
      </c>
      <c r="AU1022" s="241" t="s">
        <v>86</v>
      </c>
      <c r="AY1022" s="18" t="s">
        <v>235</v>
      </c>
      <c r="BE1022" s="242">
        <f>IF(N1022="základní",J1022,0)</f>
        <v>0</v>
      </c>
      <c r="BF1022" s="242">
        <f>IF(N1022="snížená",J1022,0)</f>
        <v>0</v>
      </c>
      <c r="BG1022" s="242">
        <f>IF(N1022="zákl. přenesená",J1022,0)</f>
        <v>0</v>
      </c>
      <c r="BH1022" s="242">
        <f>IF(N1022="sníž. přenesená",J1022,0)</f>
        <v>0</v>
      </c>
      <c r="BI1022" s="242">
        <f>IF(N1022="nulová",J1022,0)</f>
        <v>0</v>
      </c>
      <c r="BJ1022" s="18" t="s">
        <v>84</v>
      </c>
      <c r="BK1022" s="242">
        <f>ROUND(I1022*H1022,2)</f>
        <v>0</v>
      </c>
      <c r="BL1022" s="18" t="s">
        <v>241</v>
      </c>
      <c r="BM1022" s="241" t="s">
        <v>6287</v>
      </c>
    </row>
    <row r="1023" s="12" customFormat="1" ht="25.92" customHeight="1">
      <c r="A1023" s="12"/>
      <c r="B1023" s="213"/>
      <c r="C1023" s="214"/>
      <c r="D1023" s="215" t="s">
        <v>76</v>
      </c>
      <c r="E1023" s="216" t="s">
        <v>849</v>
      </c>
      <c r="F1023" s="216" t="s">
        <v>850</v>
      </c>
      <c r="G1023" s="214"/>
      <c r="H1023" s="214"/>
      <c r="I1023" s="217"/>
      <c r="J1023" s="218">
        <f>BK1023</f>
        <v>0</v>
      </c>
      <c r="K1023" s="214"/>
      <c r="L1023" s="219"/>
      <c r="M1023" s="220"/>
      <c r="N1023" s="221"/>
      <c r="O1023" s="221"/>
      <c r="P1023" s="222">
        <f>P1024</f>
        <v>0</v>
      </c>
      <c r="Q1023" s="221"/>
      <c r="R1023" s="222">
        <f>R1024</f>
        <v>0</v>
      </c>
      <c r="S1023" s="221"/>
      <c r="T1023" s="223">
        <f>T1024</f>
        <v>0</v>
      </c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R1023" s="224" t="s">
        <v>86</v>
      </c>
      <c r="AT1023" s="225" t="s">
        <v>76</v>
      </c>
      <c r="AU1023" s="225" t="s">
        <v>77</v>
      </c>
      <c r="AY1023" s="224" t="s">
        <v>235</v>
      </c>
      <c r="BK1023" s="226">
        <f>BK1024</f>
        <v>0</v>
      </c>
    </row>
    <row r="1024" s="12" customFormat="1" ht="22.8" customHeight="1">
      <c r="A1024" s="12"/>
      <c r="B1024" s="213"/>
      <c r="C1024" s="214"/>
      <c r="D1024" s="215" t="s">
        <v>76</v>
      </c>
      <c r="E1024" s="227" t="s">
        <v>1842</v>
      </c>
      <c r="F1024" s="227" t="s">
        <v>1843</v>
      </c>
      <c r="G1024" s="214"/>
      <c r="H1024" s="214"/>
      <c r="I1024" s="217"/>
      <c r="J1024" s="228">
        <f>BK1024</f>
        <v>0</v>
      </c>
      <c r="K1024" s="214"/>
      <c r="L1024" s="219"/>
      <c r="M1024" s="220"/>
      <c r="N1024" s="221"/>
      <c r="O1024" s="221"/>
      <c r="P1024" s="222">
        <f>SUM(P1025:P1028)</f>
        <v>0</v>
      </c>
      <c r="Q1024" s="221"/>
      <c r="R1024" s="222">
        <f>SUM(R1025:R1028)</f>
        <v>0</v>
      </c>
      <c r="S1024" s="221"/>
      <c r="T1024" s="223">
        <f>SUM(T1025:T1028)</f>
        <v>0</v>
      </c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R1024" s="224" t="s">
        <v>86</v>
      </c>
      <c r="AT1024" s="225" t="s">
        <v>76</v>
      </c>
      <c r="AU1024" s="225" t="s">
        <v>84</v>
      </c>
      <c r="AY1024" s="224" t="s">
        <v>235</v>
      </c>
      <c r="BK1024" s="226">
        <f>SUM(BK1025:BK1028)</f>
        <v>0</v>
      </c>
    </row>
    <row r="1025" s="2" customFormat="1" ht="24.15" customHeight="1">
      <c r="A1025" s="39"/>
      <c r="B1025" s="40"/>
      <c r="C1025" s="229" t="s">
        <v>1107</v>
      </c>
      <c r="D1025" s="229" t="s">
        <v>237</v>
      </c>
      <c r="E1025" s="230" t="s">
        <v>6288</v>
      </c>
      <c r="F1025" s="231" t="s">
        <v>6289</v>
      </c>
      <c r="G1025" s="232" t="s">
        <v>166</v>
      </c>
      <c r="H1025" s="233">
        <v>544.37900000000002</v>
      </c>
      <c r="I1025" s="234"/>
      <c r="J1025" s="235">
        <f>ROUND(I1025*H1025,2)</f>
        <v>0</v>
      </c>
      <c r="K1025" s="236"/>
      <c r="L1025" s="45"/>
      <c r="M1025" s="237" t="s">
        <v>1</v>
      </c>
      <c r="N1025" s="238" t="s">
        <v>42</v>
      </c>
      <c r="O1025" s="92"/>
      <c r="P1025" s="239">
        <f>O1025*H1025</f>
        <v>0</v>
      </c>
      <c r="Q1025" s="239">
        <v>0</v>
      </c>
      <c r="R1025" s="239">
        <f>Q1025*H1025</f>
        <v>0</v>
      </c>
      <c r="S1025" s="239">
        <v>0</v>
      </c>
      <c r="T1025" s="240">
        <f>S1025*H1025</f>
        <v>0</v>
      </c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R1025" s="241" t="s">
        <v>325</v>
      </c>
      <c r="AT1025" s="241" t="s">
        <v>237</v>
      </c>
      <c r="AU1025" s="241" t="s">
        <v>86</v>
      </c>
      <c r="AY1025" s="18" t="s">
        <v>235</v>
      </c>
      <c r="BE1025" s="242">
        <f>IF(N1025="základní",J1025,0)</f>
        <v>0</v>
      </c>
      <c r="BF1025" s="242">
        <f>IF(N1025="snížená",J1025,0)</f>
        <v>0</v>
      </c>
      <c r="BG1025" s="242">
        <f>IF(N1025="zákl. přenesená",J1025,0)</f>
        <v>0</v>
      </c>
      <c r="BH1025" s="242">
        <f>IF(N1025="sníž. přenesená",J1025,0)</f>
        <v>0</v>
      </c>
      <c r="BI1025" s="242">
        <f>IF(N1025="nulová",J1025,0)</f>
        <v>0</v>
      </c>
      <c r="BJ1025" s="18" t="s">
        <v>84</v>
      </c>
      <c r="BK1025" s="242">
        <f>ROUND(I1025*H1025,2)</f>
        <v>0</v>
      </c>
      <c r="BL1025" s="18" t="s">
        <v>325</v>
      </c>
      <c r="BM1025" s="241" t="s">
        <v>6290</v>
      </c>
    </row>
    <row r="1026" s="13" customFormat="1">
      <c r="A1026" s="13"/>
      <c r="B1026" s="243"/>
      <c r="C1026" s="244"/>
      <c r="D1026" s="245" t="s">
        <v>243</v>
      </c>
      <c r="E1026" s="246" t="s">
        <v>1</v>
      </c>
      <c r="F1026" s="247" t="s">
        <v>6291</v>
      </c>
      <c r="G1026" s="244"/>
      <c r="H1026" s="248">
        <v>544.37900000000002</v>
      </c>
      <c r="I1026" s="249"/>
      <c r="J1026" s="244"/>
      <c r="K1026" s="244"/>
      <c r="L1026" s="250"/>
      <c r="M1026" s="251"/>
      <c r="N1026" s="252"/>
      <c r="O1026" s="252"/>
      <c r="P1026" s="252"/>
      <c r="Q1026" s="252"/>
      <c r="R1026" s="252"/>
      <c r="S1026" s="252"/>
      <c r="T1026" s="25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54" t="s">
        <v>243</v>
      </c>
      <c r="AU1026" s="254" t="s">
        <v>86</v>
      </c>
      <c r="AV1026" s="13" t="s">
        <v>86</v>
      </c>
      <c r="AW1026" s="13" t="s">
        <v>32</v>
      </c>
      <c r="AX1026" s="13" t="s">
        <v>77</v>
      </c>
      <c r="AY1026" s="254" t="s">
        <v>235</v>
      </c>
    </row>
    <row r="1027" s="16" customFormat="1">
      <c r="A1027" s="16"/>
      <c r="B1027" s="276"/>
      <c r="C1027" s="277"/>
      <c r="D1027" s="245" t="s">
        <v>243</v>
      </c>
      <c r="E1027" s="278" t="s">
        <v>1</v>
      </c>
      <c r="F1027" s="279" t="s">
        <v>492</v>
      </c>
      <c r="G1027" s="277"/>
      <c r="H1027" s="280">
        <v>544.37900000000002</v>
      </c>
      <c r="I1027" s="281"/>
      <c r="J1027" s="277"/>
      <c r="K1027" s="277"/>
      <c r="L1027" s="282"/>
      <c r="M1027" s="283"/>
      <c r="N1027" s="284"/>
      <c r="O1027" s="284"/>
      <c r="P1027" s="284"/>
      <c r="Q1027" s="284"/>
      <c r="R1027" s="284"/>
      <c r="S1027" s="284"/>
      <c r="T1027" s="285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T1027" s="286" t="s">
        <v>243</v>
      </c>
      <c r="AU1027" s="286" t="s">
        <v>86</v>
      </c>
      <c r="AV1027" s="16" t="s">
        <v>250</v>
      </c>
      <c r="AW1027" s="16" t="s">
        <v>32</v>
      </c>
      <c r="AX1027" s="16" t="s">
        <v>77</v>
      </c>
      <c r="AY1027" s="286" t="s">
        <v>235</v>
      </c>
    </row>
    <row r="1028" s="14" customFormat="1">
      <c r="A1028" s="14"/>
      <c r="B1028" s="255"/>
      <c r="C1028" s="256"/>
      <c r="D1028" s="245" t="s">
        <v>243</v>
      </c>
      <c r="E1028" s="257" t="s">
        <v>1</v>
      </c>
      <c r="F1028" s="258" t="s">
        <v>245</v>
      </c>
      <c r="G1028" s="256"/>
      <c r="H1028" s="259">
        <v>544.37900000000002</v>
      </c>
      <c r="I1028" s="260"/>
      <c r="J1028" s="256"/>
      <c r="K1028" s="256"/>
      <c r="L1028" s="261"/>
      <c r="M1028" s="262"/>
      <c r="N1028" s="263"/>
      <c r="O1028" s="263"/>
      <c r="P1028" s="263"/>
      <c r="Q1028" s="263"/>
      <c r="R1028" s="263"/>
      <c r="S1028" s="263"/>
      <c r="T1028" s="26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65" t="s">
        <v>243</v>
      </c>
      <c r="AU1028" s="265" t="s">
        <v>86</v>
      </c>
      <c r="AV1028" s="14" t="s">
        <v>241</v>
      </c>
      <c r="AW1028" s="14" t="s">
        <v>32</v>
      </c>
      <c r="AX1028" s="14" t="s">
        <v>84</v>
      </c>
      <c r="AY1028" s="265" t="s">
        <v>235</v>
      </c>
    </row>
    <row r="1029" s="12" customFormat="1" ht="25.92" customHeight="1">
      <c r="A1029" s="12"/>
      <c r="B1029" s="213"/>
      <c r="C1029" s="214"/>
      <c r="D1029" s="215" t="s">
        <v>76</v>
      </c>
      <c r="E1029" s="216" t="s">
        <v>137</v>
      </c>
      <c r="F1029" s="216" t="s">
        <v>138</v>
      </c>
      <c r="G1029" s="214"/>
      <c r="H1029" s="214"/>
      <c r="I1029" s="217"/>
      <c r="J1029" s="218">
        <f>BK1029</f>
        <v>0</v>
      </c>
      <c r="K1029" s="214"/>
      <c r="L1029" s="219"/>
      <c r="M1029" s="220"/>
      <c r="N1029" s="221"/>
      <c r="O1029" s="221"/>
      <c r="P1029" s="222">
        <f>P1030</f>
        <v>0</v>
      </c>
      <c r="Q1029" s="221"/>
      <c r="R1029" s="222">
        <f>R1030</f>
        <v>0</v>
      </c>
      <c r="S1029" s="221"/>
      <c r="T1029" s="223">
        <f>T1030</f>
        <v>0</v>
      </c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R1029" s="224" t="s">
        <v>263</v>
      </c>
      <c r="AT1029" s="225" t="s">
        <v>76</v>
      </c>
      <c r="AU1029" s="225" t="s">
        <v>77</v>
      </c>
      <c r="AY1029" s="224" t="s">
        <v>235</v>
      </c>
      <c r="BK1029" s="226">
        <f>BK1030</f>
        <v>0</v>
      </c>
    </row>
    <row r="1030" s="12" customFormat="1" ht="22.8" customHeight="1">
      <c r="A1030" s="12"/>
      <c r="B1030" s="213"/>
      <c r="C1030" s="214"/>
      <c r="D1030" s="215" t="s">
        <v>76</v>
      </c>
      <c r="E1030" s="227" t="s">
        <v>6292</v>
      </c>
      <c r="F1030" s="227" t="s">
        <v>6293</v>
      </c>
      <c r="G1030" s="214"/>
      <c r="H1030" s="214"/>
      <c r="I1030" s="217"/>
      <c r="J1030" s="228">
        <f>BK1030</f>
        <v>0</v>
      </c>
      <c r="K1030" s="214"/>
      <c r="L1030" s="219"/>
      <c r="M1030" s="220"/>
      <c r="N1030" s="221"/>
      <c r="O1030" s="221"/>
      <c r="P1030" s="222">
        <f>SUM(P1031:P1039)</f>
        <v>0</v>
      </c>
      <c r="Q1030" s="221"/>
      <c r="R1030" s="222">
        <f>SUM(R1031:R1039)</f>
        <v>0</v>
      </c>
      <c r="S1030" s="221"/>
      <c r="T1030" s="223">
        <f>SUM(T1031:T1039)</f>
        <v>0</v>
      </c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R1030" s="224" t="s">
        <v>263</v>
      </c>
      <c r="AT1030" s="225" t="s">
        <v>76</v>
      </c>
      <c r="AU1030" s="225" t="s">
        <v>84</v>
      </c>
      <c r="AY1030" s="224" t="s">
        <v>235</v>
      </c>
      <c r="BK1030" s="226">
        <f>SUM(BK1031:BK1039)</f>
        <v>0</v>
      </c>
    </row>
    <row r="1031" s="2" customFormat="1" ht="24.15" customHeight="1">
      <c r="A1031" s="39"/>
      <c r="B1031" s="40"/>
      <c r="C1031" s="229" t="s">
        <v>1148</v>
      </c>
      <c r="D1031" s="229" t="s">
        <v>237</v>
      </c>
      <c r="E1031" s="230" t="s">
        <v>6294</v>
      </c>
      <c r="F1031" s="231" t="s">
        <v>6295</v>
      </c>
      <c r="G1031" s="232" t="s">
        <v>1194</v>
      </c>
      <c r="H1031" s="233">
        <v>1</v>
      </c>
      <c r="I1031" s="234"/>
      <c r="J1031" s="235">
        <f>ROUND(I1031*H1031,2)</f>
        <v>0</v>
      </c>
      <c r="K1031" s="236"/>
      <c r="L1031" s="45"/>
      <c r="M1031" s="237" t="s">
        <v>1</v>
      </c>
      <c r="N1031" s="238" t="s">
        <v>42</v>
      </c>
      <c r="O1031" s="92"/>
      <c r="P1031" s="239">
        <f>O1031*H1031</f>
        <v>0</v>
      </c>
      <c r="Q1031" s="239">
        <v>0</v>
      </c>
      <c r="R1031" s="239">
        <f>Q1031*H1031</f>
        <v>0</v>
      </c>
      <c r="S1031" s="239">
        <v>0</v>
      </c>
      <c r="T1031" s="240">
        <f>S1031*H1031</f>
        <v>0</v>
      </c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R1031" s="241" t="s">
        <v>241</v>
      </c>
      <c r="AT1031" s="241" t="s">
        <v>237</v>
      </c>
      <c r="AU1031" s="241" t="s">
        <v>86</v>
      </c>
      <c r="AY1031" s="18" t="s">
        <v>235</v>
      </c>
      <c r="BE1031" s="242">
        <f>IF(N1031="základní",J1031,0)</f>
        <v>0</v>
      </c>
      <c r="BF1031" s="242">
        <f>IF(N1031="snížená",J1031,0)</f>
        <v>0</v>
      </c>
      <c r="BG1031" s="242">
        <f>IF(N1031="zákl. přenesená",J1031,0)</f>
        <v>0</v>
      </c>
      <c r="BH1031" s="242">
        <f>IF(N1031="sníž. přenesená",J1031,0)</f>
        <v>0</v>
      </c>
      <c r="BI1031" s="242">
        <f>IF(N1031="nulová",J1031,0)</f>
        <v>0</v>
      </c>
      <c r="BJ1031" s="18" t="s">
        <v>84</v>
      </c>
      <c r="BK1031" s="242">
        <f>ROUND(I1031*H1031,2)</f>
        <v>0</v>
      </c>
      <c r="BL1031" s="18" t="s">
        <v>241</v>
      </c>
      <c r="BM1031" s="241" t="s">
        <v>6296</v>
      </c>
    </row>
    <row r="1032" s="13" customFormat="1">
      <c r="A1032" s="13"/>
      <c r="B1032" s="243"/>
      <c r="C1032" s="244"/>
      <c r="D1032" s="245" t="s">
        <v>243</v>
      </c>
      <c r="E1032" s="246" t="s">
        <v>1</v>
      </c>
      <c r="F1032" s="247" t="s">
        <v>6297</v>
      </c>
      <c r="G1032" s="244"/>
      <c r="H1032" s="248">
        <v>1</v>
      </c>
      <c r="I1032" s="249"/>
      <c r="J1032" s="244"/>
      <c r="K1032" s="244"/>
      <c r="L1032" s="250"/>
      <c r="M1032" s="251"/>
      <c r="N1032" s="252"/>
      <c r="O1032" s="252"/>
      <c r="P1032" s="252"/>
      <c r="Q1032" s="252"/>
      <c r="R1032" s="252"/>
      <c r="S1032" s="252"/>
      <c r="T1032" s="25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54" t="s">
        <v>243</v>
      </c>
      <c r="AU1032" s="254" t="s">
        <v>86</v>
      </c>
      <c r="AV1032" s="13" t="s">
        <v>86</v>
      </c>
      <c r="AW1032" s="13" t="s">
        <v>32</v>
      </c>
      <c r="AX1032" s="13" t="s">
        <v>77</v>
      </c>
      <c r="AY1032" s="254" t="s">
        <v>235</v>
      </c>
    </row>
    <row r="1033" s="14" customFormat="1">
      <c r="A1033" s="14"/>
      <c r="B1033" s="255"/>
      <c r="C1033" s="256"/>
      <c r="D1033" s="245" t="s">
        <v>243</v>
      </c>
      <c r="E1033" s="257" t="s">
        <v>1</v>
      </c>
      <c r="F1033" s="258" t="s">
        <v>245</v>
      </c>
      <c r="G1033" s="256"/>
      <c r="H1033" s="259">
        <v>1</v>
      </c>
      <c r="I1033" s="260"/>
      <c r="J1033" s="256"/>
      <c r="K1033" s="256"/>
      <c r="L1033" s="261"/>
      <c r="M1033" s="262"/>
      <c r="N1033" s="263"/>
      <c r="O1033" s="263"/>
      <c r="P1033" s="263"/>
      <c r="Q1033" s="263"/>
      <c r="R1033" s="263"/>
      <c r="S1033" s="263"/>
      <c r="T1033" s="26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65" t="s">
        <v>243</v>
      </c>
      <c r="AU1033" s="265" t="s">
        <v>86</v>
      </c>
      <c r="AV1033" s="14" t="s">
        <v>241</v>
      </c>
      <c r="AW1033" s="14" t="s">
        <v>32</v>
      </c>
      <c r="AX1033" s="14" t="s">
        <v>84</v>
      </c>
      <c r="AY1033" s="265" t="s">
        <v>235</v>
      </c>
    </row>
    <row r="1034" s="2" customFormat="1" ht="33" customHeight="1">
      <c r="A1034" s="39"/>
      <c r="B1034" s="40"/>
      <c r="C1034" s="229" t="s">
        <v>1152</v>
      </c>
      <c r="D1034" s="229" t="s">
        <v>237</v>
      </c>
      <c r="E1034" s="230" t="s">
        <v>6298</v>
      </c>
      <c r="F1034" s="231" t="s">
        <v>6299</v>
      </c>
      <c r="G1034" s="232" t="s">
        <v>174</v>
      </c>
      <c r="H1034" s="233">
        <v>30</v>
      </c>
      <c r="I1034" s="234"/>
      <c r="J1034" s="235">
        <f>ROUND(I1034*H1034,2)</f>
        <v>0</v>
      </c>
      <c r="K1034" s="236"/>
      <c r="L1034" s="45"/>
      <c r="M1034" s="237" t="s">
        <v>1</v>
      </c>
      <c r="N1034" s="238" t="s">
        <v>42</v>
      </c>
      <c r="O1034" s="92"/>
      <c r="P1034" s="239">
        <f>O1034*H1034</f>
        <v>0</v>
      </c>
      <c r="Q1034" s="239">
        <v>0</v>
      </c>
      <c r="R1034" s="239">
        <f>Q1034*H1034</f>
        <v>0</v>
      </c>
      <c r="S1034" s="239">
        <v>0</v>
      </c>
      <c r="T1034" s="240">
        <f>S1034*H1034</f>
        <v>0</v>
      </c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R1034" s="241" t="s">
        <v>241</v>
      </c>
      <c r="AT1034" s="241" t="s">
        <v>237</v>
      </c>
      <c r="AU1034" s="241" t="s">
        <v>86</v>
      </c>
      <c r="AY1034" s="18" t="s">
        <v>235</v>
      </c>
      <c r="BE1034" s="242">
        <f>IF(N1034="základní",J1034,0)</f>
        <v>0</v>
      </c>
      <c r="BF1034" s="242">
        <f>IF(N1034="snížená",J1034,0)</f>
        <v>0</v>
      </c>
      <c r="BG1034" s="242">
        <f>IF(N1034="zákl. přenesená",J1034,0)</f>
        <v>0</v>
      </c>
      <c r="BH1034" s="242">
        <f>IF(N1034="sníž. přenesená",J1034,0)</f>
        <v>0</v>
      </c>
      <c r="BI1034" s="242">
        <f>IF(N1034="nulová",J1034,0)</f>
        <v>0</v>
      </c>
      <c r="BJ1034" s="18" t="s">
        <v>84</v>
      </c>
      <c r="BK1034" s="242">
        <f>ROUND(I1034*H1034,2)</f>
        <v>0</v>
      </c>
      <c r="BL1034" s="18" t="s">
        <v>241</v>
      </c>
      <c r="BM1034" s="241" t="s">
        <v>6300</v>
      </c>
    </row>
    <row r="1035" s="13" customFormat="1">
      <c r="A1035" s="13"/>
      <c r="B1035" s="243"/>
      <c r="C1035" s="244"/>
      <c r="D1035" s="245" t="s">
        <v>243</v>
      </c>
      <c r="E1035" s="246" t="s">
        <v>1</v>
      </c>
      <c r="F1035" s="247" t="s">
        <v>6301</v>
      </c>
      <c r="G1035" s="244"/>
      <c r="H1035" s="248">
        <v>30</v>
      </c>
      <c r="I1035" s="249"/>
      <c r="J1035" s="244"/>
      <c r="K1035" s="244"/>
      <c r="L1035" s="250"/>
      <c r="M1035" s="251"/>
      <c r="N1035" s="252"/>
      <c r="O1035" s="252"/>
      <c r="P1035" s="252"/>
      <c r="Q1035" s="252"/>
      <c r="R1035" s="252"/>
      <c r="S1035" s="252"/>
      <c r="T1035" s="25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54" t="s">
        <v>243</v>
      </c>
      <c r="AU1035" s="254" t="s">
        <v>86</v>
      </c>
      <c r="AV1035" s="13" t="s">
        <v>86</v>
      </c>
      <c r="AW1035" s="13" t="s">
        <v>32</v>
      </c>
      <c r="AX1035" s="13" t="s">
        <v>77</v>
      </c>
      <c r="AY1035" s="254" t="s">
        <v>235</v>
      </c>
    </row>
    <row r="1036" s="14" customFormat="1">
      <c r="A1036" s="14"/>
      <c r="B1036" s="255"/>
      <c r="C1036" s="256"/>
      <c r="D1036" s="245" t="s">
        <v>243</v>
      </c>
      <c r="E1036" s="257" t="s">
        <v>1</v>
      </c>
      <c r="F1036" s="258" t="s">
        <v>245</v>
      </c>
      <c r="G1036" s="256"/>
      <c r="H1036" s="259">
        <v>30</v>
      </c>
      <c r="I1036" s="260"/>
      <c r="J1036" s="256"/>
      <c r="K1036" s="256"/>
      <c r="L1036" s="261"/>
      <c r="M1036" s="262"/>
      <c r="N1036" s="263"/>
      <c r="O1036" s="263"/>
      <c r="P1036" s="263"/>
      <c r="Q1036" s="263"/>
      <c r="R1036" s="263"/>
      <c r="S1036" s="263"/>
      <c r="T1036" s="26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65" t="s">
        <v>243</v>
      </c>
      <c r="AU1036" s="265" t="s">
        <v>86</v>
      </c>
      <c r="AV1036" s="14" t="s">
        <v>241</v>
      </c>
      <c r="AW1036" s="14" t="s">
        <v>32</v>
      </c>
      <c r="AX1036" s="14" t="s">
        <v>84</v>
      </c>
      <c r="AY1036" s="265" t="s">
        <v>235</v>
      </c>
    </row>
    <row r="1037" s="2" customFormat="1" ht="33" customHeight="1">
      <c r="A1037" s="39"/>
      <c r="B1037" s="40"/>
      <c r="C1037" s="229" t="s">
        <v>1156</v>
      </c>
      <c r="D1037" s="229" t="s">
        <v>237</v>
      </c>
      <c r="E1037" s="230" t="s">
        <v>6302</v>
      </c>
      <c r="F1037" s="231" t="s">
        <v>6303</v>
      </c>
      <c r="G1037" s="232" t="s">
        <v>174</v>
      </c>
      <c r="H1037" s="233">
        <v>30</v>
      </c>
      <c r="I1037" s="234"/>
      <c r="J1037" s="235">
        <f>ROUND(I1037*H1037,2)</f>
        <v>0</v>
      </c>
      <c r="K1037" s="236"/>
      <c r="L1037" s="45"/>
      <c r="M1037" s="237" t="s">
        <v>1</v>
      </c>
      <c r="N1037" s="238" t="s">
        <v>42</v>
      </c>
      <c r="O1037" s="92"/>
      <c r="P1037" s="239">
        <f>O1037*H1037</f>
        <v>0</v>
      </c>
      <c r="Q1037" s="239">
        <v>0</v>
      </c>
      <c r="R1037" s="239">
        <f>Q1037*H1037</f>
        <v>0</v>
      </c>
      <c r="S1037" s="239">
        <v>0</v>
      </c>
      <c r="T1037" s="240">
        <f>S1037*H1037</f>
        <v>0</v>
      </c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R1037" s="241" t="s">
        <v>241</v>
      </c>
      <c r="AT1037" s="241" t="s">
        <v>237</v>
      </c>
      <c r="AU1037" s="241" t="s">
        <v>86</v>
      </c>
      <c r="AY1037" s="18" t="s">
        <v>235</v>
      </c>
      <c r="BE1037" s="242">
        <f>IF(N1037="základní",J1037,0)</f>
        <v>0</v>
      </c>
      <c r="BF1037" s="242">
        <f>IF(N1037="snížená",J1037,0)</f>
        <v>0</v>
      </c>
      <c r="BG1037" s="242">
        <f>IF(N1037="zákl. přenesená",J1037,0)</f>
        <v>0</v>
      </c>
      <c r="BH1037" s="242">
        <f>IF(N1037="sníž. přenesená",J1037,0)</f>
        <v>0</v>
      </c>
      <c r="BI1037" s="242">
        <f>IF(N1037="nulová",J1037,0)</f>
        <v>0</v>
      </c>
      <c r="BJ1037" s="18" t="s">
        <v>84</v>
      </c>
      <c r="BK1037" s="242">
        <f>ROUND(I1037*H1037,2)</f>
        <v>0</v>
      </c>
      <c r="BL1037" s="18" t="s">
        <v>241</v>
      </c>
      <c r="BM1037" s="241" t="s">
        <v>6304</v>
      </c>
    </row>
    <row r="1038" s="13" customFormat="1">
      <c r="A1038" s="13"/>
      <c r="B1038" s="243"/>
      <c r="C1038" s="244"/>
      <c r="D1038" s="245" t="s">
        <v>243</v>
      </c>
      <c r="E1038" s="246" t="s">
        <v>1</v>
      </c>
      <c r="F1038" s="247" t="s">
        <v>6301</v>
      </c>
      <c r="G1038" s="244"/>
      <c r="H1038" s="248">
        <v>30</v>
      </c>
      <c r="I1038" s="249"/>
      <c r="J1038" s="244"/>
      <c r="K1038" s="244"/>
      <c r="L1038" s="250"/>
      <c r="M1038" s="251"/>
      <c r="N1038" s="252"/>
      <c r="O1038" s="252"/>
      <c r="P1038" s="252"/>
      <c r="Q1038" s="252"/>
      <c r="R1038" s="252"/>
      <c r="S1038" s="252"/>
      <c r="T1038" s="25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54" t="s">
        <v>243</v>
      </c>
      <c r="AU1038" s="254" t="s">
        <v>86</v>
      </c>
      <c r="AV1038" s="13" t="s">
        <v>86</v>
      </c>
      <c r="AW1038" s="13" t="s">
        <v>32</v>
      </c>
      <c r="AX1038" s="13" t="s">
        <v>77</v>
      </c>
      <c r="AY1038" s="254" t="s">
        <v>235</v>
      </c>
    </row>
    <row r="1039" s="14" customFormat="1">
      <c r="A1039" s="14"/>
      <c r="B1039" s="255"/>
      <c r="C1039" s="256"/>
      <c r="D1039" s="245" t="s">
        <v>243</v>
      </c>
      <c r="E1039" s="257" t="s">
        <v>1</v>
      </c>
      <c r="F1039" s="258" t="s">
        <v>245</v>
      </c>
      <c r="G1039" s="256"/>
      <c r="H1039" s="259">
        <v>30</v>
      </c>
      <c r="I1039" s="260"/>
      <c r="J1039" s="256"/>
      <c r="K1039" s="256"/>
      <c r="L1039" s="261"/>
      <c r="M1039" s="310"/>
      <c r="N1039" s="311"/>
      <c r="O1039" s="311"/>
      <c r="P1039" s="311"/>
      <c r="Q1039" s="311"/>
      <c r="R1039" s="311"/>
      <c r="S1039" s="311"/>
      <c r="T1039" s="312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65" t="s">
        <v>243</v>
      </c>
      <c r="AU1039" s="265" t="s">
        <v>86</v>
      </c>
      <c r="AV1039" s="14" t="s">
        <v>241</v>
      </c>
      <c r="AW1039" s="14" t="s">
        <v>32</v>
      </c>
      <c r="AX1039" s="14" t="s">
        <v>84</v>
      </c>
      <c r="AY1039" s="265" t="s">
        <v>235</v>
      </c>
    </row>
    <row r="1040" s="2" customFormat="1" ht="6.96" customHeight="1">
      <c r="A1040" s="39"/>
      <c r="B1040" s="67"/>
      <c r="C1040" s="68"/>
      <c r="D1040" s="68"/>
      <c r="E1040" s="68"/>
      <c r="F1040" s="68"/>
      <c r="G1040" s="68"/>
      <c r="H1040" s="68"/>
      <c r="I1040" s="68"/>
      <c r="J1040" s="68"/>
      <c r="K1040" s="68"/>
      <c r="L1040" s="45"/>
      <c r="M1040" s="39"/>
      <c r="O1040" s="39"/>
      <c r="P1040" s="39"/>
      <c r="Q1040" s="39"/>
      <c r="R1040" s="39"/>
      <c r="S1040" s="39"/>
      <c r="T1040" s="39"/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</row>
  </sheetData>
  <sheetProtection sheet="1" autoFilter="0" formatColumns="0" formatRows="0" objects="1" scenarios="1" spinCount="100000" saltValue="Ba2+nWWgCZiyNvdteHGyHHOrZc2+uqlm+nRoUCrtoGDH8FBOmAo6uGUPwJsnZcVCTLHFPjfmnVv+0EwBAQQV4w==" hashValue="BgGuCV/g3afqY9QSlNCfW29as0SX/H3nQ9PskxEzmV/dONTWFw40iKNm+CeFYcmBv4VK25sR287C+gaG+Y41vQ==" algorithmName="SHA-512" password="CC35"/>
  <autoFilter ref="C155:K103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44:H144"/>
    <mergeCell ref="E146:H146"/>
    <mergeCell ref="E148:H14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6305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ROUND((SUM(BE131:BE212)),  2)</f>
        <v>0</v>
      </c>
      <c r="G35" s="39"/>
      <c r="H35" s="39"/>
      <c r="I35" s="166">
        <v>0.20999999999999999</v>
      </c>
      <c r="J35" s="165">
        <f>ROUND(((SUM(BE131:BE212))*I35),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ROUND((SUM(BF131:BF212)),  2)</f>
        <v>0</v>
      </c>
      <c r="G36" s="39"/>
      <c r="H36" s="39"/>
      <c r="I36" s="166">
        <v>0.12</v>
      </c>
      <c r="J36" s="165">
        <f>ROUND(((SUM(BF131:BF212))*I36),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ROUND((SUM(BG131:BG212)),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ROUND((SUM(BH131:BH212)),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ROUND((SUM(BI131:BI212)),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D.3 - Vnější kanalizace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J131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6306</v>
      </c>
      <c r="E99" s="193"/>
      <c r="F99" s="193"/>
      <c r="G99" s="193"/>
      <c r="H99" s="193"/>
      <c r="I99" s="193"/>
      <c r="J99" s="194">
        <f>J132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6307</v>
      </c>
      <c r="E100" s="198"/>
      <c r="F100" s="198"/>
      <c r="G100" s="198"/>
      <c r="H100" s="198"/>
      <c r="I100" s="198"/>
      <c r="J100" s="199">
        <f>J133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6308</v>
      </c>
      <c r="E101" s="198"/>
      <c r="F101" s="198"/>
      <c r="G101" s="198"/>
      <c r="H101" s="198"/>
      <c r="I101" s="198"/>
      <c r="J101" s="199">
        <f>J139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6309</v>
      </c>
      <c r="E102" s="198"/>
      <c r="F102" s="198"/>
      <c r="G102" s="198"/>
      <c r="H102" s="198"/>
      <c r="I102" s="198"/>
      <c r="J102" s="199">
        <f>J157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6310</v>
      </c>
      <c r="E103" s="198"/>
      <c r="F103" s="198"/>
      <c r="G103" s="198"/>
      <c r="H103" s="198"/>
      <c r="I103" s="198"/>
      <c r="J103" s="199">
        <f>J170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6311</v>
      </c>
      <c r="E104" s="198"/>
      <c r="F104" s="198"/>
      <c r="G104" s="198"/>
      <c r="H104" s="198"/>
      <c r="I104" s="198"/>
      <c r="J104" s="199">
        <f>J181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6312</v>
      </c>
      <c r="E105" s="198"/>
      <c r="F105" s="198"/>
      <c r="G105" s="198"/>
      <c r="H105" s="198"/>
      <c r="I105" s="198"/>
      <c r="J105" s="199">
        <f>J188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6313</v>
      </c>
      <c r="E106" s="198"/>
      <c r="F106" s="198"/>
      <c r="G106" s="198"/>
      <c r="H106" s="198"/>
      <c r="I106" s="198"/>
      <c r="J106" s="199">
        <f>J198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4300</v>
      </c>
      <c r="E107" s="198"/>
      <c r="F107" s="198"/>
      <c r="G107" s="198"/>
      <c r="H107" s="198"/>
      <c r="I107" s="198"/>
      <c r="J107" s="199">
        <f>J203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4301</v>
      </c>
      <c r="E108" s="198"/>
      <c r="F108" s="198"/>
      <c r="G108" s="198"/>
      <c r="H108" s="198"/>
      <c r="I108" s="198"/>
      <c r="J108" s="199">
        <f>J207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6314</v>
      </c>
      <c r="E109" s="198"/>
      <c r="F109" s="198"/>
      <c r="G109" s="198"/>
      <c r="H109" s="198"/>
      <c r="I109" s="198"/>
      <c r="J109" s="199">
        <f>J211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5" s="2" customFormat="1" ht="6.96" customHeight="1">
      <c r="A115" s="39"/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4.96" customHeight="1">
      <c r="A116" s="39"/>
      <c r="B116" s="40"/>
      <c r="C116" s="24" t="s">
        <v>220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16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185" t="str">
        <f>E7</f>
        <v>Parkoviště pro zaměstnance a heliport</v>
      </c>
      <c r="F119" s="33"/>
      <c r="G119" s="33"/>
      <c r="H119" s="33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" customFormat="1" ht="12" customHeight="1">
      <c r="B120" s="22"/>
      <c r="C120" s="33" t="s">
        <v>178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39"/>
      <c r="B121" s="40"/>
      <c r="C121" s="41"/>
      <c r="D121" s="41"/>
      <c r="E121" s="185" t="s">
        <v>181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184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77" t="str">
        <f>E11</f>
        <v>D.3 - Vnější kanalizace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20</v>
      </c>
      <c r="D125" s="41"/>
      <c r="E125" s="41"/>
      <c r="F125" s="28" t="str">
        <f>F14</f>
        <v>České Budějovice</v>
      </c>
      <c r="G125" s="41"/>
      <c r="H125" s="41"/>
      <c r="I125" s="33" t="s">
        <v>22</v>
      </c>
      <c r="J125" s="80" t="str">
        <f>IF(J14="","",J14)</f>
        <v>13. 6. 2025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24</v>
      </c>
      <c r="D127" s="41"/>
      <c r="E127" s="41"/>
      <c r="F127" s="28" t="str">
        <f>E17</f>
        <v>Nemocnice České Budějovice</v>
      </c>
      <c r="G127" s="41"/>
      <c r="H127" s="41"/>
      <c r="I127" s="33" t="s">
        <v>30</v>
      </c>
      <c r="J127" s="37" t="str">
        <f>E23</f>
        <v>AGP nova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28</v>
      </c>
      <c r="D128" s="41"/>
      <c r="E128" s="41"/>
      <c r="F128" s="28" t="str">
        <f>IF(E20="","",E20)</f>
        <v>Vyplň údaj</v>
      </c>
      <c r="G128" s="41"/>
      <c r="H128" s="41"/>
      <c r="I128" s="33" t="s">
        <v>33</v>
      </c>
      <c r="J128" s="37" t="str">
        <f>E26</f>
        <v>QSB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0.32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1" customFormat="1" ht="29.28" customHeight="1">
      <c r="A130" s="201"/>
      <c r="B130" s="202"/>
      <c r="C130" s="203" t="s">
        <v>221</v>
      </c>
      <c r="D130" s="204" t="s">
        <v>62</v>
      </c>
      <c r="E130" s="204" t="s">
        <v>58</v>
      </c>
      <c r="F130" s="204" t="s">
        <v>59</v>
      </c>
      <c r="G130" s="204" t="s">
        <v>222</v>
      </c>
      <c r="H130" s="204" t="s">
        <v>223</v>
      </c>
      <c r="I130" s="204" t="s">
        <v>224</v>
      </c>
      <c r="J130" s="205" t="s">
        <v>192</v>
      </c>
      <c r="K130" s="206" t="s">
        <v>225</v>
      </c>
      <c r="L130" s="207"/>
      <c r="M130" s="101" t="s">
        <v>1</v>
      </c>
      <c r="N130" s="102" t="s">
        <v>41</v>
      </c>
      <c r="O130" s="102" t="s">
        <v>226</v>
      </c>
      <c r="P130" s="102" t="s">
        <v>227</v>
      </c>
      <c r="Q130" s="102" t="s">
        <v>228</v>
      </c>
      <c r="R130" s="102" t="s">
        <v>229</v>
      </c>
      <c r="S130" s="102" t="s">
        <v>230</v>
      </c>
      <c r="T130" s="103" t="s">
        <v>231</v>
      </c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</row>
    <row r="131" s="2" customFormat="1" ht="22.8" customHeight="1">
      <c r="A131" s="39"/>
      <c r="B131" s="40"/>
      <c r="C131" s="108" t="s">
        <v>232</v>
      </c>
      <c r="D131" s="41"/>
      <c r="E131" s="41"/>
      <c r="F131" s="41"/>
      <c r="G131" s="41"/>
      <c r="H131" s="41"/>
      <c r="I131" s="41"/>
      <c r="J131" s="208">
        <f>BK131</f>
        <v>0</v>
      </c>
      <c r="K131" s="41"/>
      <c r="L131" s="45"/>
      <c r="M131" s="104"/>
      <c r="N131" s="209"/>
      <c r="O131" s="105"/>
      <c r="P131" s="210">
        <f>P132</f>
        <v>0</v>
      </c>
      <c r="Q131" s="105"/>
      <c r="R131" s="210">
        <f>R132</f>
        <v>0</v>
      </c>
      <c r="S131" s="105"/>
      <c r="T131" s="211">
        <f>T132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76</v>
      </c>
      <c r="AU131" s="18" t="s">
        <v>194</v>
      </c>
      <c r="BK131" s="212">
        <f>BK132</f>
        <v>0</v>
      </c>
    </row>
    <row r="132" s="12" customFormat="1" ht="25.92" customHeight="1">
      <c r="A132" s="12"/>
      <c r="B132" s="213"/>
      <c r="C132" s="214"/>
      <c r="D132" s="215" t="s">
        <v>76</v>
      </c>
      <c r="E132" s="216" t="s">
        <v>4304</v>
      </c>
      <c r="F132" s="216" t="s">
        <v>4305</v>
      </c>
      <c r="G132" s="214"/>
      <c r="H132" s="214"/>
      <c r="I132" s="217"/>
      <c r="J132" s="218">
        <f>BK132</f>
        <v>0</v>
      </c>
      <c r="K132" s="214"/>
      <c r="L132" s="219"/>
      <c r="M132" s="220"/>
      <c r="N132" s="221"/>
      <c r="O132" s="221"/>
      <c r="P132" s="222">
        <f>P133+P139+P157+P170+P181+P188+P198+P203+P207+P211</f>
        <v>0</v>
      </c>
      <c r="Q132" s="221"/>
      <c r="R132" s="222">
        <f>R133+R139+R157+R170+R181+R188+R198+R203+R207+R211</f>
        <v>0</v>
      </c>
      <c r="S132" s="221"/>
      <c r="T132" s="223">
        <f>T133+T139+T157+T170+T181+T188+T198+T203+T207+T211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84</v>
      </c>
      <c r="AT132" s="225" t="s">
        <v>76</v>
      </c>
      <c r="AU132" s="225" t="s">
        <v>77</v>
      </c>
      <c r="AY132" s="224" t="s">
        <v>235</v>
      </c>
      <c r="BK132" s="226">
        <f>BK133+BK139+BK157+BK170+BK181+BK188+BK198+BK203+BK207+BK211</f>
        <v>0</v>
      </c>
    </row>
    <row r="133" s="12" customFormat="1" ht="22.8" customHeight="1">
      <c r="A133" s="12"/>
      <c r="B133" s="213"/>
      <c r="C133" s="214"/>
      <c r="D133" s="215" t="s">
        <v>76</v>
      </c>
      <c r="E133" s="227" t="s">
        <v>2152</v>
      </c>
      <c r="F133" s="227" t="s">
        <v>6315</v>
      </c>
      <c r="G133" s="214"/>
      <c r="H133" s="214"/>
      <c r="I133" s="217"/>
      <c r="J133" s="228">
        <f>BK133</f>
        <v>0</v>
      </c>
      <c r="K133" s="214"/>
      <c r="L133" s="219"/>
      <c r="M133" s="220"/>
      <c r="N133" s="221"/>
      <c r="O133" s="221"/>
      <c r="P133" s="222">
        <f>SUM(P134:P138)</f>
        <v>0</v>
      </c>
      <c r="Q133" s="221"/>
      <c r="R133" s="222">
        <f>SUM(R134:R138)</f>
        <v>0</v>
      </c>
      <c r="S133" s="221"/>
      <c r="T133" s="223">
        <f>SUM(T134:T138)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84</v>
      </c>
      <c r="AT133" s="225" t="s">
        <v>76</v>
      </c>
      <c r="AU133" s="225" t="s">
        <v>84</v>
      </c>
      <c r="AY133" s="224" t="s">
        <v>235</v>
      </c>
      <c r="BK133" s="226">
        <f>SUM(BK134:BK138)</f>
        <v>0</v>
      </c>
    </row>
    <row r="134" s="2" customFormat="1" ht="24.15" customHeight="1">
      <c r="A134" s="39"/>
      <c r="B134" s="40"/>
      <c r="C134" s="229" t="s">
        <v>84</v>
      </c>
      <c r="D134" s="229" t="s">
        <v>237</v>
      </c>
      <c r="E134" s="230" t="s">
        <v>4308</v>
      </c>
      <c r="F134" s="231" t="s">
        <v>4309</v>
      </c>
      <c r="G134" s="232" t="s">
        <v>174</v>
      </c>
      <c r="H134" s="233">
        <v>270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241</v>
      </c>
      <c r="AT134" s="241" t="s">
        <v>237</v>
      </c>
      <c r="AU134" s="241" t="s">
        <v>86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241</v>
      </c>
      <c r="BM134" s="241" t="s">
        <v>86</v>
      </c>
    </row>
    <row r="135" s="2" customFormat="1" ht="24.15" customHeight="1">
      <c r="A135" s="39"/>
      <c r="B135" s="40"/>
      <c r="C135" s="229" t="s">
        <v>86</v>
      </c>
      <c r="D135" s="229" t="s">
        <v>237</v>
      </c>
      <c r="E135" s="230" t="s">
        <v>4311</v>
      </c>
      <c r="F135" s="231" t="s">
        <v>4312</v>
      </c>
      <c r="G135" s="232" t="s">
        <v>174</v>
      </c>
      <c r="H135" s="233">
        <v>470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241</v>
      </c>
      <c r="AT135" s="241" t="s">
        <v>237</v>
      </c>
      <c r="AU135" s="241" t="s">
        <v>86</v>
      </c>
      <c r="AY135" s="18" t="s">
        <v>235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241</v>
      </c>
      <c r="BM135" s="241" t="s">
        <v>241</v>
      </c>
    </row>
    <row r="136" s="2" customFormat="1" ht="16.5" customHeight="1">
      <c r="A136" s="39"/>
      <c r="B136" s="40"/>
      <c r="C136" s="229" t="s">
        <v>250</v>
      </c>
      <c r="D136" s="229" t="s">
        <v>237</v>
      </c>
      <c r="E136" s="230" t="s">
        <v>4314</v>
      </c>
      <c r="F136" s="231" t="s">
        <v>4315</v>
      </c>
      <c r="G136" s="232" t="s">
        <v>240</v>
      </c>
      <c r="H136" s="233">
        <v>18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241</v>
      </c>
      <c r="AT136" s="241" t="s">
        <v>237</v>
      </c>
      <c r="AU136" s="241" t="s">
        <v>86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241</v>
      </c>
      <c r="BM136" s="241" t="s">
        <v>269</v>
      </c>
    </row>
    <row r="137" s="2" customFormat="1" ht="16.5" customHeight="1">
      <c r="A137" s="39"/>
      <c r="B137" s="40"/>
      <c r="C137" s="229" t="s">
        <v>241</v>
      </c>
      <c r="D137" s="229" t="s">
        <v>237</v>
      </c>
      <c r="E137" s="230" t="s">
        <v>6316</v>
      </c>
      <c r="F137" s="231" t="s">
        <v>6317</v>
      </c>
      <c r="G137" s="232" t="s">
        <v>240</v>
      </c>
      <c r="H137" s="233">
        <v>18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241</v>
      </c>
      <c r="AT137" s="241" t="s">
        <v>237</v>
      </c>
      <c r="AU137" s="241" t="s">
        <v>86</v>
      </c>
      <c r="AY137" s="18" t="s">
        <v>235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241</v>
      </c>
      <c r="BM137" s="241" t="s">
        <v>281</v>
      </c>
    </row>
    <row r="138" s="2" customFormat="1" ht="16.5" customHeight="1">
      <c r="A138" s="39"/>
      <c r="B138" s="40"/>
      <c r="C138" s="229" t="s">
        <v>263</v>
      </c>
      <c r="D138" s="229" t="s">
        <v>237</v>
      </c>
      <c r="E138" s="230" t="s">
        <v>6318</v>
      </c>
      <c r="F138" s="231" t="s">
        <v>4318</v>
      </c>
      <c r="G138" s="232" t="s">
        <v>166</v>
      </c>
      <c r="H138" s="233">
        <v>1300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241</v>
      </c>
      <c r="AT138" s="241" t="s">
        <v>237</v>
      </c>
      <c r="AU138" s="241" t="s">
        <v>86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241</v>
      </c>
      <c r="BM138" s="241" t="s">
        <v>291</v>
      </c>
    </row>
    <row r="139" s="12" customFormat="1" ht="22.8" customHeight="1">
      <c r="A139" s="12"/>
      <c r="B139" s="213"/>
      <c r="C139" s="214"/>
      <c r="D139" s="215" t="s">
        <v>76</v>
      </c>
      <c r="E139" s="227" t="s">
        <v>4452</v>
      </c>
      <c r="F139" s="227" t="s">
        <v>6319</v>
      </c>
      <c r="G139" s="214"/>
      <c r="H139" s="214"/>
      <c r="I139" s="217"/>
      <c r="J139" s="228">
        <f>BK139</f>
        <v>0</v>
      </c>
      <c r="K139" s="214"/>
      <c r="L139" s="219"/>
      <c r="M139" s="220"/>
      <c r="N139" s="221"/>
      <c r="O139" s="221"/>
      <c r="P139" s="222">
        <f>SUM(P140:P156)</f>
        <v>0</v>
      </c>
      <c r="Q139" s="221"/>
      <c r="R139" s="222">
        <f>SUM(R140:R156)</f>
        <v>0</v>
      </c>
      <c r="S139" s="221"/>
      <c r="T139" s="223">
        <f>SUM(T140:T156)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4" t="s">
        <v>84</v>
      </c>
      <c r="AT139" s="225" t="s">
        <v>76</v>
      </c>
      <c r="AU139" s="225" t="s">
        <v>84</v>
      </c>
      <c r="AY139" s="224" t="s">
        <v>235</v>
      </c>
      <c r="BK139" s="226">
        <f>SUM(BK140:BK156)</f>
        <v>0</v>
      </c>
    </row>
    <row r="140" s="2" customFormat="1" ht="16.5" customHeight="1">
      <c r="A140" s="39"/>
      <c r="B140" s="40"/>
      <c r="C140" s="229" t="s">
        <v>269</v>
      </c>
      <c r="D140" s="229" t="s">
        <v>237</v>
      </c>
      <c r="E140" s="230" t="s">
        <v>6320</v>
      </c>
      <c r="F140" s="231" t="s">
        <v>6321</v>
      </c>
      <c r="G140" s="232" t="s">
        <v>240</v>
      </c>
      <c r="H140" s="233">
        <v>15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241</v>
      </c>
      <c r="AT140" s="241" t="s">
        <v>237</v>
      </c>
      <c r="AU140" s="241" t="s">
        <v>86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241</v>
      </c>
      <c r="BM140" s="241" t="s">
        <v>8</v>
      </c>
    </row>
    <row r="141" s="2" customFormat="1" ht="24.15" customHeight="1">
      <c r="A141" s="39"/>
      <c r="B141" s="40"/>
      <c r="C141" s="229" t="s">
        <v>277</v>
      </c>
      <c r="D141" s="229" t="s">
        <v>237</v>
      </c>
      <c r="E141" s="230" t="s">
        <v>6322</v>
      </c>
      <c r="F141" s="231" t="s">
        <v>6323</v>
      </c>
      <c r="G141" s="232" t="s">
        <v>240</v>
      </c>
      <c r="H141" s="233">
        <v>15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241</v>
      </c>
      <c r="AT141" s="241" t="s">
        <v>237</v>
      </c>
      <c r="AU141" s="241" t="s">
        <v>86</v>
      </c>
      <c r="AY141" s="18" t="s">
        <v>235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241</v>
      </c>
      <c r="BM141" s="241" t="s">
        <v>315</v>
      </c>
    </row>
    <row r="142" s="2" customFormat="1" ht="24.15" customHeight="1">
      <c r="A142" s="39"/>
      <c r="B142" s="40"/>
      <c r="C142" s="229" t="s">
        <v>281</v>
      </c>
      <c r="D142" s="229" t="s">
        <v>237</v>
      </c>
      <c r="E142" s="230" t="s">
        <v>6324</v>
      </c>
      <c r="F142" s="231" t="s">
        <v>6325</v>
      </c>
      <c r="G142" s="232" t="s">
        <v>240</v>
      </c>
      <c r="H142" s="233">
        <v>30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241</v>
      </c>
      <c r="AT142" s="241" t="s">
        <v>237</v>
      </c>
      <c r="AU142" s="241" t="s">
        <v>86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241</v>
      </c>
      <c r="BM142" s="241" t="s">
        <v>325</v>
      </c>
    </row>
    <row r="143" s="2" customFormat="1" ht="24.15" customHeight="1">
      <c r="A143" s="39"/>
      <c r="B143" s="40"/>
      <c r="C143" s="229" t="s">
        <v>286</v>
      </c>
      <c r="D143" s="229" t="s">
        <v>237</v>
      </c>
      <c r="E143" s="230" t="s">
        <v>6326</v>
      </c>
      <c r="F143" s="231" t="s">
        <v>6327</v>
      </c>
      <c r="G143" s="232" t="s">
        <v>240</v>
      </c>
      <c r="H143" s="233">
        <v>15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241</v>
      </c>
      <c r="AT143" s="241" t="s">
        <v>237</v>
      </c>
      <c r="AU143" s="241" t="s">
        <v>86</v>
      </c>
      <c r="AY143" s="18" t="s">
        <v>235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241</v>
      </c>
      <c r="BM143" s="241" t="s">
        <v>339</v>
      </c>
    </row>
    <row r="144" s="2" customFormat="1" ht="16.5" customHeight="1">
      <c r="A144" s="39"/>
      <c r="B144" s="40"/>
      <c r="C144" s="229" t="s">
        <v>291</v>
      </c>
      <c r="D144" s="229" t="s">
        <v>237</v>
      </c>
      <c r="E144" s="230" t="s">
        <v>6328</v>
      </c>
      <c r="F144" s="231" t="s">
        <v>6329</v>
      </c>
      <c r="G144" s="232" t="s">
        <v>240</v>
      </c>
      <c r="H144" s="233">
        <v>15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241</v>
      </c>
      <c r="AT144" s="241" t="s">
        <v>237</v>
      </c>
      <c r="AU144" s="241" t="s">
        <v>86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241</v>
      </c>
      <c r="BM144" s="241" t="s">
        <v>349</v>
      </c>
    </row>
    <row r="145" s="2" customFormat="1" ht="16.5" customHeight="1">
      <c r="A145" s="39"/>
      <c r="B145" s="40"/>
      <c r="C145" s="229" t="s">
        <v>298</v>
      </c>
      <c r="D145" s="229" t="s">
        <v>237</v>
      </c>
      <c r="E145" s="230" t="s">
        <v>6330</v>
      </c>
      <c r="F145" s="231" t="s">
        <v>4340</v>
      </c>
      <c r="G145" s="232" t="s">
        <v>240</v>
      </c>
      <c r="H145" s="233">
        <v>15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241</v>
      </c>
      <c r="AT145" s="241" t="s">
        <v>237</v>
      </c>
      <c r="AU145" s="241" t="s">
        <v>86</v>
      </c>
      <c r="AY145" s="18" t="s">
        <v>235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241</v>
      </c>
      <c r="BM145" s="241" t="s">
        <v>364</v>
      </c>
    </row>
    <row r="146" s="2" customFormat="1" ht="16.5" customHeight="1">
      <c r="A146" s="39"/>
      <c r="B146" s="40"/>
      <c r="C146" s="229" t="s">
        <v>8</v>
      </c>
      <c r="D146" s="229" t="s">
        <v>237</v>
      </c>
      <c r="E146" s="230" t="s">
        <v>6331</v>
      </c>
      <c r="F146" s="231" t="s">
        <v>6332</v>
      </c>
      <c r="G146" s="232" t="s">
        <v>240</v>
      </c>
      <c r="H146" s="233">
        <v>15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241</v>
      </c>
      <c r="AT146" s="241" t="s">
        <v>237</v>
      </c>
      <c r="AU146" s="241" t="s">
        <v>86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241</v>
      </c>
      <c r="BM146" s="241" t="s">
        <v>378</v>
      </c>
    </row>
    <row r="147" s="2" customFormat="1" ht="16.5" customHeight="1">
      <c r="A147" s="39"/>
      <c r="B147" s="40"/>
      <c r="C147" s="229" t="s">
        <v>310</v>
      </c>
      <c r="D147" s="229" t="s">
        <v>237</v>
      </c>
      <c r="E147" s="230" t="s">
        <v>6333</v>
      </c>
      <c r="F147" s="231" t="s">
        <v>6334</v>
      </c>
      <c r="G147" s="232" t="s">
        <v>240</v>
      </c>
      <c r="H147" s="233">
        <v>15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241</v>
      </c>
      <c r="AT147" s="241" t="s">
        <v>237</v>
      </c>
      <c r="AU147" s="241" t="s">
        <v>86</v>
      </c>
      <c r="AY147" s="18" t="s">
        <v>235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241</v>
      </c>
      <c r="BM147" s="241" t="s">
        <v>388</v>
      </c>
    </row>
    <row r="148" s="2" customFormat="1" ht="16.5" customHeight="1">
      <c r="A148" s="39"/>
      <c r="B148" s="40"/>
      <c r="C148" s="229" t="s">
        <v>315</v>
      </c>
      <c r="D148" s="229" t="s">
        <v>237</v>
      </c>
      <c r="E148" s="230" t="s">
        <v>6335</v>
      </c>
      <c r="F148" s="231" t="s">
        <v>6336</v>
      </c>
      <c r="G148" s="232" t="s">
        <v>240</v>
      </c>
      <c r="H148" s="233">
        <v>15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86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400</v>
      </c>
    </row>
    <row r="149" s="2" customFormat="1" ht="16.5" customHeight="1">
      <c r="A149" s="39"/>
      <c r="B149" s="40"/>
      <c r="C149" s="229" t="s">
        <v>320</v>
      </c>
      <c r="D149" s="229" t="s">
        <v>237</v>
      </c>
      <c r="E149" s="230" t="s">
        <v>6337</v>
      </c>
      <c r="F149" s="231" t="s">
        <v>6338</v>
      </c>
      <c r="G149" s="232" t="s">
        <v>240</v>
      </c>
      <c r="H149" s="233">
        <v>15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241</v>
      </c>
      <c r="AT149" s="241" t="s">
        <v>237</v>
      </c>
      <c r="AU149" s="241" t="s">
        <v>86</v>
      </c>
      <c r="AY149" s="18" t="s">
        <v>235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241</v>
      </c>
      <c r="BM149" s="241" t="s">
        <v>408</v>
      </c>
    </row>
    <row r="150" s="2" customFormat="1" ht="16.5" customHeight="1">
      <c r="A150" s="39"/>
      <c r="B150" s="40"/>
      <c r="C150" s="229" t="s">
        <v>325</v>
      </c>
      <c r="D150" s="229" t="s">
        <v>237</v>
      </c>
      <c r="E150" s="230" t="s">
        <v>6339</v>
      </c>
      <c r="F150" s="231" t="s">
        <v>6340</v>
      </c>
      <c r="G150" s="232" t="s">
        <v>240</v>
      </c>
      <c r="H150" s="233">
        <v>15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241</v>
      </c>
      <c r="AT150" s="241" t="s">
        <v>237</v>
      </c>
      <c r="AU150" s="241" t="s">
        <v>86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241</v>
      </c>
      <c r="BM150" s="241" t="s">
        <v>421</v>
      </c>
    </row>
    <row r="151" s="2" customFormat="1" ht="37.8" customHeight="1">
      <c r="A151" s="39"/>
      <c r="B151" s="40"/>
      <c r="C151" s="229" t="s">
        <v>331</v>
      </c>
      <c r="D151" s="229" t="s">
        <v>237</v>
      </c>
      <c r="E151" s="230" t="s">
        <v>6341</v>
      </c>
      <c r="F151" s="231" t="s">
        <v>6342</v>
      </c>
      <c r="G151" s="232" t="s">
        <v>240</v>
      </c>
      <c r="H151" s="233">
        <v>11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241</v>
      </c>
      <c r="AT151" s="241" t="s">
        <v>237</v>
      </c>
      <c r="AU151" s="241" t="s">
        <v>86</v>
      </c>
      <c r="AY151" s="18" t="s">
        <v>235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241</v>
      </c>
      <c r="BM151" s="241" t="s">
        <v>435</v>
      </c>
    </row>
    <row r="152" s="2" customFormat="1" ht="37.8" customHeight="1">
      <c r="A152" s="39"/>
      <c r="B152" s="40"/>
      <c r="C152" s="229" t="s">
        <v>339</v>
      </c>
      <c r="D152" s="229" t="s">
        <v>237</v>
      </c>
      <c r="E152" s="230" t="s">
        <v>4326</v>
      </c>
      <c r="F152" s="231" t="s">
        <v>6343</v>
      </c>
      <c r="G152" s="232" t="s">
        <v>240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241</v>
      </c>
      <c r="AT152" s="241" t="s">
        <v>237</v>
      </c>
      <c r="AU152" s="241" t="s">
        <v>86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241</v>
      </c>
      <c r="BM152" s="241" t="s">
        <v>449</v>
      </c>
    </row>
    <row r="153" s="2" customFormat="1" ht="16.5" customHeight="1">
      <c r="A153" s="39"/>
      <c r="B153" s="40"/>
      <c r="C153" s="229" t="s">
        <v>344</v>
      </c>
      <c r="D153" s="229" t="s">
        <v>237</v>
      </c>
      <c r="E153" s="230" t="s">
        <v>6344</v>
      </c>
      <c r="F153" s="231" t="s">
        <v>6345</v>
      </c>
      <c r="G153" s="232" t="s">
        <v>240</v>
      </c>
      <c r="H153" s="233">
        <v>12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241</v>
      </c>
      <c r="AT153" s="241" t="s">
        <v>237</v>
      </c>
      <c r="AU153" s="241" t="s">
        <v>86</v>
      </c>
      <c r="AY153" s="18" t="s">
        <v>235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241</v>
      </c>
      <c r="BM153" s="241" t="s">
        <v>459</v>
      </c>
    </row>
    <row r="154" s="2" customFormat="1" ht="24.15" customHeight="1">
      <c r="A154" s="39"/>
      <c r="B154" s="40"/>
      <c r="C154" s="229" t="s">
        <v>349</v>
      </c>
      <c r="D154" s="229" t="s">
        <v>237</v>
      </c>
      <c r="E154" s="230" t="s">
        <v>6346</v>
      </c>
      <c r="F154" s="231" t="s">
        <v>6347</v>
      </c>
      <c r="G154" s="232" t="s">
        <v>240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241</v>
      </c>
      <c r="AT154" s="241" t="s">
        <v>237</v>
      </c>
      <c r="AU154" s="241" t="s">
        <v>86</v>
      </c>
      <c r="AY154" s="18" t="s">
        <v>235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241</v>
      </c>
      <c r="BM154" s="241" t="s">
        <v>470</v>
      </c>
    </row>
    <row r="155" s="2" customFormat="1" ht="24.15" customHeight="1">
      <c r="A155" s="39"/>
      <c r="B155" s="40"/>
      <c r="C155" s="229" t="s">
        <v>7</v>
      </c>
      <c r="D155" s="229" t="s">
        <v>237</v>
      </c>
      <c r="E155" s="230" t="s">
        <v>6348</v>
      </c>
      <c r="F155" s="231" t="s">
        <v>6349</v>
      </c>
      <c r="G155" s="232" t="s">
        <v>240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241</v>
      </c>
      <c r="AT155" s="241" t="s">
        <v>237</v>
      </c>
      <c r="AU155" s="241" t="s">
        <v>86</v>
      </c>
      <c r="AY155" s="18" t="s">
        <v>235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241</v>
      </c>
      <c r="BM155" s="241" t="s">
        <v>493</v>
      </c>
    </row>
    <row r="156" s="2" customFormat="1" ht="24.15" customHeight="1">
      <c r="A156" s="39"/>
      <c r="B156" s="40"/>
      <c r="C156" s="229" t="s">
        <v>364</v>
      </c>
      <c r="D156" s="229" t="s">
        <v>237</v>
      </c>
      <c r="E156" s="230" t="s">
        <v>4368</v>
      </c>
      <c r="F156" s="231" t="s">
        <v>4369</v>
      </c>
      <c r="G156" s="232" t="s">
        <v>240</v>
      </c>
      <c r="H156" s="233">
        <v>27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241</v>
      </c>
      <c r="AT156" s="241" t="s">
        <v>237</v>
      </c>
      <c r="AU156" s="241" t="s">
        <v>86</v>
      </c>
      <c r="AY156" s="18" t="s">
        <v>235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241</v>
      </c>
      <c r="BM156" s="241" t="s">
        <v>503</v>
      </c>
    </row>
    <row r="157" s="12" customFormat="1" ht="22.8" customHeight="1">
      <c r="A157" s="12"/>
      <c r="B157" s="213"/>
      <c r="C157" s="214"/>
      <c r="D157" s="215" t="s">
        <v>76</v>
      </c>
      <c r="E157" s="227" t="s">
        <v>4465</v>
      </c>
      <c r="F157" s="227" t="s">
        <v>4372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SUM(P158:P169)</f>
        <v>0</v>
      </c>
      <c r="Q157" s="221"/>
      <c r="R157" s="222">
        <f>SUM(R158:R169)</f>
        <v>0</v>
      </c>
      <c r="S157" s="221"/>
      <c r="T157" s="223">
        <f>SUM(T158:T169)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84</v>
      </c>
      <c r="AT157" s="225" t="s">
        <v>76</v>
      </c>
      <c r="AU157" s="225" t="s">
        <v>84</v>
      </c>
      <c r="AY157" s="224" t="s">
        <v>235</v>
      </c>
      <c r="BK157" s="226">
        <f>SUM(BK158:BK169)</f>
        <v>0</v>
      </c>
    </row>
    <row r="158" s="2" customFormat="1" ht="24.15" customHeight="1">
      <c r="A158" s="39"/>
      <c r="B158" s="40"/>
      <c r="C158" s="229" t="s">
        <v>373</v>
      </c>
      <c r="D158" s="229" t="s">
        <v>237</v>
      </c>
      <c r="E158" s="230" t="s">
        <v>3981</v>
      </c>
      <c r="F158" s="231" t="s">
        <v>6350</v>
      </c>
      <c r="G158" s="232" t="s">
        <v>174</v>
      </c>
      <c r="H158" s="233">
        <v>230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241</v>
      </c>
      <c r="AT158" s="241" t="s">
        <v>237</v>
      </c>
      <c r="AU158" s="241" t="s">
        <v>86</v>
      </c>
      <c r="AY158" s="18" t="s">
        <v>235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241</v>
      </c>
      <c r="BM158" s="241" t="s">
        <v>513</v>
      </c>
    </row>
    <row r="159" s="2" customFormat="1" ht="24.15" customHeight="1">
      <c r="A159" s="39"/>
      <c r="B159" s="40"/>
      <c r="C159" s="229" t="s">
        <v>378</v>
      </c>
      <c r="D159" s="229" t="s">
        <v>237</v>
      </c>
      <c r="E159" s="230" t="s">
        <v>4375</v>
      </c>
      <c r="F159" s="231" t="s">
        <v>6351</v>
      </c>
      <c r="G159" s="232" t="s">
        <v>174</v>
      </c>
      <c r="H159" s="233">
        <v>40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241</v>
      </c>
      <c r="AT159" s="241" t="s">
        <v>237</v>
      </c>
      <c r="AU159" s="241" t="s">
        <v>86</v>
      </c>
      <c r="AY159" s="18" t="s">
        <v>235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241</v>
      </c>
      <c r="BM159" s="241" t="s">
        <v>524</v>
      </c>
    </row>
    <row r="160" s="2" customFormat="1" ht="16.5" customHeight="1">
      <c r="A160" s="39"/>
      <c r="B160" s="40"/>
      <c r="C160" s="229" t="s">
        <v>383</v>
      </c>
      <c r="D160" s="229" t="s">
        <v>237</v>
      </c>
      <c r="E160" s="230" t="s">
        <v>6352</v>
      </c>
      <c r="F160" s="231" t="s">
        <v>4378</v>
      </c>
      <c r="G160" s="232" t="s">
        <v>240</v>
      </c>
      <c r="H160" s="233">
        <v>104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241</v>
      </c>
      <c r="AT160" s="241" t="s">
        <v>237</v>
      </c>
      <c r="AU160" s="241" t="s">
        <v>86</v>
      </c>
      <c r="AY160" s="18" t="s">
        <v>235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241</v>
      </c>
      <c r="BM160" s="241" t="s">
        <v>534</v>
      </c>
    </row>
    <row r="161" s="2" customFormat="1" ht="33" customHeight="1">
      <c r="A161" s="39"/>
      <c r="B161" s="40"/>
      <c r="C161" s="229" t="s">
        <v>388</v>
      </c>
      <c r="D161" s="229" t="s">
        <v>237</v>
      </c>
      <c r="E161" s="230" t="s">
        <v>4380</v>
      </c>
      <c r="F161" s="231" t="s">
        <v>4006</v>
      </c>
      <c r="G161" s="232" t="s">
        <v>240</v>
      </c>
      <c r="H161" s="233">
        <v>104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241</v>
      </c>
      <c r="AT161" s="241" t="s">
        <v>237</v>
      </c>
      <c r="AU161" s="241" t="s">
        <v>86</v>
      </c>
      <c r="AY161" s="18" t="s">
        <v>235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241</v>
      </c>
      <c r="BM161" s="241" t="s">
        <v>543</v>
      </c>
    </row>
    <row r="162" s="2" customFormat="1" ht="16.5" customHeight="1">
      <c r="A162" s="39"/>
      <c r="B162" s="40"/>
      <c r="C162" s="229" t="s">
        <v>394</v>
      </c>
      <c r="D162" s="229" t="s">
        <v>237</v>
      </c>
      <c r="E162" s="230" t="s">
        <v>4382</v>
      </c>
      <c r="F162" s="231" t="s">
        <v>4383</v>
      </c>
      <c r="G162" s="232" t="s">
        <v>240</v>
      </c>
      <c r="H162" s="233">
        <v>8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241</v>
      </c>
      <c r="AT162" s="241" t="s">
        <v>237</v>
      </c>
      <c r="AU162" s="241" t="s">
        <v>86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241</v>
      </c>
      <c r="BM162" s="241" t="s">
        <v>551</v>
      </c>
    </row>
    <row r="163" s="2" customFormat="1" ht="33" customHeight="1">
      <c r="A163" s="39"/>
      <c r="B163" s="40"/>
      <c r="C163" s="229" t="s">
        <v>400</v>
      </c>
      <c r="D163" s="229" t="s">
        <v>237</v>
      </c>
      <c r="E163" s="230" t="s">
        <v>4385</v>
      </c>
      <c r="F163" s="231" t="s">
        <v>4020</v>
      </c>
      <c r="G163" s="232" t="s">
        <v>240</v>
      </c>
      <c r="H163" s="233">
        <v>8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241</v>
      </c>
      <c r="AT163" s="241" t="s">
        <v>237</v>
      </c>
      <c r="AU163" s="241" t="s">
        <v>86</v>
      </c>
      <c r="AY163" s="18" t="s">
        <v>235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241</v>
      </c>
      <c r="BM163" s="241" t="s">
        <v>563</v>
      </c>
    </row>
    <row r="164" s="2" customFormat="1" ht="24.15" customHeight="1">
      <c r="A164" s="39"/>
      <c r="B164" s="40"/>
      <c r="C164" s="229" t="s">
        <v>404</v>
      </c>
      <c r="D164" s="229" t="s">
        <v>237</v>
      </c>
      <c r="E164" s="230" t="s">
        <v>6353</v>
      </c>
      <c r="F164" s="231" t="s">
        <v>4388</v>
      </c>
      <c r="G164" s="232" t="s">
        <v>240</v>
      </c>
      <c r="H164" s="233">
        <v>31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241</v>
      </c>
      <c r="AT164" s="241" t="s">
        <v>237</v>
      </c>
      <c r="AU164" s="241" t="s">
        <v>86</v>
      </c>
      <c r="AY164" s="18" t="s">
        <v>235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241</v>
      </c>
      <c r="BM164" s="241" t="s">
        <v>572</v>
      </c>
    </row>
    <row r="165" s="2" customFormat="1" ht="16.5" customHeight="1">
      <c r="A165" s="39"/>
      <c r="B165" s="40"/>
      <c r="C165" s="229" t="s">
        <v>408</v>
      </c>
      <c r="D165" s="229" t="s">
        <v>237</v>
      </c>
      <c r="E165" s="230" t="s">
        <v>4390</v>
      </c>
      <c r="F165" s="231" t="s">
        <v>4391</v>
      </c>
      <c r="G165" s="232" t="s">
        <v>240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241</v>
      </c>
      <c r="AT165" s="241" t="s">
        <v>237</v>
      </c>
      <c r="AU165" s="241" t="s">
        <v>86</v>
      </c>
      <c r="AY165" s="18" t="s">
        <v>235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241</v>
      </c>
      <c r="BM165" s="241" t="s">
        <v>581</v>
      </c>
    </row>
    <row r="166" s="2" customFormat="1" ht="24.15" customHeight="1">
      <c r="A166" s="39"/>
      <c r="B166" s="40"/>
      <c r="C166" s="229" t="s">
        <v>416</v>
      </c>
      <c r="D166" s="229" t="s">
        <v>237</v>
      </c>
      <c r="E166" s="230" t="s">
        <v>4025</v>
      </c>
      <c r="F166" s="231" t="s">
        <v>4394</v>
      </c>
      <c r="G166" s="232" t="s">
        <v>174</v>
      </c>
      <c r="H166" s="233">
        <v>270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241</v>
      </c>
      <c r="AT166" s="241" t="s">
        <v>237</v>
      </c>
      <c r="AU166" s="241" t="s">
        <v>86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241</v>
      </c>
      <c r="BM166" s="241" t="s">
        <v>590</v>
      </c>
    </row>
    <row r="167" s="2" customFormat="1" ht="21.75" customHeight="1">
      <c r="A167" s="39"/>
      <c r="B167" s="40"/>
      <c r="C167" s="229" t="s">
        <v>421</v>
      </c>
      <c r="D167" s="229" t="s">
        <v>237</v>
      </c>
      <c r="E167" s="230" t="s">
        <v>6354</v>
      </c>
      <c r="F167" s="231" t="s">
        <v>4024</v>
      </c>
      <c r="G167" s="232" t="s">
        <v>174</v>
      </c>
      <c r="H167" s="233">
        <v>270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241</v>
      </c>
      <c r="AT167" s="241" t="s">
        <v>237</v>
      </c>
      <c r="AU167" s="241" t="s">
        <v>86</v>
      </c>
      <c r="AY167" s="18" t="s">
        <v>235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241</v>
      </c>
      <c r="BM167" s="241" t="s">
        <v>617</v>
      </c>
    </row>
    <row r="168" s="2" customFormat="1" ht="24.15" customHeight="1">
      <c r="A168" s="39"/>
      <c r="B168" s="40"/>
      <c r="C168" s="229" t="s">
        <v>428</v>
      </c>
      <c r="D168" s="229" t="s">
        <v>237</v>
      </c>
      <c r="E168" s="230" t="s">
        <v>4398</v>
      </c>
      <c r="F168" s="231" t="s">
        <v>4399</v>
      </c>
      <c r="G168" s="232" t="s">
        <v>4027</v>
      </c>
      <c r="H168" s="233">
        <v>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241</v>
      </c>
      <c r="AT168" s="241" t="s">
        <v>237</v>
      </c>
      <c r="AU168" s="241" t="s">
        <v>86</v>
      </c>
      <c r="AY168" s="18" t="s">
        <v>235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241</v>
      </c>
      <c r="BM168" s="241" t="s">
        <v>627</v>
      </c>
    </row>
    <row r="169" s="2" customFormat="1" ht="24.15" customHeight="1">
      <c r="A169" s="39"/>
      <c r="B169" s="40"/>
      <c r="C169" s="229" t="s">
        <v>435</v>
      </c>
      <c r="D169" s="229" t="s">
        <v>237</v>
      </c>
      <c r="E169" s="230" t="s">
        <v>6355</v>
      </c>
      <c r="F169" s="231" t="s">
        <v>4029</v>
      </c>
      <c r="G169" s="232" t="s">
        <v>4030</v>
      </c>
      <c r="H169" s="313"/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241</v>
      </c>
      <c r="AT169" s="241" t="s">
        <v>237</v>
      </c>
      <c r="AU169" s="241" t="s">
        <v>86</v>
      </c>
      <c r="AY169" s="18" t="s">
        <v>235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241</v>
      </c>
      <c r="BM169" s="241" t="s">
        <v>635</v>
      </c>
    </row>
    <row r="170" s="12" customFormat="1" ht="22.8" customHeight="1">
      <c r="A170" s="12"/>
      <c r="B170" s="213"/>
      <c r="C170" s="214"/>
      <c r="D170" s="215" t="s">
        <v>76</v>
      </c>
      <c r="E170" s="227" t="s">
        <v>6356</v>
      </c>
      <c r="F170" s="227" t="s">
        <v>6357</v>
      </c>
      <c r="G170" s="214"/>
      <c r="H170" s="214"/>
      <c r="I170" s="217"/>
      <c r="J170" s="228">
        <f>BK170</f>
        <v>0</v>
      </c>
      <c r="K170" s="214"/>
      <c r="L170" s="219"/>
      <c r="M170" s="220"/>
      <c r="N170" s="221"/>
      <c r="O170" s="221"/>
      <c r="P170" s="222">
        <f>SUM(P171:P180)</f>
        <v>0</v>
      </c>
      <c r="Q170" s="221"/>
      <c r="R170" s="222">
        <f>SUM(R171:R180)</f>
        <v>0</v>
      </c>
      <c r="S170" s="221"/>
      <c r="T170" s="223">
        <f>SUM(T171:T180)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24" t="s">
        <v>84</v>
      </c>
      <c r="AT170" s="225" t="s">
        <v>76</v>
      </c>
      <c r="AU170" s="225" t="s">
        <v>84</v>
      </c>
      <c r="AY170" s="224" t="s">
        <v>235</v>
      </c>
      <c r="BK170" s="226">
        <f>SUM(BK171:BK180)</f>
        <v>0</v>
      </c>
    </row>
    <row r="171" s="2" customFormat="1" ht="24.15" customHeight="1">
      <c r="A171" s="39"/>
      <c r="B171" s="40"/>
      <c r="C171" s="229" t="s">
        <v>443</v>
      </c>
      <c r="D171" s="229" t="s">
        <v>237</v>
      </c>
      <c r="E171" s="230" t="s">
        <v>4322</v>
      </c>
      <c r="F171" s="231" t="s">
        <v>6358</v>
      </c>
      <c r="G171" s="232" t="s">
        <v>240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241</v>
      </c>
      <c r="AT171" s="241" t="s">
        <v>237</v>
      </c>
      <c r="AU171" s="241" t="s">
        <v>86</v>
      </c>
      <c r="AY171" s="18" t="s">
        <v>235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241</v>
      </c>
      <c r="BM171" s="241" t="s">
        <v>643</v>
      </c>
    </row>
    <row r="172" s="2" customFormat="1" ht="24.15" customHeight="1">
      <c r="A172" s="39"/>
      <c r="B172" s="40"/>
      <c r="C172" s="229" t="s">
        <v>449</v>
      </c>
      <c r="D172" s="229" t="s">
        <v>237</v>
      </c>
      <c r="E172" s="230" t="s">
        <v>6359</v>
      </c>
      <c r="F172" s="231" t="s">
        <v>6360</v>
      </c>
      <c r="G172" s="232" t="s">
        <v>174</v>
      </c>
      <c r="H172" s="233">
        <v>15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241</v>
      </c>
      <c r="AT172" s="241" t="s">
        <v>237</v>
      </c>
      <c r="AU172" s="241" t="s">
        <v>86</v>
      </c>
      <c r="AY172" s="18" t="s">
        <v>235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241</v>
      </c>
      <c r="BM172" s="241" t="s">
        <v>662</v>
      </c>
    </row>
    <row r="173" s="2" customFormat="1" ht="16.5" customHeight="1">
      <c r="A173" s="39"/>
      <c r="B173" s="40"/>
      <c r="C173" s="229" t="s">
        <v>454</v>
      </c>
      <c r="D173" s="229" t="s">
        <v>237</v>
      </c>
      <c r="E173" s="230" t="s">
        <v>3993</v>
      </c>
      <c r="F173" s="231" t="s">
        <v>4378</v>
      </c>
      <c r="G173" s="232" t="s">
        <v>240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241</v>
      </c>
      <c r="AT173" s="241" t="s">
        <v>237</v>
      </c>
      <c r="AU173" s="241" t="s">
        <v>86</v>
      </c>
      <c r="AY173" s="18" t="s">
        <v>235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241</v>
      </c>
      <c r="BM173" s="241" t="s">
        <v>673</v>
      </c>
    </row>
    <row r="174" s="2" customFormat="1" ht="24.15" customHeight="1">
      <c r="A174" s="39"/>
      <c r="B174" s="40"/>
      <c r="C174" s="229" t="s">
        <v>459</v>
      </c>
      <c r="D174" s="229" t="s">
        <v>237</v>
      </c>
      <c r="E174" s="230" t="s">
        <v>6361</v>
      </c>
      <c r="F174" s="231" t="s">
        <v>6362</v>
      </c>
      <c r="G174" s="232" t="s">
        <v>240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241</v>
      </c>
      <c r="AT174" s="241" t="s">
        <v>237</v>
      </c>
      <c r="AU174" s="241" t="s">
        <v>86</v>
      </c>
      <c r="AY174" s="18" t="s">
        <v>235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241</v>
      </c>
      <c r="BM174" s="241" t="s">
        <v>687</v>
      </c>
    </row>
    <row r="175" s="2" customFormat="1" ht="24.15" customHeight="1">
      <c r="A175" s="39"/>
      <c r="B175" s="40"/>
      <c r="C175" s="229" t="s">
        <v>464</v>
      </c>
      <c r="D175" s="229" t="s">
        <v>237</v>
      </c>
      <c r="E175" s="230" t="s">
        <v>6363</v>
      </c>
      <c r="F175" s="231" t="s">
        <v>6364</v>
      </c>
      <c r="G175" s="232" t="s">
        <v>720</v>
      </c>
      <c r="H175" s="233">
        <v>40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241</v>
      </c>
      <c r="AT175" s="241" t="s">
        <v>237</v>
      </c>
      <c r="AU175" s="241" t="s">
        <v>86</v>
      </c>
      <c r="AY175" s="18" t="s">
        <v>235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241</v>
      </c>
      <c r="BM175" s="241" t="s">
        <v>701</v>
      </c>
    </row>
    <row r="176" s="2" customFormat="1" ht="33" customHeight="1">
      <c r="A176" s="39"/>
      <c r="B176" s="40"/>
      <c r="C176" s="229" t="s">
        <v>470</v>
      </c>
      <c r="D176" s="229" t="s">
        <v>237</v>
      </c>
      <c r="E176" s="230" t="s">
        <v>6365</v>
      </c>
      <c r="F176" s="231" t="s">
        <v>4006</v>
      </c>
      <c r="G176" s="232" t="s">
        <v>240</v>
      </c>
      <c r="H176" s="233">
        <v>1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241</v>
      </c>
      <c r="AT176" s="241" t="s">
        <v>237</v>
      </c>
      <c r="AU176" s="241" t="s">
        <v>86</v>
      </c>
      <c r="AY176" s="18" t="s">
        <v>235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241</v>
      </c>
      <c r="BM176" s="241" t="s">
        <v>709</v>
      </c>
    </row>
    <row r="177" s="2" customFormat="1" ht="24.15" customHeight="1">
      <c r="A177" s="39"/>
      <c r="B177" s="40"/>
      <c r="C177" s="229" t="s">
        <v>479</v>
      </c>
      <c r="D177" s="229" t="s">
        <v>237</v>
      </c>
      <c r="E177" s="230" t="s">
        <v>4063</v>
      </c>
      <c r="F177" s="231" t="s">
        <v>4022</v>
      </c>
      <c r="G177" s="232" t="s">
        <v>174</v>
      </c>
      <c r="H177" s="233">
        <v>20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241</v>
      </c>
      <c r="AT177" s="241" t="s">
        <v>237</v>
      </c>
      <c r="AU177" s="241" t="s">
        <v>86</v>
      </c>
      <c r="AY177" s="18" t="s">
        <v>235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241</v>
      </c>
      <c r="BM177" s="241" t="s">
        <v>717</v>
      </c>
    </row>
    <row r="178" s="2" customFormat="1" ht="21.75" customHeight="1">
      <c r="A178" s="39"/>
      <c r="B178" s="40"/>
      <c r="C178" s="229" t="s">
        <v>493</v>
      </c>
      <c r="D178" s="229" t="s">
        <v>237</v>
      </c>
      <c r="E178" s="230" t="s">
        <v>6366</v>
      </c>
      <c r="F178" s="231" t="s">
        <v>4024</v>
      </c>
      <c r="G178" s="232" t="s">
        <v>174</v>
      </c>
      <c r="H178" s="233">
        <v>20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241</v>
      </c>
      <c r="AT178" s="241" t="s">
        <v>237</v>
      </c>
      <c r="AU178" s="241" t="s">
        <v>86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241</v>
      </c>
      <c r="BM178" s="241" t="s">
        <v>739</v>
      </c>
    </row>
    <row r="179" s="2" customFormat="1" ht="24.15" customHeight="1">
      <c r="A179" s="39"/>
      <c r="B179" s="40"/>
      <c r="C179" s="229" t="s">
        <v>498</v>
      </c>
      <c r="D179" s="229" t="s">
        <v>237</v>
      </c>
      <c r="E179" s="230" t="s">
        <v>6367</v>
      </c>
      <c r="F179" s="231" t="s">
        <v>4026</v>
      </c>
      <c r="G179" s="232" t="s">
        <v>4027</v>
      </c>
      <c r="H179" s="233">
        <v>0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241</v>
      </c>
      <c r="AT179" s="241" t="s">
        <v>237</v>
      </c>
      <c r="AU179" s="241" t="s">
        <v>86</v>
      </c>
      <c r="AY179" s="18" t="s">
        <v>235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241</v>
      </c>
      <c r="BM179" s="241" t="s">
        <v>756</v>
      </c>
    </row>
    <row r="180" s="2" customFormat="1" ht="24.15" customHeight="1">
      <c r="A180" s="39"/>
      <c r="B180" s="40"/>
      <c r="C180" s="229" t="s">
        <v>503</v>
      </c>
      <c r="D180" s="229" t="s">
        <v>237</v>
      </c>
      <c r="E180" s="230" t="s">
        <v>6368</v>
      </c>
      <c r="F180" s="231" t="s">
        <v>4029</v>
      </c>
      <c r="G180" s="232" t="s">
        <v>4030</v>
      </c>
      <c r="H180" s="313"/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241</v>
      </c>
      <c r="AT180" s="241" t="s">
        <v>237</v>
      </c>
      <c r="AU180" s="241" t="s">
        <v>86</v>
      </c>
      <c r="AY180" s="18" t="s">
        <v>235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241</v>
      </c>
      <c r="BM180" s="241" t="s">
        <v>769</v>
      </c>
    </row>
    <row r="181" s="12" customFormat="1" ht="22.8" customHeight="1">
      <c r="A181" s="12"/>
      <c r="B181" s="213"/>
      <c r="C181" s="214"/>
      <c r="D181" s="215" t="s">
        <v>76</v>
      </c>
      <c r="E181" s="227" t="s">
        <v>6369</v>
      </c>
      <c r="F181" s="227" t="s">
        <v>6370</v>
      </c>
      <c r="G181" s="214"/>
      <c r="H181" s="214"/>
      <c r="I181" s="217"/>
      <c r="J181" s="228">
        <f>BK181</f>
        <v>0</v>
      </c>
      <c r="K181" s="214"/>
      <c r="L181" s="219"/>
      <c r="M181" s="220"/>
      <c r="N181" s="221"/>
      <c r="O181" s="221"/>
      <c r="P181" s="222">
        <f>SUM(P182:P187)</f>
        <v>0</v>
      </c>
      <c r="Q181" s="221"/>
      <c r="R181" s="222">
        <f>SUM(R182:R187)</f>
        <v>0</v>
      </c>
      <c r="S181" s="221"/>
      <c r="T181" s="223">
        <f>SUM(T182:T187)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24" t="s">
        <v>84</v>
      </c>
      <c r="AT181" s="225" t="s">
        <v>76</v>
      </c>
      <c r="AU181" s="225" t="s">
        <v>84</v>
      </c>
      <c r="AY181" s="224" t="s">
        <v>235</v>
      </c>
      <c r="BK181" s="226">
        <f>SUM(BK182:BK187)</f>
        <v>0</v>
      </c>
    </row>
    <row r="182" s="2" customFormat="1" ht="24.15" customHeight="1">
      <c r="A182" s="39"/>
      <c r="B182" s="40"/>
      <c r="C182" s="229" t="s">
        <v>508</v>
      </c>
      <c r="D182" s="229" t="s">
        <v>237</v>
      </c>
      <c r="E182" s="230" t="s">
        <v>6371</v>
      </c>
      <c r="F182" s="231" t="s">
        <v>6372</v>
      </c>
      <c r="G182" s="232" t="s">
        <v>174</v>
      </c>
      <c r="H182" s="233">
        <v>30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241</v>
      </c>
      <c r="AT182" s="241" t="s">
        <v>237</v>
      </c>
      <c r="AU182" s="241" t="s">
        <v>86</v>
      </c>
      <c r="AY182" s="18" t="s">
        <v>235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241</v>
      </c>
      <c r="BM182" s="241" t="s">
        <v>777</v>
      </c>
    </row>
    <row r="183" s="2" customFormat="1" ht="21.75" customHeight="1">
      <c r="A183" s="39"/>
      <c r="B183" s="40"/>
      <c r="C183" s="229" t="s">
        <v>513</v>
      </c>
      <c r="D183" s="229" t="s">
        <v>237</v>
      </c>
      <c r="E183" s="230" t="s">
        <v>6373</v>
      </c>
      <c r="F183" s="231" t="s">
        <v>6374</v>
      </c>
      <c r="G183" s="232" t="s">
        <v>1194</v>
      </c>
      <c r="H183" s="233">
        <v>2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241</v>
      </c>
      <c r="AT183" s="241" t="s">
        <v>237</v>
      </c>
      <c r="AU183" s="241" t="s">
        <v>86</v>
      </c>
      <c r="AY183" s="18" t="s">
        <v>235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241</v>
      </c>
      <c r="BM183" s="241" t="s">
        <v>790</v>
      </c>
    </row>
    <row r="184" s="2" customFormat="1" ht="24.15" customHeight="1">
      <c r="A184" s="39"/>
      <c r="B184" s="40"/>
      <c r="C184" s="229" t="s">
        <v>517</v>
      </c>
      <c r="D184" s="229" t="s">
        <v>237</v>
      </c>
      <c r="E184" s="230" t="s">
        <v>6375</v>
      </c>
      <c r="F184" s="231" t="s">
        <v>6376</v>
      </c>
      <c r="G184" s="232" t="s">
        <v>174</v>
      </c>
      <c r="H184" s="233">
        <v>30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241</v>
      </c>
      <c r="AT184" s="241" t="s">
        <v>237</v>
      </c>
      <c r="AU184" s="241" t="s">
        <v>86</v>
      </c>
      <c r="AY184" s="18" t="s">
        <v>235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241</v>
      </c>
      <c r="BM184" s="241" t="s">
        <v>799</v>
      </c>
    </row>
    <row r="185" s="2" customFormat="1" ht="16.5" customHeight="1">
      <c r="A185" s="39"/>
      <c r="B185" s="40"/>
      <c r="C185" s="229" t="s">
        <v>524</v>
      </c>
      <c r="D185" s="229" t="s">
        <v>237</v>
      </c>
      <c r="E185" s="230" t="s">
        <v>6377</v>
      </c>
      <c r="F185" s="231" t="s">
        <v>6378</v>
      </c>
      <c r="G185" s="232" t="s">
        <v>240</v>
      </c>
      <c r="H185" s="233">
        <v>6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241</v>
      </c>
      <c r="AT185" s="241" t="s">
        <v>237</v>
      </c>
      <c r="AU185" s="241" t="s">
        <v>86</v>
      </c>
      <c r="AY185" s="18" t="s">
        <v>235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241</v>
      </c>
      <c r="BM185" s="241" t="s">
        <v>811</v>
      </c>
    </row>
    <row r="186" s="2" customFormat="1" ht="24.15" customHeight="1">
      <c r="A186" s="39"/>
      <c r="B186" s="40"/>
      <c r="C186" s="229" t="s">
        <v>529</v>
      </c>
      <c r="D186" s="229" t="s">
        <v>237</v>
      </c>
      <c r="E186" s="230" t="s">
        <v>6363</v>
      </c>
      <c r="F186" s="231" t="s">
        <v>6364</v>
      </c>
      <c r="G186" s="232" t="s">
        <v>720</v>
      </c>
      <c r="H186" s="233">
        <v>40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241</v>
      </c>
      <c r="AT186" s="241" t="s">
        <v>237</v>
      </c>
      <c r="AU186" s="241" t="s">
        <v>86</v>
      </c>
      <c r="AY186" s="18" t="s">
        <v>235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241</v>
      </c>
      <c r="BM186" s="241" t="s">
        <v>820</v>
      </c>
    </row>
    <row r="187" s="2" customFormat="1" ht="24.15" customHeight="1">
      <c r="A187" s="39"/>
      <c r="B187" s="40"/>
      <c r="C187" s="229" t="s">
        <v>534</v>
      </c>
      <c r="D187" s="229" t="s">
        <v>237</v>
      </c>
      <c r="E187" s="230" t="s">
        <v>6368</v>
      </c>
      <c r="F187" s="231" t="s">
        <v>4029</v>
      </c>
      <c r="G187" s="232" t="s">
        <v>4030</v>
      </c>
      <c r="H187" s="313"/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241</v>
      </c>
      <c r="AT187" s="241" t="s">
        <v>237</v>
      </c>
      <c r="AU187" s="241" t="s">
        <v>86</v>
      </c>
      <c r="AY187" s="18" t="s">
        <v>235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241</v>
      </c>
      <c r="BM187" s="241" t="s">
        <v>829</v>
      </c>
    </row>
    <row r="188" s="12" customFormat="1" ht="22.8" customHeight="1">
      <c r="A188" s="12"/>
      <c r="B188" s="213"/>
      <c r="C188" s="214"/>
      <c r="D188" s="215" t="s">
        <v>76</v>
      </c>
      <c r="E188" s="227" t="s">
        <v>6379</v>
      </c>
      <c r="F188" s="227" t="s">
        <v>6380</v>
      </c>
      <c r="G188" s="214"/>
      <c r="H188" s="214"/>
      <c r="I188" s="217"/>
      <c r="J188" s="228">
        <f>BK188</f>
        <v>0</v>
      </c>
      <c r="K188" s="214"/>
      <c r="L188" s="219"/>
      <c r="M188" s="220"/>
      <c r="N188" s="221"/>
      <c r="O188" s="221"/>
      <c r="P188" s="222">
        <f>SUM(P189:P197)</f>
        <v>0</v>
      </c>
      <c r="Q188" s="221"/>
      <c r="R188" s="222">
        <f>SUM(R189:R197)</f>
        <v>0</v>
      </c>
      <c r="S188" s="221"/>
      <c r="T188" s="223">
        <f>SUM(T189:T197)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24" t="s">
        <v>84</v>
      </c>
      <c r="AT188" s="225" t="s">
        <v>76</v>
      </c>
      <c r="AU188" s="225" t="s">
        <v>84</v>
      </c>
      <c r="AY188" s="224" t="s">
        <v>235</v>
      </c>
      <c r="BK188" s="226">
        <f>SUM(BK189:BK197)</f>
        <v>0</v>
      </c>
    </row>
    <row r="189" s="2" customFormat="1" ht="21.75" customHeight="1">
      <c r="A189" s="39"/>
      <c r="B189" s="40"/>
      <c r="C189" s="229" t="s">
        <v>538</v>
      </c>
      <c r="D189" s="229" t="s">
        <v>237</v>
      </c>
      <c r="E189" s="230" t="s">
        <v>6381</v>
      </c>
      <c r="F189" s="231" t="s">
        <v>6382</v>
      </c>
      <c r="G189" s="232" t="s">
        <v>4069</v>
      </c>
      <c r="H189" s="233">
        <v>1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241</v>
      </c>
      <c r="AT189" s="241" t="s">
        <v>237</v>
      </c>
      <c r="AU189" s="241" t="s">
        <v>86</v>
      </c>
      <c r="AY189" s="18" t="s">
        <v>235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241</v>
      </c>
      <c r="BM189" s="241" t="s">
        <v>839</v>
      </c>
    </row>
    <row r="190" s="2" customFormat="1" ht="24.15" customHeight="1">
      <c r="A190" s="39"/>
      <c r="B190" s="40"/>
      <c r="C190" s="229" t="s">
        <v>543</v>
      </c>
      <c r="D190" s="229" t="s">
        <v>237</v>
      </c>
      <c r="E190" s="230" t="s">
        <v>6383</v>
      </c>
      <c r="F190" s="231" t="s">
        <v>6384</v>
      </c>
      <c r="G190" s="232" t="s">
        <v>174</v>
      </c>
      <c r="H190" s="233">
        <v>15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241</v>
      </c>
      <c r="AT190" s="241" t="s">
        <v>237</v>
      </c>
      <c r="AU190" s="241" t="s">
        <v>86</v>
      </c>
      <c r="AY190" s="18" t="s">
        <v>235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241</v>
      </c>
      <c r="BM190" s="241" t="s">
        <v>853</v>
      </c>
    </row>
    <row r="191" s="2" customFormat="1" ht="24.15" customHeight="1">
      <c r="A191" s="39"/>
      <c r="B191" s="40"/>
      <c r="C191" s="229" t="s">
        <v>547</v>
      </c>
      <c r="D191" s="229" t="s">
        <v>237</v>
      </c>
      <c r="E191" s="230" t="s">
        <v>6385</v>
      </c>
      <c r="F191" s="231" t="s">
        <v>6386</v>
      </c>
      <c r="G191" s="232" t="s">
        <v>676</v>
      </c>
      <c r="H191" s="233">
        <v>1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241</v>
      </c>
      <c r="AT191" s="241" t="s">
        <v>237</v>
      </c>
      <c r="AU191" s="241" t="s">
        <v>86</v>
      </c>
      <c r="AY191" s="18" t="s">
        <v>235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241</v>
      </c>
      <c r="BM191" s="241" t="s">
        <v>864</v>
      </c>
    </row>
    <row r="192" s="2" customFormat="1" ht="24.15" customHeight="1">
      <c r="A192" s="39"/>
      <c r="B192" s="40"/>
      <c r="C192" s="229" t="s">
        <v>551</v>
      </c>
      <c r="D192" s="229" t="s">
        <v>237</v>
      </c>
      <c r="E192" s="230" t="s">
        <v>6387</v>
      </c>
      <c r="F192" s="231" t="s">
        <v>6388</v>
      </c>
      <c r="G192" s="232" t="s">
        <v>174</v>
      </c>
      <c r="H192" s="233">
        <v>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241</v>
      </c>
      <c r="AT192" s="241" t="s">
        <v>237</v>
      </c>
      <c r="AU192" s="241" t="s">
        <v>86</v>
      </c>
      <c r="AY192" s="18" t="s">
        <v>235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241</v>
      </c>
      <c r="BM192" s="241" t="s">
        <v>873</v>
      </c>
    </row>
    <row r="193" s="2" customFormat="1" ht="21.75" customHeight="1">
      <c r="A193" s="39"/>
      <c r="B193" s="40"/>
      <c r="C193" s="229" t="s">
        <v>556</v>
      </c>
      <c r="D193" s="229" t="s">
        <v>237</v>
      </c>
      <c r="E193" s="230" t="s">
        <v>6366</v>
      </c>
      <c r="F193" s="231" t="s">
        <v>4024</v>
      </c>
      <c r="G193" s="232" t="s">
        <v>174</v>
      </c>
      <c r="H193" s="233">
        <v>15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241</v>
      </c>
      <c r="AT193" s="241" t="s">
        <v>237</v>
      </c>
      <c r="AU193" s="241" t="s">
        <v>86</v>
      </c>
      <c r="AY193" s="18" t="s">
        <v>235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241</v>
      </c>
      <c r="BM193" s="241" t="s">
        <v>883</v>
      </c>
    </row>
    <row r="194" s="2" customFormat="1" ht="21.75" customHeight="1">
      <c r="A194" s="39"/>
      <c r="B194" s="40"/>
      <c r="C194" s="229" t="s">
        <v>563</v>
      </c>
      <c r="D194" s="229" t="s">
        <v>237</v>
      </c>
      <c r="E194" s="230" t="s">
        <v>4099</v>
      </c>
      <c r="F194" s="231" t="s">
        <v>6389</v>
      </c>
      <c r="G194" s="232" t="s">
        <v>174</v>
      </c>
      <c r="H194" s="233">
        <v>15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241</v>
      </c>
      <c r="AT194" s="241" t="s">
        <v>237</v>
      </c>
      <c r="AU194" s="241" t="s">
        <v>86</v>
      </c>
      <c r="AY194" s="18" t="s">
        <v>235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241</v>
      </c>
      <c r="BM194" s="241" t="s">
        <v>891</v>
      </c>
    </row>
    <row r="195" s="2" customFormat="1" ht="16.5" customHeight="1">
      <c r="A195" s="39"/>
      <c r="B195" s="40"/>
      <c r="C195" s="229" t="s">
        <v>567</v>
      </c>
      <c r="D195" s="229" t="s">
        <v>237</v>
      </c>
      <c r="E195" s="230" t="s">
        <v>6390</v>
      </c>
      <c r="F195" s="231" t="s">
        <v>6391</v>
      </c>
      <c r="G195" s="232" t="s">
        <v>1194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241</v>
      </c>
      <c r="AT195" s="241" t="s">
        <v>237</v>
      </c>
      <c r="AU195" s="241" t="s">
        <v>86</v>
      </c>
      <c r="AY195" s="18" t="s">
        <v>235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241</v>
      </c>
      <c r="BM195" s="241" t="s">
        <v>901</v>
      </c>
    </row>
    <row r="196" s="2" customFormat="1" ht="16.5" customHeight="1">
      <c r="A196" s="39"/>
      <c r="B196" s="40"/>
      <c r="C196" s="229" t="s">
        <v>572</v>
      </c>
      <c r="D196" s="229" t="s">
        <v>237</v>
      </c>
      <c r="E196" s="230" t="s">
        <v>6392</v>
      </c>
      <c r="F196" s="231" t="s">
        <v>6393</v>
      </c>
      <c r="G196" s="232" t="s">
        <v>174</v>
      </c>
      <c r="H196" s="233">
        <v>15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241</v>
      </c>
      <c r="AT196" s="241" t="s">
        <v>237</v>
      </c>
      <c r="AU196" s="241" t="s">
        <v>86</v>
      </c>
      <c r="AY196" s="18" t="s">
        <v>235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241</v>
      </c>
      <c r="BM196" s="241" t="s">
        <v>911</v>
      </c>
    </row>
    <row r="197" s="2" customFormat="1" ht="16.5" customHeight="1">
      <c r="A197" s="39"/>
      <c r="B197" s="40"/>
      <c r="C197" s="229" t="s">
        <v>574</v>
      </c>
      <c r="D197" s="229" t="s">
        <v>237</v>
      </c>
      <c r="E197" s="230" t="s">
        <v>4254</v>
      </c>
      <c r="F197" s="231" t="s">
        <v>6394</v>
      </c>
      <c r="G197" s="232" t="s">
        <v>4030</v>
      </c>
      <c r="H197" s="313"/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241</v>
      </c>
      <c r="AT197" s="241" t="s">
        <v>237</v>
      </c>
      <c r="AU197" s="241" t="s">
        <v>86</v>
      </c>
      <c r="AY197" s="18" t="s">
        <v>235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241</v>
      </c>
      <c r="BM197" s="241" t="s">
        <v>923</v>
      </c>
    </row>
    <row r="198" s="12" customFormat="1" ht="22.8" customHeight="1">
      <c r="A198" s="12"/>
      <c r="B198" s="213"/>
      <c r="C198" s="214"/>
      <c r="D198" s="215" t="s">
        <v>76</v>
      </c>
      <c r="E198" s="227" t="s">
        <v>6395</v>
      </c>
      <c r="F198" s="227" t="s">
        <v>4241</v>
      </c>
      <c r="G198" s="214"/>
      <c r="H198" s="214"/>
      <c r="I198" s="217"/>
      <c r="J198" s="228">
        <f>BK198</f>
        <v>0</v>
      </c>
      <c r="K198" s="214"/>
      <c r="L198" s="219"/>
      <c r="M198" s="220"/>
      <c r="N198" s="221"/>
      <c r="O198" s="221"/>
      <c r="P198" s="222">
        <f>SUM(P199:P202)</f>
        <v>0</v>
      </c>
      <c r="Q198" s="221"/>
      <c r="R198" s="222">
        <f>SUM(R199:R202)</f>
        <v>0</v>
      </c>
      <c r="S198" s="221"/>
      <c r="T198" s="223">
        <f>SUM(T199:T202)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84</v>
      </c>
      <c r="AT198" s="225" t="s">
        <v>76</v>
      </c>
      <c r="AU198" s="225" t="s">
        <v>84</v>
      </c>
      <c r="AY198" s="224" t="s">
        <v>235</v>
      </c>
      <c r="BK198" s="226">
        <f>SUM(BK199:BK202)</f>
        <v>0</v>
      </c>
    </row>
    <row r="199" s="2" customFormat="1" ht="24.15" customHeight="1">
      <c r="A199" s="39"/>
      <c r="B199" s="40"/>
      <c r="C199" s="229" t="s">
        <v>581</v>
      </c>
      <c r="D199" s="229" t="s">
        <v>237</v>
      </c>
      <c r="E199" s="230" t="s">
        <v>4242</v>
      </c>
      <c r="F199" s="231" t="s">
        <v>4243</v>
      </c>
      <c r="G199" s="232" t="s">
        <v>174</v>
      </c>
      <c r="H199" s="233">
        <v>20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241</v>
      </c>
      <c r="AT199" s="241" t="s">
        <v>237</v>
      </c>
      <c r="AU199" s="241" t="s">
        <v>86</v>
      </c>
      <c r="AY199" s="18" t="s">
        <v>235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241</v>
      </c>
      <c r="BM199" s="241" t="s">
        <v>933</v>
      </c>
    </row>
    <row r="200" s="2" customFormat="1" ht="16.5" customHeight="1">
      <c r="A200" s="39"/>
      <c r="B200" s="40"/>
      <c r="C200" s="229" t="s">
        <v>584</v>
      </c>
      <c r="D200" s="229" t="s">
        <v>237</v>
      </c>
      <c r="E200" s="230" t="s">
        <v>4244</v>
      </c>
      <c r="F200" s="231" t="s">
        <v>4245</v>
      </c>
      <c r="G200" s="232" t="s">
        <v>174</v>
      </c>
      <c r="H200" s="233">
        <v>20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241</v>
      </c>
      <c r="AT200" s="241" t="s">
        <v>237</v>
      </c>
      <c r="AU200" s="241" t="s">
        <v>86</v>
      </c>
      <c r="AY200" s="18" t="s">
        <v>235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241</v>
      </c>
      <c r="BM200" s="241" t="s">
        <v>942</v>
      </c>
    </row>
    <row r="201" s="2" customFormat="1" ht="24.15" customHeight="1">
      <c r="A201" s="39"/>
      <c r="B201" s="40"/>
      <c r="C201" s="229" t="s">
        <v>590</v>
      </c>
      <c r="D201" s="229" t="s">
        <v>237</v>
      </c>
      <c r="E201" s="230" t="s">
        <v>4246</v>
      </c>
      <c r="F201" s="231" t="s">
        <v>4247</v>
      </c>
      <c r="G201" s="232" t="s">
        <v>174</v>
      </c>
      <c r="H201" s="233">
        <v>20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241</v>
      </c>
      <c r="AT201" s="241" t="s">
        <v>237</v>
      </c>
      <c r="AU201" s="241" t="s">
        <v>86</v>
      </c>
      <c r="AY201" s="18" t="s">
        <v>235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241</v>
      </c>
      <c r="BM201" s="241" t="s">
        <v>950</v>
      </c>
    </row>
    <row r="202" s="2" customFormat="1" ht="24.15" customHeight="1">
      <c r="A202" s="39"/>
      <c r="B202" s="40"/>
      <c r="C202" s="229" t="s">
        <v>596</v>
      </c>
      <c r="D202" s="229" t="s">
        <v>237</v>
      </c>
      <c r="E202" s="230" t="s">
        <v>6396</v>
      </c>
      <c r="F202" s="231" t="s">
        <v>4255</v>
      </c>
      <c r="G202" s="232" t="s">
        <v>4030</v>
      </c>
      <c r="H202" s="313"/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241</v>
      </c>
      <c r="AT202" s="241" t="s">
        <v>237</v>
      </c>
      <c r="AU202" s="241" t="s">
        <v>86</v>
      </c>
      <c r="AY202" s="18" t="s">
        <v>235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241</v>
      </c>
      <c r="BM202" s="241" t="s">
        <v>958</v>
      </c>
    </row>
    <row r="203" s="12" customFormat="1" ht="22.8" customHeight="1">
      <c r="A203" s="12"/>
      <c r="B203" s="213"/>
      <c r="C203" s="214"/>
      <c r="D203" s="215" t="s">
        <v>76</v>
      </c>
      <c r="E203" s="227" t="s">
        <v>4262</v>
      </c>
      <c r="F203" s="227" t="s">
        <v>4263</v>
      </c>
      <c r="G203" s="214"/>
      <c r="H203" s="214"/>
      <c r="I203" s="217"/>
      <c r="J203" s="228">
        <f>BK203</f>
        <v>0</v>
      </c>
      <c r="K203" s="214"/>
      <c r="L203" s="219"/>
      <c r="M203" s="220"/>
      <c r="N203" s="221"/>
      <c r="O203" s="221"/>
      <c r="P203" s="222">
        <f>SUM(P204:P206)</f>
        <v>0</v>
      </c>
      <c r="Q203" s="221"/>
      <c r="R203" s="222">
        <f>SUM(R204:R206)</f>
        <v>0</v>
      </c>
      <c r="S203" s="221"/>
      <c r="T203" s="223">
        <f>SUM(T204:T206)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24" t="s">
        <v>84</v>
      </c>
      <c r="AT203" s="225" t="s">
        <v>76</v>
      </c>
      <c r="AU203" s="225" t="s">
        <v>84</v>
      </c>
      <c r="AY203" s="224" t="s">
        <v>235</v>
      </c>
      <c r="BK203" s="226">
        <f>SUM(BK204:BK206)</f>
        <v>0</v>
      </c>
    </row>
    <row r="204" s="2" customFormat="1" ht="24.15" customHeight="1">
      <c r="A204" s="39"/>
      <c r="B204" s="40"/>
      <c r="C204" s="229" t="s">
        <v>617</v>
      </c>
      <c r="D204" s="229" t="s">
        <v>237</v>
      </c>
      <c r="E204" s="230" t="s">
        <v>4264</v>
      </c>
      <c r="F204" s="231" t="s">
        <v>4265</v>
      </c>
      <c r="G204" s="232" t="s">
        <v>720</v>
      </c>
      <c r="H204" s="233">
        <v>80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241</v>
      </c>
      <c r="AT204" s="241" t="s">
        <v>237</v>
      </c>
      <c r="AU204" s="241" t="s">
        <v>86</v>
      </c>
      <c r="AY204" s="18" t="s">
        <v>235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241</v>
      </c>
      <c r="BM204" s="241" t="s">
        <v>968</v>
      </c>
    </row>
    <row r="205" s="2" customFormat="1" ht="16.5" customHeight="1">
      <c r="A205" s="39"/>
      <c r="B205" s="40"/>
      <c r="C205" s="229" t="s">
        <v>623</v>
      </c>
      <c r="D205" s="229" t="s">
        <v>237</v>
      </c>
      <c r="E205" s="230" t="s">
        <v>4267</v>
      </c>
      <c r="F205" s="231" t="s">
        <v>4268</v>
      </c>
      <c r="G205" s="232" t="s">
        <v>4069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241</v>
      </c>
      <c r="AT205" s="241" t="s">
        <v>237</v>
      </c>
      <c r="AU205" s="241" t="s">
        <v>86</v>
      </c>
      <c r="AY205" s="18" t="s">
        <v>235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241</v>
      </c>
      <c r="BM205" s="241" t="s">
        <v>975</v>
      </c>
    </row>
    <row r="206" s="2" customFormat="1" ht="16.5" customHeight="1">
      <c r="A206" s="39"/>
      <c r="B206" s="40"/>
      <c r="C206" s="229" t="s">
        <v>627</v>
      </c>
      <c r="D206" s="229" t="s">
        <v>237</v>
      </c>
      <c r="E206" s="230" t="s">
        <v>4273</v>
      </c>
      <c r="F206" s="231" t="s">
        <v>4274</v>
      </c>
      <c r="G206" s="232" t="s">
        <v>720</v>
      </c>
      <c r="H206" s="233">
        <v>10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241</v>
      </c>
      <c r="AT206" s="241" t="s">
        <v>237</v>
      </c>
      <c r="AU206" s="241" t="s">
        <v>86</v>
      </c>
      <c r="AY206" s="18" t="s">
        <v>235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241</v>
      </c>
      <c r="BM206" s="241" t="s">
        <v>984</v>
      </c>
    </row>
    <row r="207" s="12" customFormat="1" ht="22.8" customHeight="1">
      <c r="A207" s="12"/>
      <c r="B207" s="213"/>
      <c r="C207" s="214"/>
      <c r="D207" s="215" t="s">
        <v>76</v>
      </c>
      <c r="E207" s="227" t="s">
        <v>4282</v>
      </c>
      <c r="F207" s="227" t="s">
        <v>4283</v>
      </c>
      <c r="G207" s="214"/>
      <c r="H207" s="214"/>
      <c r="I207" s="217"/>
      <c r="J207" s="228">
        <f>BK207</f>
        <v>0</v>
      </c>
      <c r="K207" s="214"/>
      <c r="L207" s="219"/>
      <c r="M207" s="220"/>
      <c r="N207" s="221"/>
      <c r="O207" s="221"/>
      <c r="P207" s="222">
        <f>SUM(P208:P210)</f>
        <v>0</v>
      </c>
      <c r="Q207" s="221"/>
      <c r="R207" s="222">
        <f>SUM(R208:R210)</f>
        <v>0</v>
      </c>
      <c r="S207" s="221"/>
      <c r="T207" s="223">
        <f>SUM(T208:T210)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24" t="s">
        <v>84</v>
      </c>
      <c r="AT207" s="225" t="s">
        <v>76</v>
      </c>
      <c r="AU207" s="225" t="s">
        <v>84</v>
      </c>
      <c r="AY207" s="224" t="s">
        <v>235</v>
      </c>
      <c r="BK207" s="226">
        <f>SUM(BK208:BK210)</f>
        <v>0</v>
      </c>
    </row>
    <row r="208" s="2" customFormat="1" ht="37.8" customHeight="1">
      <c r="A208" s="39"/>
      <c r="B208" s="40"/>
      <c r="C208" s="229" t="s">
        <v>631</v>
      </c>
      <c r="D208" s="229" t="s">
        <v>237</v>
      </c>
      <c r="E208" s="230" t="s">
        <v>4284</v>
      </c>
      <c r="F208" s="231" t="s">
        <v>4285</v>
      </c>
      <c r="G208" s="232" t="s">
        <v>1</v>
      </c>
      <c r="H208" s="233">
        <v>0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241</v>
      </c>
      <c r="AT208" s="241" t="s">
        <v>237</v>
      </c>
      <c r="AU208" s="241" t="s">
        <v>86</v>
      </c>
      <c r="AY208" s="18" t="s">
        <v>235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241</v>
      </c>
      <c r="BM208" s="241" t="s">
        <v>994</v>
      </c>
    </row>
    <row r="209" s="2" customFormat="1" ht="24.15" customHeight="1">
      <c r="A209" s="39"/>
      <c r="B209" s="40"/>
      <c r="C209" s="229" t="s">
        <v>635</v>
      </c>
      <c r="D209" s="229" t="s">
        <v>237</v>
      </c>
      <c r="E209" s="230" t="s">
        <v>4288</v>
      </c>
      <c r="F209" s="231" t="s">
        <v>4289</v>
      </c>
      <c r="G209" s="232" t="s">
        <v>174</v>
      </c>
      <c r="H209" s="233">
        <v>430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241</v>
      </c>
      <c r="AT209" s="241" t="s">
        <v>237</v>
      </c>
      <c r="AU209" s="241" t="s">
        <v>86</v>
      </c>
      <c r="AY209" s="18" t="s">
        <v>235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241</v>
      </c>
      <c r="BM209" s="241" t="s">
        <v>1005</v>
      </c>
    </row>
    <row r="210" s="2" customFormat="1" ht="24.15" customHeight="1">
      <c r="A210" s="39"/>
      <c r="B210" s="40"/>
      <c r="C210" s="229" t="s">
        <v>639</v>
      </c>
      <c r="D210" s="229" t="s">
        <v>237</v>
      </c>
      <c r="E210" s="230" t="s">
        <v>4291</v>
      </c>
      <c r="F210" s="231" t="s">
        <v>4292</v>
      </c>
      <c r="G210" s="232" t="s">
        <v>4027</v>
      </c>
      <c r="H210" s="233">
        <v>1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241</v>
      </c>
      <c r="AT210" s="241" t="s">
        <v>237</v>
      </c>
      <c r="AU210" s="241" t="s">
        <v>86</v>
      </c>
      <c r="AY210" s="18" t="s">
        <v>235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241</v>
      </c>
      <c r="BM210" s="241" t="s">
        <v>1013</v>
      </c>
    </row>
    <row r="211" s="12" customFormat="1" ht="22.8" customHeight="1">
      <c r="A211" s="12"/>
      <c r="B211" s="213"/>
      <c r="C211" s="214"/>
      <c r="D211" s="215" t="s">
        <v>76</v>
      </c>
      <c r="E211" s="227" t="s">
        <v>137</v>
      </c>
      <c r="F211" s="227" t="s">
        <v>138</v>
      </c>
      <c r="G211" s="214"/>
      <c r="H211" s="214"/>
      <c r="I211" s="217"/>
      <c r="J211" s="228">
        <f>BK211</f>
        <v>0</v>
      </c>
      <c r="K211" s="214"/>
      <c r="L211" s="219"/>
      <c r="M211" s="220"/>
      <c r="N211" s="221"/>
      <c r="O211" s="221"/>
      <c r="P211" s="222">
        <f>P212</f>
        <v>0</v>
      </c>
      <c r="Q211" s="221"/>
      <c r="R211" s="222">
        <f>R212</f>
        <v>0</v>
      </c>
      <c r="S211" s="221"/>
      <c r="T211" s="223">
        <f>T212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4" t="s">
        <v>263</v>
      </c>
      <c r="AT211" s="225" t="s">
        <v>76</v>
      </c>
      <c r="AU211" s="225" t="s">
        <v>84</v>
      </c>
      <c r="AY211" s="224" t="s">
        <v>235</v>
      </c>
      <c r="BK211" s="226">
        <f>BK212</f>
        <v>0</v>
      </c>
    </row>
    <row r="212" s="2" customFormat="1" ht="16.5" customHeight="1">
      <c r="A212" s="39"/>
      <c r="B212" s="40"/>
      <c r="C212" s="229" t="s">
        <v>643</v>
      </c>
      <c r="D212" s="229" t="s">
        <v>237</v>
      </c>
      <c r="E212" s="230" t="s">
        <v>4279</v>
      </c>
      <c r="F212" s="231" t="s">
        <v>4280</v>
      </c>
      <c r="G212" s="232" t="s">
        <v>4030</v>
      </c>
      <c r="H212" s="313"/>
      <c r="I212" s="234"/>
      <c r="J212" s="235">
        <f>ROUND(I212*H212,2)</f>
        <v>0</v>
      </c>
      <c r="K212" s="236"/>
      <c r="L212" s="45"/>
      <c r="M212" s="305" t="s">
        <v>1</v>
      </c>
      <c r="N212" s="306" t="s">
        <v>42</v>
      </c>
      <c r="O212" s="307"/>
      <c r="P212" s="308">
        <f>O212*H212</f>
        <v>0</v>
      </c>
      <c r="Q212" s="308">
        <v>0</v>
      </c>
      <c r="R212" s="308">
        <f>Q212*H212</f>
        <v>0</v>
      </c>
      <c r="S212" s="308">
        <v>0</v>
      </c>
      <c r="T212" s="309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241</v>
      </c>
      <c r="AT212" s="241" t="s">
        <v>237</v>
      </c>
      <c r="AU212" s="241" t="s">
        <v>86</v>
      </c>
      <c r="AY212" s="18" t="s">
        <v>235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241</v>
      </c>
      <c r="BM212" s="241" t="s">
        <v>1023</v>
      </c>
    </row>
    <row r="213" s="2" customFormat="1" ht="6.96" customHeight="1">
      <c r="A213" s="39"/>
      <c r="B213" s="67"/>
      <c r="C213" s="68"/>
      <c r="D213" s="68"/>
      <c r="E213" s="68"/>
      <c r="F213" s="68"/>
      <c r="G213" s="68"/>
      <c r="H213" s="68"/>
      <c r="I213" s="68"/>
      <c r="J213" s="68"/>
      <c r="K213" s="68"/>
      <c r="L213" s="45"/>
      <c r="M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</sheetData>
  <sheetProtection sheet="1" autoFilter="0" formatColumns="0" formatRows="0" objects="1" scenarios="1" spinCount="100000" saltValue="xL/uiJrYrGT9IFKAd8dIOBKKyHHjuoJxqztN6O2rIwR9UrWa5jO/MSAMXeUtfgSTIz6sLAGMmzP4955dzQwyrg==" hashValue="lrnviOKFy+aUJM93Z8vFFu4dtCeqPvnoW6pAxGi/W+UQLjAwxaZ+QQ4+nkVbEjk+/TBoHcQR7/BWD9liWEzXyw==" algorithmName="SHA-512" password="CC35"/>
  <autoFilter ref="C130:K21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3977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ROUND((SUM(BE121:BE133)),  2)</f>
        <v>0</v>
      </c>
      <c r="G35" s="39"/>
      <c r="H35" s="39"/>
      <c r="I35" s="166">
        <v>0.20999999999999999</v>
      </c>
      <c r="J35" s="165">
        <f>ROUND(((SUM(BE121:BE133))*I35),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ROUND((SUM(BF121:BF133)),  2)</f>
        <v>0</v>
      </c>
      <c r="G36" s="39"/>
      <c r="H36" s="39"/>
      <c r="I36" s="166">
        <v>0.12</v>
      </c>
      <c r="J36" s="165">
        <f>ROUND(((SUM(BF121:BF133))*I36),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ROUND((SUM(BG121:BG133)),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ROUND((SUM(BH121:BH133)),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ROUND((SUM(BI121:BI133)),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6397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220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178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181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184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České Budějovice</v>
      </c>
      <c r="G115" s="41"/>
      <c r="H115" s="41"/>
      <c r="I115" s="33" t="s">
        <v>22</v>
      </c>
      <c r="J115" s="80" t="str">
        <f>IF(J14="","",J14)</f>
        <v>13. 6. 2025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30</v>
      </c>
      <c r="J117" s="37" t="str">
        <f>E23</f>
        <v>AGP nova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IF(E20="","",E20)</f>
        <v>Vyplň údaj</v>
      </c>
      <c r="G118" s="41"/>
      <c r="H118" s="41"/>
      <c r="I118" s="33" t="s">
        <v>33</v>
      </c>
      <c r="J118" s="37" t="str">
        <f>E26</f>
        <v>QSB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221</v>
      </c>
      <c r="D120" s="204" t="s">
        <v>62</v>
      </c>
      <c r="E120" s="204" t="s">
        <v>58</v>
      </c>
      <c r="F120" s="204" t="s">
        <v>59</v>
      </c>
      <c r="G120" s="204" t="s">
        <v>222</v>
      </c>
      <c r="H120" s="204" t="s">
        <v>223</v>
      </c>
      <c r="I120" s="204" t="s">
        <v>224</v>
      </c>
      <c r="J120" s="205" t="s">
        <v>192</v>
      </c>
      <c r="K120" s="206" t="s">
        <v>225</v>
      </c>
      <c r="L120" s="207"/>
      <c r="M120" s="101" t="s">
        <v>1</v>
      </c>
      <c r="N120" s="102" t="s">
        <v>41</v>
      </c>
      <c r="O120" s="102" t="s">
        <v>226</v>
      </c>
      <c r="P120" s="102" t="s">
        <v>227</v>
      </c>
      <c r="Q120" s="102" t="s">
        <v>228</v>
      </c>
      <c r="R120" s="102" t="s">
        <v>229</v>
      </c>
      <c r="S120" s="102" t="s">
        <v>230</v>
      </c>
      <c r="T120" s="103" t="s">
        <v>231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232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76</v>
      </c>
      <c r="AU121" s="18" t="s">
        <v>194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76</v>
      </c>
      <c r="E122" s="216" t="s">
        <v>6398</v>
      </c>
      <c r="F122" s="216" t="s">
        <v>6399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SUM(P123:P133)</f>
        <v>0</v>
      </c>
      <c r="Q122" s="221"/>
      <c r="R122" s="222">
        <f>SUM(R123:R133)</f>
        <v>0</v>
      </c>
      <c r="S122" s="221"/>
      <c r="T122" s="223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84</v>
      </c>
      <c r="AT122" s="225" t="s">
        <v>76</v>
      </c>
      <c r="AU122" s="225" t="s">
        <v>77</v>
      </c>
      <c r="AY122" s="224" t="s">
        <v>235</v>
      </c>
      <c r="BK122" s="226">
        <f>SUM(BK123:BK133)</f>
        <v>0</v>
      </c>
    </row>
    <row r="123" s="2" customFormat="1" ht="16.5" customHeight="1">
      <c r="A123" s="39"/>
      <c r="B123" s="40"/>
      <c r="C123" s="229" t="s">
        <v>84</v>
      </c>
      <c r="D123" s="229" t="s">
        <v>237</v>
      </c>
      <c r="E123" s="230" t="s">
        <v>6400</v>
      </c>
      <c r="F123" s="231" t="s">
        <v>6401</v>
      </c>
      <c r="G123" s="232" t="s">
        <v>4069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42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6402</v>
      </c>
      <c r="AT123" s="241" t="s">
        <v>237</v>
      </c>
      <c r="AU123" s="241" t="s">
        <v>84</v>
      </c>
      <c r="AY123" s="18" t="s">
        <v>235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84</v>
      </c>
      <c r="BK123" s="242">
        <f>ROUND(I123*H123,2)</f>
        <v>0</v>
      </c>
      <c r="BL123" s="18" t="s">
        <v>6402</v>
      </c>
      <c r="BM123" s="241" t="s">
        <v>6403</v>
      </c>
    </row>
    <row r="124" s="2" customFormat="1" ht="16.5" customHeight="1">
      <c r="A124" s="39"/>
      <c r="B124" s="40"/>
      <c r="C124" s="229" t="s">
        <v>86</v>
      </c>
      <c r="D124" s="229" t="s">
        <v>237</v>
      </c>
      <c r="E124" s="230" t="s">
        <v>6404</v>
      </c>
      <c r="F124" s="231" t="s">
        <v>6405</v>
      </c>
      <c r="G124" s="232" t="s">
        <v>4069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6402</v>
      </c>
      <c r="AT124" s="241" t="s">
        <v>237</v>
      </c>
      <c r="AU124" s="241" t="s">
        <v>84</v>
      </c>
      <c r="AY124" s="18" t="s">
        <v>235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6402</v>
      </c>
      <c r="BM124" s="241" t="s">
        <v>6406</v>
      </c>
    </row>
    <row r="125" s="2" customFormat="1" ht="16.5" customHeight="1">
      <c r="A125" s="39"/>
      <c r="B125" s="40"/>
      <c r="C125" s="229" t="s">
        <v>250</v>
      </c>
      <c r="D125" s="229" t="s">
        <v>237</v>
      </c>
      <c r="E125" s="230" t="s">
        <v>6407</v>
      </c>
      <c r="F125" s="231" t="s">
        <v>6408</v>
      </c>
      <c r="G125" s="232" t="s">
        <v>4069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6402</v>
      </c>
      <c r="AT125" s="241" t="s">
        <v>237</v>
      </c>
      <c r="AU125" s="241" t="s">
        <v>84</v>
      </c>
      <c r="AY125" s="18" t="s">
        <v>235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6402</v>
      </c>
      <c r="BM125" s="241" t="s">
        <v>6409</v>
      </c>
    </row>
    <row r="126" s="2" customFormat="1" ht="66.75" customHeight="1">
      <c r="A126" s="39"/>
      <c r="B126" s="40"/>
      <c r="C126" s="229" t="s">
        <v>241</v>
      </c>
      <c r="D126" s="229" t="s">
        <v>237</v>
      </c>
      <c r="E126" s="230" t="s">
        <v>6410</v>
      </c>
      <c r="F126" s="231" t="s">
        <v>6411</v>
      </c>
      <c r="G126" s="232" t="s">
        <v>4069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6402</v>
      </c>
      <c r="AT126" s="241" t="s">
        <v>237</v>
      </c>
      <c r="AU126" s="241" t="s">
        <v>84</v>
      </c>
      <c r="AY126" s="18" t="s">
        <v>235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6402</v>
      </c>
      <c r="BM126" s="241" t="s">
        <v>6412</v>
      </c>
    </row>
    <row r="127" s="2" customFormat="1" ht="37.8" customHeight="1">
      <c r="A127" s="39"/>
      <c r="B127" s="40"/>
      <c r="C127" s="229" t="s">
        <v>263</v>
      </c>
      <c r="D127" s="229" t="s">
        <v>237</v>
      </c>
      <c r="E127" s="230" t="s">
        <v>6413</v>
      </c>
      <c r="F127" s="231" t="s">
        <v>6414</v>
      </c>
      <c r="G127" s="232" t="s">
        <v>4069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6402</v>
      </c>
      <c r="AT127" s="241" t="s">
        <v>237</v>
      </c>
      <c r="AU127" s="241" t="s">
        <v>84</v>
      </c>
      <c r="AY127" s="18" t="s">
        <v>235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6402</v>
      </c>
      <c r="BM127" s="241" t="s">
        <v>6415</v>
      </c>
    </row>
    <row r="128" s="2" customFormat="1" ht="37.8" customHeight="1">
      <c r="A128" s="39"/>
      <c r="B128" s="40"/>
      <c r="C128" s="229" t="s">
        <v>298</v>
      </c>
      <c r="D128" s="229" t="s">
        <v>237</v>
      </c>
      <c r="E128" s="230" t="s">
        <v>6416</v>
      </c>
      <c r="F128" s="231" t="s">
        <v>6417</v>
      </c>
      <c r="G128" s="232" t="s">
        <v>4069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6402</v>
      </c>
      <c r="AT128" s="241" t="s">
        <v>237</v>
      </c>
      <c r="AU128" s="241" t="s">
        <v>84</v>
      </c>
      <c r="AY128" s="18" t="s">
        <v>235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6402</v>
      </c>
      <c r="BM128" s="241" t="s">
        <v>6418</v>
      </c>
    </row>
    <row r="129" s="2" customFormat="1" ht="16.5" customHeight="1">
      <c r="A129" s="39"/>
      <c r="B129" s="40"/>
      <c r="C129" s="229" t="s">
        <v>269</v>
      </c>
      <c r="D129" s="229" t="s">
        <v>237</v>
      </c>
      <c r="E129" s="230" t="s">
        <v>6419</v>
      </c>
      <c r="F129" s="231" t="s">
        <v>6420</v>
      </c>
      <c r="G129" s="232" t="s">
        <v>4069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6402</v>
      </c>
      <c r="AT129" s="241" t="s">
        <v>237</v>
      </c>
      <c r="AU129" s="241" t="s">
        <v>84</v>
      </c>
      <c r="AY129" s="18" t="s">
        <v>235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6402</v>
      </c>
      <c r="BM129" s="241" t="s">
        <v>6421</v>
      </c>
    </row>
    <row r="130" s="2" customFormat="1" ht="16.5" customHeight="1">
      <c r="A130" s="39"/>
      <c r="B130" s="40"/>
      <c r="C130" s="229" t="s">
        <v>277</v>
      </c>
      <c r="D130" s="229" t="s">
        <v>237</v>
      </c>
      <c r="E130" s="230" t="s">
        <v>6422</v>
      </c>
      <c r="F130" s="231" t="s">
        <v>6423</v>
      </c>
      <c r="G130" s="232" t="s">
        <v>4069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6402</v>
      </c>
      <c r="AT130" s="241" t="s">
        <v>237</v>
      </c>
      <c r="AU130" s="241" t="s">
        <v>84</v>
      </c>
      <c r="AY130" s="18" t="s">
        <v>235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6402</v>
      </c>
      <c r="BM130" s="241" t="s">
        <v>6424</v>
      </c>
    </row>
    <row r="131" s="2" customFormat="1" ht="37.8" customHeight="1">
      <c r="A131" s="39"/>
      <c r="B131" s="40"/>
      <c r="C131" s="229" t="s">
        <v>281</v>
      </c>
      <c r="D131" s="229" t="s">
        <v>237</v>
      </c>
      <c r="E131" s="230" t="s">
        <v>6425</v>
      </c>
      <c r="F131" s="231" t="s">
        <v>6426</v>
      </c>
      <c r="G131" s="232" t="s">
        <v>4069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6402</v>
      </c>
      <c r="AT131" s="241" t="s">
        <v>237</v>
      </c>
      <c r="AU131" s="241" t="s">
        <v>84</v>
      </c>
      <c r="AY131" s="18" t="s">
        <v>235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6402</v>
      </c>
      <c r="BM131" s="241" t="s">
        <v>6427</v>
      </c>
    </row>
    <row r="132" s="2" customFormat="1" ht="24.15" customHeight="1">
      <c r="A132" s="39"/>
      <c r="B132" s="40"/>
      <c r="C132" s="229" t="s">
        <v>286</v>
      </c>
      <c r="D132" s="229" t="s">
        <v>237</v>
      </c>
      <c r="E132" s="230" t="s">
        <v>6428</v>
      </c>
      <c r="F132" s="231" t="s">
        <v>6429</v>
      </c>
      <c r="G132" s="232" t="s">
        <v>4069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6402</v>
      </c>
      <c r="AT132" s="241" t="s">
        <v>237</v>
      </c>
      <c r="AU132" s="241" t="s">
        <v>84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6402</v>
      </c>
      <c r="BM132" s="241" t="s">
        <v>6430</v>
      </c>
    </row>
    <row r="133" s="2" customFormat="1" ht="33" customHeight="1">
      <c r="A133" s="39"/>
      <c r="B133" s="40"/>
      <c r="C133" s="229" t="s">
        <v>291</v>
      </c>
      <c r="D133" s="229" t="s">
        <v>237</v>
      </c>
      <c r="E133" s="230" t="s">
        <v>6431</v>
      </c>
      <c r="F133" s="231" t="s">
        <v>6432</v>
      </c>
      <c r="G133" s="232" t="s">
        <v>4069</v>
      </c>
      <c r="H133" s="233">
        <v>1</v>
      </c>
      <c r="I133" s="234"/>
      <c r="J133" s="235">
        <f>ROUND(I133*H133,2)</f>
        <v>0</v>
      </c>
      <c r="K133" s="236"/>
      <c r="L133" s="45"/>
      <c r="M133" s="305" t="s">
        <v>1</v>
      </c>
      <c r="N133" s="306" t="s">
        <v>42</v>
      </c>
      <c r="O133" s="307"/>
      <c r="P133" s="308">
        <f>O133*H133</f>
        <v>0</v>
      </c>
      <c r="Q133" s="308">
        <v>0</v>
      </c>
      <c r="R133" s="308">
        <f>Q133*H133</f>
        <v>0</v>
      </c>
      <c r="S133" s="308">
        <v>0</v>
      </c>
      <c r="T133" s="309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6402</v>
      </c>
      <c r="AT133" s="241" t="s">
        <v>237</v>
      </c>
      <c r="AU133" s="241" t="s">
        <v>84</v>
      </c>
      <c r="AY133" s="18" t="s">
        <v>235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6402</v>
      </c>
      <c r="BM133" s="241" t="s">
        <v>6433</v>
      </c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45"/>
      <c r="M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</sheetData>
  <sheetProtection sheet="1" autoFilter="0" formatColumns="0" formatRows="0" objects="1" scenarios="1" spinCount="100000" saltValue="WboNZnD4R57UQRps9g5/nkB3POerYx9FtdnxFM+p6FKKdXHvyrqWvSBU+2x/bdBq5e/ulrMMwBRdPTxkgGtUVg==" hashValue="i02SEd56LtxAxg35n/tf6avmcs8XiHGWuBVfz5h7CWDXnztQMUknOSCF4fy4jyEd29g37QopamM8ehe5nqNHzQ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143</v>
      </c>
      <c r="AZ2" s="147" t="s">
        <v>6434</v>
      </c>
      <c r="BA2" s="147" t="s">
        <v>1</v>
      </c>
      <c r="BB2" s="147" t="s">
        <v>166</v>
      </c>
      <c r="BC2" s="147" t="s">
        <v>6435</v>
      </c>
      <c r="BD2" s="147" t="s">
        <v>86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6436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186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ROUND(J144,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ROUND((SUM(BE144:BE927)),  2)</f>
        <v>0</v>
      </c>
      <c r="G35" s="39"/>
      <c r="H35" s="39"/>
      <c r="I35" s="166">
        <v>0.20999999999999999</v>
      </c>
      <c r="J35" s="165">
        <f>ROUND(((SUM(BE144:BE927))*I35),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ROUND((SUM(BF144:BF927)),  2)</f>
        <v>0</v>
      </c>
      <c r="G36" s="39"/>
      <c r="H36" s="39"/>
      <c r="I36" s="166">
        <v>0.12</v>
      </c>
      <c r="J36" s="165">
        <f>ROUND(((SUM(BF144:BF927))*I36),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ROUND((SUM(BG144:BG927)),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ROUND((SUM(BH144:BH927)),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ROUND((SUM(BI144:BI927)),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6436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D.1.1 - Architektonicko-stavební část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J144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195</v>
      </c>
      <c r="E99" s="193"/>
      <c r="F99" s="193"/>
      <c r="G99" s="193"/>
      <c r="H99" s="193"/>
      <c r="I99" s="193"/>
      <c r="J99" s="194">
        <f>J145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197</v>
      </c>
      <c r="E100" s="198"/>
      <c r="F100" s="198"/>
      <c r="G100" s="198"/>
      <c r="H100" s="198"/>
      <c r="I100" s="198"/>
      <c r="J100" s="199">
        <f>J146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198</v>
      </c>
      <c r="E101" s="198"/>
      <c r="F101" s="198"/>
      <c r="G101" s="198"/>
      <c r="H101" s="198"/>
      <c r="I101" s="198"/>
      <c r="J101" s="199">
        <f>J151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199</v>
      </c>
      <c r="E102" s="198"/>
      <c r="F102" s="198"/>
      <c r="G102" s="198"/>
      <c r="H102" s="198"/>
      <c r="I102" s="198"/>
      <c r="J102" s="199">
        <f>J191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200</v>
      </c>
      <c r="E103" s="198"/>
      <c r="F103" s="198"/>
      <c r="G103" s="198"/>
      <c r="H103" s="198"/>
      <c r="I103" s="198"/>
      <c r="J103" s="199">
        <f>J198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201</v>
      </c>
      <c r="E104" s="198"/>
      <c r="F104" s="198"/>
      <c r="G104" s="198"/>
      <c r="H104" s="198"/>
      <c r="I104" s="198"/>
      <c r="J104" s="199">
        <f>J287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203</v>
      </c>
      <c r="E105" s="198"/>
      <c r="F105" s="198"/>
      <c r="G105" s="198"/>
      <c r="H105" s="198"/>
      <c r="I105" s="198"/>
      <c r="J105" s="199">
        <f>J326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9" customFormat="1" ht="24.96" customHeight="1">
      <c r="A106" s="9"/>
      <c r="B106" s="190"/>
      <c r="C106" s="191"/>
      <c r="D106" s="192" t="s">
        <v>204</v>
      </c>
      <c r="E106" s="193"/>
      <c r="F106" s="193"/>
      <c r="G106" s="193"/>
      <c r="H106" s="193"/>
      <c r="I106" s="193"/>
      <c r="J106" s="194">
        <f>J328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96"/>
      <c r="C107" s="134"/>
      <c r="D107" s="197" t="s">
        <v>206</v>
      </c>
      <c r="E107" s="198"/>
      <c r="F107" s="198"/>
      <c r="G107" s="198"/>
      <c r="H107" s="198"/>
      <c r="I107" s="198"/>
      <c r="J107" s="199">
        <f>J329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207</v>
      </c>
      <c r="E108" s="198"/>
      <c r="F108" s="198"/>
      <c r="G108" s="198"/>
      <c r="H108" s="198"/>
      <c r="I108" s="198"/>
      <c r="J108" s="199">
        <f>J405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208</v>
      </c>
      <c r="E109" s="198"/>
      <c r="F109" s="198"/>
      <c r="G109" s="198"/>
      <c r="H109" s="198"/>
      <c r="I109" s="198"/>
      <c r="J109" s="199">
        <f>J466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209</v>
      </c>
      <c r="E110" s="198"/>
      <c r="F110" s="198"/>
      <c r="G110" s="198"/>
      <c r="H110" s="198"/>
      <c r="I110" s="198"/>
      <c r="J110" s="199">
        <f>J469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210</v>
      </c>
      <c r="E111" s="198"/>
      <c r="F111" s="198"/>
      <c r="G111" s="198"/>
      <c r="H111" s="198"/>
      <c r="I111" s="198"/>
      <c r="J111" s="199">
        <f>J522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211</v>
      </c>
      <c r="E112" s="198"/>
      <c r="F112" s="198"/>
      <c r="G112" s="198"/>
      <c r="H112" s="198"/>
      <c r="I112" s="198"/>
      <c r="J112" s="199">
        <f>J566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212</v>
      </c>
      <c r="E113" s="198"/>
      <c r="F113" s="198"/>
      <c r="G113" s="198"/>
      <c r="H113" s="198"/>
      <c r="I113" s="198"/>
      <c r="J113" s="199">
        <f>J623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213</v>
      </c>
      <c r="E114" s="198"/>
      <c r="F114" s="198"/>
      <c r="G114" s="198"/>
      <c r="H114" s="198"/>
      <c r="I114" s="198"/>
      <c r="J114" s="199">
        <f>J730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214</v>
      </c>
      <c r="E115" s="198"/>
      <c r="F115" s="198"/>
      <c r="G115" s="198"/>
      <c r="H115" s="198"/>
      <c r="I115" s="198"/>
      <c r="J115" s="199">
        <f>J779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215</v>
      </c>
      <c r="E116" s="198"/>
      <c r="F116" s="198"/>
      <c r="G116" s="198"/>
      <c r="H116" s="198"/>
      <c r="I116" s="198"/>
      <c r="J116" s="199">
        <f>J808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216</v>
      </c>
      <c r="E117" s="198"/>
      <c r="F117" s="198"/>
      <c r="G117" s="198"/>
      <c r="H117" s="198"/>
      <c r="I117" s="198"/>
      <c r="J117" s="199">
        <f>J842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217</v>
      </c>
      <c r="E118" s="198"/>
      <c r="F118" s="198"/>
      <c r="G118" s="198"/>
      <c r="H118" s="198"/>
      <c r="I118" s="198"/>
      <c r="J118" s="199">
        <f>J847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218</v>
      </c>
      <c r="E119" s="198"/>
      <c r="F119" s="198"/>
      <c r="G119" s="198"/>
      <c r="H119" s="198"/>
      <c r="I119" s="198"/>
      <c r="J119" s="199">
        <f>J868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219</v>
      </c>
      <c r="E120" s="198"/>
      <c r="F120" s="198"/>
      <c r="G120" s="198"/>
      <c r="H120" s="198"/>
      <c r="I120" s="198"/>
      <c r="J120" s="199">
        <f>J885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9" customFormat="1" ht="24.96" customHeight="1">
      <c r="A121" s="9"/>
      <c r="B121" s="190"/>
      <c r="C121" s="191"/>
      <c r="D121" s="192" t="s">
        <v>6437</v>
      </c>
      <c r="E121" s="193"/>
      <c r="F121" s="193"/>
      <c r="G121" s="193"/>
      <c r="H121" s="193"/>
      <c r="I121" s="193"/>
      <c r="J121" s="194">
        <f>J914</f>
        <v>0</v>
      </c>
      <c r="K121" s="191"/>
      <c r="L121" s="195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</row>
    <row r="122" s="10" customFormat="1" ht="19.92" customHeight="1">
      <c r="A122" s="10"/>
      <c r="B122" s="196"/>
      <c r="C122" s="134"/>
      <c r="D122" s="197" t="s">
        <v>6438</v>
      </c>
      <c r="E122" s="198"/>
      <c r="F122" s="198"/>
      <c r="G122" s="198"/>
      <c r="H122" s="198"/>
      <c r="I122" s="198"/>
      <c r="J122" s="199">
        <f>J915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2" customFormat="1" ht="21.84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67"/>
      <c r="C124" s="68"/>
      <c r="D124" s="68"/>
      <c r="E124" s="68"/>
      <c r="F124" s="68"/>
      <c r="G124" s="68"/>
      <c r="H124" s="68"/>
      <c r="I124" s="68"/>
      <c r="J124" s="68"/>
      <c r="K124" s="68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8" s="2" customFormat="1" ht="6.96" customHeight="1">
      <c r="A128" s="39"/>
      <c r="B128" s="69"/>
      <c r="C128" s="70"/>
      <c r="D128" s="70"/>
      <c r="E128" s="70"/>
      <c r="F128" s="70"/>
      <c r="G128" s="70"/>
      <c r="H128" s="70"/>
      <c r="I128" s="70"/>
      <c r="J128" s="70"/>
      <c r="K128" s="70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24.96" customHeight="1">
      <c r="A129" s="39"/>
      <c r="B129" s="40"/>
      <c r="C129" s="24" t="s">
        <v>220</v>
      </c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2" customHeight="1">
      <c r="A131" s="39"/>
      <c r="B131" s="40"/>
      <c r="C131" s="33" t="s">
        <v>16</v>
      </c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6.5" customHeight="1">
      <c r="A132" s="39"/>
      <c r="B132" s="40"/>
      <c r="C132" s="41"/>
      <c r="D132" s="41"/>
      <c r="E132" s="185" t="str">
        <f>E7</f>
        <v>Parkoviště pro zaměstnance a heliport</v>
      </c>
      <c r="F132" s="33"/>
      <c r="G132" s="33"/>
      <c r="H132" s="33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1" customFormat="1" ht="12" customHeight="1">
      <c r="B133" s="22"/>
      <c r="C133" s="33" t="s">
        <v>178</v>
      </c>
      <c r="D133" s="23"/>
      <c r="E133" s="23"/>
      <c r="F133" s="23"/>
      <c r="G133" s="23"/>
      <c r="H133" s="23"/>
      <c r="I133" s="23"/>
      <c r="J133" s="23"/>
      <c r="K133" s="23"/>
      <c r="L133" s="21"/>
    </row>
    <row r="134" s="2" customFormat="1" ht="16.5" customHeight="1">
      <c r="A134" s="39"/>
      <c r="B134" s="40"/>
      <c r="C134" s="41"/>
      <c r="D134" s="41"/>
      <c r="E134" s="185" t="s">
        <v>6436</v>
      </c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2" customHeight="1">
      <c r="A135" s="39"/>
      <c r="B135" s="40"/>
      <c r="C135" s="33" t="s">
        <v>184</v>
      </c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6.5" customHeight="1">
      <c r="A136" s="39"/>
      <c r="B136" s="40"/>
      <c r="C136" s="41"/>
      <c r="D136" s="41"/>
      <c r="E136" s="77" t="str">
        <f>E11</f>
        <v>D.1.1 - Architektonicko-stavební část</v>
      </c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6.96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2" customHeight="1">
      <c r="A138" s="39"/>
      <c r="B138" s="40"/>
      <c r="C138" s="33" t="s">
        <v>20</v>
      </c>
      <c r="D138" s="41"/>
      <c r="E138" s="41"/>
      <c r="F138" s="28" t="str">
        <f>F14</f>
        <v>České Budějovice</v>
      </c>
      <c r="G138" s="41"/>
      <c r="H138" s="41"/>
      <c r="I138" s="33" t="s">
        <v>22</v>
      </c>
      <c r="J138" s="80" t="str">
        <f>IF(J14="","",J14)</f>
        <v>13. 6. 2025</v>
      </c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6.96" customHeight="1">
      <c r="A139" s="39"/>
      <c r="B139" s="40"/>
      <c r="C139" s="41"/>
      <c r="D139" s="41"/>
      <c r="E139" s="41"/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5.15" customHeight="1">
      <c r="A140" s="39"/>
      <c r="B140" s="40"/>
      <c r="C140" s="33" t="s">
        <v>24</v>
      </c>
      <c r="D140" s="41"/>
      <c r="E140" s="41"/>
      <c r="F140" s="28" t="str">
        <f>E17</f>
        <v>Nemocnice České Budějovice</v>
      </c>
      <c r="G140" s="41"/>
      <c r="H140" s="41"/>
      <c r="I140" s="33" t="s">
        <v>30</v>
      </c>
      <c r="J140" s="37" t="str">
        <f>E23</f>
        <v>AGP nova</v>
      </c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5.15" customHeight="1">
      <c r="A141" s="39"/>
      <c r="B141" s="40"/>
      <c r="C141" s="33" t="s">
        <v>28</v>
      </c>
      <c r="D141" s="41"/>
      <c r="E141" s="41"/>
      <c r="F141" s="28" t="str">
        <f>IF(E20="","",E20)</f>
        <v>Vyplň údaj</v>
      </c>
      <c r="G141" s="41"/>
      <c r="H141" s="41"/>
      <c r="I141" s="33" t="s">
        <v>33</v>
      </c>
      <c r="J141" s="37" t="str">
        <f>E26</f>
        <v>QSB</v>
      </c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0.32" customHeight="1">
      <c r="A142" s="39"/>
      <c r="B142" s="40"/>
      <c r="C142" s="41"/>
      <c r="D142" s="41"/>
      <c r="E142" s="41"/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11" customFormat="1" ht="29.28" customHeight="1">
      <c r="A143" s="201"/>
      <c r="B143" s="202"/>
      <c r="C143" s="203" t="s">
        <v>221</v>
      </c>
      <c r="D143" s="204" t="s">
        <v>62</v>
      </c>
      <c r="E143" s="204" t="s">
        <v>58</v>
      </c>
      <c r="F143" s="204" t="s">
        <v>59</v>
      </c>
      <c r="G143" s="204" t="s">
        <v>222</v>
      </c>
      <c r="H143" s="204" t="s">
        <v>223</v>
      </c>
      <c r="I143" s="204" t="s">
        <v>224</v>
      </c>
      <c r="J143" s="205" t="s">
        <v>192</v>
      </c>
      <c r="K143" s="206" t="s">
        <v>225</v>
      </c>
      <c r="L143" s="207"/>
      <c r="M143" s="101" t="s">
        <v>1</v>
      </c>
      <c r="N143" s="102" t="s">
        <v>41</v>
      </c>
      <c r="O143" s="102" t="s">
        <v>226</v>
      </c>
      <c r="P143" s="102" t="s">
        <v>227</v>
      </c>
      <c r="Q143" s="102" t="s">
        <v>228</v>
      </c>
      <c r="R143" s="102" t="s">
        <v>229</v>
      </c>
      <c r="S143" s="102" t="s">
        <v>230</v>
      </c>
      <c r="T143" s="103" t="s">
        <v>231</v>
      </c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</row>
    <row r="144" s="2" customFormat="1" ht="22.8" customHeight="1">
      <c r="A144" s="39"/>
      <c r="B144" s="40"/>
      <c r="C144" s="108" t="s">
        <v>232</v>
      </c>
      <c r="D144" s="41"/>
      <c r="E144" s="41"/>
      <c r="F144" s="41"/>
      <c r="G144" s="41"/>
      <c r="H144" s="41"/>
      <c r="I144" s="41"/>
      <c r="J144" s="208">
        <f>BK144</f>
        <v>0</v>
      </c>
      <c r="K144" s="41"/>
      <c r="L144" s="45"/>
      <c r="M144" s="104"/>
      <c r="N144" s="209"/>
      <c r="O144" s="105"/>
      <c r="P144" s="210">
        <f>P145+P328+P914</f>
        <v>0</v>
      </c>
      <c r="Q144" s="105"/>
      <c r="R144" s="210">
        <f>R145+R328+R914</f>
        <v>261.49391159000004</v>
      </c>
      <c r="S144" s="105"/>
      <c r="T144" s="211">
        <f>T145+T328+T914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76</v>
      </c>
      <c r="AU144" s="18" t="s">
        <v>194</v>
      </c>
      <c r="BK144" s="212">
        <f>BK145+BK328+BK914</f>
        <v>0</v>
      </c>
    </row>
    <row r="145" s="12" customFormat="1" ht="25.92" customHeight="1">
      <c r="A145" s="12"/>
      <c r="B145" s="213"/>
      <c r="C145" s="214"/>
      <c r="D145" s="215" t="s">
        <v>76</v>
      </c>
      <c r="E145" s="216" t="s">
        <v>233</v>
      </c>
      <c r="F145" s="216" t="s">
        <v>234</v>
      </c>
      <c r="G145" s="214"/>
      <c r="H145" s="214"/>
      <c r="I145" s="217"/>
      <c r="J145" s="218">
        <f>BK145</f>
        <v>0</v>
      </c>
      <c r="K145" s="214"/>
      <c r="L145" s="219"/>
      <c r="M145" s="220"/>
      <c r="N145" s="221"/>
      <c r="O145" s="221"/>
      <c r="P145" s="222">
        <f>P146+P151+P191+P198+P287+P326</f>
        <v>0</v>
      </c>
      <c r="Q145" s="221"/>
      <c r="R145" s="222">
        <f>R146+R151+R191+R198+R287+R326</f>
        <v>145.79250149000001</v>
      </c>
      <c r="S145" s="221"/>
      <c r="T145" s="223">
        <f>T146+T151+T191+T198+T287+T326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4" t="s">
        <v>84</v>
      </c>
      <c r="AT145" s="225" t="s">
        <v>76</v>
      </c>
      <c r="AU145" s="225" t="s">
        <v>77</v>
      </c>
      <c r="AY145" s="224" t="s">
        <v>235</v>
      </c>
      <c r="BK145" s="226">
        <f>BK146+BK151+BK191+BK198+BK287+BK326</f>
        <v>0</v>
      </c>
    </row>
    <row r="146" s="12" customFormat="1" ht="22.8" customHeight="1">
      <c r="A146" s="12"/>
      <c r="B146" s="213"/>
      <c r="C146" s="214"/>
      <c r="D146" s="215" t="s">
        <v>76</v>
      </c>
      <c r="E146" s="227" t="s">
        <v>86</v>
      </c>
      <c r="F146" s="227" t="s">
        <v>309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SUM(P147:P150)</f>
        <v>0</v>
      </c>
      <c r="Q146" s="221"/>
      <c r="R146" s="222">
        <f>SUM(R147:R150)</f>
        <v>2.2385128899999995</v>
      </c>
      <c r="S146" s="221"/>
      <c r="T146" s="223">
        <f>SUM(T147:T150)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84</v>
      </c>
      <c r="AT146" s="225" t="s">
        <v>76</v>
      </c>
      <c r="AU146" s="225" t="s">
        <v>84</v>
      </c>
      <c r="AY146" s="224" t="s">
        <v>235</v>
      </c>
      <c r="BK146" s="226">
        <f>SUM(BK147:BK150)</f>
        <v>0</v>
      </c>
    </row>
    <row r="147" s="2" customFormat="1" ht="24.15" customHeight="1">
      <c r="A147" s="39"/>
      <c r="B147" s="40"/>
      <c r="C147" s="229" t="s">
        <v>84</v>
      </c>
      <c r="D147" s="229" t="s">
        <v>237</v>
      </c>
      <c r="E147" s="230" t="s">
        <v>6439</v>
      </c>
      <c r="F147" s="231" t="s">
        <v>6440</v>
      </c>
      <c r="G147" s="232" t="s">
        <v>163</v>
      </c>
      <c r="H147" s="233">
        <v>0.86699999999999999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2.1411699999999998</v>
      </c>
      <c r="R147" s="239">
        <f>Q147*H147</f>
        <v>1.8563943899999997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241</v>
      </c>
      <c r="AT147" s="241" t="s">
        <v>237</v>
      </c>
      <c r="AU147" s="241" t="s">
        <v>86</v>
      </c>
      <c r="AY147" s="18" t="s">
        <v>235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241</v>
      </c>
      <c r="BM147" s="241" t="s">
        <v>6441</v>
      </c>
    </row>
    <row r="148" s="13" customFormat="1">
      <c r="A148" s="13"/>
      <c r="B148" s="243"/>
      <c r="C148" s="244"/>
      <c r="D148" s="245" t="s">
        <v>243</v>
      </c>
      <c r="E148" s="246" t="s">
        <v>1</v>
      </c>
      <c r="F148" s="247" t="s">
        <v>6442</v>
      </c>
      <c r="G148" s="244"/>
      <c r="H148" s="248">
        <v>0.86699999999999999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243</v>
      </c>
      <c r="AU148" s="254" t="s">
        <v>86</v>
      </c>
      <c r="AV148" s="13" t="s">
        <v>86</v>
      </c>
      <c r="AW148" s="13" t="s">
        <v>32</v>
      </c>
      <c r="AX148" s="13" t="s">
        <v>84</v>
      </c>
      <c r="AY148" s="254" t="s">
        <v>235</v>
      </c>
    </row>
    <row r="149" s="2" customFormat="1" ht="33" customHeight="1">
      <c r="A149" s="39"/>
      <c r="B149" s="40"/>
      <c r="C149" s="229" t="s">
        <v>86</v>
      </c>
      <c r="D149" s="229" t="s">
        <v>237</v>
      </c>
      <c r="E149" s="230" t="s">
        <v>6443</v>
      </c>
      <c r="F149" s="231" t="s">
        <v>6444</v>
      </c>
      <c r="G149" s="232" t="s">
        <v>163</v>
      </c>
      <c r="H149" s="233">
        <v>0.14499999999999999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2.6353</v>
      </c>
      <c r="R149" s="239">
        <f>Q149*H149</f>
        <v>0.38211849999999997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241</v>
      </c>
      <c r="AT149" s="241" t="s">
        <v>237</v>
      </c>
      <c r="AU149" s="241" t="s">
        <v>86</v>
      </c>
      <c r="AY149" s="18" t="s">
        <v>235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241</v>
      </c>
      <c r="BM149" s="241" t="s">
        <v>6445</v>
      </c>
    </row>
    <row r="150" s="13" customFormat="1">
      <c r="A150" s="13"/>
      <c r="B150" s="243"/>
      <c r="C150" s="244"/>
      <c r="D150" s="245" t="s">
        <v>243</v>
      </c>
      <c r="E150" s="246" t="s">
        <v>1</v>
      </c>
      <c r="F150" s="247" t="s">
        <v>6446</v>
      </c>
      <c r="G150" s="244"/>
      <c r="H150" s="248">
        <v>0.14499999999999999</v>
      </c>
      <c r="I150" s="249"/>
      <c r="J150" s="244"/>
      <c r="K150" s="244"/>
      <c r="L150" s="250"/>
      <c r="M150" s="251"/>
      <c r="N150" s="252"/>
      <c r="O150" s="252"/>
      <c r="P150" s="252"/>
      <c r="Q150" s="252"/>
      <c r="R150" s="252"/>
      <c r="S150" s="252"/>
      <c r="T150" s="25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4" t="s">
        <v>243</v>
      </c>
      <c r="AU150" s="254" t="s">
        <v>86</v>
      </c>
      <c r="AV150" s="13" t="s">
        <v>86</v>
      </c>
      <c r="AW150" s="13" t="s">
        <v>32</v>
      </c>
      <c r="AX150" s="13" t="s">
        <v>84</v>
      </c>
      <c r="AY150" s="254" t="s">
        <v>235</v>
      </c>
    </row>
    <row r="151" s="12" customFormat="1" ht="22.8" customHeight="1">
      <c r="A151" s="12"/>
      <c r="B151" s="213"/>
      <c r="C151" s="214"/>
      <c r="D151" s="215" t="s">
        <v>76</v>
      </c>
      <c r="E151" s="227" t="s">
        <v>250</v>
      </c>
      <c r="F151" s="227" t="s">
        <v>348</v>
      </c>
      <c r="G151" s="214"/>
      <c r="H151" s="214"/>
      <c r="I151" s="217"/>
      <c r="J151" s="228">
        <f>BK151</f>
        <v>0</v>
      </c>
      <c r="K151" s="214"/>
      <c r="L151" s="219"/>
      <c r="M151" s="220"/>
      <c r="N151" s="221"/>
      <c r="O151" s="221"/>
      <c r="P151" s="222">
        <f>SUM(P152:P190)</f>
        <v>0</v>
      </c>
      <c r="Q151" s="221"/>
      <c r="R151" s="222">
        <f>SUM(R152:R190)</f>
        <v>78.125093750000005</v>
      </c>
      <c r="S151" s="221"/>
      <c r="T151" s="223">
        <f>SUM(T152:T190)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84</v>
      </c>
      <c r="AT151" s="225" t="s">
        <v>76</v>
      </c>
      <c r="AU151" s="225" t="s">
        <v>84</v>
      </c>
      <c r="AY151" s="224" t="s">
        <v>235</v>
      </c>
      <c r="BK151" s="226">
        <f>SUM(BK152:BK190)</f>
        <v>0</v>
      </c>
    </row>
    <row r="152" s="2" customFormat="1" ht="24.15" customHeight="1">
      <c r="A152" s="39"/>
      <c r="B152" s="40"/>
      <c r="C152" s="229" t="s">
        <v>250</v>
      </c>
      <c r="D152" s="229" t="s">
        <v>237</v>
      </c>
      <c r="E152" s="230" t="s">
        <v>6447</v>
      </c>
      <c r="F152" s="231" t="s">
        <v>6448</v>
      </c>
      <c r="G152" s="232" t="s">
        <v>166</v>
      </c>
      <c r="H152" s="233">
        <v>51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0.26878000000000002</v>
      </c>
      <c r="R152" s="239">
        <f>Q152*H152</f>
        <v>13.707780000000001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241</v>
      </c>
      <c r="AT152" s="241" t="s">
        <v>237</v>
      </c>
      <c r="AU152" s="241" t="s">
        <v>86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241</v>
      </c>
      <c r="BM152" s="241" t="s">
        <v>6449</v>
      </c>
    </row>
    <row r="153" s="13" customFormat="1">
      <c r="A153" s="13"/>
      <c r="B153" s="243"/>
      <c r="C153" s="244"/>
      <c r="D153" s="245" t="s">
        <v>243</v>
      </c>
      <c r="E153" s="246" t="s">
        <v>1</v>
      </c>
      <c r="F153" s="247" t="s">
        <v>6450</v>
      </c>
      <c r="G153" s="244"/>
      <c r="H153" s="248">
        <v>51</v>
      </c>
      <c r="I153" s="249"/>
      <c r="J153" s="244"/>
      <c r="K153" s="244"/>
      <c r="L153" s="250"/>
      <c r="M153" s="251"/>
      <c r="N153" s="252"/>
      <c r="O153" s="252"/>
      <c r="P153" s="252"/>
      <c r="Q153" s="252"/>
      <c r="R153" s="252"/>
      <c r="S153" s="252"/>
      <c r="T153" s="25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4" t="s">
        <v>243</v>
      </c>
      <c r="AU153" s="254" t="s">
        <v>86</v>
      </c>
      <c r="AV153" s="13" t="s">
        <v>86</v>
      </c>
      <c r="AW153" s="13" t="s">
        <v>32</v>
      </c>
      <c r="AX153" s="13" t="s">
        <v>84</v>
      </c>
      <c r="AY153" s="254" t="s">
        <v>235</v>
      </c>
    </row>
    <row r="154" s="2" customFormat="1" ht="24.15" customHeight="1">
      <c r="A154" s="39"/>
      <c r="B154" s="40"/>
      <c r="C154" s="229" t="s">
        <v>241</v>
      </c>
      <c r="D154" s="229" t="s">
        <v>237</v>
      </c>
      <c r="E154" s="230" t="s">
        <v>6451</v>
      </c>
      <c r="F154" s="231" t="s">
        <v>6452</v>
      </c>
      <c r="G154" s="232" t="s">
        <v>166</v>
      </c>
      <c r="H154" s="233">
        <v>139.48500000000001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0.30131000000000002</v>
      </c>
      <c r="R154" s="239">
        <f>Q154*H154</f>
        <v>42.028225350000007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241</v>
      </c>
      <c r="AT154" s="241" t="s">
        <v>237</v>
      </c>
      <c r="AU154" s="241" t="s">
        <v>86</v>
      </c>
      <c r="AY154" s="18" t="s">
        <v>235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241</v>
      </c>
      <c r="BM154" s="241" t="s">
        <v>6453</v>
      </c>
    </row>
    <row r="155" s="13" customFormat="1">
      <c r="A155" s="13"/>
      <c r="B155" s="243"/>
      <c r="C155" s="244"/>
      <c r="D155" s="245" t="s">
        <v>243</v>
      </c>
      <c r="E155" s="246" t="s">
        <v>1</v>
      </c>
      <c r="F155" s="247" t="s">
        <v>6454</v>
      </c>
      <c r="G155" s="244"/>
      <c r="H155" s="248">
        <v>139.48500000000001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243</v>
      </c>
      <c r="AU155" s="254" t="s">
        <v>86</v>
      </c>
      <c r="AV155" s="13" t="s">
        <v>86</v>
      </c>
      <c r="AW155" s="13" t="s">
        <v>32</v>
      </c>
      <c r="AX155" s="13" t="s">
        <v>84</v>
      </c>
      <c r="AY155" s="254" t="s">
        <v>235</v>
      </c>
    </row>
    <row r="156" s="2" customFormat="1" ht="24.15" customHeight="1">
      <c r="A156" s="39"/>
      <c r="B156" s="40"/>
      <c r="C156" s="229" t="s">
        <v>263</v>
      </c>
      <c r="D156" s="229" t="s">
        <v>237</v>
      </c>
      <c r="E156" s="230" t="s">
        <v>6455</v>
      </c>
      <c r="F156" s="231" t="s">
        <v>6456</v>
      </c>
      <c r="G156" s="232" t="s">
        <v>174</v>
      </c>
      <c r="H156" s="233">
        <v>51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0.01856</v>
      </c>
      <c r="R156" s="239">
        <f>Q156*H156</f>
        <v>0.94655999999999996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241</v>
      </c>
      <c r="AT156" s="241" t="s">
        <v>237</v>
      </c>
      <c r="AU156" s="241" t="s">
        <v>86</v>
      </c>
      <c r="AY156" s="18" t="s">
        <v>235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241</v>
      </c>
      <c r="BM156" s="241" t="s">
        <v>6457</v>
      </c>
    </row>
    <row r="157" s="13" customFormat="1">
      <c r="A157" s="13"/>
      <c r="B157" s="243"/>
      <c r="C157" s="244"/>
      <c r="D157" s="245" t="s">
        <v>243</v>
      </c>
      <c r="E157" s="246" t="s">
        <v>1</v>
      </c>
      <c r="F157" s="247" t="s">
        <v>6458</v>
      </c>
      <c r="G157" s="244"/>
      <c r="H157" s="248">
        <v>51</v>
      </c>
      <c r="I157" s="249"/>
      <c r="J157" s="244"/>
      <c r="K157" s="244"/>
      <c r="L157" s="250"/>
      <c r="M157" s="251"/>
      <c r="N157" s="252"/>
      <c r="O157" s="252"/>
      <c r="P157" s="252"/>
      <c r="Q157" s="252"/>
      <c r="R157" s="252"/>
      <c r="S157" s="252"/>
      <c r="T157" s="25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4" t="s">
        <v>243</v>
      </c>
      <c r="AU157" s="254" t="s">
        <v>86</v>
      </c>
      <c r="AV157" s="13" t="s">
        <v>86</v>
      </c>
      <c r="AW157" s="13" t="s">
        <v>32</v>
      </c>
      <c r="AX157" s="13" t="s">
        <v>84</v>
      </c>
      <c r="AY157" s="254" t="s">
        <v>235</v>
      </c>
    </row>
    <row r="158" s="2" customFormat="1" ht="24.15" customHeight="1">
      <c r="A158" s="39"/>
      <c r="B158" s="40"/>
      <c r="C158" s="229" t="s">
        <v>269</v>
      </c>
      <c r="D158" s="229" t="s">
        <v>237</v>
      </c>
      <c r="E158" s="230" t="s">
        <v>6459</v>
      </c>
      <c r="F158" s="231" t="s">
        <v>6460</v>
      </c>
      <c r="G158" s="232" t="s">
        <v>174</v>
      </c>
      <c r="H158" s="233">
        <v>48.299999999999997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0.023529999999999999</v>
      </c>
      <c r="R158" s="239">
        <f>Q158*H158</f>
        <v>1.1364989999999999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241</v>
      </c>
      <c r="AT158" s="241" t="s">
        <v>237</v>
      </c>
      <c r="AU158" s="241" t="s">
        <v>86</v>
      </c>
      <c r="AY158" s="18" t="s">
        <v>235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241</v>
      </c>
      <c r="BM158" s="241" t="s">
        <v>6461</v>
      </c>
    </row>
    <row r="159" s="13" customFormat="1">
      <c r="A159" s="13"/>
      <c r="B159" s="243"/>
      <c r="C159" s="244"/>
      <c r="D159" s="245" t="s">
        <v>243</v>
      </c>
      <c r="E159" s="246" t="s">
        <v>1</v>
      </c>
      <c r="F159" s="247" t="s">
        <v>6462</v>
      </c>
      <c r="G159" s="244"/>
      <c r="H159" s="248">
        <v>48.299999999999997</v>
      </c>
      <c r="I159" s="249"/>
      <c r="J159" s="244"/>
      <c r="K159" s="244"/>
      <c r="L159" s="250"/>
      <c r="M159" s="251"/>
      <c r="N159" s="252"/>
      <c r="O159" s="252"/>
      <c r="P159" s="252"/>
      <c r="Q159" s="252"/>
      <c r="R159" s="252"/>
      <c r="S159" s="252"/>
      <c r="T159" s="25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4" t="s">
        <v>243</v>
      </c>
      <c r="AU159" s="254" t="s">
        <v>86</v>
      </c>
      <c r="AV159" s="13" t="s">
        <v>86</v>
      </c>
      <c r="AW159" s="13" t="s">
        <v>32</v>
      </c>
      <c r="AX159" s="13" t="s">
        <v>84</v>
      </c>
      <c r="AY159" s="254" t="s">
        <v>235</v>
      </c>
    </row>
    <row r="160" s="2" customFormat="1" ht="21.75" customHeight="1">
      <c r="A160" s="39"/>
      <c r="B160" s="40"/>
      <c r="C160" s="229" t="s">
        <v>277</v>
      </c>
      <c r="D160" s="229" t="s">
        <v>237</v>
      </c>
      <c r="E160" s="230" t="s">
        <v>389</v>
      </c>
      <c r="F160" s="231" t="s">
        <v>390</v>
      </c>
      <c r="G160" s="232" t="s">
        <v>240</v>
      </c>
      <c r="H160" s="233">
        <v>6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0.017940000000000001</v>
      </c>
      <c r="R160" s="239">
        <f>Q160*H160</f>
        <v>0.10764000000000001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241</v>
      </c>
      <c r="AT160" s="241" t="s">
        <v>237</v>
      </c>
      <c r="AU160" s="241" t="s">
        <v>86</v>
      </c>
      <c r="AY160" s="18" t="s">
        <v>235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241</v>
      </c>
      <c r="BM160" s="241" t="s">
        <v>6463</v>
      </c>
    </row>
    <row r="161" s="13" customFormat="1">
      <c r="A161" s="13"/>
      <c r="B161" s="243"/>
      <c r="C161" s="244"/>
      <c r="D161" s="245" t="s">
        <v>243</v>
      </c>
      <c r="E161" s="246" t="s">
        <v>1</v>
      </c>
      <c r="F161" s="247" t="s">
        <v>6464</v>
      </c>
      <c r="G161" s="244"/>
      <c r="H161" s="248">
        <v>6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243</v>
      </c>
      <c r="AU161" s="254" t="s">
        <v>86</v>
      </c>
      <c r="AV161" s="13" t="s">
        <v>86</v>
      </c>
      <c r="AW161" s="13" t="s">
        <v>32</v>
      </c>
      <c r="AX161" s="13" t="s">
        <v>84</v>
      </c>
      <c r="AY161" s="254" t="s">
        <v>235</v>
      </c>
    </row>
    <row r="162" s="2" customFormat="1" ht="21.75" customHeight="1">
      <c r="A162" s="39"/>
      <c r="B162" s="40"/>
      <c r="C162" s="229" t="s">
        <v>281</v>
      </c>
      <c r="D162" s="229" t="s">
        <v>237</v>
      </c>
      <c r="E162" s="230" t="s">
        <v>395</v>
      </c>
      <c r="F162" s="231" t="s">
        <v>396</v>
      </c>
      <c r="G162" s="232" t="s">
        <v>240</v>
      </c>
      <c r="H162" s="233">
        <v>3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0.022780000000000002</v>
      </c>
      <c r="R162" s="239">
        <f>Q162*H162</f>
        <v>0.068340000000000012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241</v>
      </c>
      <c r="AT162" s="241" t="s">
        <v>237</v>
      </c>
      <c r="AU162" s="241" t="s">
        <v>86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241</v>
      </c>
      <c r="BM162" s="241" t="s">
        <v>6465</v>
      </c>
    </row>
    <row r="163" s="13" customFormat="1">
      <c r="A163" s="13"/>
      <c r="B163" s="243"/>
      <c r="C163" s="244"/>
      <c r="D163" s="245" t="s">
        <v>243</v>
      </c>
      <c r="E163" s="246" t="s">
        <v>1</v>
      </c>
      <c r="F163" s="247" t="s">
        <v>6466</v>
      </c>
      <c r="G163" s="244"/>
      <c r="H163" s="248">
        <v>3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243</v>
      </c>
      <c r="AU163" s="254" t="s">
        <v>86</v>
      </c>
      <c r="AV163" s="13" t="s">
        <v>86</v>
      </c>
      <c r="AW163" s="13" t="s">
        <v>32</v>
      </c>
      <c r="AX163" s="13" t="s">
        <v>84</v>
      </c>
      <c r="AY163" s="254" t="s">
        <v>235</v>
      </c>
    </row>
    <row r="164" s="2" customFormat="1" ht="21.75" customHeight="1">
      <c r="A164" s="39"/>
      <c r="B164" s="40"/>
      <c r="C164" s="229" t="s">
        <v>286</v>
      </c>
      <c r="D164" s="229" t="s">
        <v>237</v>
      </c>
      <c r="E164" s="230" t="s">
        <v>6467</v>
      </c>
      <c r="F164" s="231" t="s">
        <v>6468</v>
      </c>
      <c r="G164" s="232" t="s">
        <v>240</v>
      </c>
      <c r="H164" s="233">
        <v>3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0.031320000000000001</v>
      </c>
      <c r="R164" s="239">
        <f>Q164*H164</f>
        <v>0.093960000000000002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241</v>
      </c>
      <c r="AT164" s="241" t="s">
        <v>237</v>
      </c>
      <c r="AU164" s="241" t="s">
        <v>86</v>
      </c>
      <c r="AY164" s="18" t="s">
        <v>235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241</v>
      </c>
      <c r="BM164" s="241" t="s">
        <v>6469</v>
      </c>
    </row>
    <row r="165" s="13" customFormat="1">
      <c r="A165" s="13"/>
      <c r="B165" s="243"/>
      <c r="C165" s="244"/>
      <c r="D165" s="245" t="s">
        <v>243</v>
      </c>
      <c r="E165" s="246" t="s">
        <v>1</v>
      </c>
      <c r="F165" s="247" t="s">
        <v>6466</v>
      </c>
      <c r="G165" s="244"/>
      <c r="H165" s="248">
        <v>3</v>
      </c>
      <c r="I165" s="249"/>
      <c r="J165" s="244"/>
      <c r="K165" s="244"/>
      <c r="L165" s="250"/>
      <c r="M165" s="251"/>
      <c r="N165" s="252"/>
      <c r="O165" s="252"/>
      <c r="P165" s="252"/>
      <c r="Q165" s="252"/>
      <c r="R165" s="252"/>
      <c r="S165" s="252"/>
      <c r="T165" s="25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4" t="s">
        <v>243</v>
      </c>
      <c r="AU165" s="254" t="s">
        <v>86</v>
      </c>
      <c r="AV165" s="13" t="s">
        <v>86</v>
      </c>
      <c r="AW165" s="13" t="s">
        <v>32</v>
      </c>
      <c r="AX165" s="13" t="s">
        <v>84</v>
      </c>
      <c r="AY165" s="254" t="s">
        <v>235</v>
      </c>
    </row>
    <row r="166" s="2" customFormat="1" ht="21.75" customHeight="1">
      <c r="A166" s="39"/>
      <c r="B166" s="40"/>
      <c r="C166" s="229" t="s">
        <v>291</v>
      </c>
      <c r="D166" s="229" t="s">
        <v>237</v>
      </c>
      <c r="E166" s="230" t="s">
        <v>409</v>
      </c>
      <c r="F166" s="231" t="s">
        <v>410</v>
      </c>
      <c r="G166" s="232" t="s">
        <v>240</v>
      </c>
      <c r="H166" s="233">
        <v>12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0.036549999999999999</v>
      </c>
      <c r="R166" s="239">
        <f>Q166*H166</f>
        <v>0.43859999999999999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241</v>
      </c>
      <c r="AT166" s="241" t="s">
        <v>237</v>
      </c>
      <c r="AU166" s="241" t="s">
        <v>86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241</v>
      </c>
      <c r="BM166" s="241" t="s">
        <v>6470</v>
      </c>
    </row>
    <row r="167" s="13" customFormat="1">
      <c r="A167" s="13"/>
      <c r="B167" s="243"/>
      <c r="C167" s="244"/>
      <c r="D167" s="245" t="s">
        <v>243</v>
      </c>
      <c r="E167" s="246" t="s">
        <v>1</v>
      </c>
      <c r="F167" s="247" t="s">
        <v>6471</v>
      </c>
      <c r="G167" s="244"/>
      <c r="H167" s="248">
        <v>12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243</v>
      </c>
      <c r="AU167" s="254" t="s">
        <v>86</v>
      </c>
      <c r="AV167" s="13" t="s">
        <v>86</v>
      </c>
      <c r="AW167" s="13" t="s">
        <v>32</v>
      </c>
      <c r="AX167" s="13" t="s">
        <v>84</v>
      </c>
      <c r="AY167" s="254" t="s">
        <v>235</v>
      </c>
    </row>
    <row r="168" s="2" customFormat="1" ht="21.75" customHeight="1">
      <c r="A168" s="39"/>
      <c r="B168" s="40"/>
      <c r="C168" s="229" t="s">
        <v>298</v>
      </c>
      <c r="D168" s="229" t="s">
        <v>237</v>
      </c>
      <c r="E168" s="230" t="s">
        <v>6472</v>
      </c>
      <c r="F168" s="231" t="s">
        <v>6473</v>
      </c>
      <c r="G168" s="232" t="s">
        <v>240</v>
      </c>
      <c r="H168" s="233">
        <v>4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0.054550000000000001</v>
      </c>
      <c r="R168" s="239">
        <f>Q168*H168</f>
        <v>0.21820000000000001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241</v>
      </c>
      <c r="AT168" s="241" t="s">
        <v>237</v>
      </c>
      <c r="AU168" s="241" t="s">
        <v>86</v>
      </c>
      <c r="AY168" s="18" t="s">
        <v>235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241</v>
      </c>
      <c r="BM168" s="241" t="s">
        <v>6474</v>
      </c>
    </row>
    <row r="169" s="13" customFormat="1">
      <c r="A169" s="13"/>
      <c r="B169" s="243"/>
      <c r="C169" s="244"/>
      <c r="D169" s="245" t="s">
        <v>243</v>
      </c>
      <c r="E169" s="246" t="s">
        <v>1</v>
      </c>
      <c r="F169" s="247" t="s">
        <v>6475</v>
      </c>
      <c r="G169" s="244"/>
      <c r="H169" s="248">
        <v>4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243</v>
      </c>
      <c r="AU169" s="254" t="s">
        <v>86</v>
      </c>
      <c r="AV169" s="13" t="s">
        <v>86</v>
      </c>
      <c r="AW169" s="13" t="s">
        <v>32</v>
      </c>
      <c r="AX169" s="13" t="s">
        <v>84</v>
      </c>
      <c r="AY169" s="254" t="s">
        <v>235</v>
      </c>
    </row>
    <row r="170" s="2" customFormat="1" ht="21.75" customHeight="1">
      <c r="A170" s="39"/>
      <c r="B170" s="40"/>
      <c r="C170" s="229" t="s">
        <v>8</v>
      </c>
      <c r="D170" s="229" t="s">
        <v>237</v>
      </c>
      <c r="E170" s="230" t="s">
        <v>417</v>
      </c>
      <c r="F170" s="231" t="s">
        <v>418</v>
      </c>
      <c r="G170" s="232" t="s">
        <v>240</v>
      </c>
      <c r="H170" s="233">
        <v>16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0.063549999999999995</v>
      </c>
      <c r="R170" s="239">
        <f>Q170*H170</f>
        <v>1.0167999999999999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241</v>
      </c>
      <c r="AT170" s="241" t="s">
        <v>237</v>
      </c>
      <c r="AU170" s="241" t="s">
        <v>86</v>
      </c>
      <c r="AY170" s="18" t="s">
        <v>235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241</v>
      </c>
      <c r="BM170" s="241" t="s">
        <v>6476</v>
      </c>
    </row>
    <row r="171" s="13" customFormat="1">
      <c r="A171" s="13"/>
      <c r="B171" s="243"/>
      <c r="C171" s="244"/>
      <c r="D171" s="245" t="s">
        <v>243</v>
      </c>
      <c r="E171" s="246" t="s">
        <v>1</v>
      </c>
      <c r="F171" s="247" t="s">
        <v>6477</v>
      </c>
      <c r="G171" s="244"/>
      <c r="H171" s="248">
        <v>16</v>
      </c>
      <c r="I171" s="249"/>
      <c r="J171" s="244"/>
      <c r="K171" s="244"/>
      <c r="L171" s="250"/>
      <c r="M171" s="251"/>
      <c r="N171" s="252"/>
      <c r="O171" s="252"/>
      <c r="P171" s="252"/>
      <c r="Q171" s="252"/>
      <c r="R171" s="252"/>
      <c r="S171" s="252"/>
      <c r="T171" s="25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4" t="s">
        <v>243</v>
      </c>
      <c r="AU171" s="254" t="s">
        <v>86</v>
      </c>
      <c r="AV171" s="13" t="s">
        <v>86</v>
      </c>
      <c r="AW171" s="13" t="s">
        <v>32</v>
      </c>
      <c r="AX171" s="13" t="s">
        <v>84</v>
      </c>
      <c r="AY171" s="254" t="s">
        <v>235</v>
      </c>
    </row>
    <row r="172" s="2" customFormat="1" ht="21.75" customHeight="1">
      <c r="A172" s="39"/>
      <c r="B172" s="40"/>
      <c r="C172" s="229" t="s">
        <v>310</v>
      </c>
      <c r="D172" s="229" t="s">
        <v>237</v>
      </c>
      <c r="E172" s="230" t="s">
        <v>6478</v>
      </c>
      <c r="F172" s="231" t="s">
        <v>6479</v>
      </c>
      <c r="G172" s="232" t="s">
        <v>240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0.072849999999999998</v>
      </c>
      <c r="R172" s="239">
        <f>Q172*H172</f>
        <v>0.29139999999999999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241</v>
      </c>
      <c r="AT172" s="241" t="s">
        <v>237</v>
      </c>
      <c r="AU172" s="241" t="s">
        <v>86</v>
      </c>
      <c r="AY172" s="18" t="s">
        <v>235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241</v>
      </c>
      <c r="BM172" s="241" t="s">
        <v>6480</v>
      </c>
    </row>
    <row r="173" s="13" customFormat="1">
      <c r="A173" s="13"/>
      <c r="B173" s="243"/>
      <c r="C173" s="244"/>
      <c r="D173" s="245" t="s">
        <v>243</v>
      </c>
      <c r="E173" s="246" t="s">
        <v>1</v>
      </c>
      <c r="F173" s="247" t="s">
        <v>6475</v>
      </c>
      <c r="G173" s="244"/>
      <c r="H173" s="248">
        <v>4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243</v>
      </c>
      <c r="AU173" s="254" t="s">
        <v>86</v>
      </c>
      <c r="AV173" s="13" t="s">
        <v>86</v>
      </c>
      <c r="AW173" s="13" t="s">
        <v>32</v>
      </c>
      <c r="AX173" s="13" t="s">
        <v>84</v>
      </c>
      <c r="AY173" s="254" t="s">
        <v>235</v>
      </c>
    </row>
    <row r="174" s="2" customFormat="1" ht="21.75" customHeight="1">
      <c r="A174" s="39"/>
      <c r="B174" s="40"/>
      <c r="C174" s="229" t="s">
        <v>315</v>
      </c>
      <c r="D174" s="229" t="s">
        <v>237</v>
      </c>
      <c r="E174" s="230" t="s">
        <v>6481</v>
      </c>
      <c r="F174" s="231" t="s">
        <v>6482</v>
      </c>
      <c r="G174" s="232" t="s">
        <v>240</v>
      </c>
      <c r="H174" s="233">
        <v>4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0.12705</v>
      </c>
      <c r="R174" s="239">
        <f>Q174*H174</f>
        <v>0.50819999999999999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241</v>
      </c>
      <c r="AT174" s="241" t="s">
        <v>237</v>
      </c>
      <c r="AU174" s="241" t="s">
        <v>86</v>
      </c>
      <c r="AY174" s="18" t="s">
        <v>235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241</v>
      </c>
      <c r="BM174" s="241" t="s">
        <v>6483</v>
      </c>
    </row>
    <row r="175" s="13" customFormat="1">
      <c r="A175" s="13"/>
      <c r="B175" s="243"/>
      <c r="C175" s="244"/>
      <c r="D175" s="245" t="s">
        <v>243</v>
      </c>
      <c r="E175" s="246" t="s">
        <v>1</v>
      </c>
      <c r="F175" s="247" t="s">
        <v>6475</v>
      </c>
      <c r="G175" s="244"/>
      <c r="H175" s="248">
        <v>4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243</v>
      </c>
      <c r="AU175" s="254" t="s">
        <v>86</v>
      </c>
      <c r="AV175" s="13" t="s">
        <v>86</v>
      </c>
      <c r="AW175" s="13" t="s">
        <v>32</v>
      </c>
      <c r="AX175" s="13" t="s">
        <v>84</v>
      </c>
      <c r="AY175" s="254" t="s">
        <v>235</v>
      </c>
    </row>
    <row r="176" s="2" customFormat="1" ht="24.15" customHeight="1">
      <c r="A176" s="39"/>
      <c r="B176" s="40"/>
      <c r="C176" s="229" t="s">
        <v>320</v>
      </c>
      <c r="D176" s="229" t="s">
        <v>237</v>
      </c>
      <c r="E176" s="230" t="s">
        <v>6484</v>
      </c>
      <c r="F176" s="231" t="s">
        <v>6485</v>
      </c>
      <c r="G176" s="232" t="s">
        <v>174</v>
      </c>
      <c r="H176" s="233">
        <v>17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0.00025999999999999998</v>
      </c>
      <c r="R176" s="239">
        <f>Q176*H176</f>
        <v>0.0044199999999999994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241</v>
      </c>
      <c r="AT176" s="241" t="s">
        <v>237</v>
      </c>
      <c r="AU176" s="241" t="s">
        <v>86</v>
      </c>
      <c r="AY176" s="18" t="s">
        <v>235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241</v>
      </c>
      <c r="BM176" s="241" t="s">
        <v>6486</v>
      </c>
    </row>
    <row r="177" s="13" customFormat="1">
      <c r="A177" s="13"/>
      <c r="B177" s="243"/>
      <c r="C177" s="244"/>
      <c r="D177" s="245" t="s">
        <v>243</v>
      </c>
      <c r="E177" s="246" t="s">
        <v>1</v>
      </c>
      <c r="F177" s="247" t="s">
        <v>6487</v>
      </c>
      <c r="G177" s="244"/>
      <c r="H177" s="248">
        <v>17</v>
      </c>
      <c r="I177" s="249"/>
      <c r="J177" s="244"/>
      <c r="K177" s="244"/>
      <c r="L177" s="250"/>
      <c r="M177" s="251"/>
      <c r="N177" s="252"/>
      <c r="O177" s="252"/>
      <c r="P177" s="252"/>
      <c r="Q177" s="252"/>
      <c r="R177" s="252"/>
      <c r="S177" s="252"/>
      <c r="T177" s="25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4" t="s">
        <v>243</v>
      </c>
      <c r="AU177" s="254" t="s">
        <v>86</v>
      </c>
      <c r="AV177" s="13" t="s">
        <v>86</v>
      </c>
      <c r="AW177" s="13" t="s">
        <v>32</v>
      </c>
      <c r="AX177" s="13" t="s">
        <v>84</v>
      </c>
      <c r="AY177" s="254" t="s">
        <v>235</v>
      </c>
    </row>
    <row r="178" s="2" customFormat="1" ht="24.15" customHeight="1">
      <c r="A178" s="39"/>
      <c r="B178" s="40"/>
      <c r="C178" s="229" t="s">
        <v>325</v>
      </c>
      <c r="D178" s="229" t="s">
        <v>237</v>
      </c>
      <c r="E178" s="230" t="s">
        <v>429</v>
      </c>
      <c r="F178" s="231" t="s">
        <v>430</v>
      </c>
      <c r="G178" s="232" t="s">
        <v>166</v>
      </c>
      <c r="H178" s="233">
        <v>8.7599999999999998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0.068479999999999999</v>
      </c>
      <c r="R178" s="239">
        <f>Q178*H178</f>
        <v>0.5998848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241</v>
      </c>
      <c r="AT178" s="241" t="s">
        <v>237</v>
      </c>
      <c r="AU178" s="241" t="s">
        <v>86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241</v>
      </c>
      <c r="BM178" s="241" t="s">
        <v>6488</v>
      </c>
    </row>
    <row r="179" s="13" customFormat="1">
      <c r="A179" s="13"/>
      <c r="B179" s="243"/>
      <c r="C179" s="244"/>
      <c r="D179" s="245" t="s">
        <v>243</v>
      </c>
      <c r="E179" s="246" t="s">
        <v>1</v>
      </c>
      <c r="F179" s="247" t="s">
        <v>6489</v>
      </c>
      <c r="G179" s="244"/>
      <c r="H179" s="248">
        <v>8.7599999999999998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243</v>
      </c>
      <c r="AU179" s="254" t="s">
        <v>86</v>
      </c>
      <c r="AV179" s="13" t="s">
        <v>86</v>
      </c>
      <c r="AW179" s="13" t="s">
        <v>32</v>
      </c>
      <c r="AX179" s="13" t="s">
        <v>84</v>
      </c>
      <c r="AY179" s="254" t="s">
        <v>235</v>
      </c>
    </row>
    <row r="180" s="2" customFormat="1" ht="24.15" customHeight="1">
      <c r="A180" s="39"/>
      <c r="B180" s="40"/>
      <c r="C180" s="229" t="s">
        <v>331</v>
      </c>
      <c r="D180" s="229" t="s">
        <v>237</v>
      </c>
      <c r="E180" s="230" t="s">
        <v>436</v>
      </c>
      <c r="F180" s="231" t="s">
        <v>437</v>
      </c>
      <c r="G180" s="232" t="s">
        <v>166</v>
      </c>
      <c r="H180" s="233">
        <v>156.09999999999999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0.094479999999999995</v>
      </c>
      <c r="R180" s="239">
        <f>Q180*H180</f>
        <v>14.748327999999999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241</v>
      </c>
      <c r="AT180" s="241" t="s">
        <v>237</v>
      </c>
      <c r="AU180" s="241" t="s">
        <v>86</v>
      </c>
      <c r="AY180" s="18" t="s">
        <v>235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241</v>
      </c>
      <c r="BM180" s="241" t="s">
        <v>6490</v>
      </c>
    </row>
    <row r="181" s="13" customFormat="1">
      <c r="A181" s="13"/>
      <c r="B181" s="243"/>
      <c r="C181" s="244"/>
      <c r="D181" s="245" t="s">
        <v>243</v>
      </c>
      <c r="E181" s="246" t="s">
        <v>1</v>
      </c>
      <c r="F181" s="247" t="s">
        <v>6491</v>
      </c>
      <c r="G181" s="244"/>
      <c r="H181" s="248">
        <v>156.09999999999999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243</v>
      </c>
      <c r="AU181" s="254" t="s">
        <v>86</v>
      </c>
      <c r="AV181" s="13" t="s">
        <v>86</v>
      </c>
      <c r="AW181" s="13" t="s">
        <v>32</v>
      </c>
      <c r="AX181" s="13" t="s">
        <v>84</v>
      </c>
      <c r="AY181" s="254" t="s">
        <v>235</v>
      </c>
    </row>
    <row r="182" s="2" customFormat="1" ht="33" customHeight="1">
      <c r="A182" s="39"/>
      <c r="B182" s="40"/>
      <c r="C182" s="229" t="s">
        <v>339</v>
      </c>
      <c r="D182" s="229" t="s">
        <v>237</v>
      </c>
      <c r="E182" s="230" t="s">
        <v>6492</v>
      </c>
      <c r="F182" s="231" t="s">
        <v>6493</v>
      </c>
      <c r="G182" s="232" t="s">
        <v>166</v>
      </c>
      <c r="H182" s="233">
        <v>18.870000000000001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0.11678</v>
      </c>
      <c r="R182" s="239">
        <f>Q182*H182</f>
        <v>2.2036386000000001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241</v>
      </c>
      <c r="AT182" s="241" t="s">
        <v>237</v>
      </c>
      <c r="AU182" s="241" t="s">
        <v>86</v>
      </c>
      <c r="AY182" s="18" t="s">
        <v>235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241</v>
      </c>
      <c r="BM182" s="241" t="s">
        <v>6494</v>
      </c>
    </row>
    <row r="183" s="2" customFormat="1">
      <c r="A183" s="39"/>
      <c r="B183" s="40"/>
      <c r="C183" s="41"/>
      <c r="D183" s="245" t="s">
        <v>621</v>
      </c>
      <c r="E183" s="41"/>
      <c r="F183" s="298" t="s">
        <v>6495</v>
      </c>
      <c r="G183" s="41"/>
      <c r="H183" s="41"/>
      <c r="I183" s="299"/>
      <c r="J183" s="41"/>
      <c r="K183" s="41"/>
      <c r="L183" s="45"/>
      <c r="M183" s="300"/>
      <c r="N183" s="301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621</v>
      </c>
      <c r="AU183" s="18" t="s">
        <v>86</v>
      </c>
    </row>
    <row r="184" s="13" customFormat="1">
      <c r="A184" s="13"/>
      <c r="B184" s="243"/>
      <c r="C184" s="244"/>
      <c r="D184" s="245" t="s">
        <v>243</v>
      </c>
      <c r="E184" s="246" t="s">
        <v>1</v>
      </c>
      <c r="F184" s="247" t="s">
        <v>6496</v>
      </c>
      <c r="G184" s="244"/>
      <c r="H184" s="248">
        <v>18.870000000000001</v>
      </c>
      <c r="I184" s="249"/>
      <c r="J184" s="244"/>
      <c r="K184" s="244"/>
      <c r="L184" s="250"/>
      <c r="M184" s="251"/>
      <c r="N184" s="252"/>
      <c r="O184" s="252"/>
      <c r="P184" s="252"/>
      <c r="Q184" s="252"/>
      <c r="R184" s="252"/>
      <c r="S184" s="252"/>
      <c r="T184" s="25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4" t="s">
        <v>243</v>
      </c>
      <c r="AU184" s="254" t="s">
        <v>86</v>
      </c>
      <c r="AV184" s="13" t="s">
        <v>86</v>
      </c>
      <c r="AW184" s="13" t="s">
        <v>32</v>
      </c>
      <c r="AX184" s="13" t="s">
        <v>84</v>
      </c>
      <c r="AY184" s="254" t="s">
        <v>235</v>
      </c>
    </row>
    <row r="185" s="2" customFormat="1" ht="24.15" customHeight="1">
      <c r="A185" s="39"/>
      <c r="B185" s="40"/>
      <c r="C185" s="229" t="s">
        <v>344</v>
      </c>
      <c r="D185" s="229" t="s">
        <v>237</v>
      </c>
      <c r="E185" s="230" t="s">
        <v>450</v>
      </c>
      <c r="F185" s="231" t="s">
        <v>451</v>
      </c>
      <c r="G185" s="232" t="s">
        <v>174</v>
      </c>
      <c r="H185" s="233">
        <v>3.6000000000000001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8.0000000000000007E-05</v>
      </c>
      <c r="R185" s="239">
        <f>Q185*H185</f>
        <v>0.00028800000000000001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241</v>
      </c>
      <c r="AT185" s="241" t="s">
        <v>237</v>
      </c>
      <c r="AU185" s="241" t="s">
        <v>86</v>
      </c>
      <c r="AY185" s="18" t="s">
        <v>235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241</v>
      </c>
      <c r="BM185" s="241" t="s">
        <v>6497</v>
      </c>
    </row>
    <row r="186" s="13" customFormat="1">
      <c r="A186" s="13"/>
      <c r="B186" s="243"/>
      <c r="C186" s="244"/>
      <c r="D186" s="245" t="s">
        <v>243</v>
      </c>
      <c r="E186" s="246" t="s">
        <v>1</v>
      </c>
      <c r="F186" s="247" t="s">
        <v>6498</v>
      </c>
      <c r="G186" s="244"/>
      <c r="H186" s="248">
        <v>3.6000000000000001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243</v>
      </c>
      <c r="AU186" s="254" t="s">
        <v>86</v>
      </c>
      <c r="AV186" s="13" t="s">
        <v>86</v>
      </c>
      <c r="AW186" s="13" t="s">
        <v>32</v>
      </c>
      <c r="AX186" s="13" t="s">
        <v>84</v>
      </c>
      <c r="AY186" s="254" t="s">
        <v>235</v>
      </c>
    </row>
    <row r="187" s="2" customFormat="1" ht="24.15" customHeight="1">
      <c r="A187" s="39"/>
      <c r="B187" s="40"/>
      <c r="C187" s="229" t="s">
        <v>349</v>
      </c>
      <c r="D187" s="229" t="s">
        <v>237</v>
      </c>
      <c r="E187" s="230" t="s">
        <v>455</v>
      </c>
      <c r="F187" s="231" t="s">
        <v>456</v>
      </c>
      <c r="G187" s="232" t="s">
        <v>174</v>
      </c>
      <c r="H187" s="233">
        <v>52.75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0.00012</v>
      </c>
      <c r="R187" s="239">
        <f>Q187*H187</f>
        <v>0.0063300000000000006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241</v>
      </c>
      <c r="AT187" s="241" t="s">
        <v>237</v>
      </c>
      <c r="AU187" s="241" t="s">
        <v>86</v>
      </c>
      <c r="AY187" s="18" t="s">
        <v>235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241</v>
      </c>
      <c r="BM187" s="241" t="s">
        <v>6499</v>
      </c>
    </row>
    <row r="188" s="13" customFormat="1">
      <c r="A188" s="13"/>
      <c r="B188" s="243"/>
      <c r="C188" s="244"/>
      <c r="D188" s="245" t="s">
        <v>243</v>
      </c>
      <c r="E188" s="246" t="s">
        <v>1</v>
      </c>
      <c r="F188" s="247" t="s">
        <v>6500</v>
      </c>
      <c r="G188" s="244"/>
      <c r="H188" s="248">
        <v>46.75</v>
      </c>
      <c r="I188" s="249"/>
      <c r="J188" s="244"/>
      <c r="K188" s="244"/>
      <c r="L188" s="250"/>
      <c r="M188" s="251"/>
      <c r="N188" s="252"/>
      <c r="O188" s="252"/>
      <c r="P188" s="252"/>
      <c r="Q188" s="252"/>
      <c r="R188" s="252"/>
      <c r="S188" s="252"/>
      <c r="T188" s="25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4" t="s">
        <v>243</v>
      </c>
      <c r="AU188" s="254" t="s">
        <v>86</v>
      </c>
      <c r="AV188" s="13" t="s">
        <v>86</v>
      </c>
      <c r="AW188" s="13" t="s">
        <v>32</v>
      </c>
      <c r="AX188" s="13" t="s">
        <v>77</v>
      </c>
      <c r="AY188" s="254" t="s">
        <v>235</v>
      </c>
    </row>
    <row r="189" s="13" customFormat="1">
      <c r="A189" s="13"/>
      <c r="B189" s="243"/>
      <c r="C189" s="244"/>
      <c r="D189" s="245" t="s">
        <v>243</v>
      </c>
      <c r="E189" s="246" t="s">
        <v>1</v>
      </c>
      <c r="F189" s="247" t="s">
        <v>6464</v>
      </c>
      <c r="G189" s="244"/>
      <c r="H189" s="248">
        <v>6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243</v>
      </c>
      <c r="AU189" s="254" t="s">
        <v>86</v>
      </c>
      <c r="AV189" s="13" t="s">
        <v>86</v>
      </c>
      <c r="AW189" s="13" t="s">
        <v>32</v>
      </c>
      <c r="AX189" s="13" t="s">
        <v>77</v>
      </c>
      <c r="AY189" s="254" t="s">
        <v>235</v>
      </c>
    </row>
    <row r="190" s="14" customFormat="1">
      <c r="A190" s="14"/>
      <c r="B190" s="255"/>
      <c r="C190" s="256"/>
      <c r="D190" s="245" t="s">
        <v>243</v>
      </c>
      <c r="E190" s="257" t="s">
        <v>1</v>
      </c>
      <c r="F190" s="258" t="s">
        <v>245</v>
      </c>
      <c r="G190" s="256"/>
      <c r="H190" s="259">
        <v>52.75</v>
      </c>
      <c r="I190" s="260"/>
      <c r="J190" s="256"/>
      <c r="K190" s="256"/>
      <c r="L190" s="261"/>
      <c r="M190" s="262"/>
      <c r="N190" s="263"/>
      <c r="O190" s="263"/>
      <c r="P190" s="263"/>
      <c r="Q190" s="263"/>
      <c r="R190" s="263"/>
      <c r="S190" s="263"/>
      <c r="T190" s="26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5" t="s">
        <v>243</v>
      </c>
      <c r="AU190" s="265" t="s">
        <v>86</v>
      </c>
      <c r="AV190" s="14" t="s">
        <v>241</v>
      </c>
      <c r="AW190" s="14" t="s">
        <v>32</v>
      </c>
      <c r="AX190" s="14" t="s">
        <v>84</v>
      </c>
      <c r="AY190" s="265" t="s">
        <v>235</v>
      </c>
    </row>
    <row r="191" s="12" customFormat="1" ht="22.8" customHeight="1">
      <c r="A191" s="12"/>
      <c r="B191" s="213"/>
      <c r="C191" s="214"/>
      <c r="D191" s="215" t="s">
        <v>76</v>
      </c>
      <c r="E191" s="227" t="s">
        <v>241</v>
      </c>
      <c r="F191" s="227" t="s">
        <v>469</v>
      </c>
      <c r="G191" s="214"/>
      <c r="H191" s="214"/>
      <c r="I191" s="217"/>
      <c r="J191" s="228">
        <f>BK191</f>
        <v>0</v>
      </c>
      <c r="K191" s="214"/>
      <c r="L191" s="219"/>
      <c r="M191" s="220"/>
      <c r="N191" s="221"/>
      <c r="O191" s="221"/>
      <c r="P191" s="222">
        <f>SUM(P192:P197)</f>
        <v>0</v>
      </c>
      <c r="Q191" s="221"/>
      <c r="R191" s="222">
        <f>SUM(R192:R197)</f>
        <v>6.1070052000000006</v>
      </c>
      <c r="S191" s="221"/>
      <c r="T191" s="223">
        <f>SUM(T192:T197)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24" t="s">
        <v>84</v>
      </c>
      <c r="AT191" s="225" t="s">
        <v>76</v>
      </c>
      <c r="AU191" s="225" t="s">
        <v>84</v>
      </c>
      <c r="AY191" s="224" t="s">
        <v>235</v>
      </c>
      <c r="BK191" s="226">
        <f>SUM(BK192:BK197)</f>
        <v>0</v>
      </c>
    </row>
    <row r="192" s="2" customFormat="1" ht="16.5" customHeight="1">
      <c r="A192" s="39"/>
      <c r="B192" s="40"/>
      <c r="C192" s="229" t="s">
        <v>7</v>
      </c>
      <c r="D192" s="229" t="s">
        <v>237</v>
      </c>
      <c r="E192" s="230" t="s">
        <v>6501</v>
      </c>
      <c r="F192" s="231" t="s">
        <v>6502</v>
      </c>
      <c r="G192" s="232" t="s">
        <v>163</v>
      </c>
      <c r="H192" s="233">
        <v>2.04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2.3011300000000001</v>
      </c>
      <c r="R192" s="239">
        <f>Q192*H192</f>
        <v>4.6943052000000005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241</v>
      </c>
      <c r="AT192" s="241" t="s">
        <v>237</v>
      </c>
      <c r="AU192" s="241" t="s">
        <v>86</v>
      </c>
      <c r="AY192" s="18" t="s">
        <v>235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241</v>
      </c>
      <c r="BM192" s="241" t="s">
        <v>6503</v>
      </c>
    </row>
    <row r="193" s="15" customFormat="1">
      <c r="A193" s="15"/>
      <c r="B193" s="266"/>
      <c r="C193" s="267"/>
      <c r="D193" s="245" t="s">
        <v>243</v>
      </c>
      <c r="E193" s="268" t="s">
        <v>1</v>
      </c>
      <c r="F193" s="269" t="s">
        <v>6504</v>
      </c>
      <c r="G193" s="267"/>
      <c r="H193" s="268" t="s">
        <v>1</v>
      </c>
      <c r="I193" s="270"/>
      <c r="J193" s="267"/>
      <c r="K193" s="267"/>
      <c r="L193" s="271"/>
      <c r="M193" s="272"/>
      <c r="N193" s="273"/>
      <c r="O193" s="273"/>
      <c r="P193" s="273"/>
      <c r="Q193" s="273"/>
      <c r="R193" s="273"/>
      <c r="S193" s="273"/>
      <c r="T193" s="274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5" t="s">
        <v>243</v>
      </c>
      <c r="AU193" s="275" t="s">
        <v>86</v>
      </c>
      <c r="AV193" s="15" t="s">
        <v>84</v>
      </c>
      <c r="AW193" s="15" t="s">
        <v>32</v>
      </c>
      <c r="AX193" s="15" t="s">
        <v>77</v>
      </c>
      <c r="AY193" s="275" t="s">
        <v>235</v>
      </c>
    </row>
    <row r="194" s="13" customFormat="1">
      <c r="A194" s="13"/>
      <c r="B194" s="243"/>
      <c r="C194" s="244"/>
      <c r="D194" s="245" t="s">
        <v>243</v>
      </c>
      <c r="E194" s="246" t="s">
        <v>1</v>
      </c>
      <c r="F194" s="247" t="s">
        <v>6505</v>
      </c>
      <c r="G194" s="244"/>
      <c r="H194" s="248">
        <v>2.04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243</v>
      </c>
      <c r="AU194" s="254" t="s">
        <v>86</v>
      </c>
      <c r="AV194" s="13" t="s">
        <v>86</v>
      </c>
      <c r="AW194" s="13" t="s">
        <v>32</v>
      </c>
      <c r="AX194" s="13" t="s">
        <v>84</v>
      </c>
      <c r="AY194" s="254" t="s">
        <v>235</v>
      </c>
    </row>
    <row r="195" s="2" customFormat="1" ht="24.15" customHeight="1">
      <c r="A195" s="39"/>
      <c r="B195" s="40"/>
      <c r="C195" s="229" t="s">
        <v>364</v>
      </c>
      <c r="D195" s="229" t="s">
        <v>237</v>
      </c>
      <c r="E195" s="230" t="s">
        <v>6506</v>
      </c>
      <c r="F195" s="231" t="s">
        <v>6507</v>
      </c>
      <c r="G195" s="232" t="s">
        <v>174</v>
      </c>
      <c r="H195" s="233">
        <v>51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0.027699999999999999</v>
      </c>
      <c r="R195" s="239">
        <f>Q195*H195</f>
        <v>1.4126999999999998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241</v>
      </c>
      <c r="AT195" s="241" t="s">
        <v>237</v>
      </c>
      <c r="AU195" s="241" t="s">
        <v>86</v>
      </c>
      <c r="AY195" s="18" t="s">
        <v>235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241</v>
      </c>
      <c r="BM195" s="241" t="s">
        <v>6508</v>
      </c>
    </row>
    <row r="196" s="15" customFormat="1">
      <c r="A196" s="15"/>
      <c r="B196" s="266"/>
      <c r="C196" s="267"/>
      <c r="D196" s="245" t="s">
        <v>243</v>
      </c>
      <c r="E196" s="268" t="s">
        <v>1</v>
      </c>
      <c r="F196" s="269" t="s">
        <v>6504</v>
      </c>
      <c r="G196" s="267"/>
      <c r="H196" s="268" t="s">
        <v>1</v>
      </c>
      <c r="I196" s="270"/>
      <c r="J196" s="267"/>
      <c r="K196" s="267"/>
      <c r="L196" s="271"/>
      <c r="M196" s="272"/>
      <c r="N196" s="273"/>
      <c r="O196" s="273"/>
      <c r="P196" s="273"/>
      <c r="Q196" s="273"/>
      <c r="R196" s="273"/>
      <c r="S196" s="273"/>
      <c r="T196" s="274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75" t="s">
        <v>243</v>
      </c>
      <c r="AU196" s="275" t="s">
        <v>86</v>
      </c>
      <c r="AV196" s="15" t="s">
        <v>84</v>
      </c>
      <c r="AW196" s="15" t="s">
        <v>32</v>
      </c>
      <c r="AX196" s="15" t="s">
        <v>77</v>
      </c>
      <c r="AY196" s="275" t="s">
        <v>235</v>
      </c>
    </row>
    <row r="197" s="13" customFormat="1">
      <c r="A197" s="13"/>
      <c r="B197" s="243"/>
      <c r="C197" s="244"/>
      <c r="D197" s="245" t="s">
        <v>243</v>
      </c>
      <c r="E197" s="246" t="s">
        <v>1</v>
      </c>
      <c r="F197" s="247" t="s">
        <v>6458</v>
      </c>
      <c r="G197" s="244"/>
      <c r="H197" s="248">
        <v>51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243</v>
      </c>
      <c r="AU197" s="254" t="s">
        <v>86</v>
      </c>
      <c r="AV197" s="13" t="s">
        <v>86</v>
      </c>
      <c r="AW197" s="13" t="s">
        <v>32</v>
      </c>
      <c r="AX197" s="13" t="s">
        <v>84</v>
      </c>
      <c r="AY197" s="254" t="s">
        <v>235</v>
      </c>
    </row>
    <row r="198" s="12" customFormat="1" ht="22.8" customHeight="1">
      <c r="A198" s="12"/>
      <c r="B198" s="213"/>
      <c r="C198" s="214"/>
      <c r="D198" s="215" t="s">
        <v>76</v>
      </c>
      <c r="E198" s="227" t="s">
        <v>269</v>
      </c>
      <c r="F198" s="227" t="s">
        <v>478</v>
      </c>
      <c r="G198" s="214"/>
      <c r="H198" s="214"/>
      <c r="I198" s="217"/>
      <c r="J198" s="228">
        <f>BK198</f>
        <v>0</v>
      </c>
      <c r="K198" s="214"/>
      <c r="L198" s="219"/>
      <c r="M198" s="220"/>
      <c r="N198" s="221"/>
      <c r="O198" s="221"/>
      <c r="P198" s="222">
        <f>SUM(P199:P286)</f>
        <v>0</v>
      </c>
      <c r="Q198" s="221"/>
      <c r="R198" s="222">
        <f>SUM(R199:R286)</f>
        <v>59.154329650000001</v>
      </c>
      <c r="S198" s="221"/>
      <c r="T198" s="223">
        <f>SUM(T199:T286)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84</v>
      </c>
      <c r="AT198" s="225" t="s">
        <v>76</v>
      </c>
      <c r="AU198" s="225" t="s">
        <v>84</v>
      </c>
      <c r="AY198" s="224" t="s">
        <v>235</v>
      </c>
      <c r="BK198" s="226">
        <f>SUM(BK199:BK286)</f>
        <v>0</v>
      </c>
    </row>
    <row r="199" s="2" customFormat="1" ht="24.15" customHeight="1">
      <c r="A199" s="39"/>
      <c r="B199" s="40"/>
      <c r="C199" s="229" t="s">
        <v>373</v>
      </c>
      <c r="D199" s="229" t="s">
        <v>237</v>
      </c>
      <c r="E199" s="230" t="s">
        <v>480</v>
      </c>
      <c r="F199" s="231" t="s">
        <v>481</v>
      </c>
      <c r="G199" s="232" t="s">
        <v>166</v>
      </c>
      <c r="H199" s="233">
        <v>520.84500000000003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0.0073499999999999998</v>
      </c>
      <c r="R199" s="239">
        <f>Q199*H199</f>
        <v>3.8282107500000002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241</v>
      </c>
      <c r="AT199" s="241" t="s">
        <v>237</v>
      </c>
      <c r="AU199" s="241" t="s">
        <v>86</v>
      </c>
      <c r="AY199" s="18" t="s">
        <v>235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241</v>
      </c>
      <c r="BM199" s="241" t="s">
        <v>6509</v>
      </c>
    </row>
    <row r="200" s="13" customFormat="1">
      <c r="A200" s="13"/>
      <c r="B200" s="243"/>
      <c r="C200" s="244"/>
      <c r="D200" s="245" t="s">
        <v>243</v>
      </c>
      <c r="E200" s="246" t="s">
        <v>1</v>
      </c>
      <c r="F200" s="247" t="s">
        <v>6510</v>
      </c>
      <c r="G200" s="244"/>
      <c r="H200" s="248">
        <v>153.38499999999999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243</v>
      </c>
      <c r="AU200" s="254" t="s">
        <v>86</v>
      </c>
      <c r="AV200" s="13" t="s">
        <v>86</v>
      </c>
      <c r="AW200" s="13" t="s">
        <v>32</v>
      </c>
      <c r="AX200" s="13" t="s">
        <v>77</v>
      </c>
      <c r="AY200" s="254" t="s">
        <v>235</v>
      </c>
    </row>
    <row r="201" s="13" customFormat="1">
      <c r="A201" s="13"/>
      <c r="B201" s="243"/>
      <c r="C201" s="244"/>
      <c r="D201" s="245" t="s">
        <v>243</v>
      </c>
      <c r="E201" s="246" t="s">
        <v>1</v>
      </c>
      <c r="F201" s="247" t="s">
        <v>6511</v>
      </c>
      <c r="G201" s="244"/>
      <c r="H201" s="248">
        <v>17.52</v>
      </c>
      <c r="I201" s="249"/>
      <c r="J201" s="244"/>
      <c r="K201" s="244"/>
      <c r="L201" s="250"/>
      <c r="M201" s="251"/>
      <c r="N201" s="252"/>
      <c r="O201" s="252"/>
      <c r="P201" s="252"/>
      <c r="Q201" s="252"/>
      <c r="R201" s="252"/>
      <c r="S201" s="252"/>
      <c r="T201" s="25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4" t="s">
        <v>243</v>
      </c>
      <c r="AU201" s="254" t="s">
        <v>86</v>
      </c>
      <c r="AV201" s="13" t="s">
        <v>86</v>
      </c>
      <c r="AW201" s="13" t="s">
        <v>32</v>
      </c>
      <c r="AX201" s="13" t="s">
        <v>77</v>
      </c>
      <c r="AY201" s="254" t="s">
        <v>235</v>
      </c>
    </row>
    <row r="202" s="13" customFormat="1">
      <c r="A202" s="13"/>
      <c r="B202" s="243"/>
      <c r="C202" s="244"/>
      <c r="D202" s="245" t="s">
        <v>243</v>
      </c>
      <c r="E202" s="246" t="s">
        <v>1</v>
      </c>
      <c r="F202" s="247" t="s">
        <v>6512</v>
      </c>
      <c r="G202" s="244"/>
      <c r="H202" s="248">
        <v>312.19999999999999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243</v>
      </c>
      <c r="AU202" s="254" t="s">
        <v>86</v>
      </c>
      <c r="AV202" s="13" t="s">
        <v>86</v>
      </c>
      <c r="AW202" s="13" t="s">
        <v>32</v>
      </c>
      <c r="AX202" s="13" t="s">
        <v>77</v>
      </c>
      <c r="AY202" s="254" t="s">
        <v>235</v>
      </c>
    </row>
    <row r="203" s="13" customFormat="1">
      <c r="A203" s="13"/>
      <c r="B203" s="243"/>
      <c r="C203" s="244"/>
      <c r="D203" s="245" t="s">
        <v>243</v>
      </c>
      <c r="E203" s="246" t="s">
        <v>1</v>
      </c>
      <c r="F203" s="247" t="s">
        <v>6513</v>
      </c>
      <c r="G203" s="244"/>
      <c r="H203" s="248">
        <v>37.740000000000002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243</v>
      </c>
      <c r="AU203" s="254" t="s">
        <v>86</v>
      </c>
      <c r="AV203" s="13" t="s">
        <v>86</v>
      </c>
      <c r="AW203" s="13" t="s">
        <v>32</v>
      </c>
      <c r="AX203" s="13" t="s">
        <v>77</v>
      </c>
      <c r="AY203" s="254" t="s">
        <v>235</v>
      </c>
    </row>
    <row r="204" s="14" customFormat="1">
      <c r="A204" s="14"/>
      <c r="B204" s="255"/>
      <c r="C204" s="256"/>
      <c r="D204" s="245" t="s">
        <v>243</v>
      </c>
      <c r="E204" s="257" t="s">
        <v>1</v>
      </c>
      <c r="F204" s="258" t="s">
        <v>245</v>
      </c>
      <c r="G204" s="256"/>
      <c r="H204" s="259">
        <v>520.84500000000003</v>
      </c>
      <c r="I204" s="260"/>
      <c r="J204" s="256"/>
      <c r="K204" s="256"/>
      <c r="L204" s="261"/>
      <c r="M204" s="262"/>
      <c r="N204" s="263"/>
      <c r="O204" s="263"/>
      <c r="P204" s="263"/>
      <c r="Q204" s="263"/>
      <c r="R204" s="263"/>
      <c r="S204" s="263"/>
      <c r="T204" s="26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5" t="s">
        <v>243</v>
      </c>
      <c r="AU204" s="265" t="s">
        <v>86</v>
      </c>
      <c r="AV204" s="14" t="s">
        <v>241</v>
      </c>
      <c r="AW204" s="14" t="s">
        <v>32</v>
      </c>
      <c r="AX204" s="14" t="s">
        <v>84</v>
      </c>
      <c r="AY204" s="265" t="s">
        <v>235</v>
      </c>
    </row>
    <row r="205" s="2" customFormat="1" ht="24.15" customHeight="1">
      <c r="A205" s="39"/>
      <c r="B205" s="40"/>
      <c r="C205" s="229" t="s">
        <v>378</v>
      </c>
      <c r="D205" s="229" t="s">
        <v>237</v>
      </c>
      <c r="E205" s="230" t="s">
        <v>494</v>
      </c>
      <c r="F205" s="231" t="s">
        <v>495</v>
      </c>
      <c r="G205" s="232" t="s">
        <v>166</v>
      </c>
      <c r="H205" s="233">
        <v>275.31999999999999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0.013599999999999999</v>
      </c>
      <c r="R205" s="239">
        <f>Q205*H205</f>
        <v>3.7443519999999997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241</v>
      </c>
      <c r="AT205" s="241" t="s">
        <v>237</v>
      </c>
      <c r="AU205" s="241" t="s">
        <v>86</v>
      </c>
      <c r="AY205" s="18" t="s">
        <v>235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241</v>
      </c>
      <c r="BM205" s="241" t="s">
        <v>6514</v>
      </c>
    </row>
    <row r="206" s="13" customFormat="1">
      <c r="A206" s="13"/>
      <c r="B206" s="243"/>
      <c r="C206" s="244"/>
      <c r="D206" s="245" t="s">
        <v>243</v>
      </c>
      <c r="E206" s="246" t="s">
        <v>1</v>
      </c>
      <c r="F206" s="247" t="s">
        <v>6515</v>
      </c>
      <c r="G206" s="244"/>
      <c r="H206" s="248">
        <v>88.180000000000007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243</v>
      </c>
      <c r="AU206" s="254" t="s">
        <v>86</v>
      </c>
      <c r="AV206" s="13" t="s">
        <v>86</v>
      </c>
      <c r="AW206" s="13" t="s">
        <v>32</v>
      </c>
      <c r="AX206" s="13" t="s">
        <v>77</v>
      </c>
      <c r="AY206" s="254" t="s">
        <v>235</v>
      </c>
    </row>
    <row r="207" s="13" customFormat="1">
      <c r="A207" s="13"/>
      <c r="B207" s="243"/>
      <c r="C207" s="244"/>
      <c r="D207" s="245" t="s">
        <v>243</v>
      </c>
      <c r="E207" s="246" t="s">
        <v>1</v>
      </c>
      <c r="F207" s="247" t="s">
        <v>6516</v>
      </c>
      <c r="G207" s="244"/>
      <c r="H207" s="248">
        <v>6</v>
      </c>
      <c r="I207" s="249"/>
      <c r="J207" s="244"/>
      <c r="K207" s="244"/>
      <c r="L207" s="250"/>
      <c r="M207" s="251"/>
      <c r="N207" s="252"/>
      <c r="O207" s="252"/>
      <c r="P207" s="252"/>
      <c r="Q207" s="252"/>
      <c r="R207" s="252"/>
      <c r="S207" s="252"/>
      <c r="T207" s="25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4" t="s">
        <v>243</v>
      </c>
      <c r="AU207" s="254" t="s">
        <v>86</v>
      </c>
      <c r="AV207" s="13" t="s">
        <v>86</v>
      </c>
      <c r="AW207" s="13" t="s">
        <v>32</v>
      </c>
      <c r="AX207" s="13" t="s">
        <v>77</v>
      </c>
      <c r="AY207" s="254" t="s">
        <v>235</v>
      </c>
    </row>
    <row r="208" s="13" customFormat="1">
      <c r="A208" s="13"/>
      <c r="B208" s="243"/>
      <c r="C208" s="244"/>
      <c r="D208" s="245" t="s">
        <v>243</v>
      </c>
      <c r="E208" s="246" t="s">
        <v>1</v>
      </c>
      <c r="F208" s="247" t="s">
        <v>6517</v>
      </c>
      <c r="G208" s="244"/>
      <c r="H208" s="248">
        <v>162.59999999999999</v>
      </c>
      <c r="I208" s="249"/>
      <c r="J208" s="244"/>
      <c r="K208" s="244"/>
      <c r="L208" s="250"/>
      <c r="M208" s="251"/>
      <c r="N208" s="252"/>
      <c r="O208" s="252"/>
      <c r="P208" s="252"/>
      <c r="Q208" s="252"/>
      <c r="R208" s="252"/>
      <c r="S208" s="252"/>
      <c r="T208" s="25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4" t="s">
        <v>243</v>
      </c>
      <c r="AU208" s="254" t="s">
        <v>86</v>
      </c>
      <c r="AV208" s="13" t="s">
        <v>86</v>
      </c>
      <c r="AW208" s="13" t="s">
        <v>32</v>
      </c>
      <c r="AX208" s="13" t="s">
        <v>77</v>
      </c>
      <c r="AY208" s="254" t="s">
        <v>235</v>
      </c>
    </row>
    <row r="209" s="13" customFormat="1">
      <c r="A209" s="13"/>
      <c r="B209" s="243"/>
      <c r="C209" s="244"/>
      <c r="D209" s="245" t="s">
        <v>243</v>
      </c>
      <c r="E209" s="246" t="s">
        <v>1</v>
      </c>
      <c r="F209" s="247" t="s">
        <v>6518</v>
      </c>
      <c r="G209" s="244"/>
      <c r="H209" s="248">
        <v>18.539999999999999</v>
      </c>
      <c r="I209" s="249"/>
      <c r="J209" s="244"/>
      <c r="K209" s="244"/>
      <c r="L209" s="250"/>
      <c r="M209" s="251"/>
      <c r="N209" s="252"/>
      <c r="O209" s="252"/>
      <c r="P209" s="252"/>
      <c r="Q209" s="252"/>
      <c r="R209" s="252"/>
      <c r="S209" s="252"/>
      <c r="T209" s="25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4" t="s">
        <v>243</v>
      </c>
      <c r="AU209" s="254" t="s">
        <v>86</v>
      </c>
      <c r="AV209" s="13" t="s">
        <v>86</v>
      </c>
      <c r="AW209" s="13" t="s">
        <v>32</v>
      </c>
      <c r="AX209" s="13" t="s">
        <v>77</v>
      </c>
      <c r="AY209" s="254" t="s">
        <v>235</v>
      </c>
    </row>
    <row r="210" s="14" customFormat="1">
      <c r="A210" s="14"/>
      <c r="B210" s="255"/>
      <c r="C210" s="256"/>
      <c r="D210" s="245" t="s">
        <v>243</v>
      </c>
      <c r="E210" s="257" t="s">
        <v>1</v>
      </c>
      <c r="F210" s="258" t="s">
        <v>245</v>
      </c>
      <c r="G210" s="256"/>
      <c r="H210" s="259">
        <v>275.31999999999999</v>
      </c>
      <c r="I210" s="260"/>
      <c r="J210" s="256"/>
      <c r="K210" s="256"/>
      <c r="L210" s="261"/>
      <c r="M210" s="262"/>
      <c r="N210" s="263"/>
      <c r="O210" s="263"/>
      <c r="P210" s="263"/>
      <c r="Q210" s="263"/>
      <c r="R210" s="263"/>
      <c r="S210" s="263"/>
      <c r="T210" s="26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5" t="s">
        <v>243</v>
      </c>
      <c r="AU210" s="265" t="s">
        <v>86</v>
      </c>
      <c r="AV210" s="14" t="s">
        <v>241</v>
      </c>
      <c r="AW210" s="14" t="s">
        <v>32</v>
      </c>
      <c r="AX210" s="14" t="s">
        <v>84</v>
      </c>
      <c r="AY210" s="265" t="s">
        <v>235</v>
      </c>
    </row>
    <row r="211" s="2" customFormat="1" ht="24.15" customHeight="1">
      <c r="A211" s="39"/>
      <c r="B211" s="40"/>
      <c r="C211" s="229" t="s">
        <v>383</v>
      </c>
      <c r="D211" s="229" t="s">
        <v>237</v>
      </c>
      <c r="E211" s="230" t="s">
        <v>499</v>
      </c>
      <c r="F211" s="231" t="s">
        <v>500</v>
      </c>
      <c r="G211" s="232" t="s">
        <v>166</v>
      </c>
      <c r="H211" s="233">
        <v>245.52500000000001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0.016279999999999999</v>
      </c>
      <c r="R211" s="239">
        <f>Q211*H211</f>
        <v>3.997147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241</v>
      </c>
      <c r="AT211" s="241" t="s">
        <v>237</v>
      </c>
      <c r="AU211" s="241" t="s">
        <v>86</v>
      </c>
      <c r="AY211" s="18" t="s">
        <v>235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241</v>
      </c>
      <c r="BM211" s="241" t="s">
        <v>6519</v>
      </c>
    </row>
    <row r="212" s="13" customFormat="1">
      <c r="A212" s="13"/>
      <c r="B212" s="243"/>
      <c r="C212" s="244"/>
      <c r="D212" s="245" t="s">
        <v>243</v>
      </c>
      <c r="E212" s="246" t="s">
        <v>1</v>
      </c>
      <c r="F212" s="247" t="s">
        <v>6520</v>
      </c>
      <c r="G212" s="244"/>
      <c r="H212" s="248">
        <v>520.84500000000003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243</v>
      </c>
      <c r="AU212" s="254" t="s">
        <v>86</v>
      </c>
      <c r="AV212" s="13" t="s">
        <v>86</v>
      </c>
      <c r="AW212" s="13" t="s">
        <v>32</v>
      </c>
      <c r="AX212" s="13" t="s">
        <v>77</v>
      </c>
      <c r="AY212" s="254" t="s">
        <v>235</v>
      </c>
    </row>
    <row r="213" s="13" customFormat="1">
      <c r="A213" s="13"/>
      <c r="B213" s="243"/>
      <c r="C213" s="244"/>
      <c r="D213" s="245" t="s">
        <v>243</v>
      </c>
      <c r="E213" s="246" t="s">
        <v>1</v>
      </c>
      <c r="F213" s="247" t="s">
        <v>6521</v>
      </c>
      <c r="G213" s="244"/>
      <c r="H213" s="248">
        <v>-275.31999999999999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243</v>
      </c>
      <c r="AU213" s="254" t="s">
        <v>86</v>
      </c>
      <c r="AV213" s="13" t="s">
        <v>86</v>
      </c>
      <c r="AW213" s="13" t="s">
        <v>32</v>
      </c>
      <c r="AX213" s="13" t="s">
        <v>77</v>
      </c>
      <c r="AY213" s="254" t="s">
        <v>235</v>
      </c>
    </row>
    <row r="214" s="14" customFormat="1">
      <c r="A214" s="14"/>
      <c r="B214" s="255"/>
      <c r="C214" s="256"/>
      <c r="D214" s="245" t="s">
        <v>243</v>
      </c>
      <c r="E214" s="257" t="s">
        <v>1</v>
      </c>
      <c r="F214" s="258" t="s">
        <v>245</v>
      </c>
      <c r="G214" s="256"/>
      <c r="H214" s="259">
        <v>245.52500000000001</v>
      </c>
      <c r="I214" s="260"/>
      <c r="J214" s="256"/>
      <c r="K214" s="256"/>
      <c r="L214" s="261"/>
      <c r="M214" s="262"/>
      <c r="N214" s="263"/>
      <c r="O214" s="263"/>
      <c r="P214" s="263"/>
      <c r="Q214" s="263"/>
      <c r="R214" s="263"/>
      <c r="S214" s="263"/>
      <c r="T214" s="26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5" t="s">
        <v>243</v>
      </c>
      <c r="AU214" s="265" t="s">
        <v>86</v>
      </c>
      <c r="AV214" s="14" t="s">
        <v>241</v>
      </c>
      <c r="AW214" s="14" t="s">
        <v>32</v>
      </c>
      <c r="AX214" s="14" t="s">
        <v>84</v>
      </c>
      <c r="AY214" s="265" t="s">
        <v>235</v>
      </c>
    </row>
    <row r="215" s="2" customFormat="1" ht="16.5" customHeight="1">
      <c r="A215" s="39"/>
      <c r="B215" s="40"/>
      <c r="C215" s="229" t="s">
        <v>388</v>
      </c>
      <c r="D215" s="229" t="s">
        <v>237</v>
      </c>
      <c r="E215" s="230" t="s">
        <v>504</v>
      </c>
      <c r="F215" s="231" t="s">
        <v>505</v>
      </c>
      <c r="G215" s="232" t="s">
        <v>166</v>
      </c>
      <c r="H215" s="233">
        <v>247.24000000000001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0.00025999999999999998</v>
      </c>
      <c r="R215" s="239">
        <f>Q215*H215</f>
        <v>0.064282400000000003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241</v>
      </c>
      <c r="AT215" s="241" t="s">
        <v>237</v>
      </c>
      <c r="AU215" s="241" t="s">
        <v>86</v>
      </c>
      <c r="AY215" s="18" t="s">
        <v>235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241</v>
      </c>
      <c r="BM215" s="241" t="s">
        <v>6522</v>
      </c>
    </row>
    <row r="216" s="13" customFormat="1">
      <c r="A216" s="13"/>
      <c r="B216" s="243"/>
      <c r="C216" s="244"/>
      <c r="D216" s="245" t="s">
        <v>243</v>
      </c>
      <c r="E216" s="246" t="s">
        <v>1</v>
      </c>
      <c r="F216" s="247" t="s">
        <v>6523</v>
      </c>
      <c r="G216" s="244"/>
      <c r="H216" s="248">
        <v>247.24000000000001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243</v>
      </c>
      <c r="AU216" s="254" t="s">
        <v>86</v>
      </c>
      <c r="AV216" s="13" t="s">
        <v>86</v>
      </c>
      <c r="AW216" s="13" t="s">
        <v>32</v>
      </c>
      <c r="AX216" s="13" t="s">
        <v>84</v>
      </c>
      <c r="AY216" s="254" t="s">
        <v>235</v>
      </c>
    </row>
    <row r="217" s="2" customFormat="1" ht="49.05" customHeight="1">
      <c r="A217" s="39"/>
      <c r="B217" s="40"/>
      <c r="C217" s="229" t="s">
        <v>394</v>
      </c>
      <c r="D217" s="229" t="s">
        <v>237</v>
      </c>
      <c r="E217" s="230" t="s">
        <v>6524</v>
      </c>
      <c r="F217" s="231" t="s">
        <v>6525</v>
      </c>
      <c r="G217" s="232" t="s">
        <v>166</v>
      </c>
      <c r="H217" s="233">
        <v>2.2400000000000002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0.0126</v>
      </c>
      <c r="R217" s="239">
        <f>Q217*H217</f>
        <v>0.028224000000000003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241</v>
      </c>
      <c r="AT217" s="241" t="s">
        <v>237</v>
      </c>
      <c r="AU217" s="241" t="s">
        <v>86</v>
      </c>
      <c r="AY217" s="18" t="s">
        <v>235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241</v>
      </c>
      <c r="BM217" s="241" t="s">
        <v>6526</v>
      </c>
    </row>
    <row r="218" s="13" customFormat="1">
      <c r="A218" s="13"/>
      <c r="B218" s="243"/>
      <c r="C218" s="244"/>
      <c r="D218" s="245" t="s">
        <v>243</v>
      </c>
      <c r="E218" s="246" t="s">
        <v>1</v>
      </c>
      <c r="F218" s="247" t="s">
        <v>6527</v>
      </c>
      <c r="G218" s="244"/>
      <c r="H218" s="248">
        <v>2.2400000000000002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243</v>
      </c>
      <c r="AU218" s="254" t="s">
        <v>86</v>
      </c>
      <c r="AV218" s="13" t="s">
        <v>86</v>
      </c>
      <c r="AW218" s="13" t="s">
        <v>32</v>
      </c>
      <c r="AX218" s="13" t="s">
        <v>84</v>
      </c>
      <c r="AY218" s="254" t="s">
        <v>235</v>
      </c>
    </row>
    <row r="219" s="2" customFormat="1" ht="24.15" customHeight="1">
      <c r="A219" s="39"/>
      <c r="B219" s="40"/>
      <c r="C219" s="287" t="s">
        <v>400</v>
      </c>
      <c r="D219" s="287" t="s">
        <v>518</v>
      </c>
      <c r="E219" s="288" t="s">
        <v>6528</v>
      </c>
      <c r="F219" s="289" t="s">
        <v>6529</v>
      </c>
      <c r="G219" s="290" t="s">
        <v>166</v>
      </c>
      <c r="H219" s="291">
        <v>2.3519999999999999</v>
      </c>
      <c r="I219" s="292"/>
      <c r="J219" s="293">
        <f>ROUND(I219*H219,2)</f>
        <v>0</v>
      </c>
      <c r="K219" s="294"/>
      <c r="L219" s="295"/>
      <c r="M219" s="296" t="s">
        <v>1</v>
      </c>
      <c r="N219" s="297" t="s">
        <v>42</v>
      </c>
      <c r="O219" s="92"/>
      <c r="P219" s="239">
        <f>O219*H219</f>
        <v>0</v>
      </c>
      <c r="Q219" s="239">
        <v>0.01</v>
      </c>
      <c r="R219" s="239">
        <f>Q219*H219</f>
        <v>0.023519999999999999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281</v>
      </c>
      <c r="AT219" s="241" t="s">
        <v>518</v>
      </c>
      <c r="AU219" s="241" t="s">
        <v>86</v>
      </c>
      <c r="AY219" s="18" t="s">
        <v>235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241</v>
      </c>
      <c r="BM219" s="241" t="s">
        <v>6530</v>
      </c>
    </row>
    <row r="220" s="13" customFormat="1">
      <c r="A220" s="13"/>
      <c r="B220" s="243"/>
      <c r="C220" s="244"/>
      <c r="D220" s="245" t="s">
        <v>243</v>
      </c>
      <c r="E220" s="244"/>
      <c r="F220" s="247" t="s">
        <v>6531</v>
      </c>
      <c r="G220" s="244"/>
      <c r="H220" s="248">
        <v>2.3519999999999999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243</v>
      </c>
      <c r="AU220" s="254" t="s">
        <v>86</v>
      </c>
      <c r="AV220" s="13" t="s">
        <v>86</v>
      </c>
      <c r="AW220" s="13" t="s">
        <v>4</v>
      </c>
      <c r="AX220" s="13" t="s">
        <v>84</v>
      </c>
      <c r="AY220" s="254" t="s">
        <v>235</v>
      </c>
    </row>
    <row r="221" s="2" customFormat="1" ht="49.05" customHeight="1">
      <c r="A221" s="39"/>
      <c r="B221" s="40"/>
      <c r="C221" s="229" t="s">
        <v>404</v>
      </c>
      <c r="D221" s="229" t="s">
        <v>237</v>
      </c>
      <c r="E221" s="230" t="s">
        <v>525</v>
      </c>
      <c r="F221" s="231" t="s">
        <v>526</v>
      </c>
      <c r="G221" s="232" t="s">
        <v>166</v>
      </c>
      <c r="H221" s="233">
        <v>247.24000000000001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0.01268</v>
      </c>
      <c r="R221" s="239">
        <f>Q221*H221</f>
        <v>3.1350032000000003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241</v>
      </c>
      <c r="AT221" s="241" t="s">
        <v>237</v>
      </c>
      <c r="AU221" s="241" t="s">
        <v>86</v>
      </c>
      <c r="AY221" s="18" t="s">
        <v>235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241</v>
      </c>
      <c r="BM221" s="241" t="s">
        <v>6532</v>
      </c>
    </row>
    <row r="222" s="13" customFormat="1">
      <c r="A222" s="13"/>
      <c r="B222" s="243"/>
      <c r="C222" s="244"/>
      <c r="D222" s="245" t="s">
        <v>243</v>
      </c>
      <c r="E222" s="246" t="s">
        <v>1</v>
      </c>
      <c r="F222" s="247" t="s">
        <v>6523</v>
      </c>
      <c r="G222" s="244"/>
      <c r="H222" s="248">
        <v>247.24000000000001</v>
      </c>
      <c r="I222" s="249"/>
      <c r="J222" s="244"/>
      <c r="K222" s="244"/>
      <c r="L222" s="250"/>
      <c r="M222" s="251"/>
      <c r="N222" s="252"/>
      <c r="O222" s="252"/>
      <c r="P222" s="252"/>
      <c r="Q222" s="252"/>
      <c r="R222" s="252"/>
      <c r="S222" s="252"/>
      <c r="T222" s="25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4" t="s">
        <v>243</v>
      </c>
      <c r="AU222" s="254" t="s">
        <v>86</v>
      </c>
      <c r="AV222" s="13" t="s">
        <v>86</v>
      </c>
      <c r="AW222" s="13" t="s">
        <v>32</v>
      </c>
      <c r="AX222" s="13" t="s">
        <v>84</v>
      </c>
      <c r="AY222" s="254" t="s">
        <v>235</v>
      </c>
    </row>
    <row r="223" s="2" customFormat="1" ht="24.15" customHeight="1">
      <c r="A223" s="39"/>
      <c r="B223" s="40"/>
      <c r="C223" s="287" t="s">
        <v>408</v>
      </c>
      <c r="D223" s="287" t="s">
        <v>518</v>
      </c>
      <c r="E223" s="288" t="s">
        <v>530</v>
      </c>
      <c r="F223" s="289" t="s">
        <v>531</v>
      </c>
      <c r="G223" s="290" t="s">
        <v>166</v>
      </c>
      <c r="H223" s="291">
        <v>259.60199999999998</v>
      </c>
      <c r="I223" s="292"/>
      <c r="J223" s="293">
        <f>ROUND(I223*H223,2)</f>
        <v>0</v>
      </c>
      <c r="K223" s="294"/>
      <c r="L223" s="295"/>
      <c r="M223" s="296" t="s">
        <v>1</v>
      </c>
      <c r="N223" s="297" t="s">
        <v>42</v>
      </c>
      <c r="O223" s="92"/>
      <c r="P223" s="239">
        <f>O223*H223</f>
        <v>0</v>
      </c>
      <c r="Q223" s="239">
        <v>0.016</v>
      </c>
      <c r="R223" s="239">
        <f>Q223*H223</f>
        <v>4.153632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281</v>
      </c>
      <c r="AT223" s="241" t="s">
        <v>518</v>
      </c>
      <c r="AU223" s="241" t="s">
        <v>86</v>
      </c>
      <c r="AY223" s="18" t="s">
        <v>235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241</v>
      </c>
      <c r="BM223" s="241" t="s">
        <v>6533</v>
      </c>
    </row>
    <row r="224" s="13" customFormat="1">
      <c r="A224" s="13"/>
      <c r="B224" s="243"/>
      <c r="C224" s="244"/>
      <c r="D224" s="245" t="s">
        <v>243</v>
      </c>
      <c r="E224" s="244"/>
      <c r="F224" s="247" t="s">
        <v>6534</v>
      </c>
      <c r="G224" s="244"/>
      <c r="H224" s="248">
        <v>259.60199999999998</v>
      </c>
      <c r="I224" s="249"/>
      <c r="J224" s="244"/>
      <c r="K224" s="244"/>
      <c r="L224" s="250"/>
      <c r="M224" s="251"/>
      <c r="N224" s="252"/>
      <c r="O224" s="252"/>
      <c r="P224" s="252"/>
      <c r="Q224" s="252"/>
      <c r="R224" s="252"/>
      <c r="S224" s="252"/>
      <c r="T224" s="25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4" t="s">
        <v>243</v>
      </c>
      <c r="AU224" s="254" t="s">
        <v>86</v>
      </c>
      <c r="AV224" s="13" t="s">
        <v>86</v>
      </c>
      <c r="AW224" s="13" t="s">
        <v>4</v>
      </c>
      <c r="AX224" s="13" t="s">
        <v>84</v>
      </c>
      <c r="AY224" s="254" t="s">
        <v>235</v>
      </c>
    </row>
    <row r="225" s="2" customFormat="1" ht="24.15" customHeight="1">
      <c r="A225" s="39"/>
      <c r="B225" s="40"/>
      <c r="C225" s="229" t="s">
        <v>416</v>
      </c>
      <c r="D225" s="229" t="s">
        <v>237</v>
      </c>
      <c r="E225" s="230" t="s">
        <v>548</v>
      </c>
      <c r="F225" s="231" t="s">
        <v>549</v>
      </c>
      <c r="G225" s="232" t="s">
        <v>166</v>
      </c>
      <c r="H225" s="233">
        <v>247.24000000000001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0.0028500000000000001</v>
      </c>
      <c r="R225" s="239">
        <f>Q225*H225</f>
        <v>0.70463400000000009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241</v>
      </c>
      <c r="AT225" s="241" t="s">
        <v>237</v>
      </c>
      <c r="AU225" s="241" t="s">
        <v>86</v>
      </c>
      <c r="AY225" s="18" t="s">
        <v>235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241</v>
      </c>
      <c r="BM225" s="241" t="s">
        <v>6535</v>
      </c>
    </row>
    <row r="226" s="2" customFormat="1" ht="33" customHeight="1">
      <c r="A226" s="39"/>
      <c r="B226" s="40"/>
      <c r="C226" s="229" t="s">
        <v>421</v>
      </c>
      <c r="D226" s="229" t="s">
        <v>237</v>
      </c>
      <c r="E226" s="230" t="s">
        <v>552</v>
      </c>
      <c r="F226" s="231" t="s">
        <v>553</v>
      </c>
      <c r="G226" s="232" t="s">
        <v>163</v>
      </c>
      <c r="H226" s="233">
        <v>7.9000000000000004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2.3010199999999998</v>
      </c>
      <c r="R226" s="239">
        <f>Q226*H226</f>
        <v>18.178058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241</v>
      </c>
      <c r="AT226" s="241" t="s">
        <v>237</v>
      </c>
      <c r="AU226" s="241" t="s">
        <v>86</v>
      </c>
      <c r="AY226" s="18" t="s">
        <v>235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241</v>
      </c>
      <c r="BM226" s="241" t="s">
        <v>6536</v>
      </c>
    </row>
    <row r="227" s="15" customFormat="1">
      <c r="A227" s="15"/>
      <c r="B227" s="266"/>
      <c r="C227" s="267"/>
      <c r="D227" s="245" t="s">
        <v>243</v>
      </c>
      <c r="E227" s="268" t="s">
        <v>1</v>
      </c>
      <c r="F227" s="269" t="s">
        <v>904</v>
      </c>
      <c r="G227" s="267"/>
      <c r="H227" s="268" t="s">
        <v>1</v>
      </c>
      <c r="I227" s="270"/>
      <c r="J227" s="267"/>
      <c r="K227" s="267"/>
      <c r="L227" s="271"/>
      <c r="M227" s="272"/>
      <c r="N227" s="273"/>
      <c r="O227" s="273"/>
      <c r="P227" s="273"/>
      <c r="Q227" s="273"/>
      <c r="R227" s="273"/>
      <c r="S227" s="273"/>
      <c r="T227" s="274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75" t="s">
        <v>243</v>
      </c>
      <c r="AU227" s="275" t="s">
        <v>86</v>
      </c>
      <c r="AV227" s="15" t="s">
        <v>84</v>
      </c>
      <c r="AW227" s="15" t="s">
        <v>32</v>
      </c>
      <c r="AX227" s="15" t="s">
        <v>77</v>
      </c>
      <c r="AY227" s="275" t="s">
        <v>235</v>
      </c>
    </row>
    <row r="228" s="13" customFormat="1">
      <c r="A228" s="13"/>
      <c r="B228" s="243"/>
      <c r="C228" s="244"/>
      <c r="D228" s="245" t="s">
        <v>243</v>
      </c>
      <c r="E228" s="246" t="s">
        <v>1</v>
      </c>
      <c r="F228" s="247" t="s">
        <v>6537</v>
      </c>
      <c r="G228" s="244"/>
      <c r="H228" s="248">
        <v>7.9000000000000004</v>
      </c>
      <c r="I228" s="249"/>
      <c r="J228" s="244"/>
      <c r="K228" s="244"/>
      <c r="L228" s="250"/>
      <c r="M228" s="251"/>
      <c r="N228" s="252"/>
      <c r="O228" s="252"/>
      <c r="P228" s="252"/>
      <c r="Q228" s="252"/>
      <c r="R228" s="252"/>
      <c r="S228" s="252"/>
      <c r="T228" s="25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4" t="s">
        <v>243</v>
      </c>
      <c r="AU228" s="254" t="s">
        <v>86</v>
      </c>
      <c r="AV228" s="13" t="s">
        <v>86</v>
      </c>
      <c r="AW228" s="13" t="s">
        <v>32</v>
      </c>
      <c r="AX228" s="13" t="s">
        <v>77</v>
      </c>
      <c r="AY228" s="254" t="s">
        <v>235</v>
      </c>
    </row>
    <row r="229" s="14" customFormat="1">
      <c r="A229" s="14"/>
      <c r="B229" s="255"/>
      <c r="C229" s="256"/>
      <c r="D229" s="245" t="s">
        <v>243</v>
      </c>
      <c r="E229" s="257" t="s">
        <v>1</v>
      </c>
      <c r="F229" s="258" t="s">
        <v>245</v>
      </c>
      <c r="G229" s="256"/>
      <c r="H229" s="259">
        <v>7.9000000000000004</v>
      </c>
      <c r="I229" s="260"/>
      <c r="J229" s="256"/>
      <c r="K229" s="256"/>
      <c r="L229" s="261"/>
      <c r="M229" s="262"/>
      <c r="N229" s="263"/>
      <c r="O229" s="263"/>
      <c r="P229" s="263"/>
      <c r="Q229" s="263"/>
      <c r="R229" s="263"/>
      <c r="S229" s="263"/>
      <c r="T229" s="26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5" t="s">
        <v>243</v>
      </c>
      <c r="AU229" s="265" t="s">
        <v>86</v>
      </c>
      <c r="AV229" s="14" t="s">
        <v>241</v>
      </c>
      <c r="AW229" s="14" t="s">
        <v>32</v>
      </c>
      <c r="AX229" s="14" t="s">
        <v>84</v>
      </c>
      <c r="AY229" s="265" t="s">
        <v>235</v>
      </c>
    </row>
    <row r="230" s="2" customFormat="1" ht="33" customHeight="1">
      <c r="A230" s="39"/>
      <c r="B230" s="40"/>
      <c r="C230" s="229" t="s">
        <v>428</v>
      </c>
      <c r="D230" s="229" t="s">
        <v>237</v>
      </c>
      <c r="E230" s="230" t="s">
        <v>557</v>
      </c>
      <c r="F230" s="231" t="s">
        <v>558</v>
      </c>
      <c r="G230" s="232" t="s">
        <v>163</v>
      </c>
      <c r="H230" s="233">
        <v>6.6980000000000004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2.5018699999999998</v>
      </c>
      <c r="R230" s="239">
        <f>Q230*H230</f>
        <v>16.757525260000001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241</v>
      </c>
      <c r="AT230" s="241" t="s">
        <v>237</v>
      </c>
      <c r="AU230" s="241" t="s">
        <v>86</v>
      </c>
      <c r="AY230" s="18" t="s">
        <v>235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241</v>
      </c>
      <c r="BM230" s="241" t="s">
        <v>6538</v>
      </c>
    </row>
    <row r="231" s="15" customFormat="1">
      <c r="A231" s="15"/>
      <c r="B231" s="266"/>
      <c r="C231" s="267"/>
      <c r="D231" s="245" t="s">
        <v>243</v>
      </c>
      <c r="E231" s="268" t="s">
        <v>1</v>
      </c>
      <c r="F231" s="269" t="s">
        <v>6539</v>
      </c>
      <c r="G231" s="267"/>
      <c r="H231" s="268" t="s">
        <v>1</v>
      </c>
      <c r="I231" s="270"/>
      <c r="J231" s="267"/>
      <c r="K231" s="267"/>
      <c r="L231" s="271"/>
      <c r="M231" s="272"/>
      <c r="N231" s="273"/>
      <c r="O231" s="273"/>
      <c r="P231" s="273"/>
      <c r="Q231" s="273"/>
      <c r="R231" s="273"/>
      <c r="S231" s="273"/>
      <c r="T231" s="27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75" t="s">
        <v>243</v>
      </c>
      <c r="AU231" s="275" t="s">
        <v>86</v>
      </c>
      <c r="AV231" s="15" t="s">
        <v>84</v>
      </c>
      <c r="AW231" s="15" t="s">
        <v>32</v>
      </c>
      <c r="AX231" s="15" t="s">
        <v>77</v>
      </c>
      <c r="AY231" s="275" t="s">
        <v>235</v>
      </c>
    </row>
    <row r="232" s="13" customFormat="1">
      <c r="A232" s="13"/>
      <c r="B232" s="243"/>
      <c r="C232" s="244"/>
      <c r="D232" s="245" t="s">
        <v>243</v>
      </c>
      <c r="E232" s="246" t="s">
        <v>1</v>
      </c>
      <c r="F232" s="247" t="s">
        <v>6540</v>
      </c>
      <c r="G232" s="244"/>
      <c r="H232" s="248">
        <v>6.6980000000000004</v>
      </c>
      <c r="I232" s="249"/>
      <c r="J232" s="244"/>
      <c r="K232" s="244"/>
      <c r="L232" s="250"/>
      <c r="M232" s="251"/>
      <c r="N232" s="252"/>
      <c r="O232" s="252"/>
      <c r="P232" s="252"/>
      <c r="Q232" s="252"/>
      <c r="R232" s="252"/>
      <c r="S232" s="252"/>
      <c r="T232" s="25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4" t="s">
        <v>243</v>
      </c>
      <c r="AU232" s="254" t="s">
        <v>86</v>
      </c>
      <c r="AV232" s="13" t="s">
        <v>86</v>
      </c>
      <c r="AW232" s="13" t="s">
        <v>32</v>
      </c>
      <c r="AX232" s="13" t="s">
        <v>84</v>
      </c>
      <c r="AY232" s="254" t="s">
        <v>235</v>
      </c>
    </row>
    <row r="233" s="2" customFormat="1" ht="24.15" customHeight="1">
      <c r="A233" s="39"/>
      <c r="B233" s="40"/>
      <c r="C233" s="229" t="s">
        <v>435</v>
      </c>
      <c r="D233" s="229" t="s">
        <v>237</v>
      </c>
      <c r="E233" s="230" t="s">
        <v>564</v>
      </c>
      <c r="F233" s="231" t="s">
        <v>565</v>
      </c>
      <c r="G233" s="232" t="s">
        <v>163</v>
      </c>
      <c r="H233" s="233">
        <v>7.9000000000000004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241</v>
      </c>
      <c r="AT233" s="241" t="s">
        <v>237</v>
      </c>
      <c r="AU233" s="241" t="s">
        <v>86</v>
      </c>
      <c r="AY233" s="18" t="s">
        <v>235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241</v>
      </c>
      <c r="BM233" s="241" t="s">
        <v>6541</v>
      </c>
    </row>
    <row r="234" s="15" customFormat="1">
      <c r="A234" s="15"/>
      <c r="B234" s="266"/>
      <c r="C234" s="267"/>
      <c r="D234" s="245" t="s">
        <v>243</v>
      </c>
      <c r="E234" s="268" t="s">
        <v>1</v>
      </c>
      <c r="F234" s="269" t="s">
        <v>904</v>
      </c>
      <c r="G234" s="267"/>
      <c r="H234" s="268" t="s">
        <v>1</v>
      </c>
      <c r="I234" s="270"/>
      <c r="J234" s="267"/>
      <c r="K234" s="267"/>
      <c r="L234" s="271"/>
      <c r="M234" s="272"/>
      <c r="N234" s="273"/>
      <c r="O234" s="273"/>
      <c r="P234" s="273"/>
      <c r="Q234" s="273"/>
      <c r="R234" s="273"/>
      <c r="S234" s="273"/>
      <c r="T234" s="274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75" t="s">
        <v>243</v>
      </c>
      <c r="AU234" s="275" t="s">
        <v>86</v>
      </c>
      <c r="AV234" s="15" t="s">
        <v>84</v>
      </c>
      <c r="AW234" s="15" t="s">
        <v>32</v>
      </c>
      <c r="AX234" s="15" t="s">
        <v>77</v>
      </c>
      <c r="AY234" s="275" t="s">
        <v>235</v>
      </c>
    </row>
    <row r="235" s="13" customFormat="1">
      <c r="A235" s="13"/>
      <c r="B235" s="243"/>
      <c r="C235" s="244"/>
      <c r="D235" s="245" t="s">
        <v>243</v>
      </c>
      <c r="E235" s="246" t="s">
        <v>1</v>
      </c>
      <c r="F235" s="247" t="s">
        <v>6537</v>
      </c>
      <c r="G235" s="244"/>
      <c r="H235" s="248">
        <v>7.9000000000000004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243</v>
      </c>
      <c r="AU235" s="254" t="s">
        <v>86</v>
      </c>
      <c r="AV235" s="13" t="s">
        <v>86</v>
      </c>
      <c r="AW235" s="13" t="s">
        <v>32</v>
      </c>
      <c r="AX235" s="13" t="s">
        <v>77</v>
      </c>
      <c r="AY235" s="254" t="s">
        <v>235</v>
      </c>
    </row>
    <row r="236" s="14" customFormat="1">
      <c r="A236" s="14"/>
      <c r="B236" s="255"/>
      <c r="C236" s="256"/>
      <c r="D236" s="245" t="s">
        <v>243</v>
      </c>
      <c r="E236" s="257" t="s">
        <v>1</v>
      </c>
      <c r="F236" s="258" t="s">
        <v>245</v>
      </c>
      <c r="G236" s="256"/>
      <c r="H236" s="259">
        <v>7.9000000000000004</v>
      </c>
      <c r="I236" s="260"/>
      <c r="J236" s="256"/>
      <c r="K236" s="256"/>
      <c r="L236" s="261"/>
      <c r="M236" s="262"/>
      <c r="N236" s="263"/>
      <c r="O236" s="263"/>
      <c r="P236" s="263"/>
      <c r="Q236" s="263"/>
      <c r="R236" s="263"/>
      <c r="S236" s="263"/>
      <c r="T236" s="26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5" t="s">
        <v>243</v>
      </c>
      <c r="AU236" s="265" t="s">
        <v>86</v>
      </c>
      <c r="AV236" s="14" t="s">
        <v>241</v>
      </c>
      <c r="AW236" s="14" t="s">
        <v>32</v>
      </c>
      <c r="AX236" s="14" t="s">
        <v>84</v>
      </c>
      <c r="AY236" s="265" t="s">
        <v>235</v>
      </c>
    </row>
    <row r="237" s="2" customFormat="1" ht="33" customHeight="1">
      <c r="A237" s="39"/>
      <c r="B237" s="40"/>
      <c r="C237" s="229" t="s">
        <v>443</v>
      </c>
      <c r="D237" s="229" t="s">
        <v>237</v>
      </c>
      <c r="E237" s="230" t="s">
        <v>568</v>
      </c>
      <c r="F237" s="231" t="s">
        <v>569</v>
      </c>
      <c r="G237" s="232" t="s">
        <v>163</v>
      </c>
      <c r="H237" s="233">
        <v>14.598000000000001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241</v>
      </c>
      <c r="AT237" s="241" t="s">
        <v>237</v>
      </c>
      <c r="AU237" s="241" t="s">
        <v>86</v>
      </c>
      <c r="AY237" s="18" t="s">
        <v>235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241</v>
      </c>
      <c r="BM237" s="241" t="s">
        <v>6542</v>
      </c>
    </row>
    <row r="238" s="13" customFormat="1">
      <c r="A238" s="13"/>
      <c r="B238" s="243"/>
      <c r="C238" s="244"/>
      <c r="D238" s="245" t="s">
        <v>243</v>
      </c>
      <c r="E238" s="246" t="s">
        <v>1</v>
      </c>
      <c r="F238" s="247" t="s">
        <v>6543</v>
      </c>
      <c r="G238" s="244"/>
      <c r="H238" s="248">
        <v>6.6980000000000004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243</v>
      </c>
      <c r="AU238" s="254" t="s">
        <v>86</v>
      </c>
      <c r="AV238" s="13" t="s">
        <v>86</v>
      </c>
      <c r="AW238" s="13" t="s">
        <v>32</v>
      </c>
      <c r="AX238" s="13" t="s">
        <v>77</v>
      </c>
      <c r="AY238" s="254" t="s">
        <v>235</v>
      </c>
    </row>
    <row r="239" s="13" customFormat="1">
      <c r="A239" s="13"/>
      <c r="B239" s="243"/>
      <c r="C239" s="244"/>
      <c r="D239" s="245" t="s">
        <v>243</v>
      </c>
      <c r="E239" s="246" t="s">
        <v>1</v>
      </c>
      <c r="F239" s="247" t="s">
        <v>6544</v>
      </c>
      <c r="G239" s="244"/>
      <c r="H239" s="248">
        <v>7.9000000000000004</v>
      </c>
      <c r="I239" s="249"/>
      <c r="J239" s="244"/>
      <c r="K239" s="244"/>
      <c r="L239" s="250"/>
      <c r="M239" s="251"/>
      <c r="N239" s="252"/>
      <c r="O239" s="252"/>
      <c r="P239" s="252"/>
      <c r="Q239" s="252"/>
      <c r="R239" s="252"/>
      <c r="S239" s="252"/>
      <c r="T239" s="25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4" t="s">
        <v>243</v>
      </c>
      <c r="AU239" s="254" t="s">
        <v>86</v>
      </c>
      <c r="AV239" s="13" t="s">
        <v>86</v>
      </c>
      <c r="AW239" s="13" t="s">
        <v>32</v>
      </c>
      <c r="AX239" s="13" t="s">
        <v>77</v>
      </c>
      <c r="AY239" s="254" t="s">
        <v>235</v>
      </c>
    </row>
    <row r="240" s="14" customFormat="1">
      <c r="A240" s="14"/>
      <c r="B240" s="255"/>
      <c r="C240" s="256"/>
      <c r="D240" s="245" t="s">
        <v>243</v>
      </c>
      <c r="E240" s="257" t="s">
        <v>1</v>
      </c>
      <c r="F240" s="258" t="s">
        <v>245</v>
      </c>
      <c r="G240" s="256"/>
      <c r="H240" s="259">
        <v>14.598000000000001</v>
      </c>
      <c r="I240" s="260"/>
      <c r="J240" s="256"/>
      <c r="K240" s="256"/>
      <c r="L240" s="261"/>
      <c r="M240" s="262"/>
      <c r="N240" s="263"/>
      <c r="O240" s="263"/>
      <c r="P240" s="263"/>
      <c r="Q240" s="263"/>
      <c r="R240" s="263"/>
      <c r="S240" s="263"/>
      <c r="T240" s="26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65" t="s">
        <v>243</v>
      </c>
      <c r="AU240" s="265" t="s">
        <v>86</v>
      </c>
      <c r="AV240" s="14" t="s">
        <v>241</v>
      </c>
      <c r="AW240" s="14" t="s">
        <v>32</v>
      </c>
      <c r="AX240" s="14" t="s">
        <v>84</v>
      </c>
      <c r="AY240" s="265" t="s">
        <v>235</v>
      </c>
    </row>
    <row r="241" s="2" customFormat="1" ht="16.5" customHeight="1">
      <c r="A241" s="39"/>
      <c r="B241" s="40"/>
      <c r="C241" s="229" t="s">
        <v>449</v>
      </c>
      <c r="D241" s="229" t="s">
        <v>237</v>
      </c>
      <c r="E241" s="230" t="s">
        <v>575</v>
      </c>
      <c r="F241" s="231" t="s">
        <v>576</v>
      </c>
      <c r="G241" s="232" t="s">
        <v>328</v>
      </c>
      <c r="H241" s="233">
        <v>1.1619999999999999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1.06277</v>
      </c>
      <c r="R241" s="239">
        <f>Q241*H241</f>
        <v>1.2349387399999998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241</v>
      </c>
      <c r="AT241" s="241" t="s">
        <v>237</v>
      </c>
      <c r="AU241" s="241" t="s">
        <v>86</v>
      </c>
      <c r="AY241" s="18" t="s">
        <v>235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241</v>
      </c>
      <c r="BM241" s="241" t="s">
        <v>6545</v>
      </c>
    </row>
    <row r="242" s="13" customFormat="1">
      <c r="A242" s="13"/>
      <c r="B242" s="243"/>
      <c r="C242" s="244"/>
      <c r="D242" s="245" t="s">
        <v>243</v>
      </c>
      <c r="E242" s="246" t="s">
        <v>1</v>
      </c>
      <c r="F242" s="247" t="s">
        <v>6546</v>
      </c>
      <c r="G242" s="244"/>
      <c r="H242" s="248">
        <v>0.57399999999999995</v>
      </c>
      <c r="I242" s="249"/>
      <c r="J242" s="244"/>
      <c r="K242" s="244"/>
      <c r="L242" s="250"/>
      <c r="M242" s="251"/>
      <c r="N242" s="252"/>
      <c r="O242" s="252"/>
      <c r="P242" s="252"/>
      <c r="Q242" s="252"/>
      <c r="R242" s="252"/>
      <c r="S242" s="252"/>
      <c r="T242" s="25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4" t="s">
        <v>243</v>
      </c>
      <c r="AU242" s="254" t="s">
        <v>86</v>
      </c>
      <c r="AV242" s="13" t="s">
        <v>86</v>
      </c>
      <c r="AW242" s="13" t="s">
        <v>32</v>
      </c>
      <c r="AX242" s="13" t="s">
        <v>77</v>
      </c>
      <c r="AY242" s="254" t="s">
        <v>235</v>
      </c>
    </row>
    <row r="243" s="13" customFormat="1">
      <c r="A243" s="13"/>
      <c r="B243" s="243"/>
      <c r="C243" s="244"/>
      <c r="D243" s="245" t="s">
        <v>243</v>
      </c>
      <c r="E243" s="246" t="s">
        <v>1</v>
      </c>
      <c r="F243" s="247" t="s">
        <v>6547</v>
      </c>
      <c r="G243" s="244"/>
      <c r="H243" s="248">
        <v>0.58799999999999997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243</v>
      </c>
      <c r="AU243" s="254" t="s">
        <v>86</v>
      </c>
      <c r="AV243" s="13" t="s">
        <v>86</v>
      </c>
      <c r="AW243" s="13" t="s">
        <v>32</v>
      </c>
      <c r="AX243" s="13" t="s">
        <v>77</v>
      </c>
      <c r="AY243" s="254" t="s">
        <v>235</v>
      </c>
    </row>
    <row r="244" s="14" customFormat="1">
      <c r="A244" s="14"/>
      <c r="B244" s="255"/>
      <c r="C244" s="256"/>
      <c r="D244" s="245" t="s">
        <v>243</v>
      </c>
      <c r="E244" s="257" t="s">
        <v>1</v>
      </c>
      <c r="F244" s="258" t="s">
        <v>245</v>
      </c>
      <c r="G244" s="256"/>
      <c r="H244" s="259">
        <v>1.1619999999999999</v>
      </c>
      <c r="I244" s="260"/>
      <c r="J244" s="256"/>
      <c r="K244" s="256"/>
      <c r="L244" s="261"/>
      <c r="M244" s="262"/>
      <c r="N244" s="263"/>
      <c r="O244" s="263"/>
      <c r="P244" s="263"/>
      <c r="Q244" s="263"/>
      <c r="R244" s="263"/>
      <c r="S244" s="263"/>
      <c r="T244" s="26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65" t="s">
        <v>243</v>
      </c>
      <c r="AU244" s="265" t="s">
        <v>86</v>
      </c>
      <c r="AV244" s="14" t="s">
        <v>241</v>
      </c>
      <c r="AW244" s="14" t="s">
        <v>32</v>
      </c>
      <c r="AX244" s="14" t="s">
        <v>84</v>
      </c>
      <c r="AY244" s="265" t="s">
        <v>235</v>
      </c>
    </row>
    <row r="245" s="2" customFormat="1" ht="16.5" customHeight="1">
      <c r="A245" s="39"/>
      <c r="B245" s="40"/>
      <c r="C245" s="229" t="s">
        <v>454</v>
      </c>
      <c r="D245" s="229" t="s">
        <v>237</v>
      </c>
      <c r="E245" s="230" t="s">
        <v>585</v>
      </c>
      <c r="F245" s="231" t="s">
        <v>586</v>
      </c>
      <c r="G245" s="232" t="s">
        <v>166</v>
      </c>
      <c r="H245" s="233">
        <v>106.31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42</v>
      </c>
      <c r="O245" s="92"/>
      <c r="P245" s="239">
        <f>O245*H245</f>
        <v>0</v>
      </c>
      <c r="Q245" s="239">
        <v>0.00012999999999999999</v>
      </c>
      <c r="R245" s="239">
        <f>Q245*H245</f>
        <v>0.013820299999999999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241</v>
      </c>
      <c r="AT245" s="241" t="s">
        <v>237</v>
      </c>
      <c r="AU245" s="241" t="s">
        <v>86</v>
      </c>
      <c r="AY245" s="18" t="s">
        <v>235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84</v>
      </c>
      <c r="BK245" s="242">
        <f>ROUND(I245*H245,2)</f>
        <v>0</v>
      </c>
      <c r="BL245" s="18" t="s">
        <v>241</v>
      </c>
      <c r="BM245" s="241" t="s">
        <v>6548</v>
      </c>
    </row>
    <row r="246" s="13" customFormat="1">
      <c r="A246" s="13"/>
      <c r="B246" s="243"/>
      <c r="C246" s="244"/>
      <c r="D246" s="245" t="s">
        <v>243</v>
      </c>
      <c r="E246" s="246" t="s">
        <v>1</v>
      </c>
      <c r="F246" s="247" t="s">
        <v>6549</v>
      </c>
      <c r="G246" s="244"/>
      <c r="H246" s="248">
        <v>106.31</v>
      </c>
      <c r="I246" s="249"/>
      <c r="J246" s="244"/>
      <c r="K246" s="244"/>
      <c r="L246" s="250"/>
      <c r="M246" s="251"/>
      <c r="N246" s="252"/>
      <c r="O246" s="252"/>
      <c r="P246" s="252"/>
      <c r="Q246" s="252"/>
      <c r="R246" s="252"/>
      <c r="S246" s="252"/>
      <c r="T246" s="25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4" t="s">
        <v>243</v>
      </c>
      <c r="AU246" s="254" t="s">
        <v>86</v>
      </c>
      <c r="AV246" s="13" t="s">
        <v>86</v>
      </c>
      <c r="AW246" s="13" t="s">
        <v>32</v>
      </c>
      <c r="AX246" s="13" t="s">
        <v>84</v>
      </c>
      <c r="AY246" s="254" t="s">
        <v>235</v>
      </c>
    </row>
    <row r="247" s="2" customFormat="1" ht="37.8" customHeight="1">
      <c r="A247" s="39"/>
      <c r="B247" s="40"/>
      <c r="C247" s="229" t="s">
        <v>459</v>
      </c>
      <c r="D247" s="229" t="s">
        <v>237</v>
      </c>
      <c r="E247" s="230" t="s">
        <v>6550</v>
      </c>
      <c r="F247" s="231" t="s">
        <v>6551</v>
      </c>
      <c r="G247" s="232" t="s">
        <v>174</v>
      </c>
      <c r="H247" s="233">
        <v>131.03999999999999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2.0000000000000002E-05</v>
      </c>
      <c r="R247" s="239">
        <f>Q247*H247</f>
        <v>0.0026208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241</v>
      </c>
      <c r="AT247" s="241" t="s">
        <v>237</v>
      </c>
      <c r="AU247" s="241" t="s">
        <v>86</v>
      </c>
      <c r="AY247" s="18" t="s">
        <v>235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241</v>
      </c>
      <c r="BM247" s="241" t="s">
        <v>6552</v>
      </c>
    </row>
    <row r="248" s="13" customFormat="1">
      <c r="A248" s="13"/>
      <c r="B248" s="243"/>
      <c r="C248" s="244"/>
      <c r="D248" s="245" t="s">
        <v>243</v>
      </c>
      <c r="E248" s="246" t="s">
        <v>1</v>
      </c>
      <c r="F248" s="247" t="s">
        <v>6553</v>
      </c>
      <c r="G248" s="244"/>
      <c r="H248" s="248">
        <v>131.03999999999999</v>
      </c>
      <c r="I248" s="249"/>
      <c r="J248" s="244"/>
      <c r="K248" s="244"/>
      <c r="L248" s="250"/>
      <c r="M248" s="251"/>
      <c r="N248" s="252"/>
      <c r="O248" s="252"/>
      <c r="P248" s="252"/>
      <c r="Q248" s="252"/>
      <c r="R248" s="252"/>
      <c r="S248" s="252"/>
      <c r="T248" s="25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4" t="s">
        <v>243</v>
      </c>
      <c r="AU248" s="254" t="s">
        <v>86</v>
      </c>
      <c r="AV248" s="13" t="s">
        <v>86</v>
      </c>
      <c r="AW248" s="13" t="s">
        <v>32</v>
      </c>
      <c r="AX248" s="13" t="s">
        <v>84</v>
      </c>
      <c r="AY248" s="254" t="s">
        <v>235</v>
      </c>
    </row>
    <row r="249" s="2" customFormat="1" ht="24.15" customHeight="1">
      <c r="A249" s="39"/>
      <c r="B249" s="40"/>
      <c r="C249" s="229" t="s">
        <v>464</v>
      </c>
      <c r="D249" s="229" t="s">
        <v>237</v>
      </c>
      <c r="E249" s="230" t="s">
        <v>6554</v>
      </c>
      <c r="F249" s="231" t="s">
        <v>6555</v>
      </c>
      <c r="G249" s="232" t="s">
        <v>166</v>
      </c>
      <c r="H249" s="233">
        <v>28.260000000000002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0.0023999999999999998</v>
      </c>
      <c r="R249" s="239">
        <f>Q249*H249</f>
        <v>0.067823999999999995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241</v>
      </c>
      <c r="AT249" s="241" t="s">
        <v>237</v>
      </c>
      <c r="AU249" s="241" t="s">
        <v>86</v>
      </c>
      <c r="AY249" s="18" t="s">
        <v>235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241</v>
      </c>
      <c r="BM249" s="241" t="s">
        <v>6556</v>
      </c>
    </row>
    <row r="250" s="15" customFormat="1">
      <c r="A250" s="15"/>
      <c r="B250" s="266"/>
      <c r="C250" s="267"/>
      <c r="D250" s="245" t="s">
        <v>243</v>
      </c>
      <c r="E250" s="268" t="s">
        <v>1</v>
      </c>
      <c r="F250" s="269" t="s">
        <v>6504</v>
      </c>
      <c r="G250" s="267"/>
      <c r="H250" s="268" t="s">
        <v>1</v>
      </c>
      <c r="I250" s="270"/>
      <c r="J250" s="267"/>
      <c r="K250" s="267"/>
      <c r="L250" s="271"/>
      <c r="M250" s="272"/>
      <c r="N250" s="273"/>
      <c r="O250" s="273"/>
      <c r="P250" s="273"/>
      <c r="Q250" s="273"/>
      <c r="R250" s="273"/>
      <c r="S250" s="273"/>
      <c r="T250" s="274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5" t="s">
        <v>243</v>
      </c>
      <c r="AU250" s="275" t="s">
        <v>86</v>
      </c>
      <c r="AV250" s="15" t="s">
        <v>84</v>
      </c>
      <c r="AW250" s="15" t="s">
        <v>32</v>
      </c>
      <c r="AX250" s="15" t="s">
        <v>77</v>
      </c>
      <c r="AY250" s="275" t="s">
        <v>235</v>
      </c>
    </row>
    <row r="251" s="13" customFormat="1">
      <c r="A251" s="13"/>
      <c r="B251" s="243"/>
      <c r="C251" s="244"/>
      <c r="D251" s="245" t="s">
        <v>243</v>
      </c>
      <c r="E251" s="246" t="s">
        <v>1</v>
      </c>
      <c r="F251" s="247" t="s">
        <v>6557</v>
      </c>
      <c r="G251" s="244"/>
      <c r="H251" s="248">
        <v>28.260000000000002</v>
      </c>
      <c r="I251" s="249"/>
      <c r="J251" s="244"/>
      <c r="K251" s="244"/>
      <c r="L251" s="250"/>
      <c r="M251" s="251"/>
      <c r="N251" s="252"/>
      <c r="O251" s="252"/>
      <c r="P251" s="252"/>
      <c r="Q251" s="252"/>
      <c r="R251" s="252"/>
      <c r="S251" s="252"/>
      <c r="T251" s="25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4" t="s">
        <v>243</v>
      </c>
      <c r="AU251" s="254" t="s">
        <v>86</v>
      </c>
      <c r="AV251" s="13" t="s">
        <v>86</v>
      </c>
      <c r="AW251" s="13" t="s">
        <v>32</v>
      </c>
      <c r="AX251" s="13" t="s">
        <v>84</v>
      </c>
      <c r="AY251" s="254" t="s">
        <v>235</v>
      </c>
    </row>
    <row r="252" s="2" customFormat="1" ht="16.5" customHeight="1">
      <c r="A252" s="39"/>
      <c r="B252" s="40"/>
      <c r="C252" s="287" t="s">
        <v>470</v>
      </c>
      <c r="D252" s="287" t="s">
        <v>518</v>
      </c>
      <c r="E252" s="288" t="s">
        <v>6558</v>
      </c>
      <c r="F252" s="289" t="s">
        <v>6559</v>
      </c>
      <c r="G252" s="290" t="s">
        <v>166</v>
      </c>
      <c r="H252" s="291">
        <v>31.085999999999999</v>
      </c>
      <c r="I252" s="292"/>
      <c r="J252" s="293">
        <f>ROUND(I252*H252,2)</f>
        <v>0</v>
      </c>
      <c r="K252" s="294"/>
      <c r="L252" s="295"/>
      <c r="M252" s="296" t="s">
        <v>1</v>
      </c>
      <c r="N252" s="297" t="s">
        <v>42</v>
      </c>
      <c r="O252" s="92"/>
      <c r="P252" s="239">
        <f>O252*H252</f>
        <v>0</v>
      </c>
      <c r="Q252" s="239">
        <v>0.067000000000000004</v>
      </c>
      <c r="R252" s="239">
        <f>Q252*H252</f>
        <v>2.0827620000000002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281</v>
      </c>
      <c r="AT252" s="241" t="s">
        <v>518</v>
      </c>
      <c r="AU252" s="241" t="s">
        <v>86</v>
      </c>
      <c r="AY252" s="18" t="s">
        <v>235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241</v>
      </c>
      <c r="BM252" s="241" t="s">
        <v>6560</v>
      </c>
    </row>
    <row r="253" s="13" customFormat="1">
      <c r="A253" s="13"/>
      <c r="B253" s="243"/>
      <c r="C253" s="244"/>
      <c r="D253" s="245" t="s">
        <v>243</v>
      </c>
      <c r="E253" s="244"/>
      <c r="F253" s="247" t="s">
        <v>6561</v>
      </c>
      <c r="G253" s="244"/>
      <c r="H253" s="248">
        <v>31.085999999999999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243</v>
      </c>
      <c r="AU253" s="254" t="s">
        <v>86</v>
      </c>
      <c r="AV253" s="13" t="s">
        <v>86</v>
      </c>
      <c r="AW253" s="13" t="s">
        <v>4</v>
      </c>
      <c r="AX253" s="13" t="s">
        <v>84</v>
      </c>
      <c r="AY253" s="254" t="s">
        <v>235</v>
      </c>
    </row>
    <row r="254" s="2" customFormat="1" ht="37.8" customHeight="1">
      <c r="A254" s="39"/>
      <c r="B254" s="40"/>
      <c r="C254" s="229" t="s">
        <v>479</v>
      </c>
      <c r="D254" s="229" t="s">
        <v>237</v>
      </c>
      <c r="E254" s="230" t="s">
        <v>6562</v>
      </c>
      <c r="F254" s="231" t="s">
        <v>6563</v>
      </c>
      <c r="G254" s="232" t="s">
        <v>166</v>
      </c>
      <c r="H254" s="233">
        <v>28.260000000000002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42</v>
      </c>
      <c r="O254" s="92"/>
      <c r="P254" s="239">
        <f>O254*H254</f>
        <v>0</v>
      </c>
      <c r="Q254" s="239">
        <v>0.0015200000000000001</v>
      </c>
      <c r="R254" s="239">
        <f>Q254*H254</f>
        <v>0.042955200000000006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241</v>
      </c>
      <c r="AT254" s="241" t="s">
        <v>237</v>
      </c>
      <c r="AU254" s="241" t="s">
        <v>86</v>
      </c>
      <c r="AY254" s="18" t="s">
        <v>235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84</v>
      </c>
      <c r="BK254" s="242">
        <f>ROUND(I254*H254,2)</f>
        <v>0</v>
      </c>
      <c r="BL254" s="18" t="s">
        <v>241</v>
      </c>
      <c r="BM254" s="241" t="s">
        <v>6564</v>
      </c>
    </row>
    <row r="255" s="2" customFormat="1" ht="24.15" customHeight="1">
      <c r="A255" s="39"/>
      <c r="B255" s="40"/>
      <c r="C255" s="229" t="s">
        <v>493</v>
      </c>
      <c r="D255" s="229" t="s">
        <v>237</v>
      </c>
      <c r="E255" s="230" t="s">
        <v>597</v>
      </c>
      <c r="F255" s="231" t="s">
        <v>598</v>
      </c>
      <c r="G255" s="232" t="s">
        <v>240</v>
      </c>
      <c r="H255" s="233">
        <v>7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42</v>
      </c>
      <c r="O255" s="92"/>
      <c r="P255" s="239">
        <f>O255*H255</f>
        <v>0</v>
      </c>
      <c r="Q255" s="239">
        <v>0.017770000000000001</v>
      </c>
      <c r="R255" s="239">
        <f>Q255*H255</f>
        <v>0.12439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241</v>
      </c>
      <c r="AT255" s="241" t="s">
        <v>237</v>
      </c>
      <c r="AU255" s="241" t="s">
        <v>86</v>
      </c>
      <c r="AY255" s="18" t="s">
        <v>235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241</v>
      </c>
      <c r="BM255" s="241" t="s">
        <v>6565</v>
      </c>
    </row>
    <row r="256" s="15" customFormat="1">
      <c r="A256" s="15"/>
      <c r="B256" s="266"/>
      <c r="C256" s="267"/>
      <c r="D256" s="245" t="s">
        <v>243</v>
      </c>
      <c r="E256" s="268" t="s">
        <v>1</v>
      </c>
      <c r="F256" s="269" t="s">
        <v>609</v>
      </c>
      <c r="G256" s="267"/>
      <c r="H256" s="268" t="s">
        <v>1</v>
      </c>
      <c r="I256" s="270"/>
      <c r="J256" s="267"/>
      <c r="K256" s="267"/>
      <c r="L256" s="271"/>
      <c r="M256" s="272"/>
      <c r="N256" s="273"/>
      <c r="O256" s="273"/>
      <c r="P256" s="273"/>
      <c r="Q256" s="273"/>
      <c r="R256" s="273"/>
      <c r="S256" s="273"/>
      <c r="T256" s="274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75" t="s">
        <v>243</v>
      </c>
      <c r="AU256" s="275" t="s">
        <v>86</v>
      </c>
      <c r="AV256" s="15" t="s">
        <v>84</v>
      </c>
      <c r="AW256" s="15" t="s">
        <v>32</v>
      </c>
      <c r="AX256" s="15" t="s">
        <v>77</v>
      </c>
      <c r="AY256" s="275" t="s">
        <v>235</v>
      </c>
    </row>
    <row r="257" s="13" customFormat="1">
      <c r="A257" s="13"/>
      <c r="B257" s="243"/>
      <c r="C257" s="244"/>
      <c r="D257" s="245" t="s">
        <v>243</v>
      </c>
      <c r="E257" s="246" t="s">
        <v>1</v>
      </c>
      <c r="F257" s="247" t="s">
        <v>84</v>
      </c>
      <c r="G257" s="244"/>
      <c r="H257" s="248">
        <v>1</v>
      </c>
      <c r="I257" s="249"/>
      <c r="J257" s="244"/>
      <c r="K257" s="244"/>
      <c r="L257" s="250"/>
      <c r="M257" s="251"/>
      <c r="N257" s="252"/>
      <c r="O257" s="252"/>
      <c r="P257" s="252"/>
      <c r="Q257" s="252"/>
      <c r="R257" s="252"/>
      <c r="S257" s="252"/>
      <c r="T257" s="25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4" t="s">
        <v>243</v>
      </c>
      <c r="AU257" s="254" t="s">
        <v>86</v>
      </c>
      <c r="AV257" s="13" t="s">
        <v>86</v>
      </c>
      <c r="AW257" s="13" t="s">
        <v>32</v>
      </c>
      <c r="AX257" s="13" t="s">
        <v>77</v>
      </c>
      <c r="AY257" s="254" t="s">
        <v>235</v>
      </c>
    </row>
    <row r="258" s="15" customFormat="1">
      <c r="A258" s="15"/>
      <c r="B258" s="266"/>
      <c r="C258" s="267"/>
      <c r="D258" s="245" t="s">
        <v>243</v>
      </c>
      <c r="E258" s="268" t="s">
        <v>1</v>
      </c>
      <c r="F258" s="269" t="s">
        <v>613</v>
      </c>
      <c r="G258" s="267"/>
      <c r="H258" s="268" t="s">
        <v>1</v>
      </c>
      <c r="I258" s="270"/>
      <c r="J258" s="267"/>
      <c r="K258" s="267"/>
      <c r="L258" s="271"/>
      <c r="M258" s="272"/>
      <c r="N258" s="273"/>
      <c r="O258" s="273"/>
      <c r="P258" s="273"/>
      <c r="Q258" s="273"/>
      <c r="R258" s="273"/>
      <c r="S258" s="273"/>
      <c r="T258" s="274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5" t="s">
        <v>243</v>
      </c>
      <c r="AU258" s="275" t="s">
        <v>86</v>
      </c>
      <c r="AV258" s="15" t="s">
        <v>84</v>
      </c>
      <c r="AW258" s="15" t="s">
        <v>32</v>
      </c>
      <c r="AX258" s="15" t="s">
        <v>77</v>
      </c>
      <c r="AY258" s="275" t="s">
        <v>235</v>
      </c>
    </row>
    <row r="259" s="13" customFormat="1">
      <c r="A259" s="13"/>
      <c r="B259" s="243"/>
      <c r="C259" s="244"/>
      <c r="D259" s="245" t="s">
        <v>243</v>
      </c>
      <c r="E259" s="246" t="s">
        <v>1</v>
      </c>
      <c r="F259" s="247" t="s">
        <v>84</v>
      </c>
      <c r="G259" s="244"/>
      <c r="H259" s="248">
        <v>1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243</v>
      </c>
      <c r="AU259" s="254" t="s">
        <v>86</v>
      </c>
      <c r="AV259" s="13" t="s">
        <v>86</v>
      </c>
      <c r="AW259" s="13" t="s">
        <v>32</v>
      </c>
      <c r="AX259" s="13" t="s">
        <v>77</v>
      </c>
      <c r="AY259" s="254" t="s">
        <v>235</v>
      </c>
    </row>
    <row r="260" s="15" customFormat="1">
      <c r="A260" s="15"/>
      <c r="B260" s="266"/>
      <c r="C260" s="267"/>
      <c r="D260" s="245" t="s">
        <v>243</v>
      </c>
      <c r="E260" s="268" t="s">
        <v>1</v>
      </c>
      <c r="F260" s="269" t="s">
        <v>614</v>
      </c>
      <c r="G260" s="267"/>
      <c r="H260" s="268" t="s">
        <v>1</v>
      </c>
      <c r="I260" s="270"/>
      <c r="J260" s="267"/>
      <c r="K260" s="267"/>
      <c r="L260" s="271"/>
      <c r="M260" s="272"/>
      <c r="N260" s="273"/>
      <c r="O260" s="273"/>
      <c r="P260" s="273"/>
      <c r="Q260" s="273"/>
      <c r="R260" s="273"/>
      <c r="S260" s="273"/>
      <c r="T260" s="274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5" t="s">
        <v>243</v>
      </c>
      <c r="AU260" s="275" t="s">
        <v>86</v>
      </c>
      <c r="AV260" s="15" t="s">
        <v>84</v>
      </c>
      <c r="AW260" s="15" t="s">
        <v>32</v>
      </c>
      <c r="AX260" s="15" t="s">
        <v>77</v>
      </c>
      <c r="AY260" s="275" t="s">
        <v>235</v>
      </c>
    </row>
    <row r="261" s="13" customFormat="1">
      <c r="A261" s="13"/>
      <c r="B261" s="243"/>
      <c r="C261" s="244"/>
      <c r="D261" s="245" t="s">
        <v>243</v>
      </c>
      <c r="E261" s="246" t="s">
        <v>1</v>
      </c>
      <c r="F261" s="247" t="s">
        <v>84</v>
      </c>
      <c r="G261" s="244"/>
      <c r="H261" s="248">
        <v>1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243</v>
      </c>
      <c r="AU261" s="254" t="s">
        <v>86</v>
      </c>
      <c r="AV261" s="13" t="s">
        <v>86</v>
      </c>
      <c r="AW261" s="13" t="s">
        <v>32</v>
      </c>
      <c r="AX261" s="13" t="s">
        <v>77</v>
      </c>
      <c r="AY261" s="254" t="s">
        <v>235</v>
      </c>
    </row>
    <row r="262" s="15" customFormat="1">
      <c r="A262" s="15"/>
      <c r="B262" s="266"/>
      <c r="C262" s="267"/>
      <c r="D262" s="245" t="s">
        <v>243</v>
      </c>
      <c r="E262" s="268" t="s">
        <v>1</v>
      </c>
      <c r="F262" s="269" t="s">
        <v>615</v>
      </c>
      <c r="G262" s="267"/>
      <c r="H262" s="268" t="s">
        <v>1</v>
      </c>
      <c r="I262" s="270"/>
      <c r="J262" s="267"/>
      <c r="K262" s="267"/>
      <c r="L262" s="271"/>
      <c r="M262" s="272"/>
      <c r="N262" s="273"/>
      <c r="O262" s="273"/>
      <c r="P262" s="273"/>
      <c r="Q262" s="273"/>
      <c r="R262" s="273"/>
      <c r="S262" s="273"/>
      <c r="T262" s="274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5" t="s">
        <v>243</v>
      </c>
      <c r="AU262" s="275" t="s">
        <v>86</v>
      </c>
      <c r="AV262" s="15" t="s">
        <v>84</v>
      </c>
      <c r="AW262" s="15" t="s">
        <v>32</v>
      </c>
      <c r="AX262" s="15" t="s">
        <v>77</v>
      </c>
      <c r="AY262" s="275" t="s">
        <v>235</v>
      </c>
    </row>
    <row r="263" s="13" customFormat="1">
      <c r="A263" s="13"/>
      <c r="B263" s="243"/>
      <c r="C263" s="244"/>
      <c r="D263" s="245" t="s">
        <v>243</v>
      </c>
      <c r="E263" s="246" t="s">
        <v>1</v>
      </c>
      <c r="F263" s="247" t="s">
        <v>84</v>
      </c>
      <c r="G263" s="244"/>
      <c r="H263" s="248">
        <v>1</v>
      </c>
      <c r="I263" s="249"/>
      <c r="J263" s="244"/>
      <c r="K263" s="244"/>
      <c r="L263" s="250"/>
      <c r="M263" s="251"/>
      <c r="N263" s="252"/>
      <c r="O263" s="252"/>
      <c r="P263" s="252"/>
      <c r="Q263" s="252"/>
      <c r="R263" s="252"/>
      <c r="S263" s="252"/>
      <c r="T263" s="25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4" t="s">
        <v>243</v>
      </c>
      <c r="AU263" s="254" t="s">
        <v>86</v>
      </c>
      <c r="AV263" s="13" t="s">
        <v>86</v>
      </c>
      <c r="AW263" s="13" t="s">
        <v>32</v>
      </c>
      <c r="AX263" s="13" t="s">
        <v>77</v>
      </c>
      <c r="AY263" s="254" t="s">
        <v>235</v>
      </c>
    </row>
    <row r="264" s="15" customFormat="1">
      <c r="A264" s="15"/>
      <c r="B264" s="266"/>
      <c r="C264" s="267"/>
      <c r="D264" s="245" t="s">
        <v>243</v>
      </c>
      <c r="E264" s="268" t="s">
        <v>1</v>
      </c>
      <c r="F264" s="269" t="s">
        <v>6566</v>
      </c>
      <c r="G264" s="267"/>
      <c r="H264" s="268" t="s">
        <v>1</v>
      </c>
      <c r="I264" s="270"/>
      <c r="J264" s="267"/>
      <c r="K264" s="267"/>
      <c r="L264" s="271"/>
      <c r="M264" s="272"/>
      <c r="N264" s="273"/>
      <c r="O264" s="273"/>
      <c r="P264" s="273"/>
      <c r="Q264" s="273"/>
      <c r="R264" s="273"/>
      <c r="S264" s="273"/>
      <c r="T264" s="274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5" t="s">
        <v>243</v>
      </c>
      <c r="AU264" s="275" t="s">
        <v>86</v>
      </c>
      <c r="AV264" s="15" t="s">
        <v>84</v>
      </c>
      <c r="AW264" s="15" t="s">
        <v>32</v>
      </c>
      <c r="AX264" s="15" t="s">
        <v>77</v>
      </c>
      <c r="AY264" s="275" t="s">
        <v>235</v>
      </c>
    </row>
    <row r="265" s="13" customFormat="1">
      <c r="A265" s="13"/>
      <c r="B265" s="243"/>
      <c r="C265" s="244"/>
      <c r="D265" s="245" t="s">
        <v>243</v>
      </c>
      <c r="E265" s="246" t="s">
        <v>1</v>
      </c>
      <c r="F265" s="247" t="s">
        <v>84</v>
      </c>
      <c r="G265" s="244"/>
      <c r="H265" s="248">
        <v>1</v>
      </c>
      <c r="I265" s="249"/>
      <c r="J265" s="244"/>
      <c r="K265" s="244"/>
      <c r="L265" s="250"/>
      <c r="M265" s="251"/>
      <c r="N265" s="252"/>
      <c r="O265" s="252"/>
      <c r="P265" s="252"/>
      <c r="Q265" s="252"/>
      <c r="R265" s="252"/>
      <c r="S265" s="252"/>
      <c r="T265" s="25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4" t="s">
        <v>243</v>
      </c>
      <c r="AU265" s="254" t="s">
        <v>86</v>
      </c>
      <c r="AV265" s="13" t="s">
        <v>86</v>
      </c>
      <c r="AW265" s="13" t="s">
        <v>32</v>
      </c>
      <c r="AX265" s="13" t="s">
        <v>77</v>
      </c>
      <c r="AY265" s="254" t="s">
        <v>235</v>
      </c>
    </row>
    <row r="266" s="15" customFormat="1">
      <c r="A266" s="15"/>
      <c r="B266" s="266"/>
      <c r="C266" s="267"/>
      <c r="D266" s="245" t="s">
        <v>243</v>
      </c>
      <c r="E266" s="268" t="s">
        <v>1</v>
      </c>
      <c r="F266" s="269" t="s">
        <v>616</v>
      </c>
      <c r="G266" s="267"/>
      <c r="H266" s="268" t="s">
        <v>1</v>
      </c>
      <c r="I266" s="270"/>
      <c r="J266" s="267"/>
      <c r="K266" s="267"/>
      <c r="L266" s="271"/>
      <c r="M266" s="272"/>
      <c r="N266" s="273"/>
      <c r="O266" s="273"/>
      <c r="P266" s="273"/>
      <c r="Q266" s="273"/>
      <c r="R266" s="273"/>
      <c r="S266" s="273"/>
      <c r="T266" s="274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75" t="s">
        <v>243</v>
      </c>
      <c r="AU266" s="275" t="s">
        <v>86</v>
      </c>
      <c r="AV266" s="15" t="s">
        <v>84</v>
      </c>
      <c r="AW266" s="15" t="s">
        <v>32</v>
      </c>
      <c r="AX266" s="15" t="s">
        <v>77</v>
      </c>
      <c r="AY266" s="275" t="s">
        <v>235</v>
      </c>
    </row>
    <row r="267" s="13" customFormat="1">
      <c r="A267" s="13"/>
      <c r="B267" s="243"/>
      <c r="C267" s="244"/>
      <c r="D267" s="245" t="s">
        <v>243</v>
      </c>
      <c r="E267" s="246" t="s">
        <v>1</v>
      </c>
      <c r="F267" s="247" t="s">
        <v>84</v>
      </c>
      <c r="G267" s="244"/>
      <c r="H267" s="248">
        <v>1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243</v>
      </c>
      <c r="AU267" s="254" t="s">
        <v>86</v>
      </c>
      <c r="AV267" s="13" t="s">
        <v>86</v>
      </c>
      <c r="AW267" s="13" t="s">
        <v>32</v>
      </c>
      <c r="AX267" s="13" t="s">
        <v>77</v>
      </c>
      <c r="AY267" s="254" t="s">
        <v>235</v>
      </c>
    </row>
    <row r="268" s="15" customFormat="1">
      <c r="A268" s="15"/>
      <c r="B268" s="266"/>
      <c r="C268" s="267"/>
      <c r="D268" s="245" t="s">
        <v>243</v>
      </c>
      <c r="E268" s="268" t="s">
        <v>1</v>
      </c>
      <c r="F268" s="269" t="s">
        <v>6567</v>
      </c>
      <c r="G268" s="267"/>
      <c r="H268" s="268" t="s">
        <v>1</v>
      </c>
      <c r="I268" s="270"/>
      <c r="J268" s="267"/>
      <c r="K268" s="267"/>
      <c r="L268" s="271"/>
      <c r="M268" s="272"/>
      <c r="N268" s="273"/>
      <c r="O268" s="273"/>
      <c r="P268" s="273"/>
      <c r="Q268" s="273"/>
      <c r="R268" s="273"/>
      <c r="S268" s="273"/>
      <c r="T268" s="274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75" t="s">
        <v>243</v>
      </c>
      <c r="AU268" s="275" t="s">
        <v>86</v>
      </c>
      <c r="AV268" s="15" t="s">
        <v>84</v>
      </c>
      <c r="AW268" s="15" t="s">
        <v>32</v>
      </c>
      <c r="AX268" s="15" t="s">
        <v>77</v>
      </c>
      <c r="AY268" s="275" t="s">
        <v>235</v>
      </c>
    </row>
    <row r="269" s="13" customFormat="1">
      <c r="A269" s="13"/>
      <c r="B269" s="243"/>
      <c r="C269" s="244"/>
      <c r="D269" s="245" t="s">
        <v>243</v>
      </c>
      <c r="E269" s="246" t="s">
        <v>1</v>
      </c>
      <c r="F269" s="247" t="s">
        <v>84</v>
      </c>
      <c r="G269" s="244"/>
      <c r="H269" s="248">
        <v>1</v>
      </c>
      <c r="I269" s="249"/>
      <c r="J269" s="244"/>
      <c r="K269" s="244"/>
      <c r="L269" s="250"/>
      <c r="M269" s="251"/>
      <c r="N269" s="252"/>
      <c r="O269" s="252"/>
      <c r="P269" s="252"/>
      <c r="Q269" s="252"/>
      <c r="R269" s="252"/>
      <c r="S269" s="252"/>
      <c r="T269" s="25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4" t="s">
        <v>243</v>
      </c>
      <c r="AU269" s="254" t="s">
        <v>86</v>
      </c>
      <c r="AV269" s="13" t="s">
        <v>86</v>
      </c>
      <c r="AW269" s="13" t="s">
        <v>32</v>
      </c>
      <c r="AX269" s="13" t="s">
        <v>77</v>
      </c>
      <c r="AY269" s="254" t="s">
        <v>235</v>
      </c>
    </row>
    <row r="270" s="14" customFormat="1">
      <c r="A270" s="14"/>
      <c r="B270" s="255"/>
      <c r="C270" s="256"/>
      <c r="D270" s="245" t="s">
        <v>243</v>
      </c>
      <c r="E270" s="257" t="s">
        <v>1</v>
      </c>
      <c r="F270" s="258" t="s">
        <v>245</v>
      </c>
      <c r="G270" s="256"/>
      <c r="H270" s="259">
        <v>7</v>
      </c>
      <c r="I270" s="260"/>
      <c r="J270" s="256"/>
      <c r="K270" s="256"/>
      <c r="L270" s="261"/>
      <c r="M270" s="262"/>
      <c r="N270" s="263"/>
      <c r="O270" s="263"/>
      <c r="P270" s="263"/>
      <c r="Q270" s="263"/>
      <c r="R270" s="263"/>
      <c r="S270" s="263"/>
      <c r="T270" s="26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5" t="s">
        <v>243</v>
      </c>
      <c r="AU270" s="265" t="s">
        <v>86</v>
      </c>
      <c r="AV270" s="14" t="s">
        <v>241</v>
      </c>
      <c r="AW270" s="14" t="s">
        <v>32</v>
      </c>
      <c r="AX270" s="14" t="s">
        <v>84</v>
      </c>
      <c r="AY270" s="265" t="s">
        <v>235</v>
      </c>
    </row>
    <row r="271" s="2" customFormat="1" ht="24.15" customHeight="1">
      <c r="A271" s="39"/>
      <c r="B271" s="40"/>
      <c r="C271" s="287" t="s">
        <v>498</v>
      </c>
      <c r="D271" s="287" t="s">
        <v>518</v>
      </c>
      <c r="E271" s="288" t="s">
        <v>618</v>
      </c>
      <c r="F271" s="289" t="s">
        <v>619</v>
      </c>
      <c r="G271" s="290" t="s">
        <v>240</v>
      </c>
      <c r="H271" s="291">
        <v>3</v>
      </c>
      <c r="I271" s="292"/>
      <c r="J271" s="293">
        <f>ROUND(I271*H271,2)</f>
        <v>0</v>
      </c>
      <c r="K271" s="294"/>
      <c r="L271" s="295"/>
      <c r="M271" s="296" t="s">
        <v>1</v>
      </c>
      <c r="N271" s="297" t="s">
        <v>42</v>
      </c>
      <c r="O271" s="92"/>
      <c r="P271" s="239">
        <f>O271*H271</f>
        <v>0</v>
      </c>
      <c r="Q271" s="239">
        <v>0.012250000000000001</v>
      </c>
      <c r="R271" s="239">
        <f>Q271*H271</f>
        <v>0.036750000000000005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281</v>
      </c>
      <c r="AT271" s="241" t="s">
        <v>518</v>
      </c>
      <c r="AU271" s="241" t="s">
        <v>86</v>
      </c>
      <c r="AY271" s="18" t="s">
        <v>235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84</v>
      </c>
      <c r="BK271" s="242">
        <f>ROUND(I271*H271,2)</f>
        <v>0</v>
      </c>
      <c r="BL271" s="18" t="s">
        <v>241</v>
      </c>
      <c r="BM271" s="241" t="s">
        <v>6568</v>
      </c>
    </row>
    <row r="272" s="2" customFormat="1">
      <c r="A272" s="39"/>
      <c r="B272" s="40"/>
      <c r="C272" s="41"/>
      <c r="D272" s="245" t="s">
        <v>621</v>
      </c>
      <c r="E272" s="41"/>
      <c r="F272" s="298" t="s">
        <v>622</v>
      </c>
      <c r="G272" s="41"/>
      <c r="H272" s="41"/>
      <c r="I272" s="299"/>
      <c r="J272" s="41"/>
      <c r="K272" s="41"/>
      <c r="L272" s="45"/>
      <c r="M272" s="300"/>
      <c r="N272" s="301"/>
      <c r="O272" s="92"/>
      <c r="P272" s="92"/>
      <c r="Q272" s="92"/>
      <c r="R272" s="92"/>
      <c r="S272" s="92"/>
      <c r="T272" s="93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621</v>
      </c>
      <c r="AU272" s="18" t="s">
        <v>86</v>
      </c>
    </row>
    <row r="273" s="2" customFormat="1" ht="24.15" customHeight="1">
      <c r="A273" s="39"/>
      <c r="B273" s="40"/>
      <c r="C273" s="287" t="s">
        <v>503</v>
      </c>
      <c r="D273" s="287" t="s">
        <v>518</v>
      </c>
      <c r="E273" s="288" t="s">
        <v>624</v>
      </c>
      <c r="F273" s="289" t="s">
        <v>625</v>
      </c>
      <c r="G273" s="290" t="s">
        <v>240</v>
      </c>
      <c r="H273" s="291">
        <v>3</v>
      </c>
      <c r="I273" s="292"/>
      <c r="J273" s="293">
        <f>ROUND(I273*H273,2)</f>
        <v>0</v>
      </c>
      <c r="K273" s="294"/>
      <c r="L273" s="295"/>
      <c r="M273" s="296" t="s">
        <v>1</v>
      </c>
      <c r="N273" s="297" t="s">
        <v>42</v>
      </c>
      <c r="O273" s="92"/>
      <c r="P273" s="239">
        <f>O273*H273</f>
        <v>0</v>
      </c>
      <c r="Q273" s="239">
        <v>0.014890000000000001</v>
      </c>
      <c r="R273" s="239">
        <f>Q273*H273</f>
        <v>0.044670000000000001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281</v>
      </c>
      <c r="AT273" s="241" t="s">
        <v>518</v>
      </c>
      <c r="AU273" s="241" t="s">
        <v>86</v>
      </c>
      <c r="AY273" s="18" t="s">
        <v>235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84</v>
      </c>
      <c r="BK273" s="242">
        <f>ROUND(I273*H273,2)</f>
        <v>0</v>
      </c>
      <c r="BL273" s="18" t="s">
        <v>241</v>
      </c>
      <c r="BM273" s="241" t="s">
        <v>6569</v>
      </c>
    </row>
    <row r="274" s="2" customFormat="1">
      <c r="A274" s="39"/>
      <c r="B274" s="40"/>
      <c r="C274" s="41"/>
      <c r="D274" s="245" t="s">
        <v>621</v>
      </c>
      <c r="E274" s="41"/>
      <c r="F274" s="298" t="s">
        <v>622</v>
      </c>
      <c r="G274" s="41"/>
      <c r="H274" s="41"/>
      <c r="I274" s="299"/>
      <c r="J274" s="41"/>
      <c r="K274" s="41"/>
      <c r="L274" s="45"/>
      <c r="M274" s="300"/>
      <c r="N274" s="301"/>
      <c r="O274" s="92"/>
      <c r="P274" s="92"/>
      <c r="Q274" s="92"/>
      <c r="R274" s="92"/>
      <c r="S274" s="92"/>
      <c r="T274" s="93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T274" s="18" t="s">
        <v>621</v>
      </c>
      <c r="AU274" s="18" t="s">
        <v>86</v>
      </c>
    </row>
    <row r="275" s="2" customFormat="1" ht="24.15" customHeight="1">
      <c r="A275" s="39"/>
      <c r="B275" s="40"/>
      <c r="C275" s="287" t="s">
        <v>508</v>
      </c>
      <c r="D275" s="287" t="s">
        <v>518</v>
      </c>
      <c r="E275" s="288" t="s">
        <v>628</v>
      </c>
      <c r="F275" s="289" t="s">
        <v>629</v>
      </c>
      <c r="G275" s="290" t="s">
        <v>240</v>
      </c>
      <c r="H275" s="291">
        <v>1</v>
      </c>
      <c r="I275" s="292"/>
      <c r="J275" s="293">
        <f>ROUND(I275*H275,2)</f>
        <v>0</v>
      </c>
      <c r="K275" s="294"/>
      <c r="L275" s="295"/>
      <c r="M275" s="296" t="s">
        <v>1</v>
      </c>
      <c r="N275" s="297" t="s">
        <v>42</v>
      </c>
      <c r="O275" s="92"/>
      <c r="P275" s="239">
        <f>O275*H275</f>
        <v>0</v>
      </c>
      <c r="Q275" s="239">
        <v>0.01521</v>
      </c>
      <c r="R275" s="239">
        <f>Q275*H275</f>
        <v>0.01521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281</v>
      </c>
      <c r="AT275" s="241" t="s">
        <v>518</v>
      </c>
      <c r="AU275" s="241" t="s">
        <v>86</v>
      </c>
      <c r="AY275" s="18" t="s">
        <v>235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84</v>
      </c>
      <c r="BK275" s="242">
        <f>ROUND(I275*H275,2)</f>
        <v>0</v>
      </c>
      <c r="BL275" s="18" t="s">
        <v>241</v>
      </c>
      <c r="BM275" s="241" t="s">
        <v>6570</v>
      </c>
    </row>
    <row r="276" s="2" customFormat="1">
      <c r="A276" s="39"/>
      <c r="B276" s="40"/>
      <c r="C276" s="41"/>
      <c r="D276" s="245" t="s">
        <v>621</v>
      </c>
      <c r="E276" s="41"/>
      <c r="F276" s="298" t="s">
        <v>622</v>
      </c>
      <c r="G276" s="41"/>
      <c r="H276" s="41"/>
      <c r="I276" s="299"/>
      <c r="J276" s="41"/>
      <c r="K276" s="41"/>
      <c r="L276" s="45"/>
      <c r="M276" s="300"/>
      <c r="N276" s="301"/>
      <c r="O276" s="92"/>
      <c r="P276" s="92"/>
      <c r="Q276" s="92"/>
      <c r="R276" s="92"/>
      <c r="S276" s="92"/>
      <c r="T276" s="93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621</v>
      </c>
      <c r="AU276" s="18" t="s">
        <v>86</v>
      </c>
    </row>
    <row r="277" s="2" customFormat="1" ht="24.15" customHeight="1">
      <c r="A277" s="39"/>
      <c r="B277" s="40"/>
      <c r="C277" s="229" t="s">
        <v>513</v>
      </c>
      <c r="D277" s="229" t="s">
        <v>237</v>
      </c>
      <c r="E277" s="230" t="s">
        <v>644</v>
      </c>
      <c r="F277" s="231" t="s">
        <v>645</v>
      </c>
      <c r="G277" s="232" t="s">
        <v>240</v>
      </c>
      <c r="H277" s="233">
        <v>2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42</v>
      </c>
      <c r="O277" s="92"/>
      <c r="P277" s="239">
        <f>O277*H277</f>
        <v>0</v>
      </c>
      <c r="Q277" s="239">
        <v>0.42153000000000002</v>
      </c>
      <c r="R277" s="239">
        <f>Q277*H277</f>
        <v>0.84306000000000003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241</v>
      </c>
      <c r="AT277" s="241" t="s">
        <v>237</v>
      </c>
      <c r="AU277" s="241" t="s">
        <v>86</v>
      </c>
      <c r="AY277" s="18" t="s">
        <v>235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84</v>
      </c>
      <c r="BK277" s="242">
        <f>ROUND(I277*H277,2)</f>
        <v>0</v>
      </c>
      <c r="BL277" s="18" t="s">
        <v>241</v>
      </c>
      <c r="BM277" s="241" t="s">
        <v>6571</v>
      </c>
    </row>
    <row r="278" s="15" customFormat="1">
      <c r="A278" s="15"/>
      <c r="B278" s="266"/>
      <c r="C278" s="267"/>
      <c r="D278" s="245" t="s">
        <v>243</v>
      </c>
      <c r="E278" s="268" t="s">
        <v>1</v>
      </c>
      <c r="F278" s="269" t="s">
        <v>6572</v>
      </c>
      <c r="G278" s="267"/>
      <c r="H278" s="268" t="s">
        <v>1</v>
      </c>
      <c r="I278" s="270"/>
      <c r="J278" s="267"/>
      <c r="K278" s="267"/>
      <c r="L278" s="271"/>
      <c r="M278" s="272"/>
      <c r="N278" s="273"/>
      <c r="O278" s="273"/>
      <c r="P278" s="273"/>
      <c r="Q278" s="273"/>
      <c r="R278" s="273"/>
      <c r="S278" s="273"/>
      <c r="T278" s="274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5" t="s">
        <v>243</v>
      </c>
      <c r="AU278" s="275" t="s">
        <v>86</v>
      </c>
      <c r="AV278" s="15" t="s">
        <v>84</v>
      </c>
      <c r="AW278" s="15" t="s">
        <v>32</v>
      </c>
      <c r="AX278" s="15" t="s">
        <v>77</v>
      </c>
      <c r="AY278" s="275" t="s">
        <v>235</v>
      </c>
    </row>
    <row r="279" s="13" customFormat="1">
      <c r="A279" s="13"/>
      <c r="B279" s="243"/>
      <c r="C279" s="244"/>
      <c r="D279" s="245" t="s">
        <v>243</v>
      </c>
      <c r="E279" s="246" t="s">
        <v>1</v>
      </c>
      <c r="F279" s="247" t="s">
        <v>84</v>
      </c>
      <c r="G279" s="244"/>
      <c r="H279" s="248">
        <v>1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243</v>
      </c>
      <c r="AU279" s="254" t="s">
        <v>86</v>
      </c>
      <c r="AV279" s="13" t="s">
        <v>86</v>
      </c>
      <c r="AW279" s="13" t="s">
        <v>32</v>
      </c>
      <c r="AX279" s="13" t="s">
        <v>77</v>
      </c>
      <c r="AY279" s="254" t="s">
        <v>235</v>
      </c>
    </row>
    <row r="280" s="15" customFormat="1">
      <c r="A280" s="15"/>
      <c r="B280" s="266"/>
      <c r="C280" s="267"/>
      <c r="D280" s="245" t="s">
        <v>243</v>
      </c>
      <c r="E280" s="268" t="s">
        <v>1</v>
      </c>
      <c r="F280" s="269" t="s">
        <v>6573</v>
      </c>
      <c r="G280" s="267"/>
      <c r="H280" s="268" t="s">
        <v>1</v>
      </c>
      <c r="I280" s="270"/>
      <c r="J280" s="267"/>
      <c r="K280" s="267"/>
      <c r="L280" s="271"/>
      <c r="M280" s="272"/>
      <c r="N280" s="273"/>
      <c r="O280" s="273"/>
      <c r="P280" s="273"/>
      <c r="Q280" s="273"/>
      <c r="R280" s="273"/>
      <c r="S280" s="273"/>
      <c r="T280" s="27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5" t="s">
        <v>243</v>
      </c>
      <c r="AU280" s="275" t="s">
        <v>86</v>
      </c>
      <c r="AV280" s="15" t="s">
        <v>84</v>
      </c>
      <c r="AW280" s="15" t="s">
        <v>32</v>
      </c>
      <c r="AX280" s="15" t="s">
        <v>77</v>
      </c>
      <c r="AY280" s="275" t="s">
        <v>235</v>
      </c>
    </row>
    <row r="281" s="13" customFormat="1">
      <c r="A281" s="13"/>
      <c r="B281" s="243"/>
      <c r="C281" s="244"/>
      <c r="D281" s="245" t="s">
        <v>243</v>
      </c>
      <c r="E281" s="246" t="s">
        <v>1</v>
      </c>
      <c r="F281" s="247" t="s">
        <v>84</v>
      </c>
      <c r="G281" s="244"/>
      <c r="H281" s="248">
        <v>1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243</v>
      </c>
      <c r="AU281" s="254" t="s">
        <v>86</v>
      </c>
      <c r="AV281" s="13" t="s">
        <v>86</v>
      </c>
      <c r="AW281" s="13" t="s">
        <v>32</v>
      </c>
      <c r="AX281" s="13" t="s">
        <v>77</v>
      </c>
      <c r="AY281" s="254" t="s">
        <v>235</v>
      </c>
    </row>
    <row r="282" s="14" customFormat="1">
      <c r="A282" s="14"/>
      <c r="B282" s="255"/>
      <c r="C282" s="256"/>
      <c r="D282" s="245" t="s">
        <v>243</v>
      </c>
      <c r="E282" s="257" t="s">
        <v>1</v>
      </c>
      <c r="F282" s="258" t="s">
        <v>245</v>
      </c>
      <c r="G282" s="256"/>
      <c r="H282" s="259">
        <v>2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5" t="s">
        <v>243</v>
      </c>
      <c r="AU282" s="265" t="s">
        <v>86</v>
      </c>
      <c r="AV282" s="14" t="s">
        <v>241</v>
      </c>
      <c r="AW282" s="14" t="s">
        <v>32</v>
      </c>
      <c r="AX282" s="14" t="s">
        <v>84</v>
      </c>
      <c r="AY282" s="265" t="s">
        <v>235</v>
      </c>
    </row>
    <row r="283" s="2" customFormat="1" ht="37.8" customHeight="1">
      <c r="A283" s="39"/>
      <c r="B283" s="40"/>
      <c r="C283" s="287" t="s">
        <v>517</v>
      </c>
      <c r="D283" s="287" t="s">
        <v>518</v>
      </c>
      <c r="E283" s="288" t="s">
        <v>658</v>
      </c>
      <c r="F283" s="289" t="s">
        <v>659</v>
      </c>
      <c r="G283" s="290" t="s">
        <v>240</v>
      </c>
      <c r="H283" s="291">
        <v>1</v>
      </c>
      <c r="I283" s="292"/>
      <c r="J283" s="293">
        <f>ROUND(I283*H283,2)</f>
        <v>0</v>
      </c>
      <c r="K283" s="294"/>
      <c r="L283" s="295"/>
      <c r="M283" s="296" t="s">
        <v>1</v>
      </c>
      <c r="N283" s="297" t="s">
        <v>42</v>
      </c>
      <c r="O283" s="92"/>
      <c r="P283" s="239">
        <f>O283*H283</f>
        <v>0</v>
      </c>
      <c r="Q283" s="239">
        <v>0.01553</v>
      </c>
      <c r="R283" s="239">
        <f>Q283*H283</f>
        <v>0.01553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281</v>
      </c>
      <c r="AT283" s="241" t="s">
        <v>518</v>
      </c>
      <c r="AU283" s="241" t="s">
        <v>86</v>
      </c>
      <c r="AY283" s="18" t="s">
        <v>235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84</v>
      </c>
      <c r="BK283" s="242">
        <f>ROUND(I283*H283,2)</f>
        <v>0</v>
      </c>
      <c r="BL283" s="18" t="s">
        <v>241</v>
      </c>
      <c r="BM283" s="241" t="s">
        <v>6574</v>
      </c>
    </row>
    <row r="284" s="2" customFormat="1">
      <c r="A284" s="39"/>
      <c r="B284" s="40"/>
      <c r="C284" s="41"/>
      <c r="D284" s="245" t="s">
        <v>621</v>
      </c>
      <c r="E284" s="41"/>
      <c r="F284" s="298" t="s">
        <v>661</v>
      </c>
      <c r="G284" s="41"/>
      <c r="H284" s="41"/>
      <c r="I284" s="299"/>
      <c r="J284" s="41"/>
      <c r="K284" s="41"/>
      <c r="L284" s="45"/>
      <c r="M284" s="300"/>
      <c r="N284" s="301"/>
      <c r="O284" s="92"/>
      <c r="P284" s="92"/>
      <c r="Q284" s="92"/>
      <c r="R284" s="92"/>
      <c r="S284" s="92"/>
      <c r="T284" s="93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621</v>
      </c>
      <c r="AU284" s="18" t="s">
        <v>86</v>
      </c>
    </row>
    <row r="285" s="2" customFormat="1" ht="37.8" customHeight="1">
      <c r="A285" s="39"/>
      <c r="B285" s="40"/>
      <c r="C285" s="287" t="s">
        <v>524</v>
      </c>
      <c r="D285" s="287" t="s">
        <v>518</v>
      </c>
      <c r="E285" s="288" t="s">
        <v>6575</v>
      </c>
      <c r="F285" s="289" t="s">
        <v>6576</v>
      </c>
      <c r="G285" s="290" t="s">
        <v>240</v>
      </c>
      <c r="H285" s="291">
        <v>1</v>
      </c>
      <c r="I285" s="292"/>
      <c r="J285" s="293">
        <f>ROUND(I285*H285,2)</f>
        <v>0</v>
      </c>
      <c r="K285" s="294"/>
      <c r="L285" s="295"/>
      <c r="M285" s="296" t="s">
        <v>1</v>
      </c>
      <c r="N285" s="297" t="s">
        <v>42</v>
      </c>
      <c r="O285" s="92"/>
      <c r="P285" s="239">
        <f>O285*H285</f>
        <v>0</v>
      </c>
      <c r="Q285" s="239">
        <v>0.01521</v>
      </c>
      <c r="R285" s="239">
        <f>Q285*H285</f>
        <v>0.01521</v>
      </c>
      <c r="S285" s="239">
        <v>0</v>
      </c>
      <c r="T285" s="240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41" t="s">
        <v>281</v>
      </c>
      <c r="AT285" s="241" t="s">
        <v>518</v>
      </c>
      <c r="AU285" s="241" t="s">
        <v>86</v>
      </c>
      <c r="AY285" s="18" t="s">
        <v>235</v>
      </c>
      <c r="BE285" s="242">
        <f>IF(N285="základní",J285,0)</f>
        <v>0</v>
      </c>
      <c r="BF285" s="242">
        <f>IF(N285="snížená",J285,0)</f>
        <v>0</v>
      </c>
      <c r="BG285" s="242">
        <f>IF(N285="zákl. přenesená",J285,0)</f>
        <v>0</v>
      </c>
      <c r="BH285" s="242">
        <f>IF(N285="sníž. přenesená",J285,0)</f>
        <v>0</v>
      </c>
      <c r="BI285" s="242">
        <f>IF(N285="nulová",J285,0)</f>
        <v>0</v>
      </c>
      <c r="BJ285" s="18" t="s">
        <v>84</v>
      </c>
      <c r="BK285" s="242">
        <f>ROUND(I285*H285,2)</f>
        <v>0</v>
      </c>
      <c r="BL285" s="18" t="s">
        <v>241</v>
      </c>
      <c r="BM285" s="241" t="s">
        <v>6577</v>
      </c>
    </row>
    <row r="286" s="2" customFormat="1">
      <c r="A286" s="39"/>
      <c r="B286" s="40"/>
      <c r="C286" s="41"/>
      <c r="D286" s="245" t="s">
        <v>621</v>
      </c>
      <c r="E286" s="41"/>
      <c r="F286" s="298" t="s">
        <v>661</v>
      </c>
      <c r="G286" s="41"/>
      <c r="H286" s="41"/>
      <c r="I286" s="299"/>
      <c r="J286" s="41"/>
      <c r="K286" s="41"/>
      <c r="L286" s="45"/>
      <c r="M286" s="300"/>
      <c r="N286" s="301"/>
      <c r="O286" s="92"/>
      <c r="P286" s="92"/>
      <c r="Q286" s="92"/>
      <c r="R286" s="92"/>
      <c r="S286" s="92"/>
      <c r="T286" s="93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621</v>
      </c>
      <c r="AU286" s="18" t="s">
        <v>86</v>
      </c>
    </row>
    <row r="287" s="12" customFormat="1" ht="22.8" customHeight="1">
      <c r="A287" s="12"/>
      <c r="B287" s="213"/>
      <c r="C287" s="214"/>
      <c r="D287" s="215" t="s">
        <v>76</v>
      </c>
      <c r="E287" s="227" t="s">
        <v>286</v>
      </c>
      <c r="F287" s="227" t="s">
        <v>666</v>
      </c>
      <c r="G287" s="214"/>
      <c r="H287" s="214"/>
      <c r="I287" s="217"/>
      <c r="J287" s="228">
        <f>BK287</f>
        <v>0</v>
      </c>
      <c r="K287" s="214"/>
      <c r="L287" s="219"/>
      <c r="M287" s="220"/>
      <c r="N287" s="221"/>
      <c r="O287" s="221"/>
      <c r="P287" s="222">
        <f>SUM(P288:P325)</f>
        <v>0</v>
      </c>
      <c r="Q287" s="221"/>
      <c r="R287" s="222">
        <f>SUM(R288:R325)</f>
        <v>0.16755999999999999</v>
      </c>
      <c r="S287" s="221"/>
      <c r="T287" s="223">
        <f>SUM(T288:T325)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24" t="s">
        <v>84</v>
      </c>
      <c r="AT287" s="225" t="s">
        <v>76</v>
      </c>
      <c r="AU287" s="225" t="s">
        <v>84</v>
      </c>
      <c r="AY287" s="224" t="s">
        <v>235</v>
      </c>
      <c r="BK287" s="226">
        <f>SUM(BK288:BK325)</f>
        <v>0</v>
      </c>
    </row>
    <row r="288" s="2" customFormat="1" ht="33" customHeight="1">
      <c r="A288" s="39"/>
      <c r="B288" s="40"/>
      <c r="C288" s="229" t="s">
        <v>529</v>
      </c>
      <c r="D288" s="229" t="s">
        <v>237</v>
      </c>
      <c r="E288" s="230" t="s">
        <v>688</v>
      </c>
      <c r="F288" s="231" t="s">
        <v>689</v>
      </c>
      <c r="G288" s="232" t="s">
        <v>166</v>
      </c>
      <c r="H288" s="233">
        <v>265</v>
      </c>
      <c r="I288" s="234"/>
      <c r="J288" s="235">
        <f>ROUND(I288*H288,2)</f>
        <v>0</v>
      </c>
      <c r="K288" s="236"/>
      <c r="L288" s="45"/>
      <c r="M288" s="237" t="s">
        <v>1</v>
      </c>
      <c r="N288" s="238" t="s">
        <v>42</v>
      </c>
      <c r="O288" s="92"/>
      <c r="P288" s="239">
        <f>O288*H288</f>
        <v>0</v>
      </c>
      <c r="Q288" s="239">
        <v>0</v>
      </c>
      <c r="R288" s="239">
        <f>Q288*H288</f>
        <v>0</v>
      </c>
      <c r="S288" s="239">
        <v>0</v>
      </c>
      <c r="T288" s="240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41" t="s">
        <v>241</v>
      </c>
      <c r="AT288" s="241" t="s">
        <v>237</v>
      </c>
      <c r="AU288" s="241" t="s">
        <v>86</v>
      </c>
      <c r="AY288" s="18" t="s">
        <v>235</v>
      </c>
      <c r="BE288" s="242">
        <f>IF(N288="základní",J288,0)</f>
        <v>0</v>
      </c>
      <c r="BF288" s="242">
        <f>IF(N288="snížená",J288,0)</f>
        <v>0</v>
      </c>
      <c r="BG288" s="242">
        <f>IF(N288="zákl. přenesená",J288,0)</f>
        <v>0</v>
      </c>
      <c r="BH288" s="242">
        <f>IF(N288="sníž. přenesená",J288,0)</f>
        <v>0</v>
      </c>
      <c r="BI288" s="242">
        <f>IF(N288="nulová",J288,0)</f>
        <v>0</v>
      </c>
      <c r="BJ288" s="18" t="s">
        <v>84</v>
      </c>
      <c r="BK288" s="242">
        <f>ROUND(I288*H288,2)</f>
        <v>0</v>
      </c>
      <c r="BL288" s="18" t="s">
        <v>241</v>
      </c>
      <c r="BM288" s="241" t="s">
        <v>6578</v>
      </c>
    </row>
    <row r="289" s="13" customFormat="1">
      <c r="A289" s="13"/>
      <c r="B289" s="243"/>
      <c r="C289" s="244"/>
      <c r="D289" s="245" t="s">
        <v>243</v>
      </c>
      <c r="E289" s="246" t="s">
        <v>1</v>
      </c>
      <c r="F289" s="247" t="s">
        <v>6579</v>
      </c>
      <c r="G289" s="244"/>
      <c r="H289" s="248">
        <v>265</v>
      </c>
      <c r="I289" s="249"/>
      <c r="J289" s="244"/>
      <c r="K289" s="244"/>
      <c r="L289" s="250"/>
      <c r="M289" s="251"/>
      <c r="N289" s="252"/>
      <c r="O289" s="252"/>
      <c r="P289" s="252"/>
      <c r="Q289" s="252"/>
      <c r="R289" s="252"/>
      <c r="S289" s="252"/>
      <c r="T289" s="25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4" t="s">
        <v>243</v>
      </c>
      <c r="AU289" s="254" t="s">
        <v>86</v>
      </c>
      <c r="AV289" s="13" t="s">
        <v>86</v>
      </c>
      <c r="AW289" s="13" t="s">
        <v>32</v>
      </c>
      <c r="AX289" s="13" t="s">
        <v>84</v>
      </c>
      <c r="AY289" s="254" t="s">
        <v>235</v>
      </c>
    </row>
    <row r="290" s="2" customFormat="1" ht="37.8" customHeight="1">
      <c r="A290" s="39"/>
      <c r="B290" s="40"/>
      <c r="C290" s="229" t="s">
        <v>534</v>
      </c>
      <c r="D290" s="229" t="s">
        <v>237</v>
      </c>
      <c r="E290" s="230" t="s">
        <v>702</v>
      </c>
      <c r="F290" s="231" t="s">
        <v>703</v>
      </c>
      <c r="G290" s="232" t="s">
        <v>166</v>
      </c>
      <c r="H290" s="233">
        <v>15900</v>
      </c>
      <c r="I290" s="234"/>
      <c r="J290" s="235">
        <f>ROUND(I290*H290,2)</f>
        <v>0</v>
      </c>
      <c r="K290" s="236"/>
      <c r="L290" s="45"/>
      <c r="M290" s="237" t="s">
        <v>1</v>
      </c>
      <c r="N290" s="238" t="s">
        <v>42</v>
      </c>
      <c r="O290" s="92"/>
      <c r="P290" s="239">
        <f>O290*H290</f>
        <v>0</v>
      </c>
      <c r="Q290" s="239">
        <v>0</v>
      </c>
      <c r="R290" s="239">
        <f>Q290*H290</f>
        <v>0</v>
      </c>
      <c r="S290" s="239">
        <v>0</v>
      </c>
      <c r="T290" s="240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41" t="s">
        <v>241</v>
      </c>
      <c r="AT290" s="241" t="s">
        <v>237</v>
      </c>
      <c r="AU290" s="241" t="s">
        <v>86</v>
      </c>
      <c r="AY290" s="18" t="s">
        <v>235</v>
      </c>
      <c r="BE290" s="242">
        <f>IF(N290="základní",J290,0)</f>
        <v>0</v>
      </c>
      <c r="BF290" s="242">
        <f>IF(N290="snížená",J290,0)</f>
        <v>0</v>
      </c>
      <c r="BG290" s="242">
        <f>IF(N290="zákl. přenesená",J290,0)</f>
        <v>0</v>
      </c>
      <c r="BH290" s="242">
        <f>IF(N290="sníž. přenesená",J290,0)</f>
        <v>0</v>
      </c>
      <c r="BI290" s="242">
        <f>IF(N290="nulová",J290,0)</f>
        <v>0</v>
      </c>
      <c r="BJ290" s="18" t="s">
        <v>84</v>
      </c>
      <c r="BK290" s="242">
        <f>ROUND(I290*H290,2)</f>
        <v>0</v>
      </c>
      <c r="BL290" s="18" t="s">
        <v>241</v>
      </c>
      <c r="BM290" s="241" t="s">
        <v>6580</v>
      </c>
    </row>
    <row r="291" s="13" customFormat="1">
      <c r="A291" s="13"/>
      <c r="B291" s="243"/>
      <c r="C291" s="244"/>
      <c r="D291" s="245" t="s">
        <v>243</v>
      </c>
      <c r="E291" s="244"/>
      <c r="F291" s="247" t="s">
        <v>6581</v>
      </c>
      <c r="G291" s="244"/>
      <c r="H291" s="248">
        <v>15900</v>
      </c>
      <c r="I291" s="249"/>
      <c r="J291" s="244"/>
      <c r="K291" s="244"/>
      <c r="L291" s="250"/>
      <c r="M291" s="251"/>
      <c r="N291" s="252"/>
      <c r="O291" s="252"/>
      <c r="P291" s="252"/>
      <c r="Q291" s="252"/>
      <c r="R291" s="252"/>
      <c r="S291" s="252"/>
      <c r="T291" s="25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4" t="s">
        <v>243</v>
      </c>
      <c r="AU291" s="254" t="s">
        <v>86</v>
      </c>
      <c r="AV291" s="13" t="s">
        <v>86</v>
      </c>
      <c r="AW291" s="13" t="s">
        <v>4</v>
      </c>
      <c r="AX291" s="13" t="s">
        <v>84</v>
      </c>
      <c r="AY291" s="254" t="s">
        <v>235</v>
      </c>
    </row>
    <row r="292" s="2" customFormat="1" ht="33" customHeight="1">
      <c r="A292" s="39"/>
      <c r="B292" s="40"/>
      <c r="C292" s="229" t="s">
        <v>538</v>
      </c>
      <c r="D292" s="229" t="s">
        <v>237</v>
      </c>
      <c r="E292" s="230" t="s">
        <v>710</v>
      </c>
      <c r="F292" s="231" t="s">
        <v>711</v>
      </c>
      <c r="G292" s="232" t="s">
        <v>166</v>
      </c>
      <c r="H292" s="233">
        <v>265</v>
      </c>
      <c r="I292" s="234"/>
      <c r="J292" s="235">
        <f>ROUND(I292*H292,2)</f>
        <v>0</v>
      </c>
      <c r="K292" s="236"/>
      <c r="L292" s="45"/>
      <c r="M292" s="237" t="s">
        <v>1</v>
      </c>
      <c r="N292" s="238" t="s">
        <v>42</v>
      </c>
      <c r="O292" s="92"/>
      <c r="P292" s="239">
        <f>O292*H292</f>
        <v>0</v>
      </c>
      <c r="Q292" s="239">
        <v>0</v>
      </c>
      <c r="R292" s="239">
        <f>Q292*H292</f>
        <v>0</v>
      </c>
      <c r="S292" s="239">
        <v>0</v>
      </c>
      <c r="T292" s="240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41" t="s">
        <v>241</v>
      </c>
      <c r="AT292" s="241" t="s">
        <v>237</v>
      </c>
      <c r="AU292" s="241" t="s">
        <v>86</v>
      </c>
      <c r="AY292" s="18" t="s">
        <v>235</v>
      </c>
      <c r="BE292" s="242">
        <f>IF(N292="základní",J292,0)</f>
        <v>0</v>
      </c>
      <c r="BF292" s="242">
        <f>IF(N292="snížená",J292,0)</f>
        <v>0</v>
      </c>
      <c r="BG292" s="242">
        <f>IF(N292="zákl. přenesená",J292,0)</f>
        <v>0</v>
      </c>
      <c r="BH292" s="242">
        <f>IF(N292="sníž. přenesená",J292,0)</f>
        <v>0</v>
      </c>
      <c r="BI292" s="242">
        <f>IF(N292="nulová",J292,0)</f>
        <v>0</v>
      </c>
      <c r="BJ292" s="18" t="s">
        <v>84</v>
      </c>
      <c r="BK292" s="242">
        <f>ROUND(I292*H292,2)</f>
        <v>0</v>
      </c>
      <c r="BL292" s="18" t="s">
        <v>241</v>
      </c>
      <c r="BM292" s="241" t="s">
        <v>6582</v>
      </c>
    </row>
    <row r="293" s="2" customFormat="1" ht="21.75" customHeight="1">
      <c r="A293" s="39"/>
      <c r="B293" s="40"/>
      <c r="C293" s="229" t="s">
        <v>543</v>
      </c>
      <c r="D293" s="229" t="s">
        <v>237</v>
      </c>
      <c r="E293" s="230" t="s">
        <v>6583</v>
      </c>
      <c r="F293" s="231" t="s">
        <v>6584</v>
      </c>
      <c r="G293" s="232" t="s">
        <v>166</v>
      </c>
      <c r="H293" s="233">
        <v>265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42</v>
      </c>
      <c r="O293" s="92"/>
      <c r="P293" s="239">
        <f>O293*H293</f>
        <v>0</v>
      </c>
      <c r="Q293" s="239">
        <v>0</v>
      </c>
      <c r="R293" s="239">
        <f>Q293*H293</f>
        <v>0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241</v>
      </c>
      <c r="AT293" s="241" t="s">
        <v>237</v>
      </c>
      <c r="AU293" s="241" t="s">
        <v>86</v>
      </c>
      <c r="AY293" s="18" t="s">
        <v>235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84</v>
      </c>
      <c r="BK293" s="242">
        <f>ROUND(I293*H293,2)</f>
        <v>0</v>
      </c>
      <c r="BL293" s="18" t="s">
        <v>241</v>
      </c>
      <c r="BM293" s="241" t="s">
        <v>6585</v>
      </c>
    </row>
    <row r="294" s="2" customFormat="1" ht="21.75" customHeight="1">
      <c r="A294" s="39"/>
      <c r="B294" s="40"/>
      <c r="C294" s="229" t="s">
        <v>547</v>
      </c>
      <c r="D294" s="229" t="s">
        <v>237</v>
      </c>
      <c r="E294" s="230" t="s">
        <v>6586</v>
      </c>
      <c r="F294" s="231" t="s">
        <v>6587</v>
      </c>
      <c r="G294" s="232" t="s">
        <v>166</v>
      </c>
      <c r="H294" s="233">
        <v>15900</v>
      </c>
      <c r="I294" s="234"/>
      <c r="J294" s="235">
        <f>ROUND(I294*H294,2)</f>
        <v>0</v>
      </c>
      <c r="K294" s="236"/>
      <c r="L294" s="45"/>
      <c r="M294" s="237" t="s">
        <v>1</v>
      </c>
      <c r="N294" s="238" t="s">
        <v>42</v>
      </c>
      <c r="O294" s="92"/>
      <c r="P294" s="239">
        <f>O294*H294</f>
        <v>0</v>
      </c>
      <c r="Q294" s="239">
        <v>0</v>
      </c>
      <c r="R294" s="239">
        <f>Q294*H294</f>
        <v>0</v>
      </c>
      <c r="S294" s="239">
        <v>0</v>
      </c>
      <c r="T294" s="240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41" t="s">
        <v>241</v>
      </c>
      <c r="AT294" s="241" t="s">
        <v>237</v>
      </c>
      <c r="AU294" s="241" t="s">
        <v>86</v>
      </c>
      <c r="AY294" s="18" t="s">
        <v>235</v>
      </c>
      <c r="BE294" s="242">
        <f>IF(N294="základní",J294,0)</f>
        <v>0</v>
      </c>
      <c r="BF294" s="242">
        <f>IF(N294="snížená",J294,0)</f>
        <v>0</v>
      </c>
      <c r="BG294" s="242">
        <f>IF(N294="zákl. přenesená",J294,0)</f>
        <v>0</v>
      </c>
      <c r="BH294" s="242">
        <f>IF(N294="sníž. přenesená",J294,0)</f>
        <v>0</v>
      </c>
      <c r="BI294" s="242">
        <f>IF(N294="nulová",J294,0)</f>
        <v>0</v>
      </c>
      <c r="BJ294" s="18" t="s">
        <v>84</v>
      </c>
      <c r="BK294" s="242">
        <f>ROUND(I294*H294,2)</f>
        <v>0</v>
      </c>
      <c r="BL294" s="18" t="s">
        <v>241</v>
      </c>
      <c r="BM294" s="241" t="s">
        <v>6588</v>
      </c>
    </row>
    <row r="295" s="13" customFormat="1">
      <c r="A295" s="13"/>
      <c r="B295" s="243"/>
      <c r="C295" s="244"/>
      <c r="D295" s="245" t="s">
        <v>243</v>
      </c>
      <c r="E295" s="244"/>
      <c r="F295" s="247" t="s">
        <v>6581</v>
      </c>
      <c r="G295" s="244"/>
      <c r="H295" s="248">
        <v>15900</v>
      </c>
      <c r="I295" s="249"/>
      <c r="J295" s="244"/>
      <c r="K295" s="244"/>
      <c r="L295" s="250"/>
      <c r="M295" s="251"/>
      <c r="N295" s="252"/>
      <c r="O295" s="252"/>
      <c r="P295" s="252"/>
      <c r="Q295" s="252"/>
      <c r="R295" s="252"/>
      <c r="S295" s="252"/>
      <c r="T295" s="25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4" t="s">
        <v>243</v>
      </c>
      <c r="AU295" s="254" t="s">
        <v>86</v>
      </c>
      <c r="AV295" s="13" t="s">
        <v>86</v>
      </c>
      <c r="AW295" s="13" t="s">
        <v>4</v>
      </c>
      <c r="AX295" s="13" t="s">
        <v>84</v>
      </c>
      <c r="AY295" s="254" t="s">
        <v>235</v>
      </c>
    </row>
    <row r="296" s="2" customFormat="1" ht="21.75" customHeight="1">
      <c r="A296" s="39"/>
      <c r="B296" s="40"/>
      <c r="C296" s="229" t="s">
        <v>551</v>
      </c>
      <c r="D296" s="229" t="s">
        <v>237</v>
      </c>
      <c r="E296" s="230" t="s">
        <v>6589</v>
      </c>
      <c r="F296" s="231" t="s">
        <v>6590</v>
      </c>
      <c r="G296" s="232" t="s">
        <v>166</v>
      </c>
      <c r="H296" s="233">
        <v>265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42</v>
      </c>
      <c r="O296" s="92"/>
      <c r="P296" s="239">
        <f>O296*H296</f>
        <v>0</v>
      </c>
      <c r="Q296" s="239">
        <v>0</v>
      </c>
      <c r="R296" s="239">
        <f>Q296*H296</f>
        <v>0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241</v>
      </c>
      <c r="AT296" s="241" t="s">
        <v>237</v>
      </c>
      <c r="AU296" s="241" t="s">
        <v>86</v>
      </c>
      <c r="AY296" s="18" t="s">
        <v>235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84</v>
      </c>
      <c r="BK296" s="242">
        <f>ROUND(I296*H296,2)</f>
        <v>0</v>
      </c>
      <c r="BL296" s="18" t="s">
        <v>241</v>
      </c>
      <c r="BM296" s="241" t="s">
        <v>6591</v>
      </c>
    </row>
    <row r="297" s="2" customFormat="1" ht="33" customHeight="1">
      <c r="A297" s="39"/>
      <c r="B297" s="40"/>
      <c r="C297" s="229" t="s">
        <v>556</v>
      </c>
      <c r="D297" s="229" t="s">
        <v>237</v>
      </c>
      <c r="E297" s="230" t="s">
        <v>724</v>
      </c>
      <c r="F297" s="231" t="s">
        <v>725</v>
      </c>
      <c r="G297" s="232" t="s">
        <v>166</v>
      </c>
      <c r="H297" s="233">
        <v>396</v>
      </c>
      <c r="I297" s="234"/>
      <c r="J297" s="235">
        <f>ROUND(I297*H297,2)</f>
        <v>0</v>
      </c>
      <c r="K297" s="236"/>
      <c r="L297" s="45"/>
      <c r="M297" s="237" t="s">
        <v>1</v>
      </c>
      <c r="N297" s="238" t="s">
        <v>42</v>
      </c>
      <c r="O297" s="92"/>
      <c r="P297" s="239">
        <f>O297*H297</f>
        <v>0</v>
      </c>
      <c r="Q297" s="239">
        <v>0</v>
      </c>
      <c r="R297" s="239">
        <f>Q297*H297</f>
        <v>0</v>
      </c>
      <c r="S297" s="239">
        <v>0</v>
      </c>
      <c r="T297" s="240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41" t="s">
        <v>241</v>
      </c>
      <c r="AT297" s="241" t="s">
        <v>237</v>
      </c>
      <c r="AU297" s="241" t="s">
        <v>86</v>
      </c>
      <c r="AY297" s="18" t="s">
        <v>235</v>
      </c>
      <c r="BE297" s="242">
        <f>IF(N297="základní",J297,0)</f>
        <v>0</v>
      </c>
      <c r="BF297" s="242">
        <f>IF(N297="snížená",J297,0)</f>
        <v>0</v>
      </c>
      <c r="BG297" s="242">
        <f>IF(N297="zákl. přenesená",J297,0)</f>
        <v>0</v>
      </c>
      <c r="BH297" s="242">
        <f>IF(N297="sníž. přenesená",J297,0)</f>
        <v>0</v>
      </c>
      <c r="BI297" s="242">
        <f>IF(N297="nulová",J297,0)</f>
        <v>0</v>
      </c>
      <c r="BJ297" s="18" t="s">
        <v>84</v>
      </c>
      <c r="BK297" s="242">
        <f>ROUND(I297*H297,2)</f>
        <v>0</v>
      </c>
      <c r="BL297" s="18" t="s">
        <v>241</v>
      </c>
      <c r="BM297" s="241" t="s">
        <v>6592</v>
      </c>
    </row>
    <row r="298" s="13" customFormat="1">
      <c r="A298" s="13"/>
      <c r="B298" s="243"/>
      <c r="C298" s="244"/>
      <c r="D298" s="245" t="s">
        <v>243</v>
      </c>
      <c r="E298" s="246" t="s">
        <v>1</v>
      </c>
      <c r="F298" s="247" t="s">
        <v>6593</v>
      </c>
      <c r="G298" s="244"/>
      <c r="H298" s="248">
        <v>129</v>
      </c>
      <c r="I298" s="249"/>
      <c r="J298" s="244"/>
      <c r="K298" s="244"/>
      <c r="L298" s="250"/>
      <c r="M298" s="251"/>
      <c r="N298" s="252"/>
      <c r="O298" s="252"/>
      <c r="P298" s="252"/>
      <c r="Q298" s="252"/>
      <c r="R298" s="252"/>
      <c r="S298" s="252"/>
      <c r="T298" s="25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4" t="s">
        <v>243</v>
      </c>
      <c r="AU298" s="254" t="s">
        <v>86</v>
      </c>
      <c r="AV298" s="13" t="s">
        <v>86</v>
      </c>
      <c r="AW298" s="13" t="s">
        <v>32</v>
      </c>
      <c r="AX298" s="13" t="s">
        <v>77</v>
      </c>
      <c r="AY298" s="254" t="s">
        <v>235</v>
      </c>
    </row>
    <row r="299" s="13" customFormat="1">
      <c r="A299" s="13"/>
      <c r="B299" s="243"/>
      <c r="C299" s="244"/>
      <c r="D299" s="245" t="s">
        <v>243</v>
      </c>
      <c r="E299" s="246" t="s">
        <v>1</v>
      </c>
      <c r="F299" s="247" t="s">
        <v>6594</v>
      </c>
      <c r="G299" s="244"/>
      <c r="H299" s="248">
        <v>267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243</v>
      </c>
      <c r="AU299" s="254" t="s">
        <v>86</v>
      </c>
      <c r="AV299" s="13" t="s">
        <v>86</v>
      </c>
      <c r="AW299" s="13" t="s">
        <v>32</v>
      </c>
      <c r="AX299" s="13" t="s">
        <v>77</v>
      </c>
      <c r="AY299" s="254" t="s">
        <v>235</v>
      </c>
    </row>
    <row r="300" s="14" customFormat="1">
      <c r="A300" s="14"/>
      <c r="B300" s="255"/>
      <c r="C300" s="256"/>
      <c r="D300" s="245" t="s">
        <v>243</v>
      </c>
      <c r="E300" s="257" t="s">
        <v>1</v>
      </c>
      <c r="F300" s="258" t="s">
        <v>245</v>
      </c>
      <c r="G300" s="256"/>
      <c r="H300" s="259">
        <v>396</v>
      </c>
      <c r="I300" s="260"/>
      <c r="J300" s="256"/>
      <c r="K300" s="256"/>
      <c r="L300" s="261"/>
      <c r="M300" s="262"/>
      <c r="N300" s="263"/>
      <c r="O300" s="263"/>
      <c r="P300" s="263"/>
      <c r="Q300" s="263"/>
      <c r="R300" s="263"/>
      <c r="S300" s="263"/>
      <c r="T300" s="26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5" t="s">
        <v>243</v>
      </c>
      <c r="AU300" s="265" t="s">
        <v>86</v>
      </c>
      <c r="AV300" s="14" t="s">
        <v>241</v>
      </c>
      <c r="AW300" s="14" t="s">
        <v>32</v>
      </c>
      <c r="AX300" s="14" t="s">
        <v>84</v>
      </c>
      <c r="AY300" s="265" t="s">
        <v>235</v>
      </c>
    </row>
    <row r="301" s="2" customFormat="1" ht="24.15" customHeight="1">
      <c r="A301" s="39"/>
      <c r="B301" s="40"/>
      <c r="C301" s="229" t="s">
        <v>563</v>
      </c>
      <c r="D301" s="229" t="s">
        <v>237</v>
      </c>
      <c r="E301" s="230" t="s">
        <v>1922</v>
      </c>
      <c r="F301" s="231" t="s">
        <v>1923</v>
      </c>
      <c r="G301" s="232" t="s">
        <v>166</v>
      </c>
      <c r="H301" s="233">
        <v>396</v>
      </c>
      <c r="I301" s="234"/>
      <c r="J301" s="235">
        <f>ROUND(I301*H301,2)</f>
        <v>0</v>
      </c>
      <c r="K301" s="236"/>
      <c r="L301" s="45"/>
      <c r="M301" s="237" t="s">
        <v>1</v>
      </c>
      <c r="N301" s="238" t="s">
        <v>42</v>
      </c>
      <c r="O301" s="92"/>
      <c r="P301" s="239">
        <f>O301*H301</f>
        <v>0</v>
      </c>
      <c r="Q301" s="239">
        <v>4.0000000000000003E-05</v>
      </c>
      <c r="R301" s="239">
        <f>Q301*H301</f>
        <v>0.01584</v>
      </c>
      <c r="S301" s="239">
        <v>0</v>
      </c>
      <c r="T301" s="24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241</v>
      </c>
      <c r="AT301" s="241" t="s">
        <v>237</v>
      </c>
      <c r="AU301" s="241" t="s">
        <v>86</v>
      </c>
      <c r="AY301" s="18" t="s">
        <v>235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84</v>
      </c>
      <c r="BK301" s="242">
        <f>ROUND(I301*H301,2)</f>
        <v>0</v>
      </c>
      <c r="BL301" s="18" t="s">
        <v>241</v>
      </c>
      <c r="BM301" s="241" t="s">
        <v>6595</v>
      </c>
    </row>
    <row r="302" s="13" customFormat="1">
      <c r="A302" s="13"/>
      <c r="B302" s="243"/>
      <c r="C302" s="244"/>
      <c r="D302" s="245" t="s">
        <v>243</v>
      </c>
      <c r="E302" s="246" t="s">
        <v>1</v>
      </c>
      <c r="F302" s="247" t="s">
        <v>6593</v>
      </c>
      <c r="G302" s="244"/>
      <c r="H302" s="248">
        <v>129</v>
      </c>
      <c r="I302" s="249"/>
      <c r="J302" s="244"/>
      <c r="K302" s="244"/>
      <c r="L302" s="250"/>
      <c r="M302" s="251"/>
      <c r="N302" s="252"/>
      <c r="O302" s="252"/>
      <c r="P302" s="252"/>
      <c r="Q302" s="252"/>
      <c r="R302" s="252"/>
      <c r="S302" s="252"/>
      <c r="T302" s="25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4" t="s">
        <v>243</v>
      </c>
      <c r="AU302" s="254" t="s">
        <v>86</v>
      </c>
      <c r="AV302" s="13" t="s">
        <v>86</v>
      </c>
      <c r="AW302" s="13" t="s">
        <v>32</v>
      </c>
      <c r="AX302" s="13" t="s">
        <v>77</v>
      </c>
      <c r="AY302" s="254" t="s">
        <v>235</v>
      </c>
    </row>
    <row r="303" s="13" customFormat="1">
      <c r="A303" s="13"/>
      <c r="B303" s="243"/>
      <c r="C303" s="244"/>
      <c r="D303" s="245" t="s">
        <v>243</v>
      </c>
      <c r="E303" s="246" t="s">
        <v>1</v>
      </c>
      <c r="F303" s="247" t="s">
        <v>6594</v>
      </c>
      <c r="G303" s="244"/>
      <c r="H303" s="248">
        <v>267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243</v>
      </c>
      <c r="AU303" s="254" t="s">
        <v>86</v>
      </c>
      <c r="AV303" s="13" t="s">
        <v>86</v>
      </c>
      <c r="AW303" s="13" t="s">
        <v>32</v>
      </c>
      <c r="AX303" s="13" t="s">
        <v>77</v>
      </c>
      <c r="AY303" s="254" t="s">
        <v>235</v>
      </c>
    </row>
    <row r="304" s="14" customFormat="1">
      <c r="A304" s="14"/>
      <c r="B304" s="255"/>
      <c r="C304" s="256"/>
      <c r="D304" s="245" t="s">
        <v>243</v>
      </c>
      <c r="E304" s="257" t="s">
        <v>1</v>
      </c>
      <c r="F304" s="258" t="s">
        <v>245</v>
      </c>
      <c r="G304" s="256"/>
      <c r="H304" s="259">
        <v>396</v>
      </c>
      <c r="I304" s="260"/>
      <c r="J304" s="256"/>
      <c r="K304" s="256"/>
      <c r="L304" s="261"/>
      <c r="M304" s="262"/>
      <c r="N304" s="263"/>
      <c r="O304" s="263"/>
      <c r="P304" s="263"/>
      <c r="Q304" s="263"/>
      <c r="R304" s="263"/>
      <c r="S304" s="263"/>
      <c r="T304" s="26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65" t="s">
        <v>243</v>
      </c>
      <c r="AU304" s="265" t="s">
        <v>86</v>
      </c>
      <c r="AV304" s="14" t="s">
        <v>241</v>
      </c>
      <c r="AW304" s="14" t="s">
        <v>32</v>
      </c>
      <c r="AX304" s="14" t="s">
        <v>84</v>
      </c>
      <c r="AY304" s="265" t="s">
        <v>235</v>
      </c>
    </row>
    <row r="305" s="2" customFormat="1" ht="16.5" customHeight="1">
      <c r="A305" s="39"/>
      <c r="B305" s="40"/>
      <c r="C305" s="229" t="s">
        <v>567</v>
      </c>
      <c r="D305" s="229" t="s">
        <v>237</v>
      </c>
      <c r="E305" s="230" t="s">
        <v>774</v>
      </c>
      <c r="F305" s="231" t="s">
        <v>775</v>
      </c>
      <c r="G305" s="232" t="s">
        <v>240</v>
      </c>
      <c r="H305" s="233">
        <v>4</v>
      </c>
      <c r="I305" s="234"/>
      <c r="J305" s="235">
        <f>ROUND(I305*H305,2)</f>
        <v>0</v>
      </c>
      <c r="K305" s="236"/>
      <c r="L305" s="45"/>
      <c r="M305" s="237" t="s">
        <v>1</v>
      </c>
      <c r="N305" s="238" t="s">
        <v>42</v>
      </c>
      <c r="O305" s="92"/>
      <c r="P305" s="239">
        <f>O305*H305</f>
        <v>0</v>
      </c>
      <c r="Q305" s="239">
        <v>0.00011</v>
      </c>
      <c r="R305" s="239">
        <f>Q305*H305</f>
        <v>0.00044000000000000002</v>
      </c>
      <c r="S305" s="239">
        <v>0</v>
      </c>
      <c r="T305" s="240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41" t="s">
        <v>241</v>
      </c>
      <c r="AT305" s="241" t="s">
        <v>237</v>
      </c>
      <c r="AU305" s="241" t="s">
        <v>86</v>
      </c>
      <c r="AY305" s="18" t="s">
        <v>235</v>
      </c>
      <c r="BE305" s="242">
        <f>IF(N305="základní",J305,0)</f>
        <v>0</v>
      </c>
      <c r="BF305" s="242">
        <f>IF(N305="snížená",J305,0)</f>
        <v>0</v>
      </c>
      <c r="BG305" s="242">
        <f>IF(N305="zákl. přenesená",J305,0)</f>
        <v>0</v>
      </c>
      <c r="BH305" s="242">
        <f>IF(N305="sníž. přenesená",J305,0)</f>
        <v>0</v>
      </c>
      <c r="BI305" s="242">
        <f>IF(N305="nulová",J305,0)</f>
        <v>0</v>
      </c>
      <c r="BJ305" s="18" t="s">
        <v>84</v>
      </c>
      <c r="BK305" s="242">
        <f>ROUND(I305*H305,2)</f>
        <v>0</v>
      </c>
      <c r="BL305" s="18" t="s">
        <v>241</v>
      </c>
      <c r="BM305" s="241" t="s">
        <v>6596</v>
      </c>
    </row>
    <row r="306" s="13" customFormat="1">
      <c r="A306" s="13"/>
      <c r="B306" s="243"/>
      <c r="C306" s="244"/>
      <c r="D306" s="245" t="s">
        <v>243</v>
      </c>
      <c r="E306" s="246" t="s">
        <v>1</v>
      </c>
      <c r="F306" s="247" t="s">
        <v>6597</v>
      </c>
      <c r="G306" s="244"/>
      <c r="H306" s="248">
        <v>4</v>
      </c>
      <c r="I306" s="249"/>
      <c r="J306" s="244"/>
      <c r="K306" s="244"/>
      <c r="L306" s="250"/>
      <c r="M306" s="251"/>
      <c r="N306" s="252"/>
      <c r="O306" s="252"/>
      <c r="P306" s="252"/>
      <c r="Q306" s="252"/>
      <c r="R306" s="252"/>
      <c r="S306" s="252"/>
      <c r="T306" s="25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4" t="s">
        <v>243</v>
      </c>
      <c r="AU306" s="254" t="s">
        <v>86</v>
      </c>
      <c r="AV306" s="13" t="s">
        <v>86</v>
      </c>
      <c r="AW306" s="13" t="s">
        <v>32</v>
      </c>
      <c r="AX306" s="13" t="s">
        <v>84</v>
      </c>
      <c r="AY306" s="254" t="s">
        <v>235</v>
      </c>
    </row>
    <row r="307" s="2" customFormat="1" ht="16.5" customHeight="1">
      <c r="A307" s="39"/>
      <c r="B307" s="40"/>
      <c r="C307" s="287" t="s">
        <v>572</v>
      </c>
      <c r="D307" s="287" t="s">
        <v>518</v>
      </c>
      <c r="E307" s="288" t="s">
        <v>6598</v>
      </c>
      <c r="F307" s="289" t="s">
        <v>6599</v>
      </c>
      <c r="G307" s="290" t="s">
        <v>240</v>
      </c>
      <c r="H307" s="291">
        <v>4</v>
      </c>
      <c r="I307" s="292"/>
      <c r="J307" s="293">
        <f>ROUND(I307*H307,2)</f>
        <v>0</v>
      </c>
      <c r="K307" s="294"/>
      <c r="L307" s="295"/>
      <c r="M307" s="296" t="s">
        <v>1</v>
      </c>
      <c r="N307" s="297" t="s">
        <v>42</v>
      </c>
      <c r="O307" s="92"/>
      <c r="P307" s="239">
        <f>O307*H307</f>
        <v>0</v>
      </c>
      <c r="Q307" s="239">
        <v>0.012</v>
      </c>
      <c r="R307" s="239">
        <f>Q307*H307</f>
        <v>0.048000000000000001</v>
      </c>
      <c r="S307" s="239">
        <v>0</v>
      </c>
      <c r="T307" s="240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41" t="s">
        <v>281</v>
      </c>
      <c r="AT307" s="241" t="s">
        <v>518</v>
      </c>
      <c r="AU307" s="241" t="s">
        <v>86</v>
      </c>
      <c r="AY307" s="18" t="s">
        <v>235</v>
      </c>
      <c r="BE307" s="242">
        <f>IF(N307="základní",J307,0)</f>
        <v>0</v>
      </c>
      <c r="BF307" s="242">
        <f>IF(N307="snížená",J307,0)</f>
        <v>0</v>
      </c>
      <c r="BG307" s="242">
        <f>IF(N307="zákl. přenesená",J307,0)</f>
        <v>0</v>
      </c>
      <c r="BH307" s="242">
        <f>IF(N307="sníž. přenesená",J307,0)</f>
        <v>0</v>
      </c>
      <c r="BI307" s="242">
        <f>IF(N307="nulová",J307,0)</f>
        <v>0</v>
      </c>
      <c r="BJ307" s="18" t="s">
        <v>84</v>
      </c>
      <c r="BK307" s="242">
        <f>ROUND(I307*H307,2)</f>
        <v>0</v>
      </c>
      <c r="BL307" s="18" t="s">
        <v>241</v>
      </c>
      <c r="BM307" s="241" t="s">
        <v>6600</v>
      </c>
    </row>
    <row r="308" s="2" customFormat="1" ht="16.5" customHeight="1">
      <c r="A308" s="39"/>
      <c r="B308" s="40"/>
      <c r="C308" s="229" t="s">
        <v>574</v>
      </c>
      <c r="D308" s="229" t="s">
        <v>237</v>
      </c>
      <c r="E308" s="230" t="s">
        <v>6601</v>
      </c>
      <c r="F308" s="231" t="s">
        <v>6602</v>
      </c>
      <c r="G308" s="232" t="s">
        <v>240</v>
      </c>
      <c r="H308" s="233">
        <v>4</v>
      </c>
      <c r="I308" s="234"/>
      <c r="J308" s="235">
        <f>ROUND(I308*H308,2)</f>
        <v>0</v>
      </c>
      <c r="K308" s="236"/>
      <c r="L308" s="45"/>
      <c r="M308" s="237" t="s">
        <v>1</v>
      </c>
      <c r="N308" s="238" t="s">
        <v>42</v>
      </c>
      <c r="O308" s="92"/>
      <c r="P308" s="239">
        <f>O308*H308</f>
        <v>0</v>
      </c>
      <c r="Q308" s="239">
        <v>0.00011</v>
      </c>
      <c r="R308" s="239">
        <f>Q308*H308</f>
        <v>0.00044000000000000002</v>
      </c>
      <c r="S308" s="239">
        <v>0</v>
      </c>
      <c r="T308" s="240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41" t="s">
        <v>241</v>
      </c>
      <c r="AT308" s="241" t="s">
        <v>237</v>
      </c>
      <c r="AU308" s="241" t="s">
        <v>86</v>
      </c>
      <c r="AY308" s="18" t="s">
        <v>235</v>
      </c>
      <c r="BE308" s="242">
        <f>IF(N308="základní",J308,0)</f>
        <v>0</v>
      </c>
      <c r="BF308" s="242">
        <f>IF(N308="snížená",J308,0)</f>
        <v>0</v>
      </c>
      <c r="BG308" s="242">
        <f>IF(N308="zákl. přenesená",J308,0)</f>
        <v>0</v>
      </c>
      <c r="BH308" s="242">
        <f>IF(N308="sníž. přenesená",J308,0)</f>
        <v>0</v>
      </c>
      <c r="BI308" s="242">
        <f>IF(N308="nulová",J308,0)</f>
        <v>0</v>
      </c>
      <c r="BJ308" s="18" t="s">
        <v>84</v>
      </c>
      <c r="BK308" s="242">
        <f>ROUND(I308*H308,2)</f>
        <v>0</v>
      </c>
      <c r="BL308" s="18" t="s">
        <v>241</v>
      </c>
      <c r="BM308" s="241" t="s">
        <v>6603</v>
      </c>
    </row>
    <row r="309" s="2" customFormat="1" ht="16.5" customHeight="1">
      <c r="A309" s="39"/>
      <c r="B309" s="40"/>
      <c r="C309" s="287" t="s">
        <v>581</v>
      </c>
      <c r="D309" s="287" t="s">
        <v>518</v>
      </c>
      <c r="E309" s="288" t="s">
        <v>6604</v>
      </c>
      <c r="F309" s="289" t="s">
        <v>6605</v>
      </c>
      <c r="G309" s="290" t="s">
        <v>240</v>
      </c>
      <c r="H309" s="291">
        <v>4</v>
      </c>
      <c r="I309" s="292"/>
      <c r="J309" s="293">
        <f>ROUND(I309*H309,2)</f>
        <v>0</v>
      </c>
      <c r="K309" s="294"/>
      <c r="L309" s="295"/>
      <c r="M309" s="296" t="s">
        <v>1</v>
      </c>
      <c r="N309" s="297" t="s">
        <v>42</v>
      </c>
      <c r="O309" s="92"/>
      <c r="P309" s="239">
        <f>O309*H309</f>
        <v>0</v>
      </c>
      <c r="Q309" s="239">
        <v>0.0050000000000000001</v>
      </c>
      <c r="R309" s="239">
        <f>Q309*H309</f>
        <v>0.02</v>
      </c>
      <c r="S309" s="239">
        <v>0</v>
      </c>
      <c r="T309" s="240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41" t="s">
        <v>281</v>
      </c>
      <c r="AT309" s="241" t="s">
        <v>518</v>
      </c>
      <c r="AU309" s="241" t="s">
        <v>86</v>
      </c>
      <c r="AY309" s="18" t="s">
        <v>235</v>
      </c>
      <c r="BE309" s="242">
        <f>IF(N309="základní",J309,0)</f>
        <v>0</v>
      </c>
      <c r="BF309" s="242">
        <f>IF(N309="snížená",J309,0)</f>
        <v>0</v>
      </c>
      <c r="BG309" s="242">
        <f>IF(N309="zákl. přenesená",J309,0)</f>
        <v>0</v>
      </c>
      <c r="BH309" s="242">
        <f>IF(N309="sníž. přenesená",J309,0)</f>
        <v>0</v>
      </c>
      <c r="BI309" s="242">
        <f>IF(N309="nulová",J309,0)</f>
        <v>0</v>
      </c>
      <c r="BJ309" s="18" t="s">
        <v>84</v>
      </c>
      <c r="BK309" s="242">
        <f>ROUND(I309*H309,2)</f>
        <v>0</v>
      </c>
      <c r="BL309" s="18" t="s">
        <v>241</v>
      </c>
      <c r="BM309" s="241" t="s">
        <v>6606</v>
      </c>
    </row>
    <row r="310" s="2" customFormat="1" ht="24.15" customHeight="1">
      <c r="A310" s="39"/>
      <c r="B310" s="40"/>
      <c r="C310" s="229" t="s">
        <v>584</v>
      </c>
      <c r="D310" s="229" t="s">
        <v>237</v>
      </c>
      <c r="E310" s="230" t="s">
        <v>6607</v>
      </c>
      <c r="F310" s="231" t="s">
        <v>6608</v>
      </c>
      <c r="G310" s="232" t="s">
        <v>240</v>
      </c>
      <c r="H310" s="233">
        <v>8</v>
      </c>
      <c r="I310" s="234"/>
      <c r="J310" s="235">
        <f>ROUND(I310*H310,2)</f>
        <v>0</v>
      </c>
      <c r="K310" s="236"/>
      <c r="L310" s="45"/>
      <c r="M310" s="237" t="s">
        <v>1</v>
      </c>
      <c r="N310" s="238" t="s">
        <v>42</v>
      </c>
      <c r="O310" s="92"/>
      <c r="P310" s="239">
        <f>O310*H310</f>
        <v>0</v>
      </c>
      <c r="Q310" s="239">
        <v>1.0000000000000001E-05</v>
      </c>
      <c r="R310" s="239">
        <f>Q310*H310</f>
        <v>8.0000000000000007E-05</v>
      </c>
      <c r="S310" s="239">
        <v>0</v>
      </c>
      <c r="T310" s="240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41" t="s">
        <v>241</v>
      </c>
      <c r="AT310" s="241" t="s">
        <v>237</v>
      </c>
      <c r="AU310" s="241" t="s">
        <v>86</v>
      </c>
      <c r="AY310" s="18" t="s">
        <v>235</v>
      </c>
      <c r="BE310" s="242">
        <f>IF(N310="základní",J310,0)</f>
        <v>0</v>
      </c>
      <c r="BF310" s="242">
        <f>IF(N310="snížená",J310,0)</f>
        <v>0</v>
      </c>
      <c r="BG310" s="242">
        <f>IF(N310="zákl. přenesená",J310,0)</f>
        <v>0</v>
      </c>
      <c r="BH310" s="242">
        <f>IF(N310="sníž. přenesená",J310,0)</f>
        <v>0</v>
      </c>
      <c r="BI310" s="242">
        <f>IF(N310="nulová",J310,0)</f>
        <v>0</v>
      </c>
      <c r="BJ310" s="18" t="s">
        <v>84</v>
      </c>
      <c r="BK310" s="242">
        <f>ROUND(I310*H310,2)</f>
        <v>0</v>
      </c>
      <c r="BL310" s="18" t="s">
        <v>241</v>
      </c>
      <c r="BM310" s="241" t="s">
        <v>6609</v>
      </c>
    </row>
    <row r="311" s="13" customFormat="1">
      <c r="A311" s="13"/>
      <c r="B311" s="243"/>
      <c r="C311" s="244"/>
      <c r="D311" s="245" t="s">
        <v>243</v>
      </c>
      <c r="E311" s="246" t="s">
        <v>1</v>
      </c>
      <c r="F311" s="247" t="s">
        <v>6610</v>
      </c>
      <c r="G311" s="244"/>
      <c r="H311" s="248">
        <v>8</v>
      </c>
      <c r="I311" s="249"/>
      <c r="J311" s="244"/>
      <c r="K311" s="244"/>
      <c r="L311" s="250"/>
      <c r="M311" s="251"/>
      <c r="N311" s="252"/>
      <c r="O311" s="252"/>
      <c r="P311" s="252"/>
      <c r="Q311" s="252"/>
      <c r="R311" s="252"/>
      <c r="S311" s="252"/>
      <c r="T311" s="25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4" t="s">
        <v>243</v>
      </c>
      <c r="AU311" s="254" t="s">
        <v>86</v>
      </c>
      <c r="AV311" s="13" t="s">
        <v>86</v>
      </c>
      <c r="AW311" s="13" t="s">
        <v>32</v>
      </c>
      <c r="AX311" s="13" t="s">
        <v>84</v>
      </c>
      <c r="AY311" s="254" t="s">
        <v>235</v>
      </c>
    </row>
    <row r="312" s="2" customFormat="1" ht="24.15" customHeight="1">
      <c r="A312" s="39"/>
      <c r="B312" s="40"/>
      <c r="C312" s="229" t="s">
        <v>590</v>
      </c>
      <c r="D312" s="229" t="s">
        <v>237</v>
      </c>
      <c r="E312" s="230" t="s">
        <v>6611</v>
      </c>
      <c r="F312" s="231" t="s">
        <v>6612</v>
      </c>
      <c r="G312" s="232" t="s">
        <v>240</v>
      </c>
      <c r="H312" s="233">
        <v>76</v>
      </c>
      <c r="I312" s="234"/>
      <c r="J312" s="235">
        <f>ROUND(I312*H312,2)</f>
        <v>0</v>
      </c>
      <c r="K312" s="236"/>
      <c r="L312" s="45"/>
      <c r="M312" s="237" t="s">
        <v>1</v>
      </c>
      <c r="N312" s="238" t="s">
        <v>42</v>
      </c>
      <c r="O312" s="92"/>
      <c r="P312" s="239">
        <f>O312*H312</f>
        <v>0</v>
      </c>
      <c r="Q312" s="239">
        <v>1.0000000000000001E-05</v>
      </c>
      <c r="R312" s="239">
        <f>Q312*H312</f>
        <v>0.00076000000000000004</v>
      </c>
      <c r="S312" s="239">
        <v>0</v>
      </c>
      <c r="T312" s="240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41" t="s">
        <v>241</v>
      </c>
      <c r="AT312" s="241" t="s">
        <v>237</v>
      </c>
      <c r="AU312" s="241" t="s">
        <v>86</v>
      </c>
      <c r="AY312" s="18" t="s">
        <v>235</v>
      </c>
      <c r="BE312" s="242">
        <f>IF(N312="základní",J312,0)</f>
        <v>0</v>
      </c>
      <c r="BF312" s="242">
        <f>IF(N312="snížená",J312,0)</f>
        <v>0</v>
      </c>
      <c r="BG312" s="242">
        <f>IF(N312="zákl. přenesená",J312,0)</f>
        <v>0</v>
      </c>
      <c r="BH312" s="242">
        <f>IF(N312="sníž. přenesená",J312,0)</f>
        <v>0</v>
      </c>
      <c r="BI312" s="242">
        <f>IF(N312="nulová",J312,0)</f>
        <v>0</v>
      </c>
      <c r="BJ312" s="18" t="s">
        <v>84</v>
      </c>
      <c r="BK312" s="242">
        <f>ROUND(I312*H312,2)</f>
        <v>0</v>
      </c>
      <c r="BL312" s="18" t="s">
        <v>241</v>
      </c>
      <c r="BM312" s="241" t="s">
        <v>6613</v>
      </c>
    </row>
    <row r="313" s="13" customFormat="1">
      <c r="A313" s="13"/>
      <c r="B313" s="243"/>
      <c r="C313" s="244"/>
      <c r="D313" s="245" t="s">
        <v>243</v>
      </c>
      <c r="E313" s="246" t="s">
        <v>1</v>
      </c>
      <c r="F313" s="247" t="s">
        <v>6614</v>
      </c>
      <c r="G313" s="244"/>
      <c r="H313" s="248">
        <v>60</v>
      </c>
      <c r="I313" s="249"/>
      <c r="J313" s="244"/>
      <c r="K313" s="244"/>
      <c r="L313" s="250"/>
      <c r="M313" s="251"/>
      <c r="N313" s="252"/>
      <c r="O313" s="252"/>
      <c r="P313" s="252"/>
      <c r="Q313" s="252"/>
      <c r="R313" s="252"/>
      <c r="S313" s="252"/>
      <c r="T313" s="25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4" t="s">
        <v>243</v>
      </c>
      <c r="AU313" s="254" t="s">
        <v>86</v>
      </c>
      <c r="AV313" s="13" t="s">
        <v>86</v>
      </c>
      <c r="AW313" s="13" t="s">
        <v>32</v>
      </c>
      <c r="AX313" s="13" t="s">
        <v>77</v>
      </c>
      <c r="AY313" s="254" t="s">
        <v>235</v>
      </c>
    </row>
    <row r="314" s="13" customFormat="1">
      <c r="A314" s="13"/>
      <c r="B314" s="243"/>
      <c r="C314" s="244"/>
      <c r="D314" s="245" t="s">
        <v>243</v>
      </c>
      <c r="E314" s="246" t="s">
        <v>1</v>
      </c>
      <c r="F314" s="247" t="s">
        <v>6615</v>
      </c>
      <c r="G314" s="244"/>
      <c r="H314" s="248">
        <v>16</v>
      </c>
      <c r="I314" s="249"/>
      <c r="J314" s="244"/>
      <c r="K314" s="244"/>
      <c r="L314" s="250"/>
      <c r="M314" s="251"/>
      <c r="N314" s="252"/>
      <c r="O314" s="252"/>
      <c r="P314" s="252"/>
      <c r="Q314" s="252"/>
      <c r="R314" s="252"/>
      <c r="S314" s="252"/>
      <c r="T314" s="25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4" t="s">
        <v>243</v>
      </c>
      <c r="AU314" s="254" t="s">
        <v>86</v>
      </c>
      <c r="AV314" s="13" t="s">
        <v>86</v>
      </c>
      <c r="AW314" s="13" t="s">
        <v>32</v>
      </c>
      <c r="AX314" s="13" t="s">
        <v>77</v>
      </c>
      <c r="AY314" s="254" t="s">
        <v>235</v>
      </c>
    </row>
    <row r="315" s="14" customFormat="1">
      <c r="A315" s="14"/>
      <c r="B315" s="255"/>
      <c r="C315" s="256"/>
      <c r="D315" s="245" t="s">
        <v>243</v>
      </c>
      <c r="E315" s="257" t="s">
        <v>1</v>
      </c>
      <c r="F315" s="258" t="s">
        <v>245</v>
      </c>
      <c r="G315" s="256"/>
      <c r="H315" s="259">
        <v>76</v>
      </c>
      <c r="I315" s="260"/>
      <c r="J315" s="256"/>
      <c r="K315" s="256"/>
      <c r="L315" s="261"/>
      <c r="M315" s="262"/>
      <c r="N315" s="263"/>
      <c r="O315" s="263"/>
      <c r="P315" s="263"/>
      <c r="Q315" s="263"/>
      <c r="R315" s="263"/>
      <c r="S315" s="263"/>
      <c r="T315" s="26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65" t="s">
        <v>243</v>
      </c>
      <c r="AU315" s="265" t="s">
        <v>86</v>
      </c>
      <c r="AV315" s="14" t="s">
        <v>241</v>
      </c>
      <c r="AW315" s="14" t="s">
        <v>32</v>
      </c>
      <c r="AX315" s="14" t="s">
        <v>84</v>
      </c>
      <c r="AY315" s="265" t="s">
        <v>235</v>
      </c>
    </row>
    <row r="316" s="2" customFormat="1" ht="24.15" customHeight="1">
      <c r="A316" s="39"/>
      <c r="B316" s="40"/>
      <c r="C316" s="229" t="s">
        <v>596</v>
      </c>
      <c r="D316" s="229" t="s">
        <v>237</v>
      </c>
      <c r="E316" s="230" t="s">
        <v>791</v>
      </c>
      <c r="F316" s="231" t="s">
        <v>792</v>
      </c>
      <c r="G316" s="232" t="s">
        <v>240</v>
      </c>
      <c r="H316" s="233">
        <v>238</v>
      </c>
      <c r="I316" s="234"/>
      <c r="J316" s="235">
        <f>ROUND(I316*H316,2)</f>
        <v>0</v>
      </c>
      <c r="K316" s="236"/>
      <c r="L316" s="45"/>
      <c r="M316" s="237" t="s">
        <v>1</v>
      </c>
      <c r="N316" s="238" t="s">
        <v>42</v>
      </c>
      <c r="O316" s="92"/>
      <c r="P316" s="239">
        <f>O316*H316</f>
        <v>0</v>
      </c>
      <c r="Q316" s="239">
        <v>2.0000000000000002E-05</v>
      </c>
      <c r="R316" s="239">
        <f>Q316*H316</f>
        <v>0.0047600000000000003</v>
      </c>
      <c r="S316" s="239">
        <v>0</v>
      </c>
      <c r="T316" s="240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41" t="s">
        <v>241</v>
      </c>
      <c r="AT316" s="241" t="s">
        <v>237</v>
      </c>
      <c r="AU316" s="241" t="s">
        <v>86</v>
      </c>
      <c r="AY316" s="18" t="s">
        <v>235</v>
      </c>
      <c r="BE316" s="242">
        <f>IF(N316="základní",J316,0)</f>
        <v>0</v>
      </c>
      <c r="BF316" s="242">
        <f>IF(N316="snížená",J316,0)</f>
        <v>0</v>
      </c>
      <c r="BG316" s="242">
        <f>IF(N316="zákl. přenesená",J316,0)</f>
        <v>0</v>
      </c>
      <c r="BH316" s="242">
        <f>IF(N316="sníž. přenesená",J316,0)</f>
        <v>0</v>
      </c>
      <c r="BI316" s="242">
        <f>IF(N316="nulová",J316,0)</f>
        <v>0</v>
      </c>
      <c r="BJ316" s="18" t="s">
        <v>84</v>
      </c>
      <c r="BK316" s="242">
        <f>ROUND(I316*H316,2)</f>
        <v>0</v>
      </c>
      <c r="BL316" s="18" t="s">
        <v>241</v>
      </c>
      <c r="BM316" s="241" t="s">
        <v>6616</v>
      </c>
    </row>
    <row r="317" s="13" customFormat="1">
      <c r="A317" s="13"/>
      <c r="B317" s="243"/>
      <c r="C317" s="244"/>
      <c r="D317" s="245" t="s">
        <v>243</v>
      </c>
      <c r="E317" s="246" t="s">
        <v>1</v>
      </c>
      <c r="F317" s="247" t="s">
        <v>6617</v>
      </c>
      <c r="G317" s="244"/>
      <c r="H317" s="248">
        <v>238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243</v>
      </c>
      <c r="AU317" s="254" t="s">
        <v>86</v>
      </c>
      <c r="AV317" s="13" t="s">
        <v>86</v>
      </c>
      <c r="AW317" s="13" t="s">
        <v>32</v>
      </c>
      <c r="AX317" s="13" t="s">
        <v>84</v>
      </c>
      <c r="AY317" s="254" t="s">
        <v>235</v>
      </c>
    </row>
    <row r="318" s="2" customFormat="1" ht="21.75" customHeight="1">
      <c r="A318" s="39"/>
      <c r="B318" s="40"/>
      <c r="C318" s="229" t="s">
        <v>617</v>
      </c>
      <c r="D318" s="229" t="s">
        <v>237</v>
      </c>
      <c r="E318" s="230" t="s">
        <v>6618</v>
      </c>
      <c r="F318" s="231" t="s">
        <v>6619</v>
      </c>
      <c r="G318" s="232" t="s">
        <v>240</v>
      </c>
      <c r="H318" s="233">
        <v>8</v>
      </c>
      <c r="I318" s="234"/>
      <c r="J318" s="235">
        <f>ROUND(I318*H318,2)</f>
        <v>0</v>
      </c>
      <c r="K318" s="236"/>
      <c r="L318" s="45"/>
      <c r="M318" s="237" t="s">
        <v>1</v>
      </c>
      <c r="N318" s="238" t="s">
        <v>42</v>
      </c>
      <c r="O318" s="92"/>
      <c r="P318" s="239">
        <f>O318*H318</f>
        <v>0</v>
      </c>
      <c r="Q318" s="239">
        <v>9.0000000000000006E-05</v>
      </c>
      <c r="R318" s="239">
        <f>Q318*H318</f>
        <v>0.00072000000000000005</v>
      </c>
      <c r="S318" s="239">
        <v>0</v>
      </c>
      <c r="T318" s="240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41" t="s">
        <v>241</v>
      </c>
      <c r="AT318" s="241" t="s">
        <v>237</v>
      </c>
      <c r="AU318" s="241" t="s">
        <v>86</v>
      </c>
      <c r="AY318" s="18" t="s">
        <v>235</v>
      </c>
      <c r="BE318" s="242">
        <f>IF(N318="základní",J318,0)</f>
        <v>0</v>
      </c>
      <c r="BF318" s="242">
        <f>IF(N318="snížená",J318,0)</f>
        <v>0</v>
      </c>
      <c r="BG318" s="242">
        <f>IF(N318="zákl. přenesená",J318,0)</f>
        <v>0</v>
      </c>
      <c r="BH318" s="242">
        <f>IF(N318="sníž. přenesená",J318,0)</f>
        <v>0</v>
      </c>
      <c r="BI318" s="242">
        <f>IF(N318="nulová",J318,0)</f>
        <v>0</v>
      </c>
      <c r="BJ318" s="18" t="s">
        <v>84</v>
      </c>
      <c r="BK318" s="242">
        <f>ROUND(I318*H318,2)</f>
        <v>0</v>
      </c>
      <c r="BL318" s="18" t="s">
        <v>241</v>
      </c>
      <c r="BM318" s="241" t="s">
        <v>6620</v>
      </c>
    </row>
    <row r="319" s="13" customFormat="1">
      <c r="A319" s="13"/>
      <c r="B319" s="243"/>
      <c r="C319" s="244"/>
      <c r="D319" s="245" t="s">
        <v>243</v>
      </c>
      <c r="E319" s="246" t="s">
        <v>1</v>
      </c>
      <c r="F319" s="247" t="s">
        <v>6610</v>
      </c>
      <c r="G319" s="244"/>
      <c r="H319" s="248">
        <v>8</v>
      </c>
      <c r="I319" s="249"/>
      <c r="J319" s="244"/>
      <c r="K319" s="244"/>
      <c r="L319" s="250"/>
      <c r="M319" s="251"/>
      <c r="N319" s="252"/>
      <c r="O319" s="252"/>
      <c r="P319" s="252"/>
      <c r="Q319" s="252"/>
      <c r="R319" s="252"/>
      <c r="S319" s="252"/>
      <c r="T319" s="25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4" t="s">
        <v>243</v>
      </c>
      <c r="AU319" s="254" t="s">
        <v>86</v>
      </c>
      <c r="AV319" s="13" t="s">
        <v>86</v>
      </c>
      <c r="AW319" s="13" t="s">
        <v>32</v>
      </c>
      <c r="AX319" s="13" t="s">
        <v>84</v>
      </c>
      <c r="AY319" s="254" t="s">
        <v>235</v>
      </c>
    </row>
    <row r="320" s="2" customFormat="1" ht="21.75" customHeight="1">
      <c r="A320" s="39"/>
      <c r="B320" s="40"/>
      <c r="C320" s="229" t="s">
        <v>623</v>
      </c>
      <c r="D320" s="229" t="s">
        <v>237</v>
      </c>
      <c r="E320" s="230" t="s">
        <v>6621</v>
      </c>
      <c r="F320" s="231" t="s">
        <v>6622</v>
      </c>
      <c r="G320" s="232" t="s">
        <v>240</v>
      </c>
      <c r="H320" s="233">
        <v>76</v>
      </c>
      <c r="I320" s="234"/>
      <c r="J320" s="235">
        <f>ROUND(I320*H320,2)</f>
        <v>0</v>
      </c>
      <c r="K320" s="236"/>
      <c r="L320" s="45"/>
      <c r="M320" s="237" t="s">
        <v>1</v>
      </c>
      <c r="N320" s="238" t="s">
        <v>42</v>
      </c>
      <c r="O320" s="92"/>
      <c r="P320" s="239">
        <f>O320*H320</f>
        <v>0</v>
      </c>
      <c r="Q320" s="239">
        <v>0.00012999999999999999</v>
      </c>
      <c r="R320" s="239">
        <f>Q320*H320</f>
        <v>0.0098799999999999999</v>
      </c>
      <c r="S320" s="239">
        <v>0</v>
      </c>
      <c r="T320" s="240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41" t="s">
        <v>241</v>
      </c>
      <c r="AT320" s="241" t="s">
        <v>237</v>
      </c>
      <c r="AU320" s="241" t="s">
        <v>86</v>
      </c>
      <c r="AY320" s="18" t="s">
        <v>235</v>
      </c>
      <c r="BE320" s="242">
        <f>IF(N320="základní",J320,0)</f>
        <v>0</v>
      </c>
      <c r="BF320" s="242">
        <f>IF(N320="snížená",J320,0)</f>
        <v>0</v>
      </c>
      <c r="BG320" s="242">
        <f>IF(N320="zákl. přenesená",J320,0)</f>
        <v>0</v>
      </c>
      <c r="BH320" s="242">
        <f>IF(N320="sníž. přenesená",J320,0)</f>
        <v>0</v>
      </c>
      <c r="BI320" s="242">
        <f>IF(N320="nulová",J320,0)</f>
        <v>0</v>
      </c>
      <c r="BJ320" s="18" t="s">
        <v>84</v>
      </c>
      <c r="BK320" s="242">
        <f>ROUND(I320*H320,2)</f>
        <v>0</v>
      </c>
      <c r="BL320" s="18" t="s">
        <v>241</v>
      </c>
      <c r="BM320" s="241" t="s">
        <v>6623</v>
      </c>
    </row>
    <row r="321" s="13" customFormat="1">
      <c r="A321" s="13"/>
      <c r="B321" s="243"/>
      <c r="C321" s="244"/>
      <c r="D321" s="245" t="s">
        <v>243</v>
      </c>
      <c r="E321" s="246" t="s">
        <v>1</v>
      </c>
      <c r="F321" s="247" t="s">
        <v>6614</v>
      </c>
      <c r="G321" s="244"/>
      <c r="H321" s="248">
        <v>60</v>
      </c>
      <c r="I321" s="249"/>
      <c r="J321" s="244"/>
      <c r="K321" s="244"/>
      <c r="L321" s="250"/>
      <c r="M321" s="251"/>
      <c r="N321" s="252"/>
      <c r="O321" s="252"/>
      <c r="P321" s="252"/>
      <c r="Q321" s="252"/>
      <c r="R321" s="252"/>
      <c r="S321" s="252"/>
      <c r="T321" s="25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4" t="s">
        <v>243</v>
      </c>
      <c r="AU321" s="254" t="s">
        <v>86</v>
      </c>
      <c r="AV321" s="13" t="s">
        <v>86</v>
      </c>
      <c r="AW321" s="13" t="s">
        <v>32</v>
      </c>
      <c r="AX321" s="13" t="s">
        <v>77</v>
      </c>
      <c r="AY321" s="254" t="s">
        <v>235</v>
      </c>
    </row>
    <row r="322" s="13" customFormat="1">
      <c r="A322" s="13"/>
      <c r="B322" s="243"/>
      <c r="C322" s="244"/>
      <c r="D322" s="245" t="s">
        <v>243</v>
      </c>
      <c r="E322" s="246" t="s">
        <v>1</v>
      </c>
      <c r="F322" s="247" t="s">
        <v>6615</v>
      </c>
      <c r="G322" s="244"/>
      <c r="H322" s="248">
        <v>16</v>
      </c>
      <c r="I322" s="249"/>
      <c r="J322" s="244"/>
      <c r="K322" s="244"/>
      <c r="L322" s="250"/>
      <c r="M322" s="251"/>
      <c r="N322" s="252"/>
      <c r="O322" s="252"/>
      <c r="P322" s="252"/>
      <c r="Q322" s="252"/>
      <c r="R322" s="252"/>
      <c r="S322" s="252"/>
      <c r="T322" s="25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4" t="s">
        <v>243</v>
      </c>
      <c r="AU322" s="254" t="s">
        <v>86</v>
      </c>
      <c r="AV322" s="13" t="s">
        <v>86</v>
      </c>
      <c r="AW322" s="13" t="s">
        <v>32</v>
      </c>
      <c r="AX322" s="13" t="s">
        <v>77</v>
      </c>
      <c r="AY322" s="254" t="s">
        <v>235</v>
      </c>
    </row>
    <row r="323" s="14" customFormat="1">
      <c r="A323" s="14"/>
      <c r="B323" s="255"/>
      <c r="C323" s="256"/>
      <c r="D323" s="245" t="s">
        <v>243</v>
      </c>
      <c r="E323" s="257" t="s">
        <v>1</v>
      </c>
      <c r="F323" s="258" t="s">
        <v>245</v>
      </c>
      <c r="G323" s="256"/>
      <c r="H323" s="259">
        <v>76</v>
      </c>
      <c r="I323" s="260"/>
      <c r="J323" s="256"/>
      <c r="K323" s="256"/>
      <c r="L323" s="261"/>
      <c r="M323" s="262"/>
      <c r="N323" s="263"/>
      <c r="O323" s="263"/>
      <c r="P323" s="263"/>
      <c r="Q323" s="263"/>
      <c r="R323" s="263"/>
      <c r="S323" s="263"/>
      <c r="T323" s="26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65" t="s">
        <v>243</v>
      </c>
      <c r="AU323" s="265" t="s">
        <v>86</v>
      </c>
      <c r="AV323" s="14" t="s">
        <v>241</v>
      </c>
      <c r="AW323" s="14" t="s">
        <v>32</v>
      </c>
      <c r="AX323" s="14" t="s">
        <v>84</v>
      </c>
      <c r="AY323" s="265" t="s">
        <v>235</v>
      </c>
    </row>
    <row r="324" s="2" customFormat="1" ht="21.75" customHeight="1">
      <c r="A324" s="39"/>
      <c r="B324" s="40"/>
      <c r="C324" s="229" t="s">
        <v>627</v>
      </c>
      <c r="D324" s="229" t="s">
        <v>237</v>
      </c>
      <c r="E324" s="230" t="s">
        <v>6624</v>
      </c>
      <c r="F324" s="231" t="s">
        <v>6625</v>
      </c>
      <c r="G324" s="232" t="s">
        <v>240</v>
      </c>
      <c r="H324" s="233">
        <v>238</v>
      </c>
      <c r="I324" s="234"/>
      <c r="J324" s="235">
        <f>ROUND(I324*H324,2)</f>
        <v>0</v>
      </c>
      <c r="K324" s="236"/>
      <c r="L324" s="45"/>
      <c r="M324" s="237" t="s">
        <v>1</v>
      </c>
      <c r="N324" s="238" t="s">
        <v>42</v>
      </c>
      <c r="O324" s="92"/>
      <c r="P324" s="239">
        <f>O324*H324</f>
        <v>0</v>
      </c>
      <c r="Q324" s="239">
        <v>0.00027999999999999998</v>
      </c>
      <c r="R324" s="239">
        <f>Q324*H324</f>
        <v>0.066639999999999991</v>
      </c>
      <c r="S324" s="239">
        <v>0</v>
      </c>
      <c r="T324" s="240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41" t="s">
        <v>241</v>
      </c>
      <c r="AT324" s="241" t="s">
        <v>237</v>
      </c>
      <c r="AU324" s="241" t="s">
        <v>86</v>
      </c>
      <c r="AY324" s="18" t="s">
        <v>235</v>
      </c>
      <c r="BE324" s="242">
        <f>IF(N324="základní",J324,0)</f>
        <v>0</v>
      </c>
      <c r="BF324" s="242">
        <f>IF(N324="snížená",J324,0)</f>
        <v>0</v>
      </c>
      <c r="BG324" s="242">
        <f>IF(N324="zákl. přenesená",J324,0)</f>
        <v>0</v>
      </c>
      <c r="BH324" s="242">
        <f>IF(N324="sníž. přenesená",J324,0)</f>
        <v>0</v>
      </c>
      <c r="BI324" s="242">
        <f>IF(N324="nulová",J324,0)</f>
        <v>0</v>
      </c>
      <c r="BJ324" s="18" t="s">
        <v>84</v>
      </c>
      <c r="BK324" s="242">
        <f>ROUND(I324*H324,2)</f>
        <v>0</v>
      </c>
      <c r="BL324" s="18" t="s">
        <v>241</v>
      </c>
      <c r="BM324" s="241" t="s">
        <v>6626</v>
      </c>
    </row>
    <row r="325" s="13" customFormat="1">
      <c r="A325" s="13"/>
      <c r="B325" s="243"/>
      <c r="C325" s="244"/>
      <c r="D325" s="245" t="s">
        <v>243</v>
      </c>
      <c r="E325" s="246" t="s">
        <v>1</v>
      </c>
      <c r="F325" s="247" t="s">
        <v>6617</v>
      </c>
      <c r="G325" s="244"/>
      <c r="H325" s="248">
        <v>238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243</v>
      </c>
      <c r="AU325" s="254" t="s">
        <v>86</v>
      </c>
      <c r="AV325" s="13" t="s">
        <v>86</v>
      </c>
      <c r="AW325" s="13" t="s">
        <v>32</v>
      </c>
      <c r="AX325" s="13" t="s">
        <v>84</v>
      </c>
      <c r="AY325" s="254" t="s">
        <v>235</v>
      </c>
    </row>
    <row r="326" s="12" customFormat="1" ht="22.8" customHeight="1">
      <c r="A326" s="12"/>
      <c r="B326" s="213"/>
      <c r="C326" s="214"/>
      <c r="D326" s="215" t="s">
        <v>76</v>
      </c>
      <c r="E326" s="227" t="s">
        <v>843</v>
      </c>
      <c r="F326" s="227" t="s">
        <v>844</v>
      </c>
      <c r="G326" s="214"/>
      <c r="H326" s="214"/>
      <c r="I326" s="217"/>
      <c r="J326" s="228">
        <f>BK326</f>
        <v>0</v>
      </c>
      <c r="K326" s="214"/>
      <c r="L326" s="219"/>
      <c r="M326" s="220"/>
      <c r="N326" s="221"/>
      <c r="O326" s="221"/>
      <c r="P326" s="222">
        <f>P327</f>
        <v>0</v>
      </c>
      <c r="Q326" s="221"/>
      <c r="R326" s="222">
        <f>R327</f>
        <v>0</v>
      </c>
      <c r="S326" s="221"/>
      <c r="T326" s="223">
        <f>T327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24" t="s">
        <v>84</v>
      </c>
      <c r="AT326" s="225" t="s">
        <v>76</v>
      </c>
      <c r="AU326" s="225" t="s">
        <v>84</v>
      </c>
      <c r="AY326" s="224" t="s">
        <v>235</v>
      </c>
      <c r="BK326" s="226">
        <f>BK327</f>
        <v>0</v>
      </c>
    </row>
    <row r="327" s="2" customFormat="1" ht="24.15" customHeight="1">
      <c r="A327" s="39"/>
      <c r="B327" s="40"/>
      <c r="C327" s="229" t="s">
        <v>631</v>
      </c>
      <c r="D327" s="229" t="s">
        <v>237</v>
      </c>
      <c r="E327" s="230" t="s">
        <v>6627</v>
      </c>
      <c r="F327" s="231" t="s">
        <v>6628</v>
      </c>
      <c r="G327" s="232" t="s">
        <v>328</v>
      </c>
      <c r="H327" s="233">
        <v>145.79300000000001</v>
      </c>
      <c r="I327" s="234"/>
      <c r="J327" s="235">
        <f>ROUND(I327*H327,2)</f>
        <v>0</v>
      </c>
      <c r="K327" s="236"/>
      <c r="L327" s="45"/>
      <c r="M327" s="237" t="s">
        <v>1</v>
      </c>
      <c r="N327" s="238" t="s">
        <v>42</v>
      </c>
      <c r="O327" s="92"/>
      <c r="P327" s="239">
        <f>O327*H327</f>
        <v>0</v>
      </c>
      <c r="Q327" s="239">
        <v>0</v>
      </c>
      <c r="R327" s="239">
        <f>Q327*H327</f>
        <v>0</v>
      </c>
      <c r="S327" s="239">
        <v>0</v>
      </c>
      <c r="T327" s="240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41" t="s">
        <v>241</v>
      </c>
      <c r="AT327" s="241" t="s">
        <v>237</v>
      </c>
      <c r="AU327" s="241" t="s">
        <v>86</v>
      </c>
      <c r="AY327" s="18" t="s">
        <v>235</v>
      </c>
      <c r="BE327" s="242">
        <f>IF(N327="základní",J327,0)</f>
        <v>0</v>
      </c>
      <c r="BF327" s="242">
        <f>IF(N327="snížená",J327,0)</f>
        <v>0</v>
      </c>
      <c r="BG327" s="242">
        <f>IF(N327="zákl. přenesená",J327,0)</f>
        <v>0</v>
      </c>
      <c r="BH327" s="242">
        <f>IF(N327="sníž. přenesená",J327,0)</f>
        <v>0</v>
      </c>
      <c r="BI327" s="242">
        <f>IF(N327="nulová",J327,0)</f>
        <v>0</v>
      </c>
      <c r="BJ327" s="18" t="s">
        <v>84</v>
      </c>
      <c r="BK327" s="242">
        <f>ROUND(I327*H327,2)</f>
        <v>0</v>
      </c>
      <c r="BL327" s="18" t="s">
        <v>241</v>
      </c>
      <c r="BM327" s="241" t="s">
        <v>6629</v>
      </c>
    </row>
    <row r="328" s="12" customFormat="1" ht="25.92" customHeight="1">
      <c r="A328" s="12"/>
      <c r="B328" s="213"/>
      <c r="C328" s="214"/>
      <c r="D328" s="215" t="s">
        <v>76</v>
      </c>
      <c r="E328" s="216" t="s">
        <v>849</v>
      </c>
      <c r="F328" s="216" t="s">
        <v>850</v>
      </c>
      <c r="G328" s="214"/>
      <c r="H328" s="214"/>
      <c r="I328" s="217"/>
      <c r="J328" s="218">
        <f>BK328</f>
        <v>0</v>
      </c>
      <c r="K328" s="214"/>
      <c r="L328" s="219"/>
      <c r="M328" s="220"/>
      <c r="N328" s="221"/>
      <c r="O328" s="221"/>
      <c r="P328" s="222">
        <f>P329+P405+P466+P469+P522+P566+P623+P730+P779+P808+P842+P847+P868+P885</f>
        <v>0</v>
      </c>
      <c r="Q328" s="221"/>
      <c r="R328" s="222">
        <f>R329+R405+R466+R469+R522+R566+R623+R730+R779+R808+R842+R847+R868+R885</f>
        <v>115.04141010000001</v>
      </c>
      <c r="S328" s="221"/>
      <c r="T328" s="223">
        <f>T329+T405+T466+T469+T522+T566+T623+T730+T779+T808+T842+T847+T868+T885</f>
        <v>0</v>
      </c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R328" s="224" t="s">
        <v>86</v>
      </c>
      <c r="AT328" s="225" t="s">
        <v>76</v>
      </c>
      <c r="AU328" s="225" t="s">
        <v>77</v>
      </c>
      <c r="AY328" s="224" t="s">
        <v>235</v>
      </c>
      <c r="BK328" s="226">
        <f>BK329+BK405+BK466+BK469+BK522+BK566+BK623+BK730+BK779+BK808+BK842+BK847+BK868+BK885</f>
        <v>0</v>
      </c>
    </row>
    <row r="329" s="12" customFormat="1" ht="22.8" customHeight="1">
      <c r="A329" s="12"/>
      <c r="B329" s="213"/>
      <c r="C329" s="214"/>
      <c r="D329" s="215" t="s">
        <v>76</v>
      </c>
      <c r="E329" s="227" t="s">
        <v>895</v>
      </c>
      <c r="F329" s="227" t="s">
        <v>896</v>
      </c>
      <c r="G329" s="214"/>
      <c r="H329" s="214"/>
      <c r="I329" s="217"/>
      <c r="J329" s="228">
        <f>BK329</f>
        <v>0</v>
      </c>
      <c r="K329" s="214"/>
      <c r="L329" s="219"/>
      <c r="M329" s="220"/>
      <c r="N329" s="221"/>
      <c r="O329" s="221"/>
      <c r="P329" s="222">
        <f>SUM(P330:P404)</f>
        <v>0</v>
      </c>
      <c r="Q329" s="221"/>
      <c r="R329" s="222">
        <f>SUM(R330:R404)</f>
        <v>2.7640088000000005</v>
      </c>
      <c r="S329" s="221"/>
      <c r="T329" s="223">
        <f>SUM(T330:T404)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224" t="s">
        <v>86</v>
      </c>
      <c r="AT329" s="225" t="s">
        <v>76</v>
      </c>
      <c r="AU329" s="225" t="s">
        <v>84</v>
      </c>
      <c r="AY329" s="224" t="s">
        <v>235</v>
      </c>
      <c r="BK329" s="226">
        <f>SUM(BK330:BK404)</f>
        <v>0</v>
      </c>
    </row>
    <row r="330" s="2" customFormat="1" ht="24.15" customHeight="1">
      <c r="A330" s="39"/>
      <c r="B330" s="40"/>
      <c r="C330" s="229" t="s">
        <v>635</v>
      </c>
      <c r="D330" s="229" t="s">
        <v>237</v>
      </c>
      <c r="E330" s="230" t="s">
        <v>898</v>
      </c>
      <c r="F330" s="231" t="s">
        <v>899</v>
      </c>
      <c r="G330" s="232" t="s">
        <v>166</v>
      </c>
      <c r="H330" s="233">
        <v>158</v>
      </c>
      <c r="I330" s="234"/>
      <c r="J330" s="235">
        <f>ROUND(I330*H330,2)</f>
        <v>0</v>
      </c>
      <c r="K330" s="236"/>
      <c r="L330" s="45"/>
      <c r="M330" s="237" t="s">
        <v>1</v>
      </c>
      <c r="N330" s="238" t="s">
        <v>42</v>
      </c>
      <c r="O330" s="92"/>
      <c r="P330" s="239">
        <f>O330*H330</f>
        <v>0</v>
      </c>
      <c r="Q330" s="239">
        <v>0</v>
      </c>
      <c r="R330" s="239">
        <f>Q330*H330</f>
        <v>0</v>
      </c>
      <c r="S330" s="239">
        <v>0</v>
      </c>
      <c r="T330" s="240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41" t="s">
        <v>325</v>
      </c>
      <c r="AT330" s="241" t="s">
        <v>237</v>
      </c>
      <c r="AU330" s="241" t="s">
        <v>86</v>
      </c>
      <c r="AY330" s="18" t="s">
        <v>235</v>
      </c>
      <c r="BE330" s="242">
        <f>IF(N330="základní",J330,0)</f>
        <v>0</v>
      </c>
      <c r="BF330" s="242">
        <f>IF(N330="snížená",J330,0)</f>
        <v>0</v>
      </c>
      <c r="BG330" s="242">
        <f>IF(N330="zákl. přenesená",J330,0)</f>
        <v>0</v>
      </c>
      <c r="BH330" s="242">
        <f>IF(N330="sníž. přenesená",J330,0)</f>
        <v>0</v>
      </c>
      <c r="BI330" s="242">
        <f>IF(N330="nulová",J330,0)</f>
        <v>0</v>
      </c>
      <c r="BJ330" s="18" t="s">
        <v>84</v>
      </c>
      <c r="BK330" s="242">
        <f>ROUND(I330*H330,2)</f>
        <v>0</v>
      </c>
      <c r="BL330" s="18" t="s">
        <v>325</v>
      </c>
      <c r="BM330" s="241" t="s">
        <v>6630</v>
      </c>
    </row>
    <row r="331" s="15" customFormat="1">
      <c r="A331" s="15"/>
      <c r="B331" s="266"/>
      <c r="C331" s="267"/>
      <c r="D331" s="245" t="s">
        <v>243</v>
      </c>
      <c r="E331" s="268" t="s">
        <v>1</v>
      </c>
      <c r="F331" s="269" t="s">
        <v>903</v>
      </c>
      <c r="G331" s="267"/>
      <c r="H331" s="268" t="s">
        <v>1</v>
      </c>
      <c r="I331" s="270"/>
      <c r="J331" s="267"/>
      <c r="K331" s="267"/>
      <c r="L331" s="271"/>
      <c r="M331" s="272"/>
      <c r="N331" s="273"/>
      <c r="O331" s="273"/>
      <c r="P331" s="273"/>
      <c r="Q331" s="273"/>
      <c r="R331" s="273"/>
      <c r="S331" s="273"/>
      <c r="T331" s="274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75" t="s">
        <v>243</v>
      </c>
      <c r="AU331" s="275" t="s">
        <v>86</v>
      </c>
      <c r="AV331" s="15" t="s">
        <v>84</v>
      </c>
      <c r="AW331" s="15" t="s">
        <v>32</v>
      </c>
      <c r="AX331" s="15" t="s">
        <v>77</v>
      </c>
      <c r="AY331" s="275" t="s">
        <v>235</v>
      </c>
    </row>
    <row r="332" s="15" customFormat="1">
      <c r="A332" s="15"/>
      <c r="B332" s="266"/>
      <c r="C332" s="267"/>
      <c r="D332" s="245" t="s">
        <v>243</v>
      </c>
      <c r="E332" s="268" t="s">
        <v>1</v>
      </c>
      <c r="F332" s="269" t="s">
        <v>904</v>
      </c>
      <c r="G332" s="267"/>
      <c r="H332" s="268" t="s">
        <v>1</v>
      </c>
      <c r="I332" s="270"/>
      <c r="J332" s="267"/>
      <c r="K332" s="267"/>
      <c r="L332" s="271"/>
      <c r="M332" s="272"/>
      <c r="N332" s="273"/>
      <c r="O332" s="273"/>
      <c r="P332" s="273"/>
      <c r="Q332" s="273"/>
      <c r="R332" s="273"/>
      <c r="S332" s="273"/>
      <c r="T332" s="274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75" t="s">
        <v>243</v>
      </c>
      <c r="AU332" s="275" t="s">
        <v>86</v>
      </c>
      <c r="AV332" s="15" t="s">
        <v>84</v>
      </c>
      <c r="AW332" s="15" t="s">
        <v>32</v>
      </c>
      <c r="AX332" s="15" t="s">
        <v>77</v>
      </c>
      <c r="AY332" s="275" t="s">
        <v>235</v>
      </c>
    </row>
    <row r="333" s="13" customFormat="1">
      <c r="A333" s="13"/>
      <c r="B333" s="243"/>
      <c r="C333" s="244"/>
      <c r="D333" s="245" t="s">
        <v>243</v>
      </c>
      <c r="E333" s="246" t="s">
        <v>1</v>
      </c>
      <c r="F333" s="247" t="s">
        <v>6631</v>
      </c>
      <c r="G333" s="244"/>
      <c r="H333" s="248">
        <v>158</v>
      </c>
      <c r="I333" s="249"/>
      <c r="J333" s="244"/>
      <c r="K333" s="244"/>
      <c r="L333" s="250"/>
      <c r="M333" s="251"/>
      <c r="N333" s="252"/>
      <c r="O333" s="252"/>
      <c r="P333" s="252"/>
      <c r="Q333" s="252"/>
      <c r="R333" s="252"/>
      <c r="S333" s="252"/>
      <c r="T333" s="25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4" t="s">
        <v>243</v>
      </c>
      <c r="AU333" s="254" t="s">
        <v>86</v>
      </c>
      <c r="AV333" s="13" t="s">
        <v>86</v>
      </c>
      <c r="AW333" s="13" t="s">
        <v>32</v>
      </c>
      <c r="AX333" s="13" t="s">
        <v>77</v>
      </c>
      <c r="AY333" s="254" t="s">
        <v>235</v>
      </c>
    </row>
    <row r="334" s="14" customFormat="1">
      <c r="A334" s="14"/>
      <c r="B334" s="255"/>
      <c r="C334" s="256"/>
      <c r="D334" s="245" t="s">
        <v>243</v>
      </c>
      <c r="E334" s="257" t="s">
        <v>1</v>
      </c>
      <c r="F334" s="258" t="s">
        <v>245</v>
      </c>
      <c r="G334" s="256"/>
      <c r="H334" s="259">
        <v>158</v>
      </c>
      <c r="I334" s="260"/>
      <c r="J334" s="256"/>
      <c r="K334" s="256"/>
      <c r="L334" s="261"/>
      <c r="M334" s="262"/>
      <c r="N334" s="263"/>
      <c r="O334" s="263"/>
      <c r="P334" s="263"/>
      <c r="Q334" s="263"/>
      <c r="R334" s="263"/>
      <c r="S334" s="263"/>
      <c r="T334" s="26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65" t="s">
        <v>243</v>
      </c>
      <c r="AU334" s="265" t="s">
        <v>86</v>
      </c>
      <c r="AV334" s="14" t="s">
        <v>241</v>
      </c>
      <c r="AW334" s="14" t="s">
        <v>32</v>
      </c>
      <c r="AX334" s="14" t="s">
        <v>84</v>
      </c>
      <c r="AY334" s="265" t="s">
        <v>235</v>
      </c>
    </row>
    <row r="335" s="2" customFormat="1" ht="16.5" customHeight="1">
      <c r="A335" s="39"/>
      <c r="B335" s="40"/>
      <c r="C335" s="287" t="s">
        <v>639</v>
      </c>
      <c r="D335" s="287" t="s">
        <v>518</v>
      </c>
      <c r="E335" s="288" t="s">
        <v>859</v>
      </c>
      <c r="F335" s="289" t="s">
        <v>860</v>
      </c>
      <c r="G335" s="290" t="s">
        <v>328</v>
      </c>
      <c r="H335" s="291">
        <v>0.050999999999999997</v>
      </c>
      <c r="I335" s="292"/>
      <c r="J335" s="293">
        <f>ROUND(I335*H335,2)</f>
        <v>0</v>
      </c>
      <c r="K335" s="294"/>
      <c r="L335" s="295"/>
      <c r="M335" s="296" t="s">
        <v>1</v>
      </c>
      <c r="N335" s="297" t="s">
        <v>42</v>
      </c>
      <c r="O335" s="92"/>
      <c r="P335" s="239">
        <f>O335*H335</f>
        <v>0</v>
      </c>
      <c r="Q335" s="239">
        <v>1</v>
      </c>
      <c r="R335" s="239">
        <f>Q335*H335</f>
        <v>0.050999999999999997</v>
      </c>
      <c r="S335" s="239">
        <v>0</v>
      </c>
      <c r="T335" s="240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41" t="s">
        <v>421</v>
      </c>
      <c r="AT335" s="241" t="s">
        <v>518</v>
      </c>
      <c r="AU335" s="241" t="s">
        <v>86</v>
      </c>
      <c r="AY335" s="18" t="s">
        <v>235</v>
      </c>
      <c r="BE335" s="242">
        <f>IF(N335="základní",J335,0)</f>
        <v>0</v>
      </c>
      <c r="BF335" s="242">
        <f>IF(N335="snížená",J335,0)</f>
        <v>0</v>
      </c>
      <c r="BG335" s="242">
        <f>IF(N335="zákl. přenesená",J335,0)</f>
        <v>0</v>
      </c>
      <c r="BH335" s="242">
        <f>IF(N335="sníž. přenesená",J335,0)</f>
        <v>0</v>
      </c>
      <c r="BI335" s="242">
        <f>IF(N335="nulová",J335,0)</f>
        <v>0</v>
      </c>
      <c r="BJ335" s="18" t="s">
        <v>84</v>
      </c>
      <c r="BK335" s="242">
        <f>ROUND(I335*H335,2)</f>
        <v>0</v>
      </c>
      <c r="BL335" s="18" t="s">
        <v>325</v>
      </c>
      <c r="BM335" s="241" t="s">
        <v>6632</v>
      </c>
    </row>
    <row r="336" s="2" customFormat="1">
      <c r="A336" s="39"/>
      <c r="B336" s="40"/>
      <c r="C336" s="41"/>
      <c r="D336" s="245" t="s">
        <v>621</v>
      </c>
      <c r="E336" s="41"/>
      <c r="F336" s="298" t="s">
        <v>862</v>
      </c>
      <c r="G336" s="41"/>
      <c r="H336" s="41"/>
      <c r="I336" s="299"/>
      <c r="J336" s="41"/>
      <c r="K336" s="41"/>
      <c r="L336" s="45"/>
      <c r="M336" s="300"/>
      <c r="N336" s="301"/>
      <c r="O336" s="92"/>
      <c r="P336" s="92"/>
      <c r="Q336" s="92"/>
      <c r="R336" s="92"/>
      <c r="S336" s="92"/>
      <c r="T336" s="93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T336" s="18" t="s">
        <v>621</v>
      </c>
      <c r="AU336" s="18" t="s">
        <v>86</v>
      </c>
    </row>
    <row r="337" s="13" customFormat="1">
      <c r="A337" s="13"/>
      <c r="B337" s="243"/>
      <c r="C337" s="244"/>
      <c r="D337" s="245" t="s">
        <v>243</v>
      </c>
      <c r="E337" s="244"/>
      <c r="F337" s="247" t="s">
        <v>6633</v>
      </c>
      <c r="G337" s="244"/>
      <c r="H337" s="248">
        <v>0.050999999999999997</v>
      </c>
      <c r="I337" s="249"/>
      <c r="J337" s="244"/>
      <c r="K337" s="244"/>
      <c r="L337" s="250"/>
      <c r="M337" s="251"/>
      <c r="N337" s="252"/>
      <c r="O337" s="252"/>
      <c r="P337" s="252"/>
      <c r="Q337" s="252"/>
      <c r="R337" s="252"/>
      <c r="S337" s="252"/>
      <c r="T337" s="25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4" t="s">
        <v>243</v>
      </c>
      <c r="AU337" s="254" t="s">
        <v>86</v>
      </c>
      <c r="AV337" s="13" t="s">
        <v>86</v>
      </c>
      <c r="AW337" s="13" t="s">
        <v>4</v>
      </c>
      <c r="AX337" s="13" t="s">
        <v>84</v>
      </c>
      <c r="AY337" s="254" t="s">
        <v>235</v>
      </c>
    </row>
    <row r="338" s="2" customFormat="1" ht="24.15" customHeight="1">
      <c r="A338" s="39"/>
      <c r="B338" s="40"/>
      <c r="C338" s="229" t="s">
        <v>643</v>
      </c>
      <c r="D338" s="229" t="s">
        <v>237</v>
      </c>
      <c r="E338" s="230" t="s">
        <v>908</v>
      </c>
      <c r="F338" s="231" t="s">
        <v>909</v>
      </c>
      <c r="G338" s="232" t="s">
        <v>166</v>
      </c>
      <c r="H338" s="233">
        <v>158</v>
      </c>
      <c r="I338" s="234"/>
      <c r="J338" s="235">
        <f>ROUND(I338*H338,2)</f>
        <v>0</v>
      </c>
      <c r="K338" s="236"/>
      <c r="L338" s="45"/>
      <c r="M338" s="237" t="s">
        <v>1</v>
      </c>
      <c r="N338" s="238" t="s">
        <v>42</v>
      </c>
      <c r="O338" s="92"/>
      <c r="P338" s="239">
        <f>O338*H338</f>
        <v>0</v>
      </c>
      <c r="Q338" s="239">
        <v>0.00088000000000000003</v>
      </c>
      <c r="R338" s="239">
        <f>Q338*H338</f>
        <v>0.13904</v>
      </c>
      <c r="S338" s="239">
        <v>0</v>
      </c>
      <c r="T338" s="240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41" t="s">
        <v>325</v>
      </c>
      <c r="AT338" s="241" t="s">
        <v>237</v>
      </c>
      <c r="AU338" s="241" t="s">
        <v>86</v>
      </c>
      <c r="AY338" s="18" t="s">
        <v>235</v>
      </c>
      <c r="BE338" s="242">
        <f>IF(N338="základní",J338,0)</f>
        <v>0</v>
      </c>
      <c r="BF338" s="242">
        <f>IF(N338="snížená",J338,0)</f>
        <v>0</v>
      </c>
      <c r="BG338" s="242">
        <f>IF(N338="zákl. přenesená",J338,0)</f>
        <v>0</v>
      </c>
      <c r="BH338" s="242">
        <f>IF(N338="sníž. přenesená",J338,0)</f>
        <v>0</v>
      </c>
      <c r="BI338" s="242">
        <f>IF(N338="nulová",J338,0)</f>
        <v>0</v>
      </c>
      <c r="BJ338" s="18" t="s">
        <v>84</v>
      </c>
      <c r="BK338" s="242">
        <f>ROUND(I338*H338,2)</f>
        <v>0</v>
      </c>
      <c r="BL338" s="18" t="s">
        <v>325</v>
      </c>
      <c r="BM338" s="241" t="s">
        <v>6634</v>
      </c>
    </row>
    <row r="339" s="15" customFormat="1">
      <c r="A339" s="15"/>
      <c r="B339" s="266"/>
      <c r="C339" s="267"/>
      <c r="D339" s="245" t="s">
        <v>243</v>
      </c>
      <c r="E339" s="268" t="s">
        <v>1</v>
      </c>
      <c r="F339" s="269" t="s">
        <v>915</v>
      </c>
      <c r="G339" s="267"/>
      <c r="H339" s="268" t="s">
        <v>1</v>
      </c>
      <c r="I339" s="270"/>
      <c r="J339" s="267"/>
      <c r="K339" s="267"/>
      <c r="L339" s="271"/>
      <c r="M339" s="272"/>
      <c r="N339" s="273"/>
      <c r="O339" s="273"/>
      <c r="P339" s="273"/>
      <c r="Q339" s="273"/>
      <c r="R339" s="273"/>
      <c r="S339" s="273"/>
      <c r="T339" s="274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75" t="s">
        <v>243</v>
      </c>
      <c r="AU339" s="275" t="s">
        <v>86</v>
      </c>
      <c r="AV339" s="15" t="s">
        <v>84</v>
      </c>
      <c r="AW339" s="15" t="s">
        <v>32</v>
      </c>
      <c r="AX339" s="15" t="s">
        <v>77</v>
      </c>
      <c r="AY339" s="275" t="s">
        <v>235</v>
      </c>
    </row>
    <row r="340" s="15" customFormat="1">
      <c r="A340" s="15"/>
      <c r="B340" s="266"/>
      <c r="C340" s="267"/>
      <c r="D340" s="245" t="s">
        <v>243</v>
      </c>
      <c r="E340" s="268" t="s">
        <v>1</v>
      </c>
      <c r="F340" s="269" t="s">
        <v>904</v>
      </c>
      <c r="G340" s="267"/>
      <c r="H340" s="268" t="s">
        <v>1</v>
      </c>
      <c r="I340" s="270"/>
      <c r="J340" s="267"/>
      <c r="K340" s="267"/>
      <c r="L340" s="271"/>
      <c r="M340" s="272"/>
      <c r="N340" s="273"/>
      <c r="O340" s="273"/>
      <c r="P340" s="273"/>
      <c r="Q340" s="273"/>
      <c r="R340" s="273"/>
      <c r="S340" s="273"/>
      <c r="T340" s="274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75" t="s">
        <v>243</v>
      </c>
      <c r="AU340" s="275" t="s">
        <v>86</v>
      </c>
      <c r="AV340" s="15" t="s">
        <v>84</v>
      </c>
      <c r="AW340" s="15" t="s">
        <v>32</v>
      </c>
      <c r="AX340" s="15" t="s">
        <v>77</v>
      </c>
      <c r="AY340" s="275" t="s">
        <v>235</v>
      </c>
    </row>
    <row r="341" s="13" customFormat="1">
      <c r="A341" s="13"/>
      <c r="B341" s="243"/>
      <c r="C341" s="244"/>
      <c r="D341" s="245" t="s">
        <v>243</v>
      </c>
      <c r="E341" s="246" t="s">
        <v>1</v>
      </c>
      <c r="F341" s="247" t="s">
        <v>6631</v>
      </c>
      <c r="G341" s="244"/>
      <c r="H341" s="248">
        <v>158</v>
      </c>
      <c r="I341" s="249"/>
      <c r="J341" s="244"/>
      <c r="K341" s="244"/>
      <c r="L341" s="250"/>
      <c r="M341" s="251"/>
      <c r="N341" s="252"/>
      <c r="O341" s="252"/>
      <c r="P341" s="252"/>
      <c r="Q341" s="252"/>
      <c r="R341" s="252"/>
      <c r="S341" s="252"/>
      <c r="T341" s="25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4" t="s">
        <v>243</v>
      </c>
      <c r="AU341" s="254" t="s">
        <v>86</v>
      </c>
      <c r="AV341" s="13" t="s">
        <v>86</v>
      </c>
      <c r="AW341" s="13" t="s">
        <v>32</v>
      </c>
      <c r="AX341" s="13" t="s">
        <v>77</v>
      </c>
      <c r="AY341" s="254" t="s">
        <v>235</v>
      </c>
    </row>
    <row r="342" s="14" customFormat="1">
      <c r="A342" s="14"/>
      <c r="B342" s="255"/>
      <c r="C342" s="256"/>
      <c r="D342" s="245" t="s">
        <v>243</v>
      </c>
      <c r="E342" s="257" t="s">
        <v>1</v>
      </c>
      <c r="F342" s="258" t="s">
        <v>245</v>
      </c>
      <c r="G342" s="256"/>
      <c r="H342" s="259">
        <v>158</v>
      </c>
      <c r="I342" s="260"/>
      <c r="J342" s="256"/>
      <c r="K342" s="256"/>
      <c r="L342" s="261"/>
      <c r="M342" s="262"/>
      <c r="N342" s="263"/>
      <c r="O342" s="263"/>
      <c r="P342" s="263"/>
      <c r="Q342" s="263"/>
      <c r="R342" s="263"/>
      <c r="S342" s="263"/>
      <c r="T342" s="26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65" t="s">
        <v>243</v>
      </c>
      <c r="AU342" s="265" t="s">
        <v>86</v>
      </c>
      <c r="AV342" s="14" t="s">
        <v>241</v>
      </c>
      <c r="AW342" s="14" t="s">
        <v>32</v>
      </c>
      <c r="AX342" s="14" t="s">
        <v>84</v>
      </c>
      <c r="AY342" s="265" t="s">
        <v>235</v>
      </c>
    </row>
    <row r="343" s="2" customFormat="1" ht="49.05" customHeight="1">
      <c r="A343" s="39"/>
      <c r="B343" s="40"/>
      <c r="C343" s="287" t="s">
        <v>657</v>
      </c>
      <c r="D343" s="287" t="s">
        <v>518</v>
      </c>
      <c r="E343" s="288" t="s">
        <v>912</v>
      </c>
      <c r="F343" s="289" t="s">
        <v>913</v>
      </c>
      <c r="G343" s="290" t="s">
        <v>166</v>
      </c>
      <c r="H343" s="291">
        <v>184.149</v>
      </c>
      <c r="I343" s="292"/>
      <c r="J343" s="293">
        <f>ROUND(I343*H343,2)</f>
        <v>0</v>
      </c>
      <c r="K343" s="294"/>
      <c r="L343" s="295"/>
      <c r="M343" s="296" t="s">
        <v>1</v>
      </c>
      <c r="N343" s="297" t="s">
        <v>42</v>
      </c>
      <c r="O343" s="92"/>
      <c r="P343" s="239">
        <f>O343*H343</f>
        <v>0</v>
      </c>
      <c r="Q343" s="239">
        <v>0.0054000000000000003</v>
      </c>
      <c r="R343" s="239">
        <f>Q343*H343</f>
        <v>0.99440460000000008</v>
      </c>
      <c r="S343" s="239">
        <v>0</v>
      </c>
      <c r="T343" s="240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41" t="s">
        <v>421</v>
      </c>
      <c r="AT343" s="241" t="s">
        <v>518</v>
      </c>
      <c r="AU343" s="241" t="s">
        <v>86</v>
      </c>
      <c r="AY343" s="18" t="s">
        <v>235</v>
      </c>
      <c r="BE343" s="242">
        <f>IF(N343="základní",J343,0)</f>
        <v>0</v>
      </c>
      <c r="BF343" s="242">
        <f>IF(N343="snížená",J343,0)</f>
        <v>0</v>
      </c>
      <c r="BG343" s="242">
        <f>IF(N343="zákl. přenesená",J343,0)</f>
        <v>0</v>
      </c>
      <c r="BH343" s="242">
        <f>IF(N343="sníž. přenesená",J343,0)</f>
        <v>0</v>
      </c>
      <c r="BI343" s="242">
        <f>IF(N343="nulová",J343,0)</f>
        <v>0</v>
      </c>
      <c r="BJ343" s="18" t="s">
        <v>84</v>
      </c>
      <c r="BK343" s="242">
        <f>ROUND(I343*H343,2)</f>
        <v>0</v>
      </c>
      <c r="BL343" s="18" t="s">
        <v>325</v>
      </c>
      <c r="BM343" s="241" t="s">
        <v>6635</v>
      </c>
    </row>
    <row r="344" s="13" customFormat="1">
      <c r="A344" s="13"/>
      <c r="B344" s="243"/>
      <c r="C344" s="244"/>
      <c r="D344" s="245" t="s">
        <v>243</v>
      </c>
      <c r="E344" s="244"/>
      <c r="F344" s="247" t="s">
        <v>6636</v>
      </c>
      <c r="G344" s="244"/>
      <c r="H344" s="248">
        <v>184.149</v>
      </c>
      <c r="I344" s="249"/>
      <c r="J344" s="244"/>
      <c r="K344" s="244"/>
      <c r="L344" s="250"/>
      <c r="M344" s="251"/>
      <c r="N344" s="252"/>
      <c r="O344" s="252"/>
      <c r="P344" s="252"/>
      <c r="Q344" s="252"/>
      <c r="R344" s="252"/>
      <c r="S344" s="252"/>
      <c r="T344" s="25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4" t="s">
        <v>243</v>
      </c>
      <c r="AU344" s="254" t="s">
        <v>86</v>
      </c>
      <c r="AV344" s="13" t="s">
        <v>86</v>
      </c>
      <c r="AW344" s="13" t="s">
        <v>4</v>
      </c>
      <c r="AX344" s="13" t="s">
        <v>84</v>
      </c>
      <c r="AY344" s="254" t="s">
        <v>235</v>
      </c>
    </row>
    <row r="345" s="2" customFormat="1" ht="24.15" customHeight="1">
      <c r="A345" s="39"/>
      <c r="B345" s="40"/>
      <c r="C345" s="229" t="s">
        <v>662</v>
      </c>
      <c r="D345" s="229" t="s">
        <v>237</v>
      </c>
      <c r="E345" s="230" t="s">
        <v>934</v>
      </c>
      <c r="F345" s="231" t="s">
        <v>935</v>
      </c>
      <c r="G345" s="232" t="s">
        <v>166</v>
      </c>
      <c r="H345" s="233">
        <v>158</v>
      </c>
      <c r="I345" s="234"/>
      <c r="J345" s="235">
        <f>ROUND(I345*H345,2)</f>
        <v>0</v>
      </c>
      <c r="K345" s="236"/>
      <c r="L345" s="45"/>
      <c r="M345" s="237" t="s">
        <v>1</v>
      </c>
      <c r="N345" s="238" t="s">
        <v>42</v>
      </c>
      <c r="O345" s="92"/>
      <c r="P345" s="239">
        <f>O345*H345</f>
        <v>0</v>
      </c>
      <c r="Q345" s="239">
        <v>0</v>
      </c>
      <c r="R345" s="239">
        <f>Q345*H345</f>
        <v>0</v>
      </c>
      <c r="S345" s="239">
        <v>0</v>
      </c>
      <c r="T345" s="240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41" t="s">
        <v>325</v>
      </c>
      <c r="AT345" s="241" t="s">
        <v>237</v>
      </c>
      <c r="AU345" s="241" t="s">
        <v>86</v>
      </c>
      <c r="AY345" s="18" t="s">
        <v>235</v>
      </c>
      <c r="BE345" s="242">
        <f>IF(N345="základní",J345,0)</f>
        <v>0</v>
      </c>
      <c r="BF345" s="242">
        <f>IF(N345="snížená",J345,0)</f>
        <v>0</v>
      </c>
      <c r="BG345" s="242">
        <f>IF(N345="zákl. přenesená",J345,0)</f>
        <v>0</v>
      </c>
      <c r="BH345" s="242">
        <f>IF(N345="sníž. přenesená",J345,0)</f>
        <v>0</v>
      </c>
      <c r="BI345" s="242">
        <f>IF(N345="nulová",J345,0)</f>
        <v>0</v>
      </c>
      <c r="BJ345" s="18" t="s">
        <v>84</v>
      </c>
      <c r="BK345" s="242">
        <f>ROUND(I345*H345,2)</f>
        <v>0</v>
      </c>
      <c r="BL345" s="18" t="s">
        <v>325</v>
      </c>
      <c r="BM345" s="241" t="s">
        <v>6637</v>
      </c>
    </row>
    <row r="346" s="15" customFormat="1">
      <c r="A346" s="15"/>
      <c r="B346" s="266"/>
      <c r="C346" s="267"/>
      <c r="D346" s="245" t="s">
        <v>243</v>
      </c>
      <c r="E346" s="268" t="s">
        <v>1</v>
      </c>
      <c r="F346" s="269" t="s">
        <v>915</v>
      </c>
      <c r="G346" s="267"/>
      <c r="H346" s="268" t="s">
        <v>1</v>
      </c>
      <c r="I346" s="270"/>
      <c r="J346" s="267"/>
      <c r="K346" s="267"/>
      <c r="L346" s="271"/>
      <c r="M346" s="272"/>
      <c r="N346" s="273"/>
      <c r="O346" s="273"/>
      <c r="P346" s="273"/>
      <c r="Q346" s="273"/>
      <c r="R346" s="273"/>
      <c r="S346" s="273"/>
      <c r="T346" s="274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75" t="s">
        <v>243</v>
      </c>
      <c r="AU346" s="275" t="s">
        <v>86</v>
      </c>
      <c r="AV346" s="15" t="s">
        <v>84</v>
      </c>
      <c r="AW346" s="15" t="s">
        <v>32</v>
      </c>
      <c r="AX346" s="15" t="s">
        <v>77</v>
      </c>
      <c r="AY346" s="275" t="s">
        <v>235</v>
      </c>
    </row>
    <row r="347" s="15" customFormat="1">
      <c r="A347" s="15"/>
      <c r="B347" s="266"/>
      <c r="C347" s="267"/>
      <c r="D347" s="245" t="s">
        <v>243</v>
      </c>
      <c r="E347" s="268" t="s">
        <v>1</v>
      </c>
      <c r="F347" s="269" t="s">
        <v>904</v>
      </c>
      <c r="G347" s="267"/>
      <c r="H347" s="268" t="s">
        <v>1</v>
      </c>
      <c r="I347" s="270"/>
      <c r="J347" s="267"/>
      <c r="K347" s="267"/>
      <c r="L347" s="271"/>
      <c r="M347" s="272"/>
      <c r="N347" s="273"/>
      <c r="O347" s="273"/>
      <c r="P347" s="273"/>
      <c r="Q347" s="273"/>
      <c r="R347" s="273"/>
      <c r="S347" s="273"/>
      <c r="T347" s="274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75" t="s">
        <v>243</v>
      </c>
      <c r="AU347" s="275" t="s">
        <v>86</v>
      </c>
      <c r="AV347" s="15" t="s">
        <v>84</v>
      </c>
      <c r="AW347" s="15" t="s">
        <v>32</v>
      </c>
      <c r="AX347" s="15" t="s">
        <v>77</v>
      </c>
      <c r="AY347" s="275" t="s">
        <v>235</v>
      </c>
    </row>
    <row r="348" s="13" customFormat="1">
      <c r="A348" s="13"/>
      <c r="B348" s="243"/>
      <c r="C348" s="244"/>
      <c r="D348" s="245" t="s">
        <v>243</v>
      </c>
      <c r="E348" s="246" t="s">
        <v>1</v>
      </c>
      <c r="F348" s="247" t="s">
        <v>6631</v>
      </c>
      <c r="G348" s="244"/>
      <c r="H348" s="248">
        <v>158</v>
      </c>
      <c r="I348" s="249"/>
      <c r="J348" s="244"/>
      <c r="K348" s="244"/>
      <c r="L348" s="250"/>
      <c r="M348" s="251"/>
      <c r="N348" s="252"/>
      <c r="O348" s="252"/>
      <c r="P348" s="252"/>
      <c r="Q348" s="252"/>
      <c r="R348" s="252"/>
      <c r="S348" s="252"/>
      <c r="T348" s="25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4" t="s">
        <v>243</v>
      </c>
      <c r="AU348" s="254" t="s">
        <v>86</v>
      </c>
      <c r="AV348" s="13" t="s">
        <v>86</v>
      </c>
      <c r="AW348" s="13" t="s">
        <v>32</v>
      </c>
      <c r="AX348" s="13" t="s">
        <v>77</v>
      </c>
      <c r="AY348" s="254" t="s">
        <v>235</v>
      </c>
    </row>
    <row r="349" s="14" customFormat="1">
      <c r="A349" s="14"/>
      <c r="B349" s="255"/>
      <c r="C349" s="256"/>
      <c r="D349" s="245" t="s">
        <v>243</v>
      </c>
      <c r="E349" s="257" t="s">
        <v>1</v>
      </c>
      <c r="F349" s="258" t="s">
        <v>245</v>
      </c>
      <c r="G349" s="256"/>
      <c r="H349" s="259">
        <v>158</v>
      </c>
      <c r="I349" s="260"/>
      <c r="J349" s="256"/>
      <c r="K349" s="256"/>
      <c r="L349" s="261"/>
      <c r="M349" s="262"/>
      <c r="N349" s="263"/>
      <c r="O349" s="263"/>
      <c r="P349" s="263"/>
      <c r="Q349" s="263"/>
      <c r="R349" s="263"/>
      <c r="S349" s="263"/>
      <c r="T349" s="26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65" t="s">
        <v>243</v>
      </c>
      <c r="AU349" s="265" t="s">
        <v>86</v>
      </c>
      <c r="AV349" s="14" t="s">
        <v>241</v>
      </c>
      <c r="AW349" s="14" t="s">
        <v>32</v>
      </c>
      <c r="AX349" s="14" t="s">
        <v>84</v>
      </c>
      <c r="AY349" s="265" t="s">
        <v>235</v>
      </c>
    </row>
    <row r="350" s="2" customFormat="1" ht="24.15" customHeight="1">
      <c r="A350" s="39"/>
      <c r="B350" s="40"/>
      <c r="C350" s="287" t="s">
        <v>667</v>
      </c>
      <c r="D350" s="287" t="s">
        <v>518</v>
      </c>
      <c r="E350" s="288" t="s">
        <v>938</v>
      </c>
      <c r="F350" s="289" t="s">
        <v>939</v>
      </c>
      <c r="G350" s="290" t="s">
        <v>166</v>
      </c>
      <c r="H350" s="291">
        <v>182.49000000000001</v>
      </c>
      <c r="I350" s="292"/>
      <c r="J350" s="293">
        <f>ROUND(I350*H350,2)</f>
        <v>0</v>
      </c>
      <c r="K350" s="294"/>
      <c r="L350" s="295"/>
      <c r="M350" s="296" t="s">
        <v>1</v>
      </c>
      <c r="N350" s="297" t="s">
        <v>42</v>
      </c>
      <c r="O350" s="92"/>
      <c r="P350" s="239">
        <f>O350*H350</f>
        <v>0</v>
      </c>
      <c r="Q350" s="239">
        <v>0.00029999999999999997</v>
      </c>
      <c r="R350" s="239">
        <f>Q350*H350</f>
        <v>0.054746999999999997</v>
      </c>
      <c r="S350" s="239">
        <v>0</v>
      </c>
      <c r="T350" s="240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41" t="s">
        <v>421</v>
      </c>
      <c r="AT350" s="241" t="s">
        <v>518</v>
      </c>
      <c r="AU350" s="241" t="s">
        <v>86</v>
      </c>
      <c r="AY350" s="18" t="s">
        <v>235</v>
      </c>
      <c r="BE350" s="242">
        <f>IF(N350="základní",J350,0)</f>
        <v>0</v>
      </c>
      <c r="BF350" s="242">
        <f>IF(N350="snížená",J350,0)</f>
        <v>0</v>
      </c>
      <c r="BG350" s="242">
        <f>IF(N350="zákl. přenesená",J350,0)</f>
        <v>0</v>
      </c>
      <c r="BH350" s="242">
        <f>IF(N350="sníž. přenesená",J350,0)</f>
        <v>0</v>
      </c>
      <c r="BI350" s="242">
        <f>IF(N350="nulová",J350,0)</f>
        <v>0</v>
      </c>
      <c r="BJ350" s="18" t="s">
        <v>84</v>
      </c>
      <c r="BK350" s="242">
        <f>ROUND(I350*H350,2)</f>
        <v>0</v>
      </c>
      <c r="BL350" s="18" t="s">
        <v>325</v>
      </c>
      <c r="BM350" s="241" t="s">
        <v>6638</v>
      </c>
    </row>
    <row r="351" s="13" customFormat="1">
      <c r="A351" s="13"/>
      <c r="B351" s="243"/>
      <c r="C351" s="244"/>
      <c r="D351" s="245" t="s">
        <v>243</v>
      </c>
      <c r="E351" s="244"/>
      <c r="F351" s="247" t="s">
        <v>6639</v>
      </c>
      <c r="G351" s="244"/>
      <c r="H351" s="248">
        <v>182.49000000000001</v>
      </c>
      <c r="I351" s="249"/>
      <c r="J351" s="244"/>
      <c r="K351" s="244"/>
      <c r="L351" s="250"/>
      <c r="M351" s="251"/>
      <c r="N351" s="252"/>
      <c r="O351" s="252"/>
      <c r="P351" s="252"/>
      <c r="Q351" s="252"/>
      <c r="R351" s="252"/>
      <c r="S351" s="252"/>
      <c r="T351" s="25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4" t="s">
        <v>243</v>
      </c>
      <c r="AU351" s="254" t="s">
        <v>86</v>
      </c>
      <c r="AV351" s="13" t="s">
        <v>86</v>
      </c>
      <c r="AW351" s="13" t="s">
        <v>4</v>
      </c>
      <c r="AX351" s="13" t="s">
        <v>84</v>
      </c>
      <c r="AY351" s="254" t="s">
        <v>235</v>
      </c>
    </row>
    <row r="352" s="2" customFormat="1" ht="24.15" customHeight="1">
      <c r="A352" s="39"/>
      <c r="B352" s="40"/>
      <c r="C352" s="229" t="s">
        <v>673</v>
      </c>
      <c r="D352" s="229" t="s">
        <v>237</v>
      </c>
      <c r="E352" s="230" t="s">
        <v>943</v>
      </c>
      <c r="F352" s="231" t="s">
        <v>944</v>
      </c>
      <c r="G352" s="232" t="s">
        <v>166</v>
      </c>
      <c r="H352" s="233">
        <v>158</v>
      </c>
      <c r="I352" s="234"/>
      <c r="J352" s="235">
        <f>ROUND(I352*H352,2)</f>
        <v>0</v>
      </c>
      <c r="K352" s="236"/>
      <c r="L352" s="45"/>
      <c r="M352" s="237" t="s">
        <v>1</v>
      </c>
      <c r="N352" s="238" t="s">
        <v>42</v>
      </c>
      <c r="O352" s="92"/>
      <c r="P352" s="239">
        <f>O352*H352</f>
        <v>0</v>
      </c>
      <c r="Q352" s="239">
        <v>0</v>
      </c>
      <c r="R352" s="239">
        <f>Q352*H352</f>
        <v>0</v>
      </c>
      <c r="S352" s="239">
        <v>0</v>
      </c>
      <c r="T352" s="240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41" t="s">
        <v>325</v>
      </c>
      <c r="AT352" s="241" t="s">
        <v>237</v>
      </c>
      <c r="AU352" s="241" t="s">
        <v>86</v>
      </c>
      <c r="AY352" s="18" t="s">
        <v>235</v>
      </c>
      <c r="BE352" s="242">
        <f>IF(N352="základní",J352,0)</f>
        <v>0</v>
      </c>
      <c r="BF352" s="242">
        <f>IF(N352="snížená",J352,0)</f>
        <v>0</v>
      </c>
      <c r="BG352" s="242">
        <f>IF(N352="zákl. přenesená",J352,0)</f>
        <v>0</v>
      </c>
      <c r="BH352" s="242">
        <f>IF(N352="sníž. přenesená",J352,0)</f>
        <v>0</v>
      </c>
      <c r="BI352" s="242">
        <f>IF(N352="nulová",J352,0)</f>
        <v>0</v>
      </c>
      <c r="BJ352" s="18" t="s">
        <v>84</v>
      </c>
      <c r="BK352" s="242">
        <f>ROUND(I352*H352,2)</f>
        <v>0</v>
      </c>
      <c r="BL352" s="18" t="s">
        <v>325</v>
      </c>
      <c r="BM352" s="241" t="s">
        <v>6640</v>
      </c>
    </row>
    <row r="353" s="15" customFormat="1">
      <c r="A353" s="15"/>
      <c r="B353" s="266"/>
      <c r="C353" s="267"/>
      <c r="D353" s="245" t="s">
        <v>243</v>
      </c>
      <c r="E353" s="268" t="s">
        <v>1</v>
      </c>
      <c r="F353" s="269" t="s">
        <v>915</v>
      </c>
      <c r="G353" s="267"/>
      <c r="H353" s="268" t="s">
        <v>1</v>
      </c>
      <c r="I353" s="270"/>
      <c r="J353" s="267"/>
      <c r="K353" s="267"/>
      <c r="L353" s="271"/>
      <c r="M353" s="272"/>
      <c r="N353" s="273"/>
      <c r="O353" s="273"/>
      <c r="P353" s="273"/>
      <c r="Q353" s="273"/>
      <c r="R353" s="273"/>
      <c r="S353" s="273"/>
      <c r="T353" s="274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75" t="s">
        <v>243</v>
      </c>
      <c r="AU353" s="275" t="s">
        <v>86</v>
      </c>
      <c r="AV353" s="15" t="s">
        <v>84</v>
      </c>
      <c r="AW353" s="15" t="s">
        <v>32</v>
      </c>
      <c r="AX353" s="15" t="s">
        <v>77</v>
      </c>
      <c r="AY353" s="275" t="s">
        <v>235</v>
      </c>
    </row>
    <row r="354" s="15" customFormat="1">
      <c r="A354" s="15"/>
      <c r="B354" s="266"/>
      <c r="C354" s="267"/>
      <c r="D354" s="245" t="s">
        <v>243</v>
      </c>
      <c r="E354" s="268" t="s">
        <v>1</v>
      </c>
      <c r="F354" s="269" t="s">
        <v>904</v>
      </c>
      <c r="G354" s="267"/>
      <c r="H354" s="268" t="s">
        <v>1</v>
      </c>
      <c r="I354" s="270"/>
      <c r="J354" s="267"/>
      <c r="K354" s="267"/>
      <c r="L354" s="271"/>
      <c r="M354" s="272"/>
      <c r="N354" s="273"/>
      <c r="O354" s="273"/>
      <c r="P354" s="273"/>
      <c r="Q354" s="273"/>
      <c r="R354" s="273"/>
      <c r="S354" s="273"/>
      <c r="T354" s="274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75" t="s">
        <v>243</v>
      </c>
      <c r="AU354" s="275" t="s">
        <v>86</v>
      </c>
      <c r="AV354" s="15" t="s">
        <v>84</v>
      </c>
      <c r="AW354" s="15" t="s">
        <v>32</v>
      </c>
      <c r="AX354" s="15" t="s">
        <v>77</v>
      </c>
      <c r="AY354" s="275" t="s">
        <v>235</v>
      </c>
    </row>
    <row r="355" s="13" customFormat="1">
      <c r="A355" s="13"/>
      <c r="B355" s="243"/>
      <c r="C355" s="244"/>
      <c r="D355" s="245" t="s">
        <v>243</v>
      </c>
      <c r="E355" s="246" t="s">
        <v>1</v>
      </c>
      <c r="F355" s="247" t="s">
        <v>6631</v>
      </c>
      <c r="G355" s="244"/>
      <c r="H355" s="248">
        <v>158</v>
      </c>
      <c r="I355" s="249"/>
      <c r="J355" s="244"/>
      <c r="K355" s="244"/>
      <c r="L355" s="250"/>
      <c r="M355" s="251"/>
      <c r="N355" s="252"/>
      <c r="O355" s="252"/>
      <c r="P355" s="252"/>
      <c r="Q355" s="252"/>
      <c r="R355" s="252"/>
      <c r="S355" s="252"/>
      <c r="T355" s="25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4" t="s">
        <v>243</v>
      </c>
      <c r="AU355" s="254" t="s">
        <v>86</v>
      </c>
      <c r="AV355" s="13" t="s">
        <v>86</v>
      </c>
      <c r="AW355" s="13" t="s">
        <v>32</v>
      </c>
      <c r="AX355" s="13" t="s">
        <v>77</v>
      </c>
      <c r="AY355" s="254" t="s">
        <v>235</v>
      </c>
    </row>
    <row r="356" s="14" customFormat="1">
      <c r="A356" s="14"/>
      <c r="B356" s="255"/>
      <c r="C356" s="256"/>
      <c r="D356" s="245" t="s">
        <v>243</v>
      </c>
      <c r="E356" s="257" t="s">
        <v>1</v>
      </c>
      <c r="F356" s="258" t="s">
        <v>245</v>
      </c>
      <c r="G356" s="256"/>
      <c r="H356" s="259">
        <v>158</v>
      </c>
      <c r="I356" s="260"/>
      <c r="J356" s="256"/>
      <c r="K356" s="256"/>
      <c r="L356" s="261"/>
      <c r="M356" s="262"/>
      <c r="N356" s="263"/>
      <c r="O356" s="263"/>
      <c r="P356" s="263"/>
      <c r="Q356" s="263"/>
      <c r="R356" s="263"/>
      <c r="S356" s="263"/>
      <c r="T356" s="26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65" t="s">
        <v>243</v>
      </c>
      <c r="AU356" s="265" t="s">
        <v>86</v>
      </c>
      <c r="AV356" s="14" t="s">
        <v>241</v>
      </c>
      <c r="AW356" s="14" t="s">
        <v>32</v>
      </c>
      <c r="AX356" s="14" t="s">
        <v>84</v>
      </c>
      <c r="AY356" s="265" t="s">
        <v>235</v>
      </c>
    </row>
    <row r="357" s="2" customFormat="1" ht="24.15" customHeight="1">
      <c r="A357" s="39"/>
      <c r="B357" s="40"/>
      <c r="C357" s="287" t="s">
        <v>682</v>
      </c>
      <c r="D357" s="287" t="s">
        <v>518</v>
      </c>
      <c r="E357" s="288" t="s">
        <v>947</v>
      </c>
      <c r="F357" s="289" t="s">
        <v>948</v>
      </c>
      <c r="G357" s="290" t="s">
        <v>166</v>
      </c>
      <c r="H357" s="291">
        <v>182.49000000000001</v>
      </c>
      <c r="I357" s="292"/>
      <c r="J357" s="293">
        <f>ROUND(I357*H357,2)</f>
        <v>0</v>
      </c>
      <c r="K357" s="294"/>
      <c r="L357" s="295"/>
      <c r="M357" s="296" t="s">
        <v>1</v>
      </c>
      <c r="N357" s="297" t="s">
        <v>42</v>
      </c>
      <c r="O357" s="92"/>
      <c r="P357" s="239">
        <f>O357*H357</f>
        <v>0</v>
      </c>
      <c r="Q357" s="239">
        <v>0.00012</v>
      </c>
      <c r="R357" s="239">
        <f>Q357*H357</f>
        <v>0.021898800000000003</v>
      </c>
      <c r="S357" s="239">
        <v>0</v>
      </c>
      <c r="T357" s="240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41" t="s">
        <v>421</v>
      </c>
      <c r="AT357" s="241" t="s">
        <v>518</v>
      </c>
      <c r="AU357" s="241" t="s">
        <v>86</v>
      </c>
      <c r="AY357" s="18" t="s">
        <v>235</v>
      </c>
      <c r="BE357" s="242">
        <f>IF(N357="základní",J357,0)</f>
        <v>0</v>
      </c>
      <c r="BF357" s="242">
        <f>IF(N357="snížená",J357,0)</f>
        <v>0</v>
      </c>
      <c r="BG357" s="242">
        <f>IF(N357="zákl. přenesená",J357,0)</f>
        <v>0</v>
      </c>
      <c r="BH357" s="242">
        <f>IF(N357="sníž. přenesená",J357,0)</f>
        <v>0</v>
      </c>
      <c r="BI357" s="242">
        <f>IF(N357="nulová",J357,0)</f>
        <v>0</v>
      </c>
      <c r="BJ357" s="18" t="s">
        <v>84</v>
      </c>
      <c r="BK357" s="242">
        <f>ROUND(I357*H357,2)</f>
        <v>0</v>
      </c>
      <c r="BL357" s="18" t="s">
        <v>325</v>
      </c>
      <c r="BM357" s="241" t="s">
        <v>6641</v>
      </c>
    </row>
    <row r="358" s="13" customFormat="1">
      <c r="A358" s="13"/>
      <c r="B358" s="243"/>
      <c r="C358" s="244"/>
      <c r="D358" s="245" t="s">
        <v>243</v>
      </c>
      <c r="E358" s="244"/>
      <c r="F358" s="247" t="s">
        <v>6639</v>
      </c>
      <c r="G358" s="244"/>
      <c r="H358" s="248">
        <v>182.49000000000001</v>
      </c>
      <c r="I358" s="249"/>
      <c r="J358" s="244"/>
      <c r="K358" s="244"/>
      <c r="L358" s="250"/>
      <c r="M358" s="251"/>
      <c r="N358" s="252"/>
      <c r="O358" s="252"/>
      <c r="P358" s="252"/>
      <c r="Q358" s="252"/>
      <c r="R358" s="252"/>
      <c r="S358" s="252"/>
      <c r="T358" s="25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4" t="s">
        <v>243</v>
      </c>
      <c r="AU358" s="254" t="s">
        <v>86</v>
      </c>
      <c r="AV358" s="13" t="s">
        <v>86</v>
      </c>
      <c r="AW358" s="13" t="s">
        <v>4</v>
      </c>
      <c r="AX358" s="13" t="s">
        <v>84</v>
      </c>
      <c r="AY358" s="254" t="s">
        <v>235</v>
      </c>
    </row>
    <row r="359" s="2" customFormat="1" ht="66.75" customHeight="1">
      <c r="A359" s="39"/>
      <c r="B359" s="40"/>
      <c r="C359" s="229" t="s">
        <v>687</v>
      </c>
      <c r="D359" s="229" t="s">
        <v>237</v>
      </c>
      <c r="E359" s="230" t="s">
        <v>6642</v>
      </c>
      <c r="F359" s="231" t="s">
        <v>6643</v>
      </c>
      <c r="G359" s="232" t="s">
        <v>166</v>
      </c>
      <c r="H359" s="233">
        <v>158</v>
      </c>
      <c r="I359" s="234"/>
      <c r="J359" s="235">
        <f>ROUND(I359*H359,2)</f>
        <v>0</v>
      </c>
      <c r="K359" s="236"/>
      <c r="L359" s="45"/>
      <c r="M359" s="237" t="s">
        <v>1</v>
      </c>
      <c r="N359" s="238" t="s">
        <v>42</v>
      </c>
      <c r="O359" s="92"/>
      <c r="P359" s="239">
        <f>O359*H359</f>
        <v>0</v>
      </c>
      <c r="Q359" s="239">
        <v>0.0030000000000000001</v>
      </c>
      <c r="R359" s="239">
        <f>Q359*H359</f>
        <v>0.47400000000000003</v>
      </c>
      <c r="S359" s="239">
        <v>0</v>
      </c>
      <c r="T359" s="240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41" t="s">
        <v>325</v>
      </c>
      <c r="AT359" s="241" t="s">
        <v>237</v>
      </c>
      <c r="AU359" s="241" t="s">
        <v>86</v>
      </c>
      <c r="AY359" s="18" t="s">
        <v>235</v>
      </c>
      <c r="BE359" s="242">
        <f>IF(N359="základní",J359,0)</f>
        <v>0</v>
      </c>
      <c r="BF359" s="242">
        <f>IF(N359="snížená",J359,0)</f>
        <v>0</v>
      </c>
      <c r="BG359" s="242">
        <f>IF(N359="zákl. přenesená",J359,0)</f>
        <v>0</v>
      </c>
      <c r="BH359" s="242">
        <f>IF(N359="sníž. přenesená",J359,0)</f>
        <v>0</v>
      </c>
      <c r="BI359" s="242">
        <f>IF(N359="nulová",J359,0)</f>
        <v>0</v>
      </c>
      <c r="BJ359" s="18" t="s">
        <v>84</v>
      </c>
      <c r="BK359" s="242">
        <f>ROUND(I359*H359,2)</f>
        <v>0</v>
      </c>
      <c r="BL359" s="18" t="s">
        <v>325</v>
      </c>
      <c r="BM359" s="241" t="s">
        <v>6644</v>
      </c>
    </row>
    <row r="360" s="2" customFormat="1">
      <c r="A360" s="39"/>
      <c r="B360" s="40"/>
      <c r="C360" s="41"/>
      <c r="D360" s="245" t="s">
        <v>621</v>
      </c>
      <c r="E360" s="41"/>
      <c r="F360" s="298" t="s">
        <v>921</v>
      </c>
      <c r="G360" s="41"/>
      <c r="H360" s="41"/>
      <c r="I360" s="299"/>
      <c r="J360" s="41"/>
      <c r="K360" s="41"/>
      <c r="L360" s="45"/>
      <c r="M360" s="300"/>
      <c r="N360" s="301"/>
      <c r="O360" s="92"/>
      <c r="P360" s="92"/>
      <c r="Q360" s="92"/>
      <c r="R360" s="92"/>
      <c r="S360" s="92"/>
      <c r="T360" s="93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621</v>
      </c>
      <c r="AU360" s="18" t="s">
        <v>86</v>
      </c>
    </row>
    <row r="361" s="15" customFormat="1">
      <c r="A361" s="15"/>
      <c r="B361" s="266"/>
      <c r="C361" s="267"/>
      <c r="D361" s="245" t="s">
        <v>243</v>
      </c>
      <c r="E361" s="268" t="s">
        <v>1</v>
      </c>
      <c r="F361" s="269" t="s">
        <v>904</v>
      </c>
      <c r="G361" s="267"/>
      <c r="H361" s="268" t="s">
        <v>1</v>
      </c>
      <c r="I361" s="270"/>
      <c r="J361" s="267"/>
      <c r="K361" s="267"/>
      <c r="L361" s="271"/>
      <c r="M361" s="272"/>
      <c r="N361" s="273"/>
      <c r="O361" s="273"/>
      <c r="P361" s="273"/>
      <c r="Q361" s="273"/>
      <c r="R361" s="273"/>
      <c r="S361" s="273"/>
      <c r="T361" s="274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75" t="s">
        <v>243</v>
      </c>
      <c r="AU361" s="275" t="s">
        <v>86</v>
      </c>
      <c r="AV361" s="15" t="s">
        <v>84</v>
      </c>
      <c r="AW361" s="15" t="s">
        <v>32</v>
      </c>
      <c r="AX361" s="15" t="s">
        <v>77</v>
      </c>
      <c r="AY361" s="275" t="s">
        <v>235</v>
      </c>
    </row>
    <row r="362" s="13" customFormat="1">
      <c r="A362" s="13"/>
      <c r="B362" s="243"/>
      <c r="C362" s="244"/>
      <c r="D362" s="245" t="s">
        <v>243</v>
      </c>
      <c r="E362" s="246" t="s">
        <v>1</v>
      </c>
      <c r="F362" s="247" t="s">
        <v>6631</v>
      </c>
      <c r="G362" s="244"/>
      <c r="H362" s="248">
        <v>158</v>
      </c>
      <c r="I362" s="249"/>
      <c r="J362" s="244"/>
      <c r="K362" s="244"/>
      <c r="L362" s="250"/>
      <c r="M362" s="251"/>
      <c r="N362" s="252"/>
      <c r="O362" s="252"/>
      <c r="P362" s="252"/>
      <c r="Q362" s="252"/>
      <c r="R362" s="252"/>
      <c r="S362" s="252"/>
      <c r="T362" s="25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4" t="s">
        <v>243</v>
      </c>
      <c r="AU362" s="254" t="s">
        <v>86</v>
      </c>
      <c r="AV362" s="13" t="s">
        <v>86</v>
      </c>
      <c r="AW362" s="13" t="s">
        <v>32</v>
      </c>
      <c r="AX362" s="13" t="s">
        <v>77</v>
      </c>
      <c r="AY362" s="254" t="s">
        <v>235</v>
      </c>
    </row>
    <row r="363" s="14" customFormat="1">
      <c r="A363" s="14"/>
      <c r="B363" s="255"/>
      <c r="C363" s="256"/>
      <c r="D363" s="245" t="s">
        <v>243</v>
      </c>
      <c r="E363" s="257" t="s">
        <v>1</v>
      </c>
      <c r="F363" s="258" t="s">
        <v>245</v>
      </c>
      <c r="G363" s="256"/>
      <c r="H363" s="259">
        <v>158</v>
      </c>
      <c r="I363" s="260"/>
      <c r="J363" s="256"/>
      <c r="K363" s="256"/>
      <c r="L363" s="261"/>
      <c r="M363" s="262"/>
      <c r="N363" s="263"/>
      <c r="O363" s="263"/>
      <c r="P363" s="263"/>
      <c r="Q363" s="263"/>
      <c r="R363" s="263"/>
      <c r="S363" s="263"/>
      <c r="T363" s="26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65" t="s">
        <v>243</v>
      </c>
      <c r="AU363" s="265" t="s">
        <v>86</v>
      </c>
      <c r="AV363" s="14" t="s">
        <v>241</v>
      </c>
      <c r="AW363" s="14" t="s">
        <v>32</v>
      </c>
      <c r="AX363" s="14" t="s">
        <v>84</v>
      </c>
      <c r="AY363" s="265" t="s">
        <v>235</v>
      </c>
    </row>
    <row r="364" s="2" customFormat="1" ht="24.15" customHeight="1">
      <c r="A364" s="39"/>
      <c r="B364" s="40"/>
      <c r="C364" s="229" t="s">
        <v>696</v>
      </c>
      <c r="D364" s="229" t="s">
        <v>237</v>
      </c>
      <c r="E364" s="230" t="s">
        <v>6645</v>
      </c>
      <c r="F364" s="231" t="s">
        <v>6646</v>
      </c>
      <c r="G364" s="232" t="s">
        <v>166</v>
      </c>
      <c r="H364" s="233">
        <v>94.099999999999994</v>
      </c>
      <c r="I364" s="234"/>
      <c r="J364" s="235">
        <f>ROUND(I364*H364,2)</f>
        <v>0</v>
      </c>
      <c r="K364" s="236"/>
      <c r="L364" s="45"/>
      <c r="M364" s="237" t="s">
        <v>1</v>
      </c>
      <c r="N364" s="238" t="s">
        <v>42</v>
      </c>
      <c r="O364" s="92"/>
      <c r="P364" s="239">
        <f>O364*H364</f>
        <v>0</v>
      </c>
      <c r="Q364" s="239">
        <v>0</v>
      </c>
      <c r="R364" s="239">
        <f>Q364*H364</f>
        <v>0</v>
      </c>
      <c r="S364" s="239">
        <v>0</v>
      </c>
      <c r="T364" s="240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41" t="s">
        <v>325</v>
      </c>
      <c r="AT364" s="241" t="s">
        <v>237</v>
      </c>
      <c r="AU364" s="241" t="s">
        <v>86</v>
      </c>
      <c r="AY364" s="18" t="s">
        <v>235</v>
      </c>
      <c r="BE364" s="242">
        <f>IF(N364="základní",J364,0)</f>
        <v>0</v>
      </c>
      <c r="BF364" s="242">
        <f>IF(N364="snížená",J364,0)</f>
        <v>0</v>
      </c>
      <c r="BG364" s="242">
        <f>IF(N364="zákl. přenesená",J364,0)</f>
        <v>0</v>
      </c>
      <c r="BH364" s="242">
        <f>IF(N364="sníž. přenesená",J364,0)</f>
        <v>0</v>
      </c>
      <c r="BI364" s="242">
        <f>IF(N364="nulová",J364,0)</f>
        <v>0</v>
      </c>
      <c r="BJ364" s="18" t="s">
        <v>84</v>
      </c>
      <c r="BK364" s="242">
        <f>ROUND(I364*H364,2)</f>
        <v>0</v>
      </c>
      <c r="BL364" s="18" t="s">
        <v>325</v>
      </c>
      <c r="BM364" s="241" t="s">
        <v>6647</v>
      </c>
    </row>
    <row r="365" s="15" customFormat="1">
      <c r="A365" s="15"/>
      <c r="B365" s="266"/>
      <c r="C365" s="267"/>
      <c r="D365" s="245" t="s">
        <v>243</v>
      </c>
      <c r="E365" s="268" t="s">
        <v>1</v>
      </c>
      <c r="F365" s="269" t="s">
        <v>904</v>
      </c>
      <c r="G365" s="267"/>
      <c r="H365" s="268" t="s">
        <v>1</v>
      </c>
      <c r="I365" s="270"/>
      <c r="J365" s="267"/>
      <c r="K365" s="267"/>
      <c r="L365" s="271"/>
      <c r="M365" s="272"/>
      <c r="N365" s="273"/>
      <c r="O365" s="273"/>
      <c r="P365" s="273"/>
      <c r="Q365" s="273"/>
      <c r="R365" s="273"/>
      <c r="S365" s="273"/>
      <c r="T365" s="274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75" t="s">
        <v>243</v>
      </c>
      <c r="AU365" s="275" t="s">
        <v>86</v>
      </c>
      <c r="AV365" s="15" t="s">
        <v>84</v>
      </c>
      <c r="AW365" s="15" t="s">
        <v>32</v>
      </c>
      <c r="AX365" s="15" t="s">
        <v>77</v>
      </c>
      <c r="AY365" s="275" t="s">
        <v>235</v>
      </c>
    </row>
    <row r="366" s="13" customFormat="1">
      <c r="A366" s="13"/>
      <c r="B366" s="243"/>
      <c r="C366" s="244"/>
      <c r="D366" s="245" t="s">
        <v>243</v>
      </c>
      <c r="E366" s="246" t="s">
        <v>1</v>
      </c>
      <c r="F366" s="247" t="s">
        <v>6648</v>
      </c>
      <c r="G366" s="244"/>
      <c r="H366" s="248">
        <v>94.099999999999994</v>
      </c>
      <c r="I366" s="249"/>
      <c r="J366" s="244"/>
      <c r="K366" s="244"/>
      <c r="L366" s="250"/>
      <c r="M366" s="251"/>
      <c r="N366" s="252"/>
      <c r="O366" s="252"/>
      <c r="P366" s="252"/>
      <c r="Q366" s="252"/>
      <c r="R366" s="252"/>
      <c r="S366" s="252"/>
      <c r="T366" s="25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4" t="s">
        <v>243</v>
      </c>
      <c r="AU366" s="254" t="s">
        <v>86</v>
      </c>
      <c r="AV366" s="13" t="s">
        <v>86</v>
      </c>
      <c r="AW366" s="13" t="s">
        <v>32</v>
      </c>
      <c r="AX366" s="13" t="s">
        <v>77</v>
      </c>
      <c r="AY366" s="254" t="s">
        <v>235</v>
      </c>
    </row>
    <row r="367" s="14" customFormat="1">
      <c r="A367" s="14"/>
      <c r="B367" s="255"/>
      <c r="C367" s="256"/>
      <c r="D367" s="245" t="s">
        <v>243</v>
      </c>
      <c r="E367" s="257" t="s">
        <v>1</v>
      </c>
      <c r="F367" s="258" t="s">
        <v>245</v>
      </c>
      <c r="G367" s="256"/>
      <c r="H367" s="259">
        <v>94.099999999999994</v>
      </c>
      <c r="I367" s="260"/>
      <c r="J367" s="256"/>
      <c r="K367" s="256"/>
      <c r="L367" s="261"/>
      <c r="M367" s="262"/>
      <c r="N367" s="263"/>
      <c r="O367" s="263"/>
      <c r="P367" s="263"/>
      <c r="Q367" s="263"/>
      <c r="R367" s="263"/>
      <c r="S367" s="263"/>
      <c r="T367" s="26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65" t="s">
        <v>243</v>
      </c>
      <c r="AU367" s="265" t="s">
        <v>86</v>
      </c>
      <c r="AV367" s="14" t="s">
        <v>241</v>
      </c>
      <c r="AW367" s="14" t="s">
        <v>32</v>
      </c>
      <c r="AX367" s="14" t="s">
        <v>84</v>
      </c>
      <c r="AY367" s="265" t="s">
        <v>235</v>
      </c>
    </row>
    <row r="368" s="2" customFormat="1" ht="16.5" customHeight="1">
      <c r="A368" s="39"/>
      <c r="B368" s="40"/>
      <c r="C368" s="287" t="s">
        <v>701</v>
      </c>
      <c r="D368" s="287" t="s">
        <v>518</v>
      </c>
      <c r="E368" s="288" t="s">
        <v>859</v>
      </c>
      <c r="F368" s="289" t="s">
        <v>860</v>
      </c>
      <c r="G368" s="290" t="s">
        <v>328</v>
      </c>
      <c r="H368" s="291">
        <v>0.033000000000000002</v>
      </c>
      <c r="I368" s="292"/>
      <c r="J368" s="293">
        <f>ROUND(I368*H368,2)</f>
        <v>0</v>
      </c>
      <c r="K368" s="294"/>
      <c r="L368" s="295"/>
      <c r="M368" s="296" t="s">
        <v>1</v>
      </c>
      <c r="N368" s="297" t="s">
        <v>42</v>
      </c>
      <c r="O368" s="92"/>
      <c r="P368" s="239">
        <f>O368*H368</f>
        <v>0</v>
      </c>
      <c r="Q368" s="239">
        <v>1</v>
      </c>
      <c r="R368" s="239">
        <f>Q368*H368</f>
        <v>0.033000000000000002</v>
      </c>
      <c r="S368" s="239">
        <v>0</v>
      </c>
      <c r="T368" s="240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41" t="s">
        <v>421</v>
      </c>
      <c r="AT368" s="241" t="s">
        <v>518</v>
      </c>
      <c r="AU368" s="241" t="s">
        <v>86</v>
      </c>
      <c r="AY368" s="18" t="s">
        <v>235</v>
      </c>
      <c r="BE368" s="242">
        <f>IF(N368="základní",J368,0)</f>
        <v>0</v>
      </c>
      <c r="BF368" s="242">
        <f>IF(N368="snížená",J368,0)</f>
        <v>0</v>
      </c>
      <c r="BG368" s="242">
        <f>IF(N368="zákl. přenesená",J368,0)</f>
        <v>0</v>
      </c>
      <c r="BH368" s="242">
        <f>IF(N368="sníž. přenesená",J368,0)</f>
        <v>0</v>
      </c>
      <c r="BI368" s="242">
        <f>IF(N368="nulová",J368,0)</f>
        <v>0</v>
      </c>
      <c r="BJ368" s="18" t="s">
        <v>84</v>
      </c>
      <c r="BK368" s="242">
        <f>ROUND(I368*H368,2)</f>
        <v>0</v>
      </c>
      <c r="BL368" s="18" t="s">
        <v>325</v>
      </c>
      <c r="BM368" s="241" t="s">
        <v>6649</v>
      </c>
    </row>
    <row r="369" s="2" customFormat="1">
      <c r="A369" s="39"/>
      <c r="B369" s="40"/>
      <c r="C369" s="41"/>
      <c r="D369" s="245" t="s">
        <v>621</v>
      </c>
      <c r="E369" s="41"/>
      <c r="F369" s="298" t="s">
        <v>862</v>
      </c>
      <c r="G369" s="41"/>
      <c r="H369" s="41"/>
      <c r="I369" s="299"/>
      <c r="J369" s="41"/>
      <c r="K369" s="41"/>
      <c r="L369" s="45"/>
      <c r="M369" s="300"/>
      <c r="N369" s="301"/>
      <c r="O369" s="92"/>
      <c r="P369" s="92"/>
      <c r="Q369" s="92"/>
      <c r="R369" s="92"/>
      <c r="S369" s="92"/>
      <c r="T369" s="93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T369" s="18" t="s">
        <v>621</v>
      </c>
      <c r="AU369" s="18" t="s">
        <v>86</v>
      </c>
    </row>
    <row r="370" s="13" customFormat="1">
      <c r="A370" s="13"/>
      <c r="B370" s="243"/>
      <c r="C370" s="244"/>
      <c r="D370" s="245" t="s">
        <v>243</v>
      </c>
      <c r="E370" s="244"/>
      <c r="F370" s="247" t="s">
        <v>6650</v>
      </c>
      <c r="G370" s="244"/>
      <c r="H370" s="248">
        <v>0.033000000000000002</v>
      </c>
      <c r="I370" s="249"/>
      <c r="J370" s="244"/>
      <c r="K370" s="244"/>
      <c r="L370" s="250"/>
      <c r="M370" s="251"/>
      <c r="N370" s="252"/>
      <c r="O370" s="252"/>
      <c r="P370" s="252"/>
      <c r="Q370" s="252"/>
      <c r="R370" s="252"/>
      <c r="S370" s="252"/>
      <c r="T370" s="25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4" t="s">
        <v>243</v>
      </c>
      <c r="AU370" s="254" t="s">
        <v>86</v>
      </c>
      <c r="AV370" s="13" t="s">
        <v>86</v>
      </c>
      <c r="AW370" s="13" t="s">
        <v>4</v>
      </c>
      <c r="AX370" s="13" t="s">
        <v>84</v>
      </c>
      <c r="AY370" s="254" t="s">
        <v>235</v>
      </c>
    </row>
    <row r="371" s="2" customFormat="1" ht="33" customHeight="1">
      <c r="A371" s="39"/>
      <c r="B371" s="40"/>
      <c r="C371" s="229" t="s">
        <v>705</v>
      </c>
      <c r="D371" s="229" t="s">
        <v>237</v>
      </c>
      <c r="E371" s="230" t="s">
        <v>6651</v>
      </c>
      <c r="F371" s="231" t="s">
        <v>6652</v>
      </c>
      <c r="G371" s="232" t="s">
        <v>166</v>
      </c>
      <c r="H371" s="233">
        <v>94.099999999999994</v>
      </c>
      <c r="I371" s="234"/>
      <c r="J371" s="235">
        <f>ROUND(I371*H371,2)</f>
        <v>0</v>
      </c>
      <c r="K371" s="236"/>
      <c r="L371" s="45"/>
      <c r="M371" s="237" t="s">
        <v>1</v>
      </c>
      <c r="N371" s="238" t="s">
        <v>42</v>
      </c>
      <c r="O371" s="92"/>
      <c r="P371" s="239">
        <f>O371*H371</f>
        <v>0</v>
      </c>
      <c r="Q371" s="239">
        <v>0</v>
      </c>
      <c r="R371" s="239">
        <f>Q371*H371</f>
        <v>0</v>
      </c>
      <c r="S371" s="239">
        <v>0</v>
      </c>
      <c r="T371" s="240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41" t="s">
        <v>325</v>
      </c>
      <c r="AT371" s="241" t="s">
        <v>237</v>
      </c>
      <c r="AU371" s="241" t="s">
        <v>86</v>
      </c>
      <c r="AY371" s="18" t="s">
        <v>235</v>
      </c>
      <c r="BE371" s="242">
        <f>IF(N371="základní",J371,0)</f>
        <v>0</v>
      </c>
      <c r="BF371" s="242">
        <f>IF(N371="snížená",J371,0)</f>
        <v>0</v>
      </c>
      <c r="BG371" s="242">
        <f>IF(N371="zákl. přenesená",J371,0)</f>
        <v>0</v>
      </c>
      <c r="BH371" s="242">
        <f>IF(N371="sníž. přenesená",J371,0)</f>
        <v>0</v>
      </c>
      <c r="BI371" s="242">
        <f>IF(N371="nulová",J371,0)</f>
        <v>0</v>
      </c>
      <c r="BJ371" s="18" t="s">
        <v>84</v>
      </c>
      <c r="BK371" s="242">
        <f>ROUND(I371*H371,2)</f>
        <v>0</v>
      </c>
      <c r="BL371" s="18" t="s">
        <v>325</v>
      </c>
      <c r="BM371" s="241" t="s">
        <v>6653</v>
      </c>
    </row>
    <row r="372" s="15" customFormat="1">
      <c r="A372" s="15"/>
      <c r="B372" s="266"/>
      <c r="C372" s="267"/>
      <c r="D372" s="245" t="s">
        <v>243</v>
      </c>
      <c r="E372" s="268" t="s">
        <v>1</v>
      </c>
      <c r="F372" s="269" t="s">
        <v>904</v>
      </c>
      <c r="G372" s="267"/>
      <c r="H372" s="268" t="s">
        <v>1</v>
      </c>
      <c r="I372" s="270"/>
      <c r="J372" s="267"/>
      <c r="K372" s="267"/>
      <c r="L372" s="271"/>
      <c r="M372" s="272"/>
      <c r="N372" s="273"/>
      <c r="O372" s="273"/>
      <c r="P372" s="273"/>
      <c r="Q372" s="273"/>
      <c r="R372" s="273"/>
      <c r="S372" s="273"/>
      <c r="T372" s="274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5" t="s">
        <v>243</v>
      </c>
      <c r="AU372" s="275" t="s">
        <v>86</v>
      </c>
      <c r="AV372" s="15" t="s">
        <v>84</v>
      </c>
      <c r="AW372" s="15" t="s">
        <v>32</v>
      </c>
      <c r="AX372" s="15" t="s">
        <v>77</v>
      </c>
      <c r="AY372" s="275" t="s">
        <v>235</v>
      </c>
    </row>
    <row r="373" s="13" customFormat="1">
      <c r="A373" s="13"/>
      <c r="B373" s="243"/>
      <c r="C373" s="244"/>
      <c r="D373" s="245" t="s">
        <v>243</v>
      </c>
      <c r="E373" s="246" t="s">
        <v>1</v>
      </c>
      <c r="F373" s="247" t="s">
        <v>6648</v>
      </c>
      <c r="G373" s="244"/>
      <c r="H373" s="248">
        <v>94.099999999999994</v>
      </c>
      <c r="I373" s="249"/>
      <c r="J373" s="244"/>
      <c r="K373" s="244"/>
      <c r="L373" s="250"/>
      <c r="M373" s="251"/>
      <c r="N373" s="252"/>
      <c r="O373" s="252"/>
      <c r="P373" s="252"/>
      <c r="Q373" s="252"/>
      <c r="R373" s="252"/>
      <c r="S373" s="252"/>
      <c r="T373" s="25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4" t="s">
        <v>243</v>
      </c>
      <c r="AU373" s="254" t="s">
        <v>86</v>
      </c>
      <c r="AV373" s="13" t="s">
        <v>86</v>
      </c>
      <c r="AW373" s="13" t="s">
        <v>32</v>
      </c>
      <c r="AX373" s="13" t="s">
        <v>77</v>
      </c>
      <c r="AY373" s="254" t="s">
        <v>235</v>
      </c>
    </row>
    <row r="374" s="14" customFormat="1">
      <c r="A374" s="14"/>
      <c r="B374" s="255"/>
      <c r="C374" s="256"/>
      <c r="D374" s="245" t="s">
        <v>243</v>
      </c>
      <c r="E374" s="257" t="s">
        <v>1</v>
      </c>
      <c r="F374" s="258" t="s">
        <v>245</v>
      </c>
      <c r="G374" s="256"/>
      <c r="H374" s="259">
        <v>94.099999999999994</v>
      </c>
      <c r="I374" s="260"/>
      <c r="J374" s="256"/>
      <c r="K374" s="256"/>
      <c r="L374" s="261"/>
      <c r="M374" s="262"/>
      <c r="N374" s="263"/>
      <c r="O374" s="263"/>
      <c r="P374" s="263"/>
      <c r="Q374" s="263"/>
      <c r="R374" s="263"/>
      <c r="S374" s="263"/>
      <c r="T374" s="26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65" t="s">
        <v>243</v>
      </c>
      <c r="AU374" s="265" t="s">
        <v>86</v>
      </c>
      <c r="AV374" s="14" t="s">
        <v>241</v>
      </c>
      <c r="AW374" s="14" t="s">
        <v>32</v>
      </c>
      <c r="AX374" s="14" t="s">
        <v>84</v>
      </c>
      <c r="AY374" s="265" t="s">
        <v>235</v>
      </c>
    </row>
    <row r="375" s="2" customFormat="1" ht="24.15" customHeight="1">
      <c r="A375" s="39"/>
      <c r="B375" s="40"/>
      <c r="C375" s="287" t="s">
        <v>709</v>
      </c>
      <c r="D375" s="287" t="s">
        <v>518</v>
      </c>
      <c r="E375" s="288" t="s">
        <v>938</v>
      </c>
      <c r="F375" s="289" t="s">
        <v>939</v>
      </c>
      <c r="G375" s="290" t="s">
        <v>166</v>
      </c>
      <c r="H375" s="291">
        <v>112.92</v>
      </c>
      <c r="I375" s="292"/>
      <c r="J375" s="293">
        <f>ROUND(I375*H375,2)</f>
        <v>0</v>
      </c>
      <c r="K375" s="294"/>
      <c r="L375" s="295"/>
      <c r="M375" s="296" t="s">
        <v>1</v>
      </c>
      <c r="N375" s="297" t="s">
        <v>42</v>
      </c>
      <c r="O375" s="92"/>
      <c r="P375" s="239">
        <f>O375*H375</f>
        <v>0</v>
      </c>
      <c r="Q375" s="239">
        <v>0.00029999999999999997</v>
      </c>
      <c r="R375" s="239">
        <f>Q375*H375</f>
        <v>0.033875999999999996</v>
      </c>
      <c r="S375" s="239">
        <v>0</v>
      </c>
      <c r="T375" s="240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41" t="s">
        <v>421</v>
      </c>
      <c r="AT375" s="241" t="s">
        <v>518</v>
      </c>
      <c r="AU375" s="241" t="s">
        <v>86</v>
      </c>
      <c r="AY375" s="18" t="s">
        <v>235</v>
      </c>
      <c r="BE375" s="242">
        <f>IF(N375="základní",J375,0)</f>
        <v>0</v>
      </c>
      <c r="BF375" s="242">
        <f>IF(N375="snížená",J375,0)</f>
        <v>0</v>
      </c>
      <c r="BG375" s="242">
        <f>IF(N375="zákl. přenesená",J375,0)</f>
        <v>0</v>
      </c>
      <c r="BH375" s="242">
        <f>IF(N375="sníž. přenesená",J375,0)</f>
        <v>0</v>
      </c>
      <c r="BI375" s="242">
        <f>IF(N375="nulová",J375,0)</f>
        <v>0</v>
      </c>
      <c r="BJ375" s="18" t="s">
        <v>84</v>
      </c>
      <c r="BK375" s="242">
        <f>ROUND(I375*H375,2)</f>
        <v>0</v>
      </c>
      <c r="BL375" s="18" t="s">
        <v>325</v>
      </c>
      <c r="BM375" s="241" t="s">
        <v>6654</v>
      </c>
    </row>
    <row r="376" s="13" customFormat="1">
      <c r="A376" s="13"/>
      <c r="B376" s="243"/>
      <c r="C376" s="244"/>
      <c r="D376" s="245" t="s">
        <v>243</v>
      </c>
      <c r="E376" s="244"/>
      <c r="F376" s="247" t="s">
        <v>6655</v>
      </c>
      <c r="G376" s="244"/>
      <c r="H376" s="248">
        <v>112.92</v>
      </c>
      <c r="I376" s="249"/>
      <c r="J376" s="244"/>
      <c r="K376" s="244"/>
      <c r="L376" s="250"/>
      <c r="M376" s="251"/>
      <c r="N376" s="252"/>
      <c r="O376" s="252"/>
      <c r="P376" s="252"/>
      <c r="Q376" s="252"/>
      <c r="R376" s="252"/>
      <c r="S376" s="252"/>
      <c r="T376" s="25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4" t="s">
        <v>243</v>
      </c>
      <c r="AU376" s="254" t="s">
        <v>86</v>
      </c>
      <c r="AV376" s="13" t="s">
        <v>86</v>
      </c>
      <c r="AW376" s="13" t="s">
        <v>4</v>
      </c>
      <c r="AX376" s="13" t="s">
        <v>84</v>
      </c>
      <c r="AY376" s="254" t="s">
        <v>235</v>
      </c>
    </row>
    <row r="377" s="2" customFormat="1" ht="33" customHeight="1">
      <c r="A377" s="39"/>
      <c r="B377" s="40"/>
      <c r="C377" s="229" t="s">
        <v>713</v>
      </c>
      <c r="D377" s="229" t="s">
        <v>237</v>
      </c>
      <c r="E377" s="230" t="s">
        <v>6651</v>
      </c>
      <c r="F377" s="231" t="s">
        <v>6652</v>
      </c>
      <c r="G377" s="232" t="s">
        <v>166</v>
      </c>
      <c r="H377" s="233">
        <v>94.099999999999994</v>
      </c>
      <c r="I377" s="234"/>
      <c r="J377" s="235">
        <f>ROUND(I377*H377,2)</f>
        <v>0</v>
      </c>
      <c r="K377" s="236"/>
      <c r="L377" s="45"/>
      <c r="M377" s="237" t="s">
        <v>1</v>
      </c>
      <c r="N377" s="238" t="s">
        <v>42</v>
      </c>
      <c r="O377" s="92"/>
      <c r="P377" s="239">
        <f>O377*H377</f>
        <v>0</v>
      </c>
      <c r="Q377" s="239">
        <v>0</v>
      </c>
      <c r="R377" s="239">
        <f>Q377*H377</f>
        <v>0</v>
      </c>
      <c r="S377" s="239">
        <v>0</v>
      </c>
      <c r="T377" s="240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41" t="s">
        <v>325</v>
      </c>
      <c r="AT377" s="241" t="s">
        <v>237</v>
      </c>
      <c r="AU377" s="241" t="s">
        <v>86</v>
      </c>
      <c r="AY377" s="18" t="s">
        <v>235</v>
      </c>
      <c r="BE377" s="242">
        <f>IF(N377="základní",J377,0)</f>
        <v>0</v>
      </c>
      <c r="BF377" s="242">
        <f>IF(N377="snížená",J377,0)</f>
        <v>0</v>
      </c>
      <c r="BG377" s="242">
        <f>IF(N377="zákl. přenesená",J377,0)</f>
        <v>0</v>
      </c>
      <c r="BH377" s="242">
        <f>IF(N377="sníž. přenesená",J377,0)</f>
        <v>0</v>
      </c>
      <c r="BI377" s="242">
        <f>IF(N377="nulová",J377,0)</f>
        <v>0</v>
      </c>
      <c r="BJ377" s="18" t="s">
        <v>84</v>
      </c>
      <c r="BK377" s="242">
        <f>ROUND(I377*H377,2)</f>
        <v>0</v>
      </c>
      <c r="BL377" s="18" t="s">
        <v>325</v>
      </c>
      <c r="BM377" s="241" t="s">
        <v>6656</v>
      </c>
    </row>
    <row r="378" s="15" customFormat="1">
      <c r="A378" s="15"/>
      <c r="B378" s="266"/>
      <c r="C378" s="267"/>
      <c r="D378" s="245" t="s">
        <v>243</v>
      </c>
      <c r="E378" s="268" t="s">
        <v>1</v>
      </c>
      <c r="F378" s="269" t="s">
        <v>904</v>
      </c>
      <c r="G378" s="267"/>
      <c r="H378" s="268" t="s">
        <v>1</v>
      </c>
      <c r="I378" s="270"/>
      <c r="J378" s="267"/>
      <c r="K378" s="267"/>
      <c r="L378" s="271"/>
      <c r="M378" s="272"/>
      <c r="N378" s="273"/>
      <c r="O378" s="273"/>
      <c r="P378" s="273"/>
      <c r="Q378" s="273"/>
      <c r="R378" s="273"/>
      <c r="S378" s="273"/>
      <c r="T378" s="274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75" t="s">
        <v>243</v>
      </c>
      <c r="AU378" s="275" t="s">
        <v>86</v>
      </c>
      <c r="AV378" s="15" t="s">
        <v>84</v>
      </c>
      <c r="AW378" s="15" t="s">
        <v>32</v>
      </c>
      <c r="AX378" s="15" t="s">
        <v>77</v>
      </c>
      <c r="AY378" s="275" t="s">
        <v>235</v>
      </c>
    </row>
    <row r="379" s="13" customFormat="1">
      <c r="A379" s="13"/>
      <c r="B379" s="243"/>
      <c r="C379" s="244"/>
      <c r="D379" s="245" t="s">
        <v>243</v>
      </c>
      <c r="E379" s="246" t="s">
        <v>1</v>
      </c>
      <c r="F379" s="247" t="s">
        <v>6648</v>
      </c>
      <c r="G379" s="244"/>
      <c r="H379" s="248">
        <v>94.099999999999994</v>
      </c>
      <c r="I379" s="249"/>
      <c r="J379" s="244"/>
      <c r="K379" s="244"/>
      <c r="L379" s="250"/>
      <c r="M379" s="251"/>
      <c r="N379" s="252"/>
      <c r="O379" s="252"/>
      <c r="P379" s="252"/>
      <c r="Q379" s="252"/>
      <c r="R379" s="252"/>
      <c r="S379" s="252"/>
      <c r="T379" s="25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4" t="s">
        <v>243</v>
      </c>
      <c r="AU379" s="254" t="s">
        <v>86</v>
      </c>
      <c r="AV379" s="13" t="s">
        <v>86</v>
      </c>
      <c r="AW379" s="13" t="s">
        <v>32</v>
      </c>
      <c r="AX379" s="13" t="s">
        <v>77</v>
      </c>
      <c r="AY379" s="254" t="s">
        <v>235</v>
      </c>
    </row>
    <row r="380" s="14" customFormat="1">
      <c r="A380" s="14"/>
      <c r="B380" s="255"/>
      <c r="C380" s="256"/>
      <c r="D380" s="245" t="s">
        <v>243</v>
      </c>
      <c r="E380" s="257" t="s">
        <v>1</v>
      </c>
      <c r="F380" s="258" t="s">
        <v>245</v>
      </c>
      <c r="G380" s="256"/>
      <c r="H380" s="259">
        <v>94.099999999999994</v>
      </c>
      <c r="I380" s="260"/>
      <c r="J380" s="256"/>
      <c r="K380" s="256"/>
      <c r="L380" s="261"/>
      <c r="M380" s="262"/>
      <c r="N380" s="263"/>
      <c r="O380" s="263"/>
      <c r="P380" s="263"/>
      <c r="Q380" s="263"/>
      <c r="R380" s="263"/>
      <c r="S380" s="263"/>
      <c r="T380" s="26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65" t="s">
        <v>243</v>
      </c>
      <c r="AU380" s="265" t="s">
        <v>86</v>
      </c>
      <c r="AV380" s="14" t="s">
        <v>241</v>
      </c>
      <c r="AW380" s="14" t="s">
        <v>32</v>
      </c>
      <c r="AX380" s="14" t="s">
        <v>84</v>
      </c>
      <c r="AY380" s="265" t="s">
        <v>235</v>
      </c>
    </row>
    <row r="381" s="2" customFormat="1" ht="24.15" customHeight="1">
      <c r="A381" s="39"/>
      <c r="B381" s="40"/>
      <c r="C381" s="287" t="s">
        <v>717</v>
      </c>
      <c r="D381" s="287" t="s">
        <v>518</v>
      </c>
      <c r="E381" s="288" t="s">
        <v>947</v>
      </c>
      <c r="F381" s="289" t="s">
        <v>948</v>
      </c>
      <c r="G381" s="290" t="s">
        <v>166</v>
      </c>
      <c r="H381" s="291">
        <v>112.92</v>
      </c>
      <c r="I381" s="292"/>
      <c r="J381" s="293">
        <f>ROUND(I381*H381,2)</f>
        <v>0</v>
      </c>
      <c r="K381" s="294"/>
      <c r="L381" s="295"/>
      <c r="M381" s="296" t="s">
        <v>1</v>
      </c>
      <c r="N381" s="297" t="s">
        <v>42</v>
      </c>
      <c r="O381" s="92"/>
      <c r="P381" s="239">
        <f>O381*H381</f>
        <v>0</v>
      </c>
      <c r="Q381" s="239">
        <v>0.00012</v>
      </c>
      <c r="R381" s="239">
        <f>Q381*H381</f>
        <v>0.013550400000000001</v>
      </c>
      <c r="S381" s="239">
        <v>0</v>
      </c>
      <c r="T381" s="240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41" t="s">
        <v>421</v>
      </c>
      <c r="AT381" s="241" t="s">
        <v>518</v>
      </c>
      <c r="AU381" s="241" t="s">
        <v>86</v>
      </c>
      <c r="AY381" s="18" t="s">
        <v>235</v>
      </c>
      <c r="BE381" s="242">
        <f>IF(N381="základní",J381,0)</f>
        <v>0</v>
      </c>
      <c r="BF381" s="242">
        <f>IF(N381="snížená",J381,0)</f>
        <v>0</v>
      </c>
      <c r="BG381" s="242">
        <f>IF(N381="zákl. přenesená",J381,0)</f>
        <v>0</v>
      </c>
      <c r="BH381" s="242">
        <f>IF(N381="sníž. přenesená",J381,0)</f>
        <v>0</v>
      </c>
      <c r="BI381" s="242">
        <f>IF(N381="nulová",J381,0)</f>
        <v>0</v>
      </c>
      <c r="BJ381" s="18" t="s">
        <v>84</v>
      </c>
      <c r="BK381" s="242">
        <f>ROUND(I381*H381,2)</f>
        <v>0</v>
      </c>
      <c r="BL381" s="18" t="s">
        <v>325</v>
      </c>
      <c r="BM381" s="241" t="s">
        <v>6657</v>
      </c>
    </row>
    <row r="382" s="13" customFormat="1">
      <c r="A382" s="13"/>
      <c r="B382" s="243"/>
      <c r="C382" s="244"/>
      <c r="D382" s="245" t="s">
        <v>243</v>
      </c>
      <c r="E382" s="244"/>
      <c r="F382" s="247" t="s">
        <v>6655</v>
      </c>
      <c r="G382" s="244"/>
      <c r="H382" s="248">
        <v>112.92</v>
      </c>
      <c r="I382" s="249"/>
      <c r="J382" s="244"/>
      <c r="K382" s="244"/>
      <c r="L382" s="250"/>
      <c r="M382" s="251"/>
      <c r="N382" s="252"/>
      <c r="O382" s="252"/>
      <c r="P382" s="252"/>
      <c r="Q382" s="252"/>
      <c r="R382" s="252"/>
      <c r="S382" s="252"/>
      <c r="T382" s="25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4" t="s">
        <v>243</v>
      </c>
      <c r="AU382" s="254" t="s">
        <v>86</v>
      </c>
      <c r="AV382" s="13" t="s">
        <v>86</v>
      </c>
      <c r="AW382" s="13" t="s">
        <v>4</v>
      </c>
      <c r="AX382" s="13" t="s">
        <v>84</v>
      </c>
      <c r="AY382" s="254" t="s">
        <v>235</v>
      </c>
    </row>
    <row r="383" s="2" customFormat="1" ht="24.15" customHeight="1">
      <c r="A383" s="39"/>
      <c r="B383" s="40"/>
      <c r="C383" s="229" t="s">
        <v>723</v>
      </c>
      <c r="D383" s="229" t="s">
        <v>237</v>
      </c>
      <c r="E383" s="230" t="s">
        <v>6658</v>
      </c>
      <c r="F383" s="231" t="s">
        <v>6659</v>
      </c>
      <c r="G383" s="232" t="s">
        <v>166</v>
      </c>
      <c r="H383" s="233">
        <v>94.099999999999994</v>
      </c>
      <c r="I383" s="234"/>
      <c r="J383" s="235">
        <f>ROUND(I383*H383,2)</f>
        <v>0</v>
      </c>
      <c r="K383" s="236"/>
      <c r="L383" s="45"/>
      <c r="M383" s="237" t="s">
        <v>1</v>
      </c>
      <c r="N383" s="238" t="s">
        <v>42</v>
      </c>
      <c r="O383" s="92"/>
      <c r="P383" s="239">
        <f>O383*H383</f>
        <v>0</v>
      </c>
      <c r="Q383" s="239">
        <v>0.00093999999999999997</v>
      </c>
      <c r="R383" s="239">
        <f>Q383*H383</f>
        <v>0.088453999999999991</v>
      </c>
      <c r="S383" s="239">
        <v>0</v>
      </c>
      <c r="T383" s="240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41" t="s">
        <v>325</v>
      </c>
      <c r="AT383" s="241" t="s">
        <v>237</v>
      </c>
      <c r="AU383" s="241" t="s">
        <v>86</v>
      </c>
      <c r="AY383" s="18" t="s">
        <v>235</v>
      </c>
      <c r="BE383" s="242">
        <f>IF(N383="základní",J383,0)</f>
        <v>0</v>
      </c>
      <c r="BF383" s="242">
        <f>IF(N383="snížená",J383,0)</f>
        <v>0</v>
      </c>
      <c r="BG383" s="242">
        <f>IF(N383="zákl. přenesená",J383,0)</f>
        <v>0</v>
      </c>
      <c r="BH383" s="242">
        <f>IF(N383="sníž. přenesená",J383,0)</f>
        <v>0</v>
      </c>
      <c r="BI383" s="242">
        <f>IF(N383="nulová",J383,0)</f>
        <v>0</v>
      </c>
      <c r="BJ383" s="18" t="s">
        <v>84</v>
      </c>
      <c r="BK383" s="242">
        <f>ROUND(I383*H383,2)</f>
        <v>0</v>
      </c>
      <c r="BL383" s="18" t="s">
        <v>325</v>
      </c>
      <c r="BM383" s="241" t="s">
        <v>6660</v>
      </c>
    </row>
    <row r="384" s="15" customFormat="1">
      <c r="A384" s="15"/>
      <c r="B384" s="266"/>
      <c r="C384" s="267"/>
      <c r="D384" s="245" t="s">
        <v>243</v>
      </c>
      <c r="E384" s="268" t="s">
        <v>1</v>
      </c>
      <c r="F384" s="269" t="s">
        <v>904</v>
      </c>
      <c r="G384" s="267"/>
      <c r="H384" s="268" t="s">
        <v>1</v>
      </c>
      <c r="I384" s="270"/>
      <c r="J384" s="267"/>
      <c r="K384" s="267"/>
      <c r="L384" s="271"/>
      <c r="M384" s="272"/>
      <c r="N384" s="273"/>
      <c r="O384" s="273"/>
      <c r="P384" s="273"/>
      <c r="Q384" s="273"/>
      <c r="R384" s="273"/>
      <c r="S384" s="273"/>
      <c r="T384" s="274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75" t="s">
        <v>243</v>
      </c>
      <c r="AU384" s="275" t="s">
        <v>86</v>
      </c>
      <c r="AV384" s="15" t="s">
        <v>84</v>
      </c>
      <c r="AW384" s="15" t="s">
        <v>32</v>
      </c>
      <c r="AX384" s="15" t="s">
        <v>77</v>
      </c>
      <c r="AY384" s="275" t="s">
        <v>235</v>
      </c>
    </row>
    <row r="385" s="13" customFormat="1">
      <c r="A385" s="13"/>
      <c r="B385" s="243"/>
      <c r="C385" s="244"/>
      <c r="D385" s="245" t="s">
        <v>243</v>
      </c>
      <c r="E385" s="246" t="s">
        <v>1</v>
      </c>
      <c r="F385" s="247" t="s">
        <v>6648</v>
      </c>
      <c r="G385" s="244"/>
      <c r="H385" s="248">
        <v>94.099999999999994</v>
      </c>
      <c r="I385" s="249"/>
      <c r="J385" s="244"/>
      <c r="K385" s="244"/>
      <c r="L385" s="250"/>
      <c r="M385" s="251"/>
      <c r="N385" s="252"/>
      <c r="O385" s="252"/>
      <c r="P385" s="252"/>
      <c r="Q385" s="252"/>
      <c r="R385" s="252"/>
      <c r="S385" s="252"/>
      <c r="T385" s="25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4" t="s">
        <v>243</v>
      </c>
      <c r="AU385" s="254" t="s">
        <v>86</v>
      </c>
      <c r="AV385" s="13" t="s">
        <v>86</v>
      </c>
      <c r="AW385" s="13" t="s">
        <v>32</v>
      </c>
      <c r="AX385" s="13" t="s">
        <v>77</v>
      </c>
      <c r="AY385" s="254" t="s">
        <v>235</v>
      </c>
    </row>
    <row r="386" s="14" customFormat="1">
      <c r="A386" s="14"/>
      <c r="B386" s="255"/>
      <c r="C386" s="256"/>
      <c r="D386" s="245" t="s">
        <v>243</v>
      </c>
      <c r="E386" s="257" t="s">
        <v>1</v>
      </c>
      <c r="F386" s="258" t="s">
        <v>245</v>
      </c>
      <c r="G386" s="256"/>
      <c r="H386" s="259">
        <v>94.099999999999994</v>
      </c>
      <c r="I386" s="260"/>
      <c r="J386" s="256"/>
      <c r="K386" s="256"/>
      <c r="L386" s="261"/>
      <c r="M386" s="262"/>
      <c r="N386" s="263"/>
      <c r="O386" s="263"/>
      <c r="P386" s="263"/>
      <c r="Q386" s="263"/>
      <c r="R386" s="263"/>
      <c r="S386" s="263"/>
      <c r="T386" s="26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65" t="s">
        <v>243</v>
      </c>
      <c r="AU386" s="265" t="s">
        <v>86</v>
      </c>
      <c r="AV386" s="14" t="s">
        <v>241</v>
      </c>
      <c r="AW386" s="14" t="s">
        <v>32</v>
      </c>
      <c r="AX386" s="14" t="s">
        <v>84</v>
      </c>
      <c r="AY386" s="265" t="s">
        <v>235</v>
      </c>
    </row>
    <row r="387" s="2" customFormat="1" ht="49.05" customHeight="1">
      <c r="A387" s="39"/>
      <c r="B387" s="40"/>
      <c r="C387" s="287" t="s">
        <v>739</v>
      </c>
      <c r="D387" s="287" t="s">
        <v>518</v>
      </c>
      <c r="E387" s="288" t="s">
        <v>912</v>
      </c>
      <c r="F387" s="289" t="s">
        <v>913</v>
      </c>
      <c r="G387" s="290" t="s">
        <v>166</v>
      </c>
      <c r="H387" s="291">
        <v>112.92</v>
      </c>
      <c r="I387" s="292"/>
      <c r="J387" s="293">
        <f>ROUND(I387*H387,2)</f>
        <v>0</v>
      </c>
      <c r="K387" s="294"/>
      <c r="L387" s="295"/>
      <c r="M387" s="296" t="s">
        <v>1</v>
      </c>
      <c r="N387" s="297" t="s">
        <v>42</v>
      </c>
      <c r="O387" s="92"/>
      <c r="P387" s="239">
        <f>O387*H387</f>
        <v>0</v>
      </c>
      <c r="Q387" s="239">
        <v>0.0054000000000000003</v>
      </c>
      <c r="R387" s="239">
        <f>Q387*H387</f>
        <v>0.60976800000000009</v>
      </c>
      <c r="S387" s="239">
        <v>0</v>
      </c>
      <c r="T387" s="240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41" t="s">
        <v>421</v>
      </c>
      <c r="AT387" s="241" t="s">
        <v>518</v>
      </c>
      <c r="AU387" s="241" t="s">
        <v>86</v>
      </c>
      <c r="AY387" s="18" t="s">
        <v>235</v>
      </c>
      <c r="BE387" s="242">
        <f>IF(N387="základní",J387,0)</f>
        <v>0</v>
      </c>
      <c r="BF387" s="242">
        <f>IF(N387="snížená",J387,0)</f>
        <v>0</v>
      </c>
      <c r="BG387" s="242">
        <f>IF(N387="zákl. přenesená",J387,0)</f>
        <v>0</v>
      </c>
      <c r="BH387" s="242">
        <f>IF(N387="sníž. přenesená",J387,0)</f>
        <v>0</v>
      </c>
      <c r="BI387" s="242">
        <f>IF(N387="nulová",J387,0)</f>
        <v>0</v>
      </c>
      <c r="BJ387" s="18" t="s">
        <v>84</v>
      </c>
      <c r="BK387" s="242">
        <f>ROUND(I387*H387,2)</f>
        <v>0</v>
      </c>
      <c r="BL387" s="18" t="s">
        <v>325</v>
      </c>
      <c r="BM387" s="241" t="s">
        <v>6661</v>
      </c>
    </row>
    <row r="388" s="13" customFormat="1">
      <c r="A388" s="13"/>
      <c r="B388" s="243"/>
      <c r="C388" s="244"/>
      <c r="D388" s="245" t="s">
        <v>243</v>
      </c>
      <c r="E388" s="244"/>
      <c r="F388" s="247" t="s">
        <v>6655</v>
      </c>
      <c r="G388" s="244"/>
      <c r="H388" s="248">
        <v>112.92</v>
      </c>
      <c r="I388" s="249"/>
      <c r="J388" s="244"/>
      <c r="K388" s="244"/>
      <c r="L388" s="250"/>
      <c r="M388" s="251"/>
      <c r="N388" s="252"/>
      <c r="O388" s="252"/>
      <c r="P388" s="252"/>
      <c r="Q388" s="252"/>
      <c r="R388" s="252"/>
      <c r="S388" s="252"/>
      <c r="T388" s="25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4" t="s">
        <v>243</v>
      </c>
      <c r="AU388" s="254" t="s">
        <v>86</v>
      </c>
      <c r="AV388" s="13" t="s">
        <v>86</v>
      </c>
      <c r="AW388" s="13" t="s">
        <v>4</v>
      </c>
      <c r="AX388" s="13" t="s">
        <v>84</v>
      </c>
      <c r="AY388" s="254" t="s">
        <v>235</v>
      </c>
    </row>
    <row r="389" s="2" customFormat="1" ht="66.75" customHeight="1">
      <c r="A389" s="39"/>
      <c r="B389" s="40"/>
      <c r="C389" s="229" t="s">
        <v>748</v>
      </c>
      <c r="D389" s="229" t="s">
        <v>237</v>
      </c>
      <c r="E389" s="230" t="s">
        <v>6662</v>
      </c>
      <c r="F389" s="231" t="s">
        <v>6663</v>
      </c>
      <c r="G389" s="232" t="s">
        <v>166</v>
      </c>
      <c r="H389" s="233">
        <v>70.5</v>
      </c>
      <c r="I389" s="234"/>
      <c r="J389" s="235">
        <f>ROUND(I389*H389,2)</f>
        <v>0</v>
      </c>
      <c r="K389" s="236"/>
      <c r="L389" s="45"/>
      <c r="M389" s="237" t="s">
        <v>1</v>
      </c>
      <c r="N389" s="238" t="s">
        <v>42</v>
      </c>
      <c r="O389" s="92"/>
      <c r="P389" s="239">
        <f>O389*H389</f>
        <v>0</v>
      </c>
      <c r="Q389" s="239">
        <v>0.0030000000000000001</v>
      </c>
      <c r="R389" s="239">
        <f>Q389*H389</f>
        <v>0.21149999999999999</v>
      </c>
      <c r="S389" s="239">
        <v>0</v>
      </c>
      <c r="T389" s="240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41" t="s">
        <v>325</v>
      </c>
      <c r="AT389" s="241" t="s">
        <v>237</v>
      </c>
      <c r="AU389" s="241" t="s">
        <v>86</v>
      </c>
      <c r="AY389" s="18" t="s">
        <v>235</v>
      </c>
      <c r="BE389" s="242">
        <f>IF(N389="základní",J389,0)</f>
        <v>0</v>
      </c>
      <c r="BF389" s="242">
        <f>IF(N389="snížená",J389,0)</f>
        <v>0</v>
      </c>
      <c r="BG389" s="242">
        <f>IF(N389="zákl. přenesená",J389,0)</f>
        <v>0</v>
      </c>
      <c r="BH389" s="242">
        <f>IF(N389="sníž. přenesená",J389,0)</f>
        <v>0</v>
      </c>
      <c r="BI389" s="242">
        <f>IF(N389="nulová",J389,0)</f>
        <v>0</v>
      </c>
      <c r="BJ389" s="18" t="s">
        <v>84</v>
      </c>
      <c r="BK389" s="242">
        <f>ROUND(I389*H389,2)</f>
        <v>0</v>
      </c>
      <c r="BL389" s="18" t="s">
        <v>325</v>
      </c>
      <c r="BM389" s="241" t="s">
        <v>6664</v>
      </c>
    </row>
    <row r="390" s="2" customFormat="1">
      <c r="A390" s="39"/>
      <c r="B390" s="40"/>
      <c r="C390" s="41"/>
      <c r="D390" s="245" t="s">
        <v>621</v>
      </c>
      <c r="E390" s="41"/>
      <c r="F390" s="298" t="s">
        <v>921</v>
      </c>
      <c r="G390" s="41"/>
      <c r="H390" s="41"/>
      <c r="I390" s="299"/>
      <c r="J390" s="41"/>
      <c r="K390" s="41"/>
      <c r="L390" s="45"/>
      <c r="M390" s="300"/>
      <c r="N390" s="301"/>
      <c r="O390" s="92"/>
      <c r="P390" s="92"/>
      <c r="Q390" s="92"/>
      <c r="R390" s="92"/>
      <c r="S390" s="92"/>
      <c r="T390" s="93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T390" s="18" t="s">
        <v>621</v>
      </c>
      <c r="AU390" s="18" t="s">
        <v>86</v>
      </c>
    </row>
    <row r="391" s="15" customFormat="1">
      <c r="A391" s="15"/>
      <c r="B391" s="266"/>
      <c r="C391" s="267"/>
      <c r="D391" s="245" t="s">
        <v>243</v>
      </c>
      <c r="E391" s="268" t="s">
        <v>1</v>
      </c>
      <c r="F391" s="269" t="s">
        <v>904</v>
      </c>
      <c r="G391" s="267"/>
      <c r="H391" s="268" t="s">
        <v>1</v>
      </c>
      <c r="I391" s="270"/>
      <c r="J391" s="267"/>
      <c r="K391" s="267"/>
      <c r="L391" s="271"/>
      <c r="M391" s="272"/>
      <c r="N391" s="273"/>
      <c r="O391" s="273"/>
      <c r="P391" s="273"/>
      <c r="Q391" s="273"/>
      <c r="R391" s="273"/>
      <c r="S391" s="273"/>
      <c r="T391" s="274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75" t="s">
        <v>243</v>
      </c>
      <c r="AU391" s="275" t="s">
        <v>86</v>
      </c>
      <c r="AV391" s="15" t="s">
        <v>84</v>
      </c>
      <c r="AW391" s="15" t="s">
        <v>32</v>
      </c>
      <c r="AX391" s="15" t="s">
        <v>77</v>
      </c>
      <c r="AY391" s="275" t="s">
        <v>235</v>
      </c>
    </row>
    <row r="392" s="13" customFormat="1">
      <c r="A392" s="13"/>
      <c r="B392" s="243"/>
      <c r="C392" s="244"/>
      <c r="D392" s="245" t="s">
        <v>243</v>
      </c>
      <c r="E392" s="246" t="s">
        <v>1</v>
      </c>
      <c r="F392" s="247" t="s">
        <v>6665</v>
      </c>
      <c r="G392" s="244"/>
      <c r="H392" s="248">
        <v>70.5</v>
      </c>
      <c r="I392" s="249"/>
      <c r="J392" s="244"/>
      <c r="K392" s="244"/>
      <c r="L392" s="250"/>
      <c r="M392" s="251"/>
      <c r="N392" s="252"/>
      <c r="O392" s="252"/>
      <c r="P392" s="252"/>
      <c r="Q392" s="252"/>
      <c r="R392" s="252"/>
      <c r="S392" s="252"/>
      <c r="T392" s="25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4" t="s">
        <v>243</v>
      </c>
      <c r="AU392" s="254" t="s">
        <v>86</v>
      </c>
      <c r="AV392" s="13" t="s">
        <v>86</v>
      </c>
      <c r="AW392" s="13" t="s">
        <v>32</v>
      </c>
      <c r="AX392" s="13" t="s">
        <v>77</v>
      </c>
      <c r="AY392" s="254" t="s">
        <v>235</v>
      </c>
    </row>
    <row r="393" s="14" customFormat="1">
      <c r="A393" s="14"/>
      <c r="B393" s="255"/>
      <c r="C393" s="256"/>
      <c r="D393" s="245" t="s">
        <v>243</v>
      </c>
      <c r="E393" s="257" t="s">
        <v>1</v>
      </c>
      <c r="F393" s="258" t="s">
        <v>245</v>
      </c>
      <c r="G393" s="256"/>
      <c r="H393" s="259">
        <v>70.5</v>
      </c>
      <c r="I393" s="260"/>
      <c r="J393" s="256"/>
      <c r="K393" s="256"/>
      <c r="L393" s="261"/>
      <c r="M393" s="262"/>
      <c r="N393" s="263"/>
      <c r="O393" s="263"/>
      <c r="P393" s="263"/>
      <c r="Q393" s="263"/>
      <c r="R393" s="263"/>
      <c r="S393" s="263"/>
      <c r="T393" s="26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65" t="s">
        <v>243</v>
      </c>
      <c r="AU393" s="265" t="s">
        <v>86</v>
      </c>
      <c r="AV393" s="14" t="s">
        <v>241</v>
      </c>
      <c r="AW393" s="14" t="s">
        <v>32</v>
      </c>
      <c r="AX393" s="14" t="s">
        <v>84</v>
      </c>
      <c r="AY393" s="265" t="s">
        <v>235</v>
      </c>
    </row>
    <row r="394" s="2" customFormat="1" ht="21.75" customHeight="1">
      <c r="A394" s="39"/>
      <c r="B394" s="40"/>
      <c r="C394" s="229" t="s">
        <v>756</v>
      </c>
      <c r="D394" s="229" t="s">
        <v>237</v>
      </c>
      <c r="E394" s="230" t="s">
        <v>6666</v>
      </c>
      <c r="F394" s="231" t="s">
        <v>6667</v>
      </c>
      <c r="G394" s="232" t="s">
        <v>174</v>
      </c>
      <c r="H394" s="233">
        <v>67</v>
      </c>
      <c r="I394" s="234"/>
      <c r="J394" s="235">
        <f>ROUND(I394*H394,2)</f>
        <v>0</v>
      </c>
      <c r="K394" s="236"/>
      <c r="L394" s="45"/>
      <c r="M394" s="237" t="s">
        <v>1</v>
      </c>
      <c r="N394" s="238" t="s">
        <v>42</v>
      </c>
      <c r="O394" s="92"/>
      <c r="P394" s="239">
        <f>O394*H394</f>
        <v>0</v>
      </c>
      <c r="Q394" s="239">
        <v>0.00031</v>
      </c>
      <c r="R394" s="239">
        <f>Q394*H394</f>
        <v>0.02077</v>
      </c>
      <c r="S394" s="239">
        <v>0</v>
      </c>
      <c r="T394" s="240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41" t="s">
        <v>325</v>
      </c>
      <c r="AT394" s="241" t="s">
        <v>237</v>
      </c>
      <c r="AU394" s="241" t="s">
        <v>86</v>
      </c>
      <c r="AY394" s="18" t="s">
        <v>235</v>
      </c>
      <c r="BE394" s="242">
        <f>IF(N394="základní",J394,0)</f>
        <v>0</v>
      </c>
      <c r="BF394" s="242">
        <f>IF(N394="snížená",J394,0)</f>
        <v>0</v>
      </c>
      <c r="BG394" s="242">
        <f>IF(N394="zákl. přenesená",J394,0)</f>
        <v>0</v>
      </c>
      <c r="BH394" s="242">
        <f>IF(N394="sníž. přenesená",J394,0)</f>
        <v>0</v>
      </c>
      <c r="BI394" s="242">
        <f>IF(N394="nulová",J394,0)</f>
        <v>0</v>
      </c>
      <c r="BJ394" s="18" t="s">
        <v>84</v>
      </c>
      <c r="BK394" s="242">
        <f>ROUND(I394*H394,2)</f>
        <v>0</v>
      </c>
      <c r="BL394" s="18" t="s">
        <v>325</v>
      </c>
      <c r="BM394" s="241" t="s">
        <v>6668</v>
      </c>
    </row>
    <row r="395" s="13" customFormat="1">
      <c r="A395" s="13"/>
      <c r="B395" s="243"/>
      <c r="C395" s="244"/>
      <c r="D395" s="245" t="s">
        <v>243</v>
      </c>
      <c r="E395" s="246" t="s">
        <v>1</v>
      </c>
      <c r="F395" s="247" t="s">
        <v>6669</v>
      </c>
      <c r="G395" s="244"/>
      <c r="H395" s="248">
        <v>67</v>
      </c>
      <c r="I395" s="249"/>
      <c r="J395" s="244"/>
      <c r="K395" s="244"/>
      <c r="L395" s="250"/>
      <c r="M395" s="251"/>
      <c r="N395" s="252"/>
      <c r="O395" s="252"/>
      <c r="P395" s="252"/>
      <c r="Q395" s="252"/>
      <c r="R395" s="252"/>
      <c r="S395" s="252"/>
      <c r="T395" s="25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4" t="s">
        <v>243</v>
      </c>
      <c r="AU395" s="254" t="s">
        <v>86</v>
      </c>
      <c r="AV395" s="13" t="s">
        <v>86</v>
      </c>
      <c r="AW395" s="13" t="s">
        <v>32</v>
      </c>
      <c r="AX395" s="13" t="s">
        <v>84</v>
      </c>
      <c r="AY395" s="254" t="s">
        <v>235</v>
      </c>
    </row>
    <row r="396" s="2" customFormat="1" ht="16.5" customHeight="1">
      <c r="A396" s="39"/>
      <c r="B396" s="40"/>
      <c r="C396" s="287" t="s">
        <v>764</v>
      </c>
      <c r="D396" s="287" t="s">
        <v>518</v>
      </c>
      <c r="E396" s="288" t="s">
        <v>6670</v>
      </c>
      <c r="F396" s="289" t="s">
        <v>6671</v>
      </c>
      <c r="G396" s="290" t="s">
        <v>163</v>
      </c>
      <c r="H396" s="291">
        <v>0.67000000000000004</v>
      </c>
      <c r="I396" s="292"/>
      <c r="J396" s="293">
        <f>ROUND(I396*H396,2)</f>
        <v>0</v>
      </c>
      <c r="K396" s="294"/>
      <c r="L396" s="295"/>
      <c r="M396" s="296" t="s">
        <v>1</v>
      </c>
      <c r="N396" s="297" t="s">
        <v>42</v>
      </c>
      <c r="O396" s="92"/>
      <c r="P396" s="239">
        <f>O396*H396</f>
        <v>0</v>
      </c>
      <c r="Q396" s="239">
        <v>0.02</v>
      </c>
      <c r="R396" s="239">
        <f>Q396*H396</f>
        <v>0.013400000000000001</v>
      </c>
      <c r="S396" s="239">
        <v>0</v>
      </c>
      <c r="T396" s="240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41" t="s">
        <v>421</v>
      </c>
      <c r="AT396" s="241" t="s">
        <v>518</v>
      </c>
      <c r="AU396" s="241" t="s">
        <v>86</v>
      </c>
      <c r="AY396" s="18" t="s">
        <v>235</v>
      </c>
      <c r="BE396" s="242">
        <f>IF(N396="základní",J396,0)</f>
        <v>0</v>
      </c>
      <c r="BF396" s="242">
        <f>IF(N396="snížená",J396,0)</f>
        <v>0</v>
      </c>
      <c r="BG396" s="242">
        <f>IF(N396="zákl. přenesená",J396,0)</f>
        <v>0</v>
      </c>
      <c r="BH396" s="242">
        <f>IF(N396="sníž. přenesená",J396,0)</f>
        <v>0</v>
      </c>
      <c r="BI396" s="242">
        <f>IF(N396="nulová",J396,0)</f>
        <v>0</v>
      </c>
      <c r="BJ396" s="18" t="s">
        <v>84</v>
      </c>
      <c r="BK396" s="242">
        <f>ROUND(I396*H396,2)</f>
        <v>0</v>
      </c>
      <c r="BL396" s="18" t="s">
        <v>325</v>
      </c>
      <c r="BM396" s="241" t="s">
        <v>6672</v>
      </c>
    </row>
    <row r="397" s="13" customFormat="1">
      <c r="A397" s="13"/>
      <c r="B397" s="243"/>
      <c r="C397" s="244"/>
      <c r="D397" s="245" t="s">
        <v>243</v>
      </c>
      <c r="E397" s="244"/>
      <c r="F397" s="247" t="s">
        <v>6673</v>
      </c>
      <c r="G397" s="244"/>
      <c r="H397" s="248">
        <v>0.67000000000000004</v>
      </c>
      <c r="I397" s="249"/>
      <c r="J397" s="244"/>
      <c r="K397" s="244"/>
      <c r="L397" s="250"/>
      <c r="M397" s="251"/>
      <c r="N397" s="252"/>
      <c r="O397" s="252"/>
      <c r="P397" s="252"/>
      <c r="Q397" s="252"/>
      <c r="R397" s="252"/>
      <c r="S397" s="252"/>
      <c r="T397" s="25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4" t="s">
        <v>243</v>
      </c>
      <c r="AU397" s="254" t="s">
        <v>86</v>
      </c>
      <c r="AV397" s="13" t="s">
        <v>86</v>
      </c>
      <c r="AW397" s="13" t="s">
        <v>4</v>
      </c>
      <c r="AX397" s="13" t="s">
        <v>84</v>
      </c>
      <c r="AY397" s="254" t="s">
        <v>235</v>
      </c>
    </row>
    <row r="398" s="2" customFormat="1" ht="16.5" customHeight="1">
      <c r="A398" s="39"/>
      <c r="B398" s="40"/>
      <c r="C398" s="229" t="s">
        <v>769</v>
      </c>
      <c r="D398" s="229" t="s">
        <v>237</v>
      </c>
      <c r="E398" s="230" t="s">
        <v>6674</v>
      </c>
      <c r="F398" s="231" t="s">
        <v>6675</v>
      </c>
      <c r="G398" s="232" t="s">
        <v>240</v>
      </c>
      <c r="H398" s="233">
        <v>2</v>
      </c>
      <c r="I398" s="234"/>
      <c r="J398" s="235">
        <f>ROUND(I398*H398,2)</f>
        <v>0</v>
      </c>
      <c r="K398" s="236"/>
      <c r="L398" s="45"/>
      <c r="M398" s="237" t="s">
        <v>1</v>
      </c>
      <c r="N398" s="238" t="s">
        <v>42</v>
      </c>
      <c r="O398" s="92"/>
      <c r="P398" s="239">
        <f>O398*H398</f>
        <v>0</v>
      </c>
      <c r="Q398" s="239">
        <v>0.00010000000000000001</v>
      </c>
      <c r="R398" s="239">
        <f>Q398*H398</f>
        <v>0.00020000000000000001</v>
      </c>
      <c r="S398" s="239">
        <v>0</v>
      </c>
      <c r="T398" s="240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41" t="s">
        <v>325</v>
      </c>
      <c r="AT398" s="241" t="s">
        <v>237</v>
      </c>
      <c r="AU398" s="241" t="s">
        <v>86</v>
      </c>
      <c r="AY398" s="18" t="s">
        <v>235</v>
      </c>
      <c r="BE398" s="242">
        <f>IF(N398="základní",J398,0)</f>
        <v>0</v>
      </c>
      <c r="BF398" s="242">
        <f>IF(N398="snížená",J398,0)</f>
        <v>0</v>
      </c>
      <c r="BG398" s="242">
        <f>IF(N398="zákl. přenesená",J398,0)</f>
        <v>0</v>
      </c>
      <c r="BH398" s="242">
        <f>IF(N398="sníž. přenesená",J398,0)</f>
        <v>0</v>
      </c>
      <c r="BI398" s="242">
        <f>IF(N398="nulová",J398,0)</f>
        <v>0</v>
      </c>
      <c r="BJ398" s="18" t="s">
        <v>84</v>
      </c>
      <c r="BK398" s="242">
        <f>ROUND(I398*H398,2)</f>
        <v>0</v>
      </c>
      <c r="BL398" s="18" t="s">
        <v>325</v>
      </c>
      <c r="BM398" s="241" t="s">
        <v>6676</v>
      </c>
    </row>
    <row r="399" s="13" customFormat="1">
      <c r="A399" s="13"/>
      <c r="B399" s="243"/>
      <c r="C399" s="244"/>
      <c r="D399" s="245" t="s">
        <v>243</v>
      </c>
      <c r="E399" s="246" t="s">
        <v>1</v>
      </c>
      <c r="F399" s="247" t="s">
        <v>6677</v>
      </c>
      <c r="G399" s="244"/>
      <c r="H399" s="248">
        <v>2</v>
      </c>
      <c r="I399" s="249"/>
      <c r="J399" s="244"/>
      <c r="K399" s="244"/>
      <c r="L399" s="250"/>
      <c r="M399" s="251"/>
      <c r="N399" s="252"/>
      <c r="O399" s="252"/>
      <c r="P399" s="252"/>
      <c r="Q399" s="252"/>
      <c r="R399" s="252"/>
      <c r="S399" s="252"/>
      <c r="T399" s="25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4" t="s">
        <v>243</v>
      </c>
      <c r="AU399" s="254" t="s">
        <v>86</v>
      </c>
      <c r="AV399" s="13" t="s">
        <v>86</v>
      </c>
      <c r="AW399" s="13" t="s">
        <v>32</v>
      </c>
      <c r="AX399" s="13" t="s">
        <v>84</v>
      </c>
      <c r="AY399" s="254" t="s">
        <v>235</v>
      </c>
    </row>
    <row r="400" s="2" customFormat="1" ht="24.15" customHeight="1">
      <c r="A400" s="39"/>
      <c r="B400" s="40"/>
      <c r="C400" s="287" t="s">
        <v>773</v>
      </c>
      <c r="D400" s="287" t="s">
        <v>518</v>
      </c>
      <c r="E400" s="288" t="s">
        <v>6678</v>
      </c>
      <c r="F400" s="289" t="s">
        <v>6679</v>
      </c>
      <c r="G400" s="290" t="s">
        <v>240</v>
      </c>
      <c r="H400" s="291">
        <v>2</v>
      </c>
      <c r="I400" s="292"/>
      <c r="J400" s="293">
        <f>ROUND(I400*H400,2)</f>
        <v>0</v>
      </c>
      <c r="K400" s="294"/>
      <c r="L400" s="295"/>
      <c r="M400" s="296" t="s">
        <v>1</v>
      </c>
      <c r="N400" s="297" t="s">
        <v>42</v>
      </c>
      <c r="O400" s="92"/>
      <c r="P400" s="239">
        <f>O400*H400</f>
        <v>0</v>
      </c>
      <c r="Q400" s="239">
        <v>0.00164</v>
      </c>
      <c r="R400" s="239">
        <f>Q400*H400</f>
        <v>0.0032799999999999999</v>
      </c>
      <c r="S400" s="239">
        <v>0</v>
      </c>
      <c r="T400" s="240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41" t="s">
        <v>421</v>
      </c>
      <c r="AT400" s="241" t="s">
        <v>518</v>
      </c>
      <c r="AU400" s="241" t="s">
        <v>86</v>
      </c>
      <c r="AY400" s="18" t="s">
        <v>235</v>
      </c>
      <c r="BE400" s="242">
        <f>IF(N400="základní",J400,0)</f>
        <v>0</v>
      </c>
      <c r="BF400" s="242">
        <f>IF(N400="snížená",J400,0)</f>
        <v>0</v>
      </c>
      <c r="BG400" s="242">
        <f>IF(N400="zákl. přenesená",J400,0)</f>
        <v>0</v>
      </c>
      <c r="BH400" s="242">
        <f>IF(N400="sníž. přenesená",J400,0)</f>
        <v>0</v>
      </c>
      <c r="BI400" s="242">
        <f>IF(N400="nulová",J400,0)</f>
        <v>0</v>
      </c>
      <c r="BJ400" s="18" t="s">
        <v>84</v>
      </c>
      <c r="BK400" s="242">
        <f>ROUND(I400*H400,2)</f>
        <v>0</v>
      </c>
      <c r="BL400" s="18" t="s">
        <v>325</v>
      </c>
      <c r="BM400" s="241" t="s">
        <v>6680</v>
      </c>
    </row>
    <row r="401" s="2" customFormat="1" ht="24.15" customHeight="1">
      <c r="A401" s="39"/>
      <c r="B401" s="40"/>
      <c r="C401" s="229" t="s">
        <v>777</v>
      </c>
      <c r="D401" s="229" t="s">
        <v>237</v>
      </c>
      <c r="E401" s="230" t="s">
        <v>6681</v>
      </c>
      <c r="F401" s="231" t="s">
        <v>6682</v>
      </c>
      <c r="G401" s="232" t="s">
        <v>240</v>
      </c>
      <c r="H401" s="233">
        <v>2</v>
      </c>
      <c r="I401" s="234"/>
      <c r="J401" s="235">
        <f>ROUND(I401*H401,2)</f>
        <v>0</v>
      </c>
      <c r="K401" s="236"/>
      <c r="L401" s="45"/>
      <c r="M401" s="237" t="s">
        <v>1</v>
      </c>
      <c r="N401" s="238" t="s">
        <v>42</v>
      </c>
      <c r="O401" s="92"/>
      <c r="P401" s="239">
        <f>O401*H401</f>
        <v>0</v>
      </c>
      <c r="Q401" s="239">
        <v>0</v>
      </c>
      <c r="R401" s="239">
        <f>Q401*H401</f>
        <v>0</v>
      </c>
      <c r="S401" s="239">
        <v>0</v>
      </c>
      <c r="T401" s="240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41" t="s">
        <v>325</v>
      </c>
      <c r="AT401" s="241" t="s">
        <v>237</v>
      </c>
      <c r="AU401" s="241" t="s">
        <v>86</v>
      </c>
      <c r="AY401" s="18" t="s">
        <v>235</v>
      </c>
      <c r="BE401" s="242">
        <f>IF(N401="základní",J401,0)</f>
        <v>0</v>
      </c>
      <c r="BF401" s="242">
        <f>IF(N401="snížená",J401,0)</f>
        <v>0</v>
      </c>
      <c r="BG401" s="242">
        <f>IF(N401="zákl. přenesená",J401,0)</f>
        <v>0</v>
      </c>
      <c r="BH401" s="242">
        <f>IF(N401="sníž. přenesená",J401,0)</f>
        <v>0</v>
      </c>
      <c r="BI401" s="242">
        <f>IF(N401="nulová",J401,0)</f>
        <v>0</v>
      </c>
      <c r="BJ401" s="18" t="s">
        <v>84</v>
      </c>
      <c r="BK401" s="242">
        <f>ROUND(I401*H401,2)</f>
        <v>0</v>
      </c>
      <c r="BL401" s="18" t="s">
        <v>325</v>
      </c>
      <c r="BM401" s="241" t="s">
        <v>6683</v>
      </c>
    </row>
    <row r="402" s="13" customFormat="1">
      <c r="A402" s="13"/>
      <c r="B402" s="243"/>
      <c r="C402" s="244"/>
      <c r="D402" s="245" t="s">
        <v>243</v>
      </c>
      <c r="E402" s="246" t="s">
        <v>1</v>
      </c>
      <c r="F402" s="247" t="s">
        <v>6677</v>
      </c>
      <c r="G402" s="244"/>
      <c r="H402" s="248">
        <v>2</v>
      </c>
      <c r="I402" s="249"/>
      <c r="J402" s="244"/>
      <c r="K402" s="244"/>
      <c r="L402" s="250"/>
      <c r="M402" s="251"/>
      <c r="N402" s="252"/>
      <c r="O402" s="252"/>
      <c r="P402" s="252"/>
      <c r="Q402" s="252"/>
      <c r="R402" s="252"/>
      <c r="S402" s="252"/>
      <c r="T402" s="25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4" t="s">
        <v>243</v>
      </c>
      <c r="AU402" s="254" t="s">
        <v>86</v>
      </c>
      <c r="AV402" s="13" t="s">
        <v>86</v>
      </c>
      <c r="AW402" s="13" t="s">
        <v>32</v>
      </c>
      <c r="AX402" s="13" t="s">
        <v>84</v>
      </c>
      <c r="AY402" s="254" t="s">
        <v>235</v>
      </c>
    </row>
    <row r="403" s="2" customFormat="1" ht="24.15" customHeight="1">
      <c r="A403" s="39"/>
      <c r="B403" s="40"/>
      <c r="C403" s="287" t="s">
        <v>782</v>
      </c>
      <c r="D403" s="287" t="s">
        <v>518</v>
      </c>
      <c r="E403" s="288" t="s">
        <v>6684</v>
      </c>
      <c r="F403" s="289" t="s">
        <v>6685</v>
      </c>
      <c r="G403" s="290" t="s">
        <v>240</v>
      </c>
      <c r="H403" s="291">
        <v>2</v>
      </c>
      <c r="I403" s="292"/>
      <c r="J403" s="293">
        <f>ROUND(I403*H403,2)</f>
        <v>0</v>
      </c>
      <c r="K403" s="294"/>
      <c r="L403" s="295"/>
      <c r="M403" s="296" t="s">
        <v>1</v>
      </c>
      <c r="N403" s="297" t="s">
        <v>42</v>
      </c>
      <c r="O403" s="92"/>
      <c r="P403" s="239">
        <f>O403*H403</f>
        <v>0</v>
      </c>
      <c r="Q403" s="239">
        <v>0.00055999999999999995</v>
      </c>
      <c r="R403" s="239">
        <f>Q403*H403</f>
        <v>0.0011199999999999999</v>
      </c>
      <c r="S403" s="239">
        <v>0</v>
      </c>
      <c r="T403" s="240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41" t="s">
        <v>421</v>
      </c>
      <c r="AT403" s="241" t="s">
        <v>518</v>
      </c>
      <c r="AU403" s="241" t="s">
        <v>86</v>
      </c>
      <c r="AY403" s="18" t="s">
        <v>235</v>
      </c>
      <c r="BE403" s="242">
        <f>IF(N403="základní",J403,0)</f>
        <v>0</v>
      </c>
      <c r="BF403" s="242">
        <f>IF(N403="snížená",J403,0)</f>
        <v>0</v>
      </c>
      <c r="BG403" s="242">
        <f>IF(N403="zákl. přenesená",J403,0)</f>
        <v>0</v>
      </c>
      <c r="BH403" s="242">
        <f>IF(N403="sníž. přenesená",J403,0)</f>
        <v>0</v>
      </c>
      <c r="BI403" s="242">
        <f>IF(N403="nulová",J403,0)</f>
        <v>0</v>
      </c>
      <c r="BJ403" s="18" t="s">
        <v>84</v>
      </c>
      <c r="BK403" s="242">
        <f>ROUND(I403*H403,2)</f>
        <v>0</v>
      </c>
      <c r="BL403" s="18" t="s">
        <v>325</v>
      </c>
      <c r="BM403" s="241" t="s">
        <v>6686</v>
      </c>
    </row>
    <row r="404" s="2" customFormat="1" ht="24.15" customHeight="1">
      <c r="A404" s="39"/>
      <c r="B404" s="40"/>
      <c r="C404" s="229" t="s">
        <v>790</v>
      </c>
      <c r="D404" s="229" t="s">
        <v>237</v>
      </c>
      <c r="E404" s="230" t="s">
        <v>959</v>
      </c>
      <c r="F404" s="231" t="s">
        <v>960</v>
      </c>
      <c r="G404" s="232" t="s">
        <v>328</v>
      </c>
      <c r="H404" s="233">
        <v>2.7639999999999998</v>
      </c>
      <c r="I404" s="234"/>
      <c r="J404" s="235">
        <f>ROUND(I404*H404,2)</f>
        <v>0</v>
      </c>
      <c r="K404" s="236"/>
      <c r="L404" s="45"/>
      <c r="M404" s="237" t="s">
        <v>1</v>
      </c>
      <c r="N404" s="238" t="s">
        <v>42</v>
      </c>
      <c r="O404" s="92"/>
      <c r="P404" s="239">
        <f>O404*H404</f>
        <v>0</v>
      </c>
      <c r="Q404" s="239">
        <v>0</v>
      </c>
      <c r="R404" s="239">
        <f>Q404*H404</f>
        <v>0</v>
      </c>
      <c r="S404" s="239">
        <v>0</v>
      </c>
      <c r="T404" s="240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41" t="s">
        <v>325</v>
      </c>
      <c r="AT404" s="241" t="s">
        <v>237</v>
      </c>
      <c r="AU404" s="241" t="s">
        <v>86</v>
      </c>
      <c r="AY404" s="18" t="s">
        <v>235</v>
      </c>
      <c r="BE404" s="242">
        <f>IF(N404="základní",J404,0)</f>
        <v>0</v>
      </c>
      <c r="BF404" s="242">
        <f>IF(N404="snížená",J404,0)</f>
        <v>0</v>
      </c>
      <c r="BG404" s="242">
        <f>IF(N404="zákl. přenesená",J404,0)</f>
        <v>0</v>
      </c>
      <c r="BH404" s="242">
        <f>IF(N404="sníž. přenesená",J404,0)</f>
        <v>0</v>
      </c>
      <c r="BI404" s="242">
        <f>IF(N404="nulová",J404,0)</f>
        <v>0</v>
      </c>
      <c r="BJ404" s="18" t="s">
        <v>84</v>
      </c>
      <c r="BK404" s="242">
        <f>ROUND(I404*H404,2)</f>
        <v>0</v>
      </c>
      <c r="BL404" s="18" t="s">
        <v>325</v>
      </c>
      <c r="BM404" s="241" t="s">
        <v>6687</v>
      </c>
    </row>
    <row r="405" s="12" customFormat="1" ht="22.8" customHeight="1">
      <c r="A405" s="12"/>
      <c r="B405" s="213"/>
      <c r="C405" s="214"/>
      <c r="D405" s="215" t="s">
        <v>76</v>
      </c>
      <c r="E405" s="227" t="s">
        <v>962</v>
      </c>
      <c r="F405" s="227" t="s">
        <v>963</v>
      </c>
      <c r="G405" s="214"/>
      <c r="H405" s="214"/>
      <c r="I405" s="217"/>
      <c r="J405" s="228">
        <f>BK405</f>
        <v>0</v>
      </c>
      <c r="K405" s="214"/>
      <c r="L405" s="219"/>
      <c r="M405" s="220"/>
      <c r="N405" s="221"/>
      <c r="O405" s="221"/>
      <c r="P405" s="222">
        <f>SUM(P406:P465)</f>
        <v>0</v>
      </c>
      <c r="Q405" s="221"/>
      <c r="R405" s="222">
        <f>SUM(R406:R465)</f>
        <v>8.5461825600000001</v>
      </c>
      <c r="S405" s="221"/>
      <c r="T405" s="223">
        <f>SUM(T406:T465)</f>
        <v>0</v>
      </c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R405" s="224" t="s">
        <v>86</v>
      </c>
      <c r="AT405" s="225" t="s">
        <v>76</v>
      </c>
      <c r="AU405" s="225" t="s">
        <v>84</v>
      </c>
      <c r="AY405" s="224" t="s">
        <v>235</v>
      </c>
      <c r="BK405" s="226">
        <f>SUM(BK406:BK465)</f>
        <v>0</v>
      </c>
    </row>
    <row r="406" s="2" customFormat="1" ht="24.15" customHeight="1">
      <c r="A406" s="39"/>
      <c r="B406" s="40"/>
      <c r="C406" s="229" t="s">
        <v>795</v>
      </c>
      <c r="D406" s="229" t="s">
        <v>237</v>
      </c>
      <c r="E406" s="230" t="s">
        <v>6688</v>
      </c>
      <c r="F406" s="231" t="s">
        <v>6689</v>
      </c>
      <c r="G406" s="232" t="s">
        <v>166</v>
      </c>
      <c r="H406" s="233">
        <v>290.5</v>
      </c>
      <c r="I406" s="234"/>
      <c r="J406" s="235">
        <f>ROUND(I406*H406,2)</f>
        <v>0</v>
      </c>
      <c r="K406" s="236"/>
      <c r="L406" s="45"/>
      <c r="M406" s="237" t="s">
        <v>1</v>
      </c>
      <c r="N406" s="238" t="s">
        <v>42</v>
      </c>
      <c r="O406" s="92"/>
      <c r="P406" s="239">
        <f>O406*H406</f>
        <v>0</v>
      </c>
      <c r="Q406" s="239">
        <v>0</v>
      </c>
      <c r="R406" s="239">
        <f>Q406*H406</f>
        <v>0</v>
      </c>
      <c r="S406" s="239">
        <v>0</v>
      </c>
      <c r="T406" s="240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41" t="s">
        <v>325</v>
      </c>
      <c r="AT406" s="241" t="s">
        <v>237</v>
      </c>
      <c r="AU406" s="241" t="s">
        <v>86</v>
      </c>
      <c r="AY406" s="18" t="s">
        <v>235</v>
      </c>
      <c r="BE406" s="242">
        <f>IF(N406="základní",J406,0)</f>
        <v>0</v>
      </c>
      <c r="BF406" s="242">
        <f>IF(N406="snížená",J406,0)</f>
        <v>0</v>
      </c>
      <c r="BG406" s="242">
        <f>IF(N406="zákl. přenesená",J406,0)</f>
        <v>0</v>
      </c>
      <c r="BH406" s="242">
        <f>IF(N406="sníž. přenesená",J406,0)</f>
        <v>0</v>
      </c>
      <c r="BI406" s="242">
        <f>IF(N406="nulová",J406,0)</f>
        <v>0</v>
      </c>
      <c r="BJ406" s="18" t="s">
        <v>84</v>
      </c>
      <c r="BK406" s="242">
        <f>ROUND(I406*H406,2)</f>
        <v>0</v>
      </c>
      <c r="BL406" s="18" t="s">
        <v>325</v>
      </c>
      <c r="BM406" s="241" t="s">
        <v>6690</v>
      </c>
    </row>
    <row r="407" s="15" customFormat="1">
      <c r="A407" s="15"/>
      <c r="B407" s="266"/>
      <c r="C407" s="267"/>
      <c r="D407" s="245" t="s">
        <v>243</v>
      </c>
      <c r="E407" s="268" t="s">
        <v>1</v>
      </c>
      <c r="F407" s="269" t="s">
        <v>6691</v>
      </c>
      <c r="G407" s="267"/>
      <c r="H407" s="268" t="s">
        <v>1</v>
      </c>
      <c r="I407" s="270"/>
      <c r="J407" s="267"/>
      <c r="K407" s="267"/>
      <c r="L407" s="271"/>
      <c r="M407" s="272"/>
      <c r="N407" s="273"/>
      <c r="O407" s="273"/>
      <c r="P407" s="273"/>
      <c r="Q407" s="273"/>
      <c r="R407" s="273"/>
      <c r="S407" s="273"/>
      <c r="T407" s="274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75" t="s">
        <v>243</v>
      </c>
      <c r="AU407" s="275" t="s">
        <v>86</v>
      </c>
      <c r="AV407" s="15" t="s">
        <v>84</v>
      </c>
      <c r="AW407" s="15" t="s">
        <v>32</v>
      </c>
      <c r="AX407" s="15" t="s">
        <v>77</v>
      </c>
      <c r="AY407" s="275" t="s">
        <v>235</v>
      </c>
    </row>
    <row r="408" s="13" customFormat="1">
      <c r="A408" s="13"/>
      <c r="B408" s="243"/>
      <c r="C408" s="244"/>
      <c r="D408" s="245" t="s">
        <v>243</v>
      </c>
      <c r="E408" s="246" t="s">
        <v>1</v>
      </c>
      <c r="F408" s="247" t="s">
        <v>6692</v>
      </c>
      <c r="G408" s="244"/>
      <c r="H408" s="248">
        <v>290.5</v>
      </c>
      <c r="I408" s="249"/>
      <c r="J408" s="244"/>
      <c r="K408" s="244"/>
      <c r="L408" s="250"/>
      <c r="M408" s="251"/>
      <c r="N408" s="252"/>
      <c r="O408" s="252"/>
      <c r="P408" s="252"/>
      <c r="Q408" s="252"/>
      <c r="R408" s="252"/>
      <c r="S408" s="252"/>
      <c r="T408" s="25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4" t="s">
        <v>243</v>
      </c>
      <c r="AU408" s="254" t="s">
        <v>86</v>
      </c>
      <c r="AV408" s="13" t="s">
        <v>86</v>
      </c>
      <c r="AW408" s="13" t="s">
        <v>32</v>
      </c>
      <c r="AX408" s="13" t="s">
        <v>84</v>
      </c>
      <c r="AY408" s="254" t="s">
        <v>235</v>
      </c>
    </row>
    <row r="409" s="2" customFormat="1" ht="24.15" customHeight="1">
      <c r="A409" s="39"/>
      <c r="B409" s="40"/>
      <c r="C409" s="287" t="s">
        <v>799</v>
      </c>
      <c r="D409" s="287" t="s">
        <v>518</v>
      </c>
      <c r="E409" s="288" t="s">
        <v>6693</v>
      </c>
      <c r="F409" s="289" t="s">
        <v>6694</v>
      </c>
      <c r="G409" s="290" t="s">
        <v>166</v>
      </c>
      <c r="H409" s="291">
        <v>305.02499999999998</v>
      </c>
      <c r="I409" s="292"/>
      <c r="J409" s="293">
        <f>ROUND(I409*H409,2)</f>
        <v>0</v>
      </c>
      <c r="K409" s="294"/>
      <c r="L409" s="295"/>
      <c r="M409" s="296" t="s">
        <v>1</v>
      </c>
      <c r="N409" s="297" t="s">
        <v>42</v>
      </c>
      <c r="O409" s="92"/>
      <c r="P409" s="239">
        <f>O409*H409</f>
        <v>0</v>
      </c>
      <c r="Q409" s="239">
        <v>0.0052500000000000003</v>
      </c>
      <c r="R409" s="239">
        <f>Q409*H409</f>
        <v>1.60138125</v>
      </c>
      <c r="S409" s="239">
        <v>0</v>
      </c>
      <c r="T409" s="240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41" t="s">
        <v>421</v>
      </c>
      <c r="AT409" s="241" t="s">
        <v>518</v>
      </c>
      <c r="AU409" s="241" t="s">
        <v>86</v>
      </c>
      <c r="AY409" s="18" t="s">
        <v>235</v>
      </c>
      <c r="BE409" s="242">
        <f>IF(N409="základní",J409,0)</f>
        <v>0</v>
      </c>
      <c r="BF409" s="242">
        <f>IF(N409="snížená",J409,0)</f>
        <v>0</v>
      </c>
      <c r="BG409" s="242">
        <f>IF(N409="zákl. přenesená",J409,0)</f>
        <v>0</v>
      </c>
      <c r="BH409" s="242">
        <f>IF(N409="sníž. přenesená",J409,0)</f>
        <v>0</v>
      </c>
      <c r="BI409" s="242">
        <f>IF(N409="nulová",J409,0)</f>
        <v>0</v>
      </c>
      <c r="BJ409" s="18" t="s">
        <v>84</v>
      </c>
      <c r="BK409" s="242">
        <f>ROUND(I409*H409,2)</f>
        <v>0</v>
      </c>
      <c r="BL409" s="18" t="s">
        <v>325</v>
      </c>
      <c r="BM409" s="241" t="s">
        <v>6695</v>
      </c>
    </row>
    <row r="410" s="13" customFormat="1">
      <c r="A410" s="13"/>
      <c r="B410" s="243"/>
      <c r="C410" s="244"/>
      <c r="D410" s="245" t="s">
        <v>243</v>
      </c>
      <c r="E410" s="244"/>
      <c r="F410" s="247" t="s">
        <v>6696</v>
      </c>
      <c r="G410" s="244"/>
      <c r="H410" s="248">
        <v>305.02499999999998</v>
      </c>
      <c r="I410" s="249"/>
      <c r="J410" s="244"/>
      <c r="K410" s="244"/>
      <c r="L410" s="250"/>
      <c r="M410" s="251"/>
      <c r="N410" s="252"/>
      <c r="O410" s="252"/>
      <c r="P410" s="252"/>
      <c r="Q410" s="252"/>
      <c r="R410" s="252"/>
      <c r="S410" s="252"/>
      <c r="T410" s="25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4" t="s">
        <v>243</v>
      </c>
      <c r="AU410" s="254" t="s">
        <v>86</v>
      </c>
      <c r="AV410" s="13" t="s">
        <v>86</v>
      </c>
      <c r="AW410" s="13" t="s">
        <v>4</v>
      </c>
      <c r="AX410" s="13" t="s">
        <v>84</v>
      </c>
      <c r="AY410" s="254" t="s">
        <v>235</v>
      </c>
    </row>
    <row r="411" s="2" customFormat="1" ht="24.15" customHeight="1">
      <c r="A411" s="39"/>
      <c r="B411" s="40"/>
      <c r="C411" s="229" t="s">
        <v>804</v>
      </c>
      <c r="D411" s="229" t="s">
        <v>237</v>
      </c>
      <c r="E411" s="230" t="s">
        <v>965</v>
      </c>
      <c r="F411" s="231" t="s">
        <v>966</v>
      </c>
      <c r="G411" s="232" t="s">
        <v>166</v>
      </c>
      <c r="H411" s="233">
        <v>106.31</v>
      </c>
      <c r="I411" s="234"/>
      <c r="J411" s="235">
        <f>ROUND(I411*H411,2)</f>
        <v>0</v>
      </c>
      <c r="K411" s="236"/>
      <c r="L411" s="45"/>
      <c r="M411" s="237" t="s">
        <v>1</v>
      </c>
      <c r="N411" s="238" t="s">
        <v>42</v>
      </c>
      <c r="O411" s="92"/>
      <c r="P411" s="239">
        <f>O411*H411</f>
        <v>0</v>
      </c>
      <c r="Q411" s="239">
        <v>0</v>
      </c>
      <c r="R411" s="239">
        <f>Q411*H411</f>
        <v>0</v>
      </c>
      <c r="S411" s="239">
        <v>0</v>
      </c>
      <c r="T411" s="240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41" t="s">
        <v>325</v>
      </c>
      <c r="AT411" s="241" t="s">
        <v>237</v>
      </c>
      <c r="AU411" s="241" t="s">
        <v>86</v>
      </c>
      <c r="AY411" s="18" t="s">
        <v>235</v>
      </c>
      <c r="BE411" s="242">
        <f>IF(N411="základní",J411,0)</f>
        <v>0</v>
      </c>
      <c r="BF411" s="242">
        <f>IF(N411="snížená",J411,0)</f>
        <v>0</v>
      </c>
      <c r="BG411" s="242">
        <f>IF(N411="zákl. přenesená",J411,0)</f>
        <v>0</v>
      </c>
      <c r="BH411" s="242">
        <f>IF(N411="sníž. přenesená",J411,0)</f>
        <v>0</v>
      </c>
      <c r="BI411" s="242">
        <f>IF(N411="nulová",J411,0)</f>
        <v>0</v>
      </c>
      <c r="BJ411" s="18" t="s">
        <v>84</v>
      </c>
      <c r="BK411" s="242">
        <f>ROUND(I411*H411,2)</f>
        <v>0</v>
      </c>
      <c r="BL411" s="18" t="s">
        <v>325</v>
      </c>
      <c r="BM411" s="241" t="s">
        <v>6697</v>
      </c>
    </row>
    <row r="412" s="13" customFormat="1">
      <c r="A412" s="13"/>
      <c r="B412" s="243"/>
      <c r="C412" s="244"/>
      <c r="D412" s="245" t="s">
        <v>243</v>
      </c>
      <c r="E412" s="246" t="s">
        <v>1</v>
      </c>
      <c r="F412" s="247" t="s">
        <v>6698</v>
      </c>
      <c r="G412" s="244"/>
      <c r="H412" s="248">
        <v>84.950000000000003</v>
      </c>
      <c r="I412" s="249"/>
      <c r="J412" s="244"/>
      <c r="K412" s="244"/>
      <c r="L412" s="250"/>
      <c r="M412" s="251"/>
      <c r="N412" s="252"/>
      <c r="O412" s="252"/>
      <c r="P412" s="252"/>
      <c r="Q412" s="252"/>
      <c r="R412" s="252"/>
      <c r="S412" s="252"/>
      <c r="T412" s="25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4" t="s">
        <v>243</v>
      </c>
      <c r="AU412" s="254" t="s">
        <v>86</v>
      </c>
      <c r="AV412" s="13" t="s">
        <v>86</v>
      </c>
      <c r="AW412" s="13" t="s">
        <v>32</v>
      </c>
      <c r="AX412" s="13" t="s">
        <v>77</v>
      </c>
      <c r="AY412" s="254" t="s">
        <v>235</v>
      </c>
    </row>
    <row r="413" s="13" customFormat="1">
      <c r="A413" s="13"/>
      <c r="B413" s="243"/>
      <c r="C413" s="244"/>
      <c r="D413" s="245" t="s">
        <v>243</v>
      </c>
      <c r="E413" s="246" t="s">
        <v>1</v>
      </c>
      <c r="F413" s="247" t="s">
        <v>6699</v>
      </c>
      <c r="G413" s="244"/>
      <c r="H413" s="248">
        <v>21.359999999999999</v>
      </c>
      <c r="I413" s="249"/>
      <c r="J413" s="244"/>
      <c r="K413" s="244"/>
      <c r="L413" s="250"/>
      <c r="M413" s="251"/>
      <c r="N413" s="252"/>
      <c r="O413" s="252"/>
      <c r="P413" s="252"/>
      <c r="Q413" s="252"/>
      <c r="R413" s="252"/>
      <c r="S413" s="252"/>
      <c r="T413" s="25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4" t="s">
        <v>243</v>
      </c>
      <c r="AU413" s="254" t="s">
        <v>86</v>
      </c>
      <c r="AV413" s="13" t="s">
        <v>86</v>
      </c>
      <c r="AW413" s="13" t="s">
        <v>32</v>
      </c>
      <c r="AX413" s="13" t="s">
        <v>77</v>
      </c>
      <c r="AY413" s="254" t="s">
        <v>235</v>
      </c>
    </row>
    <row r="414" s="14" customFormat="1">
      <c r="A414" s="14"/>
      <c r="B414" s="255"/>
      <c r="C414" s="256"/>
      <c r="D414" s="245" t="s">
        <v>243</v>
      </c>
      <c r="E414" s="257" t="s">
        <v>1</v>
      </c>
      <c r="F414" s="258" t="s">
        <v>245</v>
      </c>
      <c r="G414" s="256"/>
      <c r="H414" s="259">
        <v>106.31</v>
      </c>
      <c r="I414" s="260"/>
      <c r="J414" s="256"/>
      <c r="K414" s="256"/>
      <c r="L414" s="261"/>
      <c r="M414" s="262"/>
      <c r="N414" s="263"/>
      <c r="O414" s="263"/>
      <c r="P414" s="263"/>
      <c r="Q414" s="263"/>
      <c r="R414" s="263"/>
      <c r="S414" s="263"/>
      <c r="T414" s="26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65" t="s">
        <v>243</v>
      </c>
      <c r="AU414" s="265" t="s">
        <v>86</v>
      </c>
      <c r="AV414" s="14" t="s">
        <v>241</v>
      </c>
      <c r="AW414" s="14" t="s">
        <v>32</v>
      </c>
      <c r="AX414" s="14" t="s">
        <v>84</v>
      </c>
      <c r="AY414" s="265" t="s">
        <v>235</v>
      </c>
    </row>
    <row r="415" s="2" customFormat="1" ht="24.15" customHeight="1">
      <c r="A415" s="39"/>
      <c r="B415" s="40"/>
      <c r="C415" s="287" t="s">
        <v>811</v>
      </c>
      <c r="D415" s="287" t="s">
        <v>518</v>
      </c>
      <c r="E415" s="288" t="s">
        <v>6700</v>
      </c>
      <c r="F415" s="289" t="s">
        <v>6701</v>
      </c>
      <c r="G415" s="290" t="s">
        <v>166</v>
      </c>
      <c r="H415" s="291">
        <v>89.197999999999993</v>
      </c>
      <c r="I415" s="292"/>
      <c r="J415" s="293">
        <f>ROUND(I415*H415,2)</f>
        <v>0</v>
      </c>
      <c r="K415" s="294"/>
      <c r="L415" s="295"/>
      <c r="M415" s="296" t="s">
        <v>1</v>
      </c>
      <c r="N415" s="297" t="s">
        <v>42</v>
      </c>
      <c r="O415" s="92"/>
      <c r="P415" s="239">
        <f>O415*H415</f>
        <v>0</v>
      </c>
      <c r="Q415" s="239">
        <v>0.00033</v>
      </c>
      <c r="R415" s="239">
        <f>Q415*H415</f>
        <v>0.029435339999999997</v>
      </c>
      <c r="S415" s="239">
        <v>0</v>
      </c>
      <c r="T415" s="240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41" t="s">
        <v>421</v>
      </c>
      <c r="AT415" s="241" t="s">
        <v>518</v>
      </c>
      <c r="AU415" s="241" t="s">
        <v>86</v>
      </c>
      <c r="AY415" s="18" t="s">
        <v>235</v>
      </c>
      <c r="BE415" s="242">
        <f>IF(N415="základní",J415,0)</f>
        <v>0</v>
      </c>
      <c r="BF415" s="242">
        <f>IF(N415="snížená",J415,0)</f>
        <v>0</v>
      </c>
      <c r="BG415" s="242">
        <f>IF(N415="zákl. přenesená",J415,0)</f>
        <v>0</v>
      </c>
      <c r="BH415" s="242">
        <f>IF(N415="sníž. přenesená",J415,0)</f>
        <v>0</v>
      </c>
      <c r="BI415" s="242">
        <f>IF(N415="nulová",J415,0)</f>
        <v>0</v>
      </c>
      <c r="BJ415" s="18" t="s">
        <v>84</v>
      </c>
      <c r="BK415" s="242">
        <f>ROUND(I415*H415,2)</f>
        <v>0</v>
      </c>
      <c r="BL415" s="18" t="s">
        <v>325</v>
      </c>
      <c r="BM415" s="241" t="s">
        <v>6702</v>
      </c>
    </row>
    <row r="416" s="13" customFormat="1">
      <c r="A416" s="13"/>
      <c r="B416" s="243"/>
      <c r="C416" s="244"/>
      <c r="D416" s="245" t="s">
        <v>243</v>
      </c>
      <c r="E416" s="244"/>
      <c r="F416" s="247" t="s">
        <v>6703</v>
      </c>
      <c r="G416" s="244"/>
      <c r="H416" s="248">
        <v>89.197999999999993</v>
      </c>
      <c r="I416" s="249"/>
      <c r="J416" s="244"/>
      <c r="K416" s="244"/>
      <c r="L416" s="250"/>
      <c r="M416" s="251"/>
      <c r="N416" s="252"/>
      <c r="O416" s="252"/>
      <c r="P416" s="252"/>
      <c r="Q416" s="252"/>
      <c r="R416" s="252"/>
      <c r="S416" s="252"/>
      <c r="T416" s="25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4" t="s">
        <v>243</v>
      </c>
      <c r="AU416" s="254" t="s">
        <v>86</v>
      </c>
      <c r="AV416" s="13" t="s">
        <v>86</v>
      </c>
      <c r="AW416" s="13" t="s">
        <v>4</v>
      </c>
      <c r="AX416" s="13" t="s">
        <v>84</v>
      </c>
      <c r="AY416" s="254" t="s">
        <v>235</v>
      </c>
    </row>
    <row r="417" s="2" customFormat="1" ht="24.15" customHeight="1">
      <c r="A417" s="39"/>
      <c r="B417" s="40"/>
      <c r="C417" s="287" t="s">
        <v>816</v>
      </c>
      <c r="D417" s="287" t="s">
        <v>518</v>
      </c>
      <c r="E417" s="288" t="s">
        <v>6704</v>
      </c>
      <c r="F417" s="289" t="s">
        <v>6705</v>
      </c>
      <c r="G417" s="290" t="s">
        <v>166</v>
      </c>
      <c r="H417" s="291">
        <v>22.428000000000001</v>
      </c>
      <c r="I417" s="292"/>
      <c r="J417" s="293">
        <f>ROUND(I417*H417,2)</f>
        <v>0</v>
      </c>
      <c r="K417" s="294"/>
      <c r="L417" s="295"/>
      <c r="M417" s="296" t="s">
        <v>1</v>
      </c>
      <c r="N417" s="297" t="s">
        <v>42</v>
      </c>
      <c r="O417" s="92"/>
      <c r="P417" s="239">
        <f>O417*H417</f>
        <v>0</v>
      </c>
      <c r="Q417" s="239">
        <v>0.00051999999999999995</v>
      </c>
      <c r="R417" s="239">
        <f>Q417*H417</f>
        <v>0.011662559999999999</v>
      </c>
      <c r="S417" s="239">
        <v>0</v>
      </c>
      <c r="T417" s="240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41" t="s">
        <v>421</v>
      </c>
      <c r="AT417" s="241" t="s">
        <v>518</v>
      </c>
      <c r="AU417" s="241" t="s">
        <v>86</v>
      </c>
      <c r="AY417" s="18" t="s">
        <v>235</v>
      </c>
      <c r="BE417" s="242">
        <f>IF(N417="základní",J417,0)</f>
        <v>0</v>
      </c>
      <c r="BF417" s="242">
        <f>IF(N417="snížená",J417,0)</f>
        <v>0</v>
      </c>
      <c r="BG417" s="242">
        <f>IF(N417="zákl. přenesená",J417,0)</f>
        <v>0</v>
      </c>
      <c r="BH417" s="242">
        <f>IF(N417="sníž. přenesená",J417,0)</f>
        <v>0</v>
      </c>
      <c r="BI417" s="242">
        <f>IF(N417="nulová",J417,0)</f>
        <v>0</v>
      </c>
      <c r="BJ417" s="18" t="s">
        <v>84</v>
      </c>
      <c r="BK417" s="242">
        <f>ROUND(I417*H417,2)</f>
        <v>0</v>
      </c>
      <c r="BL417" s="18" t="s">
        <v>325</v>
      </c>
      <c r="BM417" s="241" t="s">
        <v>6706</v>
      </c>
    </row>
    <row r="418" s="13" customFormat="1">
      <c r="A418" s="13"/>
      <c r="B418" s="243"/>
      <c r="C418" s="244"/>
      <c r="D418" s="245" t="s">
        <v>243</v>
      </c>
      <c r="E418" s="244"/>
      <c r="F418" s="247" t="s">
        <v>6707</v>
      </c>
      <c r="G418" s="244"/>
      <c r="H418" s="248">
        <v>22.428000000000001</v>
      </c>
      <c r="I418" s="249"/>
      <c r="J418" s="244"/>
      <c r="K418" s="244"/>
      <c r="L418" s="250"/>
      <c r="M418" s="251"/>
      <c r="N418" s="252"/>
      <c r="O418" s="252"/>
      <c r="P418" s="252"/>
      <c r="Q418" s="252"/>
      <c r="R418" s="252"/>
      <c r="S418" s="252"/>
      <c r="T418" s="25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4" t="s">
        <v>243</v>
      </c>
      <c r="AU418" s="254" t="s">
        <v>86</v>
      </c>
      <c r="AV418" s="13" t="s">
        <v>86</v>
      </c>
      <c r="AW418" s="13" t="s">
        <v>4</v>
      </c>
      <c r="AX418" s="13" t="s">
        <v>84</v>
      </c>
      <c r="AY418" s="254" t="s">
        <v>235</v>
      </c>
    </row>
    <row r="419" s="2" customFormat="1" ht="33" customHeight="1">
      <c r="A419" s="39"/>
      <c r="B419" s="40"/>
      <c r="C419" s="229" t="s">
        <v>820</v>
      </c>
      <c r="D419" s="229" t="s">
        <v>237</v>
      </c>
      <c r="E419" s="230" t="s">
        <v>6708</v>
      </c>
      <c r="F419" s="231" t="s">
        <v>6709</v>
      </c>
      <c r="G419" s="232" t="s">
        <v>166</v>
      </c>
      <c r="H419" s="233">
        <v>267</v>
      </c>
      <c r="I419" s="234"/>
      <c r="J419" s="235">
        <f>ROUND(I419*H419,2)</f>
        <v>0</v>
      </c>
      <c r="K419" s="236"/>
      <c r="L419" s="45"/>
      <c r="M419" s="237" t="s">
        <v>1</v>
      </c>
      <c r="N419" s="238" t="s">
        <v>42</v>
      </c>
      <c r="O419" s="92"/>
      <c r="P419" s="239">
        <f>O419*H419</f>
        <v>0</v>
      </c>
      <c r="Q419" s="239">
        <v>0</v>
      </c>
      <c r="R419" s="239">
        <f>Q419*H419</f>
        <v>0</v>
      </c>
      <c r="S419" s="239">
        <v>0</v>
      </c>
      <c r="T419" s="240">
        <f>S419*H419</f>
        <v>0</v>
      </c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R419" s="241" t="s">
        <v>325</v>
      </c>
      <c r="AT419" s="241" t="s">
        <v>237</v>
      </c>
      <c r="AU419" s="241" t="s">
        <v>86</v>
      </c>
      <c r="AY419" s="18" t="s">
        <v>235</v>
      </c>
      <c r="BE419" s="242">
        <f>IF(N419="základní",J419,0)</f>
        <v>0</v>
      </c>
      <c r="BF419" s="242">
        <f>IF(N419="snížená",J419,0)</f>
        <v>0</v>
      </c>
      <c r="BG419" s="242">
        <f>IF(N419="zákl. přenesená",J419,0)</f>
        <v>0</v>
      </c>
      <c r="BH419" s="242">
        <f>IF(N419="sníž. přenesená",J419,0)</f>
        <v>0</v>
      </c>
      <c r="BI419" s="242">
        <f>IF(N419="nulová",J419,0)</f>
        <v>0</v>
      </c>
      <c r="BJ419" s="18" t="s">
        <v>84</v>
      </c>
      <c r="BK419" s="242">
        <f>ROUND(I419*H419,2)</f>
        <v>0</v>
      </c>
      <c r="BL419" s="18" t="s">
        <v>325</v>
      </c>
      <c r="BM419" s="241" t="s">
        <v>6710</v>
      </c>
    </row>
    <row r="420" s="15" customFormat="1">
      <c r="A420" s="15"/>
      <c r="B420" s="266"/>
      <c r="C420" s="267"/>
      <c r="D420" s="245" t="s">
        <v>243</v>
      </c>
      <c r="E420" s="268" t="s">
        <v>1</v>
      </c>
      <c r="F420" s="269" t="s">
        <v>6711</v>
      </c>
      <c r="G420" s="267"/>
      <c r="H420" s="268" t="s">
        <v>1</v>
      </c>
      <c r="I420" s="270"/>
      <c r="J420" s="267"/>
      <c r="K420" s="267"/>
      <c r="L420" s="271"/>
      <c r="M420" s="272"/>
      <c r="N420" s="273"/>
      <c r="O420" s="273"/>
      <c r="P420" s="273"/>
      <c r="Q420" s="273"/>
      <c r="R420" s="273"/>
      <c r="S420" s="273"/>
      <c r="T420" s="274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75" t="s">
        <v>243</v>
      </c>
      <c r="AU420" s="275" t="s">
        <v>86</v>
      </c>
      <c r="AV420" s="15" t="s">
        <v>84</v>
      </c>
      <c r="AW420" s="15" t="s">
        <v>32</v>
      </c>
      <c r="AX420" s="15" t="s">
        <v>77</v>
      </c>
      <c r="AY420" s="275" t="s">
        <v>235</v>
      </c>
    </row>
    <row r="421" s="13" customFormat="1">
      <c r="A421" s="13"/>
      <c r="B421" s="243"/>
      <c r="C421" s="244"/>
      <c r="D421" s="245" t="s">
        <v>243</v>
      </c>
      <c r="E421" s="246" t="s">
        <v>1</v>
      </c>
      <c r="F421" s="247" t="s">
        <v>6594</v>
      </c>
      <c r="G421" s="244"/>
      <c r="H421" s="248">
        <v>267</v>
      </c>
      <c r="I421" s="249"/>
      <c r="J421" s="244"/>
      <c r="K421" s="244"/>
      <c r="L421" s="250"/>
      <c r="M421" s="251"/>
      <c r="N421" s="252"/>
      <c r="O421" s="252"/>
      <c r="P421" s="252"/>
      <c r="Q421" s="252"/>
      <c r="R421" s="252"/>
      <c r="S421" s="252"/>
      <c r="T421" s="25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4" t="s">
        <v>243</v>
      </c>
      <c r="AU421" s="254" t="s">
        <v>86</v>
      </c>
      <c r="AV421" s="13" t="s">
        <v>86</v>
      </c>
      <c r="AW421" s="13" t="s">
        <v>32</v>
      </c>
      <c r="AX421" s="13" t="s">
        <v>77</v>
      </c>
      <c r="AY421" s="254" t="s">
        <v>235</v>
      </c>
    </row>
    <row r="422" s="14" customFormat="1">
      <c r="A422" s="14"/>
      <c r="B422" s="255"/>
      <c r="C422" s="256"/>
      <c r="D422" s="245" t="s">
        <v>243</v>
      </c>
      <c r="E422" s="257" t="s">
        <v>1</v>
      </c>
      <c r="F422" s="258" t="s">
        <v>245</v>
      </c>
      <c r="G422" s="256"/>
      <c r="H422" s="259">
        <v>267</v>
      </c>
      <c r="I422" s="260"/>
      <c r="J422" s="256"/>
      <c r="K422" s="256"/>
      <c r="L422" s="261"/>
      <c r="M422" s="262"/>
      <c r="N422" s="263"/>
      <c r="O422" s="263"/>
      <c r="P422" s="263"/>
      <c r="Q422" s="263"/>
      <c r="R422" s="263"/>
      <c r="S422" s="263"/>
      <c r="T422" s="26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65" t="s">
        <v>243</v>
      </c>
      <c r="AU422" s="265" t="s">
        <v>86</v>
      </c>
      <c r="AV422" s="14" t="s">
        <v>241</v>
      </c>
      <c r="AW422" s="14" t="s">
        <v>32</v>
      </c>
      <c r="AX422" s="14" t="s">
        <v>84</v>
      </c>
      <c r="AY422" s="265" t="s">
        <v>235</v>
      </c>
    </row>
    <row r="423" s="2" customFormat="1" ht="24.15" customHeight="1">
      <c r="A423" s="39"/>
      <c r="B423" s="40"/>
      <c r="C423" s="287" t="s">
        <v>824</v>
      </c>
      <c r="D423" s="287" t="s">
        <v>518</v>
      </c>
      <c r="E423" s="288" t="s">
        <v>6712</v>
      </c>
      <c r="F423" s="289" t="s">
        <v>6713</v>
      </c>
      <c r="G423" s="290" t="s">
        <v>166</v>
      </c>
      <c r="H423" s="291">
        <v>280.35000000000002</v>
      </c>
      <c r="I423" s="292"/>
      <c r="J423" s="293">
        <f>ROUND(I423*H423,2)</f>
        <v>0</v>
      </c>
      <c r="K423" s="294"/>
      <c r="L423" s="295"/>
      <c r="M423" s="296" t="s">
        <v>1</v>
      </c>
      <c r="N423" s="297" t="s">
        <v>42</v>
      </c>
      <c r="O423" s="92"/>
      <c r="P423" s="239">
        <f>O423*H423</f>
        <v>0</v>
      </c>
      <c r="Q423" s="239">
        <v>0.0028999999999999998</v>
      </c>
      <c r="R423" s="239">
        <f>Q423*H423</f>
        <v>0.81301500000000004</v>
      </c>
      <c r="S423" s="239">
        <v>0</v>
      </c>
      <c r="T423" s="240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41" t="s">
        <v>421</v>
      </c>
      <c r="AT423" s="241" t="s">
        <v>518</v>
      </c>
      <c r="AU423" s="241" t="s">
        <v>86</v>
      </c>
      <c r="AY423" s="18" t="s">
        <v>235</v>
      </c>
      <c r="BE423" s="242">
        <f>IF(N423="základní",J423,0)</f>
        <v>0</v>
      </c>
      <c r="BF423" s="242">
        <f>IF(N423="snížená",J423,0)</f>
        <v>0</v>
      </c>
      <c r="BG423" s="242">
        <f>IF(N423="zákl. přenesená",J423,0)</f>
        <v>0</v>
      </c>
      <c r="BH423" s="242">
        <f>IF(N423="sníž. přenesená",J423,0)</f>
        <v>0</v>
      </c>
      <c r="BI423" s="242">
        <f>IF(N423="nulová",J423,0)</f>
        <v>0</v>
      </c>
      <c r="BJ423" s="18" t="s">
        <v>84</v>
      </c>
      <c r="BK423" s="242">
        <f>ROUND(I423*H423,2)</f>
        <v>0</v>
      </c>
      <c r="BL423" s="18" t="s">
        <v>325</v>
      </c>
      <c r="BM423" s="241" t="s">
        <v>6714</v>
      </c>
    </row>
    <row r="424" s="13" customFormat="1">
      <c r="A424" s="13"/>
      <c r="B424" s="243"/>
      <c r="C424" s="244"/>
      <c r="D424" s="245" t="s">
        <v>243</v>
      </c>
      <c r="E424" s="244"/>
      <c r="F424" s="247" t="s">
        <v>6715</v>
      </c>
      <c r="G424" s="244"/>
      <c r="H424" s="248">
        <v>280.35000000000002</v>
      </c>
      <c r="I424" s="249"/>
      <c r="J424" s="244"/>
      <c r="K424" s="244"/>
      <c r="L424" s="250"/>
      <c r="M424" s="251"/>
      <c r="N424" s="252"/>
      <c r="O424" s="252"/>
      <c r="P424" s="252"/>
      <c r="Q424" s="252"/>
      <c r="R424" s="252"/>
      <c r="S424" s="252"/>
      <c r="T424" s="25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4" t="s">
        <v>243</v>
      </c>
      <c r="AU424" s="254" t="s">
        <v>86</v>
      </c>
      <c r="AV424" s="13" t="s">
        <v>86</v>
      </c>
      <c r="AW424" s="13" t="s">
        <v>4</v>
      </c>
      <c r="AX424" s="13" t="s">
        <v>84</v>
      </c>
      <c r="AY424" s="254" t="s">
        <v>235</v>
      </c>
    </row>
    <row r="425" s="2" customFormat="1" ht="24.15" customHeight="1">
      <c r="A425" s="39"/>
      <c r="B425" s="40"/>
      <c r="C425" s="229" t="s">
        <v>829</v>
      </c>
      <c r="D425" s="229" t="s">
        <v>237</v>
      </c>
      <c r="E425" s="230" t="s">
        <v>6716</v>
      </c>
      <c r="F425" s="231" t="s">
        <v>6717</v>
      </c>
      <c r="G425" s="232" t="s">
        <v>166</v>
      </c>
      <c r="H425" s="233">
        <v>78.533000000000001</v>
      </c>
      <c r="I425" s="234"/>
      <c r="J425" s="235">
        <f>ROUND(I425*H425,2)</f>
        <v>0</v>
      </c>
      <c r="K425" s="236"/>
      <c r="L425" s="45"/>
      <c r="M425" s="237" t="s">
        <v>1</v>
      </c>
      <c r="N425" s="238" t="s">
        <v>42</v>
      </c>
      <c r="O425" s="92"/>
      <c r="P425" s="239">
        <f>O425*H425</f>
        <v>0</v>
      </c>
      <c r="Q425" s="239">
        <v>0.00029999999999999997</v>
      </c>
      <c r="R425" s="239">
        <f>Q425*H425</f>
        <v>0.023559899999999998</v>
      </c>
      <c r="S425" s="239">
        <v>0</v>
      </c>
      <c r="T425" s="240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41" t="s">
        <v>325</v>
      </c>
      <c r="AT425" s="241" t="s">
        <v>237</v>
      </c>
      <c r="AU425" s="241" t="s">
        <v>86</v>
      </c>
      <c r="AY425" s="18" t="s">
        <v>235</v>
      </c>
      <c r="BE425" s="242">
        <f>IF(N425="základní",J425,0)</f>
        <v>0</v>
      </c>
      <c r="BF425" s="242">
        <f>IF(N425="snížená",J425,0)</f>
        <v>0</v>
      </c>
      <c r="BG425" s="242">
        <f>IF(N425="zákl. přenesená",J425,0)</f>
        <v>0</v>
      </c>
      <c r="BH425" s="242">
        <f>IF(N425="sníž. přenesená",J425,0)</f>
        <v>0</v>
      </c>
      <c r="BI425" s="242">
        <f>IF(N425="nulová",J425,0)</f>
        <v>0</v>
      </c>
      <c r="BJ425" s="18" t="s">
        <v>84</v>
      </c>
      <c r="BK425" s="242">
        <f>ROUND(I425*H425,2)</f>
        <v>0</v>
      </c>
      <c r="BL425" s="18" t="s">
        <v>325</v>
      </c>
      <c r="BM425" s="241" t="s">
        <v>6718</v>
      </c>
    </row>
    <row r="426" s="2" customFormat="1" ht="16.5" customHeight="1">
      <c r="A426" s="39"/>
      <c r="B426" s="40"/>
      <c r="C426" s="287" t="s">
        <v>834</v>
      </c>
      <c r="D426" s="287" t="s">
        <v>518</v>
      </c>
      <c r="E426" s="288" t="s">
        <v>6719</v>
      </c>
      <c r="F426" s="289" t="s">
        <v>6720</v>
      </c>
      <c r="G426" s="290" t="s">
        <v>166</v>
      </c>
      <c r="H426" s="291">
        <v>82.459999999999994</v>
      </c>
      <c r="I426" s="292"/>
      <c r="J426" s="293">
        <f>ROUND(I426*H426,2)</f>
        <v>0</v>
      </c>
      <c r="K426" s="294"/>
      <c r="L426" s="295"/>
      <c r="M426" s="296" t="s">
        <v>1</v>
      </c>
      <c r="N426" s="297" t="s">
        <v>42</v>
      </c>
      <c r="O426" s="92"/>
      <c r="P426" s="239">
        <f>O426*H426</f>
        <v>0</v>
      </c>
      <c r="Q426" s="239">
        <v>0.0020999999999999999</v>
      </c>
      <c r="R426" s="239">
        <f>Q426*H426</f>
        <v>0.17316599999999999</v>
      </c>
      <c r="S426" s="239">
        <v>0</v>
      </c>
      <c r="T426" s="240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41" t="s">
        <v>421</v>
      </c>
      <c r="AT426" s="241" t="s">
        <v>518</v>
      </c>
      <c r="AU426" s="241" t="s">
        <v>86</v>
      </c>
      <c r="AY426" s="18" t="s">
        <v>235</v>
      </c>
      <c r="BE426" s="242">
        <f>IF(N426="základní",J426,0)</f>
        <v>0</v>
      </c>
      <c r="BF426" s="242">
        <f>IF(N426="snížená",J426,0)</f>
        <v>0</v>
      </c>
      <c r="BG426" s="242">
        <f>IF(N426="zákl. přenesená",J426,0)</f>
        <v>0</v>
      </c>
      <c r="BH426" s="242">
        <f>IF(N426="sníž. přenesená",J426,0)</f>
        <v>0</v>
      </c>
      <c r="BI426" s="242">
        <f>IF(N426="nulová",J426,0)</f>
        <v>0</v>
      </c>
      <c r="BJ426" s="18" t="s">
        <v>84</v>
      </c>
      <c r="BK426" s="242">
        <f>ROUND(I426*H426,2)</f>
        <v>0</v>
      </c>
      <c r="BL426" s="18" t="s">
        <v>325</v>
      </c>
      <c r="BM426" s="241" t="s">
        <v>6721</v>
      </c>
    </row>
    <row r="427" s="15" customFormat="1">
      <c r="A427" s="15"/>
      <c r="B427" s="266"/>
      <c r="C427" s="267"/>
      <c r="D427" s="245" t="s">
        <v>243</v>
      </c>
      <c r="E427" s="268" t="s">
        <v>1</v>
      </c>
      <c r="F427" s="269" t="s">
        <v>6711</v>
      </c>
      <c r="G427" s="267"/>
      <c r="H427" s="268" t="s">
        <v>1</v>
      </c>
      <c r="I427" s="270"/>
      <c r="J427" s="267"/>
      <c r="K427" s="267"/>
      <c r="L427" s="271"/>
      <c r="M427" s="272"/>
      <c r="N427" s="273"/>
      <c r="O427" s="273"/>
      <c r="P427" s="273"/>
      <c r="Q427" s="273"/>
      <c r="R427" s="273"/>
      <c r="S427" s="273"/>
      <c r="T427" s="274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75" t="s">
        <v>243</v>
      </c>
      <c r="AU427" s="275" t="s">
        <v>86</v>
      </c>
      <c r="AV427" s="15" t="s">
        <v>84</v>
      </c>
      <c r="AW427" s="15" t="s">
        <v>32</v>
      </c>
      <c r="AX427" s="15" t="s">
        <v>77</v>
      </c>
      <c r="AY427" s="275" t="s">
        <v>235</v>
      </c>
    </row>
    <row r="428" s="13" customFormat="1">
      <c r="A428" s="13"/>
      <c r="B428" s="243"/>
      <c r="C428" s="244"/>
      <c r="D428" s="245" t="s">
        <v>243</v>
      </c>
      <c r="E428" s="246" t="s">
        <v>1</v>
      </c>
      <c r="F428" s="247" t="s">
        <v>6722</v>
      </c>
      <c r="G428" s="244"/>
      <c r="H428" s="248">
        <v>49.399999999999999</v>
      </c>
      <c r="I428" s="249"/>
      <c r="J428" s="244"/>
      <c r="K428" s="244"/>
      <c r="L428" s="250"/>
      <c r="M428" s="251"/>
      <c r="N428" s="252"/>
      <c r="O428" s="252"/>
      <c r="P428" s="252"/>
      <c r="Q428" s="252"/>
      <c r="R428" s="252"/>
      <c r="S428" s="252"/>
      <c r="T428" s="25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4" t="s">
        <v>243</v>
      </c>
      <c r="AU428" s="254" t="s">
        <v>86</v>
      </c>
      <c r="AV428" s="13" t="s">
        <v>86</v>
      </c>
      <c r="AW428" s="13" t="s">
        <v>32</v>
      </c>
      <c r="AX428" s="13" t="s">
        <v>77</v>
      </c>
      <c r="AY428" s="254" t="s">
        <v>235</v>
      </c>
    </row>
    <row r="429" s="13" customFormat="1">
      <c r="A429" s="13"/>
      <c r="B429" s="243"/>
      <c r="C429" s="244"/>
      <c r="D429" s="245" t="s">
        <v>243</v>
      </c>
      <c r="E429" s="246" t="s">
        <v>1</v>
      </c>
      <c r="F429" s="247" t="s">
        <v>6723</v>
      </c>
      <c r="G429" s="244"/>
      <c r="H429" s="248">
        <v>29.132999999999999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243</v>
      </c>
      <c r="AU429" s="254" t="s">
        <v>86</v>
      </c>
      <c r="AV429" s="13" t="s">
        <v>86</v>
      </c>
      <c r="AW429" s="13" t="s">
        <v>32</v>
      </c>
      <c r="AX429" s="13" t="s">
        <v>77</v>
      </c>
      <c r="AY429" s="254" t="s">
        <v>235</v>
      </c>
    </row>
    <row r="430" s="14" customFormat="1">
      <c r="A430" s="14"/>
      <c r="B430" s="255"/>
      <c r="C430" s="256"/>
      <c r="D430" s="245" t="s">
        <v>243</v>
      </c>
      <c r="E430" s="257" t="s">
        <v>1</v>
      </c>
      <c r="F430" s="258" t="s">
        <v>245</v>
      </c>
      <c r="G430" s="256"/>
      <c r="H430" s="259">
        <v>78.533000000000001</v>
      </c>
      <c r="I430" s="260"/>
      <c r="J430" s="256"/>
      <c r="K430" s="256"/>
      <c r="L430" s="261"/>
      <c r="M430" s="262"/>
      <c r="N430" s="263"/>
      <c r="O430" s="263"/>
      <c r="P430" s="263"/>
      <c r="Q430" s="263"/>
      <c r="R430" s="263"/>
      <c r="S430" s="263"/>
      <c r="T430" s="26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65" t="s">
        <v>243</v>
      </c>
      <c r="AU430" s="265" t="s">
        <v>86</v>
      </c>
      <c r="AV430" s="14" t="s">
        <v>241</v>
      </c>
      <c r="AW430" s="14" t="s">
        <v>32</v>
      </c>
      <c r="AX430" s="14" t="s">
        <v>84</v>
      </c>
      <c r="AY430" s="265" t="s">
        <v>235</v>
      </c>
    </row>
    <row r="431" s="13" customFormat="1">
      <c r="A431" s="13"/>
      <c r="B431" s="243"/>
      <c r="C431" s="244"/>
      <c r="D431" s="245" t="s">
        <v>243</v>
      </c>
      <c r="E431" s="244"/>
      <c r="F431" s="247" t="s">
        <v>6724</v>
      </c>
      <c r="G431" s="244"/>
      <c r="H431" s="248">
        <v>82.459999999999994</v>
      </c>
      <c r="I431" s="249"/>
      <c r="J431" s="244"/>
      <c r="K431" s="244"/>
      <c r="L431" s="250"/>
      <c r="M431" s="251"/>
      <c r="N431" s="252"/>
      <c r="O431" s="252"/>
      <c r="P431" s="252"/>
      <c r="Q431" s="252"/>
      <c r="R431" s="252"/>
      <c r="S431" s="252"/>
      <c r="T431" s="25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4" t="s">
        <v>243</v>
      </c>
      <c r="AU431" s="254" t="s">
        <v>86</v>
      </c>
      <c r="AV431" s="13" t="s">
        <v>86</v>
      </c>
      <c r="AW431" s="13" t="s">
        <v>4</v>
      </c>
      <c r="AX431" s="13" t="s">
        <v>84</v>
      </c>
      <c r="AY431" s="254" t="s">
        <v>235</v>
      </c>
    </row>
    <row r="432" s="2" customFormat="1" ht="24.15" customHeight="1">
      <c r="A432" s="39"/>
      <c r="B432" s="40"/>
      <c r="C432" s="229" t="s">
        <v>839</v>
      </c>
      <c r="D432" s="229" t="s">
        <v>237</v>
      </c>
      <c r="E432" s="230" t="s">
        <v>6725</v>
      </c>
      <c r="F432" s="231" t="s">
        <v>6726</v>
      </c>
      <c r="G432" s="232" t="s">
        <v>166</v>
      </c>
      <c r="H432" s="233">
        <v>37</v>
      </c>
      <c r="I432" s="234"/>
      <c r="J432" s="235">
        <f>ROUND(I432*H432,2)</f>
        <v>0</v>
      </c>
      <c r="K432" s="236"/>
      <c r="L432" s="45"/>
      <c r="M432" s="237" t="s">
        <v>1</v>
      </c>
      <c r="N432" s="238" t="s">
        <v>42</v>
      </c>
      <c r="O432" s="92"/>
      <c r="P432" s="239">
        <f>O432*H432</f>
        <v>0</v>
      </c>
      <c r="Q432" s="239">
        <v>0.0030000000000000001</v>
      </c>
      <c r="R432" s="239">
        <f>Q432*H432</f>
        <v>0.111</v>
      </c>
      <c r="S432" s="239">
        <v>0</v>
      </c>
      <c r="T432" s="240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41" t="s">
        <v>325</v>
      </c>
      <c r="AT432" s="241" t="s">
        <v>237</v>
      </c>
      <c r="AU432" s="241" t="s">
        <v>86</v>
      </c>
      <c r="AY432" s="18" t="s">
        <v>235</v>
      </c>
      <c r="BE432" s="242">
        <f>IF(N432="základní",J432,0)</f>
        <v>0</v>
      </c>
      <c r="BF432" s="242">
        <f>IF(N432="snížená",J432,0)</f>
        <v>0</v>
      </c>
      <c r="BG432" s="242">
        <f>IF(N432="zákl. přenesená",J432,0)</f>
        <v>0</v>
      </c>
      <c r="BH432" s="242">
        <f>IF(N432="sníž. přenesená",J432,0)</f>
        <v>0</v>
      </c>
      <c r="BI432" s="242">
        <f>IF(N432="nulová",J432,0)</f>
        <v>0</v>
      </c>
      <c r="BJ432" s="18" t="s">
        <v>84</v>
      </c>
      <c r="BK432" s="242">
        <f>ROUND(I432*H432,2)</f>
        <v>0</v>
      </c>
      <c r="BL432" s="18" t="s">
        <v>325</v>
      </c>
      <c r="BM432" s="241" t="s">
        <v>6727</v>
      </c>
    </row>
    <row r="433" s="15" customFormat="1">
      <c r="A433" s="15"/>
      <c r="B433" s="266"/>
      <c r="C433" s="267"/>
      <c r="D433" s="245" t="s">
        <v>243</v>
      </c>
      <c r="E433" s="268" t="s">
        <v>1</v>
      </c>
      <c r="F433" s="269" t="s">
        <v>6504</v>
      </c>
      <c r="G433" s="267"/>
      <c r="H433" s="268" t="s">
        <v>1</v>
      </c>
      <c r="I433" s="270"/>
      <c r="J433" s="267"/>
      <c r="K433" s="267"/>
      <c r="L433" s="271"/>
      <c r="M433" s="272"/>
      <c r="N433" s="273"/>
      <c r="O433" s="273"/>
      <c r="P433" s="273"/>
      <c r="Q433" s="273"/>
      <c r="R433" s="273"/>
      <c r="S433" s="273"/>
      <c r="T433" s="274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75" t="s">
        <v>243</v>
      </c>
      <c r="AU433" s="275" t="s">
        <v>86</v>
      </c>
      <c r="AV433" s="15" t="s">
        <v>84</v>
      </c>
      <c r="AW433" s="15" t="s">
        <v>32</v>
      </c>
      <c r="AX433" s="15" t="s">
        <v>77</v>
      </c>
      <c r="AY433" s="275" t="s">
        <v>235</v>
      </c>
    </row>
    <row r="434" s="13" customFormat="1">
      <c r="A434" s="13"/>
      <c r="B434" s="243"/>
      <c r="C434" s="244"/>
      <c r="D434" s="245" t="s">
        <v>243</v>
      </c>
      <c r="E434" s="246" t="s">
        <v>1</v>
      </c>
      <c r="F434" s="247" t="s">
        <v>6728</v>
      </c>
      <c r="G434" s="244"/>
      <c r="H434" s="248">
        <v>37</v>
      </c>
      <c r="I434" s="249"/>
      <c r="J434" s="244"/>
      <c r="K434" s="244"/>
      <c r="L434" s="250"/>
      <c r="M434" s="251"/>
      <c r="N434" s="252"/>
      <c r="O434" s="252"/>
      <c r="P434" s="252"/>
      <c r="Q434" s="252"/>
      <c r="R434" s="252"/>
      <c r="S434" s="252"/>
      <c r="T434" s="25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4" t="s">
        <v>243</v>
      </c>
      <c r="AU434" s="254" t="s">
        <v>86</v>
      </c>
      <c r="AV434" s="13" t="s">
        <v>86</v>
      </c>
      <c r="AW434" s="13" t="s">
        <v>32</v>
      </c>
      <c r="AX434" s="13" t="s">
        <v>84</v>
      </c>
      <c r="AY434" s="254" t="s">
        <v>235</v>
      </c>
    </row>
    <row r="435" s="2" customFormat="1" ht="16.5" customHeight="1">
      <c r="A435" s="39"/>
      <c r="B435" s="40"/>
      <c r="C435" s="287" t="s">
        <v>845</v>
      </c>
      <c r="D435" s="287" t="s">
        <v>518</v>
      </c>
      <c r="E435" s="288" t="s">
        <v>6729</v>
      </c>
      <c r="F435" s="289" t="s">
        <v>6730</v>
      </c>
      <c r="G435" s="290" t="s">
        <v>166</v>
      </c>
      <c r="H435" s="291">
        <v>38.850000000000001</v>
      </c>
      <c r="I435" s="292"/>
      <c r="J435" s="293">
        <f>ROUND(I435*H435,2)</f>
        <v>0</v>
      </c>
      <c r="K435" s="294"/>
      <c r="L435" s="295"/>
      <c r="M435" s="296" t="s">
        <v>1</v>
      </c>
      <c r="N435" s="297" t="s">
        <v>42</v>
      </c>
      <c r="O435" s="92"/>
      <c r="P435" s="239">
        <f>O435*H435</f>
        <v>0</v>
      </c>
      <c r="Q435" s="239">
        <v>0.00069999999999999999</v>
      </c>
      <c r="R435" s="239">
        <f>Q435*H435</f>
        <v>0.027195</v>
      </c>
      <c r="S435" s="239">
        <v>0</v>
      </c>
      <c r="T435" s="240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41" t="s">
        <v>421</v>
      </c>
      <c r="AT435" s="241" t="s">
        <v>518</v>
      </c>
      <c r="AU435" s="241" t="s">
        <v>86</v>
      </c>
      <c r="AY435" s="18" t="s">
        <v>235</v>
      </c>
      <c r="BE435" s="242">
        <f>IF(N435="základní",J435,0)</f>
        <v>0</v>
      </c>
      <c r="BF435" s="242">
        <f>IF(N435="snížená",J435,0)</f>
        <v>0</v>
      </c>
      <c r="BG435" s="242">
        <f>IF(N435="zákl. přenesená",J435,0)</f>
        <v>0</v>
      </c>
      <c r="BH435" s="242">
        <f>IF(N435="sníž. přenesená",J435,0)</f>
        <v>0</v>
      </c>
      <c r="BI435" s="242">
        <f>IF(N435="nulová",J435,0)</f>
        <v>0</v>
      </c>
      <c r="BJ435" s="18" t="s">
        <v>84</v>
      </c>
      <c r="BK435" s="242">
        <f>ROUND(I435*H435,2)</f>
        <v>0</v>
      </c>
      <c r="BL435" s="18" t="s">
        <v>325</v>
      </c>
      <c r="BM435" s="241" t="s">
        <v>6731</v>
      </c>
    </row>
    <row r="436" s="13" customFormat="1">
      <c r="A436" s="13"/>
      <c r="B436" s="243"/>
      <c r="C436" s="244"/>
      <c r="D436" s="245" t="s">
        <v>243</v>
      </c>
      <c r="E436" s="244"/>
      <c r="F436" s="247" t="s">
        <v>6732</v>
      </c>
      <c r="G436" s="244"/>
      <c r="H436" s="248">
        <v>38.850000000000001</v>
      </c>
      <c r="I436" s="249"/>
      <c r="J436" s="244"/>
      <c r="K436" s="244"/>
      <c r="L436" s="250"/>
      <c r="M436" s="251"/>
      <c r="N436" s="252"/>
      <c r="O436" s="252"/>
      <c r="P436" s="252"/>
      <c r="Q436" s="252"/>
      <c r="R436" s="252"/>
      <c r="S436" s="252"/>
      <c r="T436" s="25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4" t="s">
        <v>243</v>
      </c>
      <c r="AU436" s="254" t="s">
        <v>86</v>
      </c>
      <c r="AV436" s="13" t="s">
        <v>86</v>
      </c>
      <c r="AW436" s="13" t="s">
        <v>4</v>
      </c>
      <c r="AX436" s="13" t="s">
        <v>84</v>
      </c>
      <c r="AY436" s="254" t="s">
        <v>235</v>
      </c>
    </row>
    <row r="437" s="2" customFormat="1" ht="24.15" customHeight="1">
      <c r="A437" s="39"/>
      <c r="B437" s="40"/>
      <c r="C437" s="229" t="s">
        <v>853</v>
      </c>
      <c r="D437" s="229" t="s">
        <v>237</v>
      </c>
      <c r="E437" s="230" t="s">
        <v>6733</v>
      </c>
      <c r="F437" s="231" t="s">
        <v>6734</v>
      </c>
      <c r="G437" s="232" t="s">
        <v>166</v>
      </c>
      <c r="H437" s="233">
        <v>639.24900000000002</v>
      </c>
      <c r="I437" s="234"/>
      <c r="J437" s="235">
        <f>ROUND(I437*H437,2)</f>
        <v>0</v>
      </c>
      <c r="K437" s="236"/>
      <c r="L437" s="45"/>
      <c r="M437" s="237" t="s">
        <v>1</v>
      </c>
      <c r="N437" s="238" t="s">
        <v>42</v>
      </c>
      <c r="O437" s="92"/>
      <c r="P437" s="239">
        <f>O437*H437</f>
        <v>0</v>
      </c>
      <c r="Q437" s="239">
        <v>0.00024000000000000001</v>
      </c>
      <c r="R437" s="239">
        <f>Q437*H437</f>
        <v>0.15341976000000002</v>
      </c>
      <c r="S437" s="239">
        <v>0</v>
      </c>
      <c r="T437" s="240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41" t="s">
        <v>325</v>
      </c>
      <c r="AT437" s="241" t="s">
        <v>237</v>
      </c>
      <c r="AU437" s="241" t="s">
        <v>86</v>
      </c>
      <c r="AY437" s="18" t="s">
        <v>235</v>
      </c>
      <c r="BE437" s="242">
        <f>IF(N437="základní",J437,0)</f>
        <v>0</v>
      </c>
      <c r="BF437" s="242">
        <f>IF(N437="snížená",J437,0)</f>
        <v>0</v>
      </c>
      <c r="BG437" s="242">
        <f>IF(N437="zákl. přenesená",J437,0)</f>
        <v>0</v>
      </c>
      <c r="BH437" s="242">
        <f>IF(N437="sníž. přenesená",J437,0)</f>
        <v>0</v>
      </c>
      <c r="BI437" s="242">
        <f>IF(N437="nulová",J437,0)</f>
        <v>0</v>
      </c>
      <c r="BJ437" s="18" t="s">
        <v>84</v>
      </c>
      <c r="BK437" s="242">
        <f>ROUND(I437*H437,2)</f>
        <v>0</v>
      </c>
      <c r="BL437" s="18" t="s">
        <v>325</v>
      </c>
      <c r="BM437" s="241" t="s">
        <v>6735</v>
      </c>
    </row>
    <row r="438" s="15" customFormat="1">
      <c r="A438" s="15"/>
      <c r="B438" s="266"/>
      <c r="C438" s="267"/>
      <c r="D438" s="245" t="s">
        <v>243</v>
      </c>
      <c r="E438" s="268" t="s">
        <v>1</v>
      </c>
      <c r="F438" s="269" t="s">
        <v>6691</v>
      </c>
      <c r="G438" s="267"/>
      <c r="H438" s="268" t="s">
        <v>1</v>
      </c>
      <c r="I438" s="270"/>
      <c r="J438" s="267"/>
      <c r="K438" s="267"/>
      <c r="L438" s="271"/>
      <c r="M438" s="272"/>
      <c r="N438" s="273"/>
      <c r="O438" s="273"/>
      <c r="P438" s="273"/>
      <c r="Q438" s="273"/>
      <c r="R438" s="273"/>
      <c r="S438" s="273"/>
      <c r="T438" s="274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75" t="s">
        <v>243</v>
      </c>
      <c r="AU438" s="275" t="s">
        <v>86</v>
      </c>
      <c r="AV438" s="15" t="s">
        <v>84</v>
      </c>
      <c r="AW438" s="15" t="s">
        <v>32</v>
      </c>
      <c r="AX438" s="15" t="s">
        <v>77</v>
      </c>
      <c r="AY438" s="275" t="s">
        <v>235</v>
      </c>
    </row>
    <row r="439" s="13" customFormat="1">
      <c r="A439" s="13"/>
      <c r="B439" s="243"/>
      <c r="C439" s="244"/>
      <c r="D439" s="245" t="s">
        <v>243</v>
      </c>
      <c r="E439" s="246" t="s">
        <v>1</v>
      </c>
      <c r="F439" s="247" t="s">
        <v>6736</v>
      </c>
      <c r="G439" s="244"/>
      <c r="H439" s="248">
        <v>40.310000000000002</v>
      </c>
      <c r="I439" s="249"/>
      <c r="J439" s="244"/>
      <c r="K439" s="244"/>
      <c r="L439" s="250"/>
      <c r="M439" s="251"/>
      <c r="N439" s="252"/>
      <c r="O439" s="252"/>
      <c r="P439" s="252"/>
      <c r="Q439" s="252"/>
      <c r="R439" s="252"/>
      <c r="S439" s="252"/>
      <c r="T439" s="25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4" t="s">
        <v>243</v>
      </c>
      <c r="AU439" s="254" t="s">
        <v>86</v>
      </c>
      <c r="AV439" s="13" t="s">
        <v>86</v>
      </c>
      <c r="AW439" s="13" t="s">
        <v>32</v>
      </c>
      <c r="AX439" s="13" t="s">
        <v>77</v>
      </c>
      <c r="AY439" s="254" t="s">
        <v>235</v>
      </c>
    </row>
    <row r="440" s="13" customFormat="1">
      <c r="A440" s="13"/>
      <c r="B440" s="243"/>
      <c r="C440" s="244"/>
      <c r="D440" s="245" t="s">
        <v>243</v>
      </c>
      <c r="E440" s="246" t="s">
        <v>1</v>
      </c>
      <c r="F440" s="247" t="s">
        <v>6737</v>
      </c>
      <c r="G440" s="244"/>
      <c r="H440" s="248">
        <v>9.4499999999999993</v>
      </c>
      <c r="I440" s="249"/>
      <c r="J440" s="244"/>
      <c r="K440" s="244"/>
      <c r="L440" s="250"/>
      <c r="M440" s="251"/>
      <c r="N440" s="252"/>
      <c r="O440" s="252"/>
      <c r="P440" s="252"/>
      <c r="Q440" s="252"/>
      <c r="R440" s="252"/>
      <c r="S440" s="252"/>
      <c r="T440" s="25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4" t="s">
        <v>243</v>
      </c>
      <c r="AU440" s="254" t="s">
        <v>86</v>
      </c>
      <c r="AV440" s="13" t="s">
        <v>86</v>
      </c>
      <c r="AW440" s="13" t="s">
        <v>32</v>
      </c>
      <c r="AX440" s="13" t="s">
        <v>77</v>
      </c>
      <c r="AY440" s="254" t="s">
        <v>235</v>
      </c>
    </row>
    <row r="441" s="13" customFormat="1">
      <c r="A441" s="13"/>
      <c r="B441" s="243"/>
      <c r="C441" s="244"/>
      <c r="D441" s="245" t="s">
        <v>243</v>
      </c>
      <c r="E441" s="246" t="s">
        <v>1</v>
      </c>
      <c r="F441" s="247" t="s">
        <v>6738</v>
      </c>
      <c r="G441" s="244"/>
      <c r="H441" s="248">
        <v>7.5599999999999996</v>
      </c>
      <c r="I441" s="249"/>
      <c r="J441" s="244"/>
      <c r="K441" s="244"/>
      <c r="L441" s="250"/>
      <c r="M441" s="251"/>
      <c r="N441" s="252"/>
      <c r="O441" s="252"/>
      <c r="P441" s="252"/>
      <c r="Q441" s="252"/>
      <c r="R441" s="252"/>
      <c r="S441" s="252"/>
      <c r="T441" s="25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4" t="s">
        <v>243</v>
      </c>
      <c r="AU441" s="254" t="s">
        <v>86</v>
      </c>
      <c r="AV441" s="13" t="s">
        <v>86</v>
      </c>
      <c r="AW441" s="13" t="s">
        <v>32</v>
      </c>
      <c r="AX441" s="13" t="s">
        <v>77</v>
      </c>
      <c r="AY441" s="254" t="s">
        <v>235</v>
      </c>
    </row>
    <row r="442" s="13" customFormat="1">
      <c r="A442" s="13"/>
      <c r="B442" s="243"/>
      <c r="C442" s="244"/>
      <c r="D442" s="245" t="s">
        <v>243</v>
      </c>
      <c r="E442" s="246" t="s">
        <v>1</v>
      </c>
      <c r="F442" s="247" t="s">
        <v>6739</v>
      </c>
      <c r="G442" s="244"/>
      <c r="H442" s="248">
        <v>117.70999999999999</v>
      </c>
      <c r="I442" s="249"/>
      <c r="J442" s="244"/>
      <c r="K442" s="244"/>
      <c r="L442" s="250"/>
      <c r="M442" s="251"/>
      <c r="N442" s="252"/>
      <c r="O442" s="252"/>
      <c r="P442" s="252"/>
      <c r="Q442" s="252"/>
      <c r="R442" s="252"/>
      <c r="S442" s="252"/>
      <c r="T442" s="25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4" t="s">
        <v>243</v>
      </c>
      <c r="AU442" s="254" t="s">
        <v>86</v>
      </c>
      <c r="AV442" s="13" t="s">
        <v>86</v>
      </c>
      <c r="AW442" s="13" t="s">
        <v>32</v>
      </c>
      <c r="AX442" s="13" t="s">
        <v>77</v>
      </c>
      <c r="AY442" s="254" t="s">
        <v>235</v>
      </c>
    </row>
    <row r="443" s="13" customFormat="1">
      <c r="A443" s="13"/>
      <c r="B443" s="243"/>
      <c r="C443" s="244"/>
      <c r="D443" s="245" t="s">
        <v>243</v>
      </c>
      <c r="E443" s="246" t="s">
        <v>1</v>
      </c>
      <c r="F443" s="247" t="s">
        <v>6740</v>
      </c>
      <c r="G443" s="244"/>
      <c r="H443" s="248">
        <v>11.718999999999999</v>
      </c>
      <c r="I443" s="249"/>
      <c r="J443" s="244"/>
      <c r="K443" s="244"/>
      <c r="L443" s="250"/>
      <c r="M443" s="251"/>
      <c r="N443" s="252"/>
      <c r="O443" s="252"/>
      <c r="P443" s="252"/>
      <c r="Q443" s="252"/>
      <c r="R443" s="252"/>
      <c r="S443" s="252"/>
      <c r="T443" s="25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4" t="s">
        <v>243</v>
      </c>
      <c r="AU443" s="254" t="s">
        <v>86</v>
      </c>
      <c r="AV443" s="13" t="s">
        <v>86</v>
      </c>
      <c r="AW443" s="13" t="s">
        <v>32</v>
      </c>
      <c r="AX443" s="13" t="s">
        <v>77</v>
      </c>
      <c r="AY443" s="254" t="s">
        <v>235</v>
      </c>
    </row>
    <row r="444" s="13" customFormat="1">
      <c r="A444" s="13"/>
      <c r="B444" s="243"/>
      <c r="C444" s="244"/>
      <c r="D444" s="245" t="s">
        <v>243</v>
      </c>
      <c r="E444" s="246" t="s">
        <v>1</v>
      </c>
      <c r="F444" s="247" t="s">
        <v>6741</v>
      </c>
      <c r="G444" s="244"/>
      <c r="H444" s="248">
        <v>452.5</v>
      </c>
      <c r="I444" s="249"/>
      <c r="J444" s="244"/>
      <c r="K444" s="244"/>
      <c r="L444" s="250"/>
      <c r="M444" s="251"/>
      <c r="N444" s="252"/>
      <c r="O444" s="252"/>
      <c r="P444" s="252"/>
      <c r="Q444" s="252"/>
      <c r="R444" s="252"/>
      <c r="S444" s="252"/>
      <c r="T444" s="25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4" t="s">
        <v>243</v>
      </c>
      <c r="AU444" s="254" t="s">
        <v>86</v>
      </c>
      <c r="AV444" s="13" t="s">
        <v>86</v>
      </c>
      <c r="AW444" s="13" t="s">
        <v>32</v>
      </c>
      <c r="AX444" s="13" t="s">
        <v>77</v>
      </c>
      <c r="AY444" s="254" t="s">
        <v>235</v>
      </c>
    </row>
    <row r="445" s="14" customFormat="1">
      <c r="A445" s="14"/>
      <c r="B445" s="255"/>
      <c r="C445" s="256"/>
      <c r="D445" s="245" t="s">
        <v>243</v>
      </c>
      <c r="E445" s="257" t="s">
        <v>1</v>
      </c>
      <c r="F445" s="258" t="s">
        <v>245</v>
      </c>
      <c r="G445" s="256"/>
      <c r="H445" s="259">
        <v>639.24900000000002</v>
      </c>
      <c r="I445" s="260"/>
      <c r="J445" s="256"/>
      <c r="K445" s="256"/>
      <c r="L445" s="261"/>
      <c r="M445" s="262"/>
      <c r="N445" s="263"/>
      <c r="O445" s="263"/>
      <c r="P445" s="263"/>
      <c r="Q445" s="263"/>
      <c r="R445" s="263"/>
      <c r="S445" s="263"/>
      <c r="T445" s="26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65" t="s">
        <v>243</v>
      </c>
      <c r="AU445" s="265" t="s">
        <v>86</v>
      </c>
      <c r="AV445" s="14" t="s">
        <v>241</v>
      </c>
      <c r="AW445" s="14" t="s">
        <v>32</v>
      </c>
      <c r="AX445" s="14" t="s">
        <v>84</v>
      </c>
      <c r="AY445" s="265" t="s">
        <v>235</v>
      </c>
    </row>
    <row r="446" s="2" customFormat="1" ht="24.15" customHeight="1">
      <c r="A446" s="39"/>
      <c r="B446" s="40"/>
      <c r="C446" s="287" t="s">
        <v>858</v>
      </c>
      <c r="D446" s="287" t="s">
        <v>518</v>
      </c>
      <c r="E446" s="288" t="s">
        <v>6693</v>
      </c>
      <c r="F446" s="289" t="s">
        <v>6694</v>
      </c>
      <c r="G446" s="290" t="s">
        <v>166</v>
      </c>
      <c r="H446" s="291">
        <v>671.21100000000001</v>
      </c>
      <c r="I446" s="292"/>
      <c r="J446" s="293">
        <f>ROUND(I446*H446,2)</f>
        <v>0</v>
      </c>
      <c r="K446" s="294"/>
      <c r="L446" s="295"/>
      <c r="M446" s="296" t="s">
        <v>1</v>
      </c>
      <c r="N446" s="297" t="s">
        <v>42</v>
      </c>
      <c r="O446" s="92"/>
      <c r="P446" s="239">
        <f>O446*H446</f>
        <v>0</v>
      </c>
      <c r="Q446" s="239">
        <v>0.0052500000000000003</v>
      </c>
      <c r="R446" s="239">
        <f>Q446*H446</f>
        <v>3.5238577500000003</v>
      </c>
      <c r="S446" s="239">
        <v>0</v>
      </c>
      <c r="T446" s="240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41" t="s">
        <v>421</v>
      </c>
      <c r="AT446" s="241" t="s">
        <v>518</v>
      </c>
      <c r="AU446" s="241" t="s">
        <v>86</v>
      </c>
      <c r="AY446" s="18" t="s">
        <v>235</v>
      </c>
      <c r="BE446" s="242">
        <f>IF(N446="základní",J446,0)</f>
        <v>0</v>
      </c>
      <c r="BF446" s="242">
        <f>IF(N446="snížená",J446,0)</f>
        <v>0</v>
      </c>
      <c r="BG446" s="242">
        <f>IF(N446="zákl. přenesená",J446,0)</f>
        <v>0</v>
      </c>
      <c r="BH446" s="242">
        <f>IF(N446="sníž. přenesená",J446,0)</f>
        <v>0</v>
      </c>
      <c r="BI446" s="242">
        <f>IF(N446="nulová",J446,0)</f>
        <v>0</v>
      </c>
      <c r="BJ446" s="18" t="s">
        <v>84</v>
      </c>
      <c r="BK446" s="242">
        <f>ROUND(I446*H446,2)</f>
        <v>0</v>
      </c>
      <c r="BL446" s="18" t="s">
        <v>325</v>
      </c>
      <c r="BM446" s="241" t="s">
        <v>6742</v>
      </c>
    </row>
    <row r="447" s="13" customFormat="1">
      <c r="A447" s="13"/>
      <c r="B447" s="243"/>
      <c r="C447" s="244"/>
      <c r="D447" s="245" t="s">
        <v>243</v>
      </c>
      <c r="E447" s="244"/>
      <c r="F447" s="247" t="s">
        <v>6743</v>
      </c>
      <c r="G447" s="244"/>
      <c r="H447" s="248">
        <v>671.21100000000001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243</v>
      </c>
      <c r="AU447" s="254" t="s">
        <v>86</v>
      </c>
      <c r="AV447" s="13" t="s">
        <v>86</v>
      </c>
      <c r="AW447" s="13" t="s">
        <v>4</v>
      </c>
      <c r="AX447" s="13" t="s">
        <v>84</v>
      </c>
      <c r="AY447" s="254" t="s">
        <v>235</v>
      </c>
    </row>
    <row r="448" s="2" customFormat="1" ht="37.8" customHeight="1">
      <c r="A448" s="39"/>
      <c r="B448" s="40"/>
      <c r="C448" s="229" t="s">
        <v>864</v>
      </c>
      <c r="D448" s="229" t="s">
        <v>237</v>
      </c>
      <c r="E448" s="230" t="s">
        <v>981</v>
      </c>
      <c r="F448" s="231" t="s">
        <v>982</v>
      </c>
      <c r="G448" s="232" t="s">
        <v>166</v>
      </c>
      <c r="H448" s="233">
        <v>316</v>
      </c>
      <c r="I448" s="234"/>
      <c r="J448" s="235">
        <f>ROUND(I448*H448,2)</f>
        <v>0</v>
      </c>
      <c r="K448" s="236"/>
      <c r="L448" s="45"/>
      <c r="M448" s="237" t="s">
        <v>1</v>
      </c>
      <c r="N448" s="238" t="s">
        <v>42</v>
      </c>
      <c r="O448" s="92"/>
      <c r="P448" s="239">
        <f>O448*H448</f>
        <v>0</v>
      </c>
      <c r="Q448" s="239">
        <v>0.00012</v>
      </c>
      <c r="R448" s="239">
        <f>Q448*H448</f>
        <v>0.037920000000000002</v>
      </c>
      <c r="S448" s="239">
        <v>0</v>
      </c>
      <c r="T448" s="240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41" t="s">
        <v>325</v>
      </c>
      <c r="AT448" s="241" t="s">
        <v>237</v>
      </c>
      <c r="AU448" s="241" t="s">
        <v>86</v>
      </c>
      <c r="AY448" s="18" t="s">
        <v>235</v>
      </c>
      <c r="BE448" s="242">
        <f>IF(N448="základní",J448,0)</f>
        <v>0</v>
      </c>
      <c r="BF448" s="242">
        <f>IF(N448="snížená",J448,0)</f>
        <v>0</v>
      </c>
      <c r="BG448" s="242">
        <f>IF(N448="zákl. přenesená",J448,0)</f>
        <v>0</v>
      </c>
      <c r="BH448" s="242">
        <f>IF(N448="sníž. přenesená",J448,0)</f>
        <v>0</v>
      </c>
      <c r="BI448" s="242">
        <f>IF(N448="nulová",J448,0)</f>
        <v>0</v>
      </c>
      <c r="BJ448" s="18" t="s">
        <v>84</v>
      </c>
      <c r="BK448" s="242">
        <f>ROUND(I448*H448,2)</f>
        <v>0</v>
      </c>
      <c r="BL448" s="18" t="s">
        <v>325</v>
      </c>
      <c r="BM448" s="241" t="s">
        <v>6744</v>
      </c>
    </row>
    <row r="449" s="2" customFormat="1" ht="24.15" customHeight="1">
      <c r="A449" s="39"/>
      <c r="B449" s="40"/>
      <c r="C449" s="287" t="s">
        <v>870</v>
      </c>
      <c r="D449" s="287" t="s">
        <v>518</v>
      </c>
      <c r="E449" s="288" t="s">
        <v>985</v>
      </c>
      <c r="F449" s="289" t="s">
        <v>986</v>
      </c>
      <c r="G449" s="290" t="s">
        <v>166</v>
      </c>
      <c r="H449" s="291">
        <v>165.90000000000001</v>
      </c>
      <c r="I449" s="292"/>
      <c r="J449" s="293">
        <f>ROUND(I449*H449,2)</f>
        <v>0</v>
      </c>
      <c r="K449" s="294"/>
      <c r="L449" s="295"/>
      <c r="M449" s="296" t="s">
        <v>1</v>
      </c>
      <c r="N449" s="297" t="s">
        <v>42</v>
      </c>
      <c r="O449" s="92"/>
      <c r="P449" s="239">
        <f>O449*H449</f>
        <v>0</v>
      </c>
      <c r="Q449" s="239">
        <v>0.0064999999999999997</v>
      </c>
      <c r="R449" s="239">
        <f>Q449*H449</f>
        <v>1.0783499999999999</v>
      </c>
      <c r="S449" s="239">
        <v>0</v>
      </c>
      <c r="T449" s="240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41" t="s">
        <v>421</v>
      </c>
      <c r="AT449" s="241" t="s">
        <v>518</v>
      </c>
      <c r="AU449" s="241" t="s">
        <v>86</v>
      </c>
      <c r="AY449" s="18" t="s">
        <v>235</v>
      </c>
      <c r="BE449" s="242">
        <f>IF(N449="základní",J449,0)</f>
        <v>0</v>
      </c>
      <c r="BF449" s="242">
        <f>IF(N449="snížená",J449,0)</f>
        <v>0</v>
      </c>
      <c r="BG449" s="242">
        <f>IF(N449="zákl. přenesená",J449,0)</f>
        <v>0</v>
      </c>
      <c r="BH449" s="242">
        <f>IF(N449="sníž. přenesená",J449,0)</f>
        <v>0</v>
      </c>
      <c r="BI449" s="242">
        <f>IF(N449="nulová",J449,0)</f>
        <v>0</v>
      </c>
      <c r="BJ449" s="18" t="s">
        <v>84</v>
      </c>
      <c r="BK449" s="242">
        <f>ROUND(I449*H449,2)</f>
        <v>0</v>
      </c>
      <c r="BL449" s="18" t="s">
        <v>325</v>
      </c>
      <c r="BM449" s="241" t="s">
        <v>6745</v>
      </c>
    </row>
    <row r="450" s="15" customFormat="1">
      <c r="A450" s="15"/>
      <c r="B450" s="266"/>
      <c r="C450" s="267"/>
      <c r="D450" s="245" t="s">
        <v>243</v>
      </c>
      <c r="E450" s="268" t="s">
        <v>1</v>
      </c>
      <c r="F450" s="269" t="s">
        <v>904</v>
      </c>
      <c r="G450" s="267"/>
      <c r="H450" s="268" t="s">
        <v>1</v>
      </c>
      <c r="I450" s="270"/>
      <c r="J450" s="267"/>
      <c r="K450" s="267"/>
      <c r="L450" s="271"/>
      <c r="M450" s="272"/>
      <c r="N450" s="273"/>
      <c r="O450" s="273"/>
      <c r="P450" s="273"/>
      <c r="Q450" s="273"/>
      <c r="R450" s="273"/>
      <c r="S450" s="273"/>
      <c r="T450" s="274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75" t="s">
        <v>243</v>
      </c>
      <c r="AU450" s="275" t="s">
        <v>86</v>
      </c>
      <c r="AV450" s="15" t="s">
        <v>84</v>
      </c>
      <c r="AW450" s="15" t="s">
        <v>32</v>
      </c>
      <c r="AX450" s="15" t="s">
        <v>77</v>
      </c>
      <c r="AY450" s="275" t="s">
        <v>235</v>
      </c>
    </row>
    <row r="451" s="13" customFormat="1">
      <c r="A451" s="13"/>
      <c r="B451" s="243"/>
      <c r="C451" s="244"/>
      <c r="D451" s="245" t="s">
        <v>243</v>
      </c>
      <c r="E451" s="246" t="s">
        <v>1</v>
      </c>
      <c r="F451" s="247" t="s">
        <v>6631</v>
      </c>
      <c r="G451" s="244"/>
      <c r="H451" s="248">
        <v>158</v>
      </c>
      <c r="I451" s="249"/>
      <c r="J451" s="244"/>
      <c r="K451" s="244"/>
      <c r="L451" s="250"/>
      <c r="M451" s="251"/>
      <c r="N451" s="252"/>
      <c r="O451" s="252"/>
      <c r="P451" s="252"/>
      <c r="Q451" s="252"/>
      <c r="R451" s="252"/>
      <c r="S451" s="252"/>
      <c r="T451" s="25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4" t="s">
        <v>243</v>
      </c>
      <c r="AU451" s="254" t="s">
        <v>86</v>
      </c>
      <c r="AV451" s="13" t="s">
        <v>86</v>
      </c>
      <c r="AW451" s="13" t="s">
        <v>32</v>
      </c>
      <c r="AX451" s="13" t="s">
        <v>77</v>
      </c>
      <c r="AY451" s="254" t="s">
        <v>235</v>
      </c>
    </row>
    <row r="452" s="14" customFormat="1">
      <c r="A452" s="14"/>
      <c r="B452" s="255"/>
      <c r="C452" s="256"/>
      <c r="D452" s="245" t="s">
        <v>243</v>
      </c>
      <c r="E452" s="257" t="s">
        <v>1</v>
      </c>
      <c r="F452" s="258" t="s">
        <v>245</v>
      </c>
      <c r="G452" s="256"/>
      <c r="H452" s="259">
        <v>158</v>
      </c>
      <c r="I452" s="260"/>
      <c r="J452" s="256"/>
      <c r="K452" s="256"/>
      <c r="L452" s="261"/>
      <c r="M452" s="262"/>
      <c r="N452" s="263"/>
      <c r="O452" s="263"/>
      <c r="P452" s="263"/>
      <c r="Q452" s="263"/>
      <c r="R452" s="263"/>
      <c r="S452" s="263"/>
      <c r="T452" s="26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65" t="s">
        <v>243</v>
      </c>
      <c r="AU452" s="265" t="s">
        <v>86</v>
      </c>
      <c r="AV452" s="14" t="s">
        <v>241</v>
      </c>
      <c r="AW452" s="14" t="s">
        <v>32</v>
      </c>
      <c r="AX452" s="14" t="s">
        <v>84</v>
      </c>
      <c r="AY452" s="265" t="s">
        <v>235</v>
      </c>
    </row>
    <row r="453" s="13" customFormat="1">
      <c r="A453" s="13"/>
      <c r="B453" s="243"/>
      <c r="C453" s="244"/>
      <c r="D453" s="245" t="s">
        <v>243</v>
      </c>
      <c r="E453" s="244"/>
      <c r="F453" s="247" t="s">
        <v>6746</v>
      </c>
      <c r="G453" s="244"/>
      <c r="H453" s="248">
        <v>165.90000000000001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243</v>
      </c>
      <c r="AU453" s="254" t="s">
        <v>86</v>
      </c>
      <c r="AV453" s="13" t="s">
        <v>86</v>
      </c>
      <c r="AW453" s="13" t="s">
        <v>4</v>
      </c>
      <c r="AX453" s="13" t="s">
        <v>84</v>
      </c>
      <c r="AY453" s="254" t="s">
        <v>235</v>
      </c>
    </row>
    <row r="454" s="2" customFormat="1" ht="24.15" customHeight="1">
      <c r="A454" s="39"/>
      <c r="B454" s="40"/>
      <c r="C454" s="287" t="s">
        <v>873</v>
      </c>
      <c r="D454" s="287" t="s">
        <v>518</v>
      </c>
      <c r="E454" s="288" t="s">
        <v>991</v>
      </c>
      <c r="F454" s="289" t="s">
        <v>992</v>
      </c>
      <c r="G454" s="290" t="s">
        <v>166</v>
      </c>
      <c r="H454" s="291">
        <v>165.90000000000001</v>
      </c>
      <c r="I454" s="292"/>
      <c r="J454" s="293">
        <f>ROUND(I454*H454,2)</f>
        <v>0</v>
      </c>
      <c r="K454" s="294"/>
      <c r="L454" s="295"/>
      <c r="M454" s="296" t="s">
        <v>1</v>
      </c>
      <c r="N454" s="297" t="s">
        <v>42</v>
      </c>
      <c r="O454" s="92"/>
      <c r="P454" s="239">
        <f>O454*H454</f>
        <v>0</v>
      </c>
      <c r="Q454" s="239">
        <v>0.0035000000000000001</v>
      </c>
      <c r="R454" s="239">
        <f>Q454*H454</f>
        <v>0.58065</v>
      </c>
      <c r="S454" s="239">
        <v>0</v>
      </c>
      <c r="T454" s="240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41" t="s">
        <v>421</v>
      </c>
      <c r="AT454" s="241" t="s">
        <v>518</v>
      </c>
      <c r="AU454" s="241" t="s">
        <v>86</v>
      </c>
      <c r="AY454" s="18" t="s">
        <v>235</v>
      </c>
      <c r="BE454" s="242">
        <f>IF(N454="základní",J454,0)</f>
        <v>0</v>
      </c>
      <c r="BF454" s="242">
        <f>IF(N454="snížená",J454,0)</f>
        <v>0</v>
      </c>
      <c r="BG454" s="242">
        <f>IF(N454="zákl. přenesená",J454,0)</f>
        <v>0</v>
      </c>
      <c r="BH454" s="242">
        <f>IF(N454="sníž. přenesená",J454,0)</f>
        <v>0</v>
      </c>
      <c r="BI454" s="242">
        <f>IF(N454="nulová",J454,0)</f>
        <v>0</v>
      </c>
      <c r="BJ454" s="18" t="s">
        <v>84</v>
      </c>
      <c r="BK454" s="242">
        <f>ROUND(I454*H454,2)</f>
        <v>0</v>
      </c>
      <c r="BL454" s="18" t="s">
        <v>325</v>
      </c>
      <c r="BM454" s="241" t="s">
        <v>6747</v>
      </c>
    </row>
    <row r="455" s="15" customFormat="1">
      <c r="A455" s="15"/>
      <c r="B455" s="266"/>
      <c r="C455" s="267"/>
      <c r="D455" s="245" t="s">
        <v>243</v>
      </c>
      <c r="E455" s="268" t="s">
        <v>1</v>
      </c>
      <c r="F455" s="269" t="s">
        <v>904</v>
      </c>
      <c r="G455" s="267"/>
      <c r="H455" s="268" t="s">
        <v>1</v>
      </c>
      <c r="I455" s="270"/>
      <c r="J455" s="267"/>
      <c r="K455" s="267"/>
      <c r="L455" s="271"/>
      <c r="M455" s="272"/>
      <c r="N455" s="273"/>
      <c r="O455" s="273"/>
      <c r="P455" s="273"/>
      <c r="Q455" s="273"/>
      <c r="R455" s="273"/>
      <c r="S455" s="273"/>
      <c r="T455" s="274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T455" s="275" t="s">
        <v>243</v>
      </c>
      <c r="AU455" s="275" t="s">
        <v>86</v>
      </c>
      <c r="AV455" s="15" t="s">
        <v>84</v>
      </c>
      <c r="AW455" s="15" t="s">
        <v>32</v>
      </c>
      <c r="AX455" s="15" t="s">
        <v>77</v>
      </c>
      <c r="AY455" s="275" t="s">
        <v>235</v>
      </c>
    </row>
    <row r="456" s="13" customFormat="1">
      <c r="A456" s="13"/>
      <c r="B456" s="243"/>
      <c r="C456" s="244"/>
      <c r="D456" s="245" t="s">
        <v>243</v>
      </c>
      <c r="E456" s="246" t="s">
        <v>1</v>
      </c>
      <c r="F456" s="247" t="s">
        <v>6748</v>
      </c>
      <c r="G456" s="244"/>
      <c r="H456" s="248">
        <v>158</v>
      </c>
      <c r="I456" s="249"/>
      <c r="J456" s="244"/>
      <c r="K456" s="244"/>
      <c r="L456" s="250"/>
      <c r="M456" s="251"/>
      <c r="N456" s="252"/>
      <c r="O456" s="252"/>
      <c r="P456" s="252"/>
      <c r="Q456" s="252"/>
      <c r="R456" s="252"/>
      <c r="S456" s="252"/>
      <c r="T456" s="25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4" t="s">
        <v>243</v>
      </c>
      <c r="AU456" s="254" t="s">
        <v>86</v>
      </c>
      <c r="AV456" s="13" t="s">
        <v>86</v>
      </c>
      <c r="AW456" s="13" t="s">
        <v>32</v>
      </c>
      <c r="AX456" s="13" t="s">
        <v>77</v>
      </c>
      <c r="AY456" s="254" t="s">
        <v>235</v>
      </c>
    </row>
    <row r="457" s="14" customFormat="1">
      <c r="A457" s="14"/>
      <c r="B457" s="255"/>
      <c r="C457" s="256"/>
      <c r="D457" s="245" t="s">
        <v>243</v>
      </c>
      <c r="E457" s="257" t="s">
        <v>1</v>
      </c>
      <c r="F457" s="258" t="s">
        <v>245</v>
      </c>
      <c r="G457" s="256"/>
      <c r="H457" s="259">
        <v>158</v>
      </c>
      <c r="I457" s="260"/>
      <c r="J457" s="256"/>
      <c r="K457" s="256"/>
      <c r="L457" s="261"/>
      <c r="M457" s="262"/>
      <c r="N457" s="263"/>
      <c r="O457" s="263"/>
      <c r="P457" s="263"/>
      <c r="Q457" s="263"/>
      <c r="R457" s="263"/>
      <c r="S457" s="263"/>
      <c r="T457" s="26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65" t="s">
        <v>243</v>
      </c>
      <c r="AU457" s="265" t="s">
        <v>86</v>
      </c>
      <c r="AV457" s="14" t="s">
        <v>241</v>
      </c>
      <c r="AW457" s="14" t="s">
        <v>32</v>
      </c>
      <c r="AX457" s="14" t="s">
        <v>84</v>
      </c>
      <c r="AY457" s="265" t="s">
        <v>235</v>
      </c>
    </row>
    <row r="458" s="13" customFormat="1">
      <c r="A458" s="13"/>
      <c r="B458" s="243"/>
      <c r="C458" s="244"/>
      <c r="D458" s="245" t="s">
        <v>243</v>
      </c>
      <c r="E458" s="244"/>
      <c r="F458" s="247" t="s">
        <v>6746</v>
      </c>
      <c r="G458" s="244"/>
      <c r="H458" s="248">
        <v>165.90000000000001</v>
      </c>
      <c r="I458" s="249"/>
      <c r="J458" s="244"/>
      <c r="K458" s="244"/>
      <c r="L458" s="250"/>
      <c r="M458" s="251"/>
      <c r="N458" s="252"/>
      <c r="O458" s="252"/>
      <c r="P458" s="252"/>
      <c r="Q458" s="252"/>
      <c r="R458" s="252"/>
      <c r="S458" s="252"/>
      <c r="T458" s="25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4" t="s">
        <v>243</v>
      </c>
      <c r="AU458" s="254" t="s">
        <v>86</v>
      </c>
      <c r="AV458" s="13" t="s">
        <v>86</v>
      </c>
      <c r="AW458" s="13" t="s">
        <v>4</v>
      </c>
      <c r="AX458" s="13" t="s">
        <v>84</v>
      </c>
      <c r="AY458" s="254" t="s">
        <v>235</v>
      </c>
    </row>
    <row r="459" s="2" customFormat="1" ht="24.15" customHeight="1">
      <c r="A459" s="39"/>
      <c r="B459" s="40"/>
      <c r="C459" s="229" t="s">
        <v>878</v>
      </c>
      <c r="D459" s="229" t="s">
        <v>237</v>
      </c>
      <c r="E459" s="230" t="s">
        <v>6749</v>
      </c>
      <c r="F459" s="231" t="s">
        <v>6750</v>
      </c>
      <c r="G459" s="232" t="s">
        <v>166</v>
      </c>
      <c r="H459" s="233">
        <v>158</v>
      </c>
      <c r="I459" s="234"/>
      <c r="J459" s="235">
        <f>ROUND(I459*H459,2)</f>
        <v>0</v>
      </c>
      <c r="K459" s="236"/>
      <c r="L459" s="45"/>
      <c r="M459" s="237" t="s">
        <v>1</v>
      </c>
      <c r="N459" s="238" t="s">
        <v>42</v>
      </c>
      <c r="O459" s="92"/>
      <c r="P459" s="239">
        <f>O459*H459</f>
        <v>0</v>
      </c>
      <c r="Q459" s="239">
        <v>0</v>
      </c>
      <c r="R459" s="239">
        <f>Q459*H459</f>
        <v>0</v>
      </c>
      <c r="S459" s="239">
        <v>0</v>
      </c>
      <c r="T459" s="240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41" t="s">
        <v>325</v>
      </c>
      <c r="AT459" s="241" t="s">
        <v>237</v>
      </c>
      <c r="AU459" s="241" t="s">
        <v>86</v>
      </c>
      <c r="AY459" s="18" t="s">
        <v>235</v>
      </c>
      <c r="BE459" s="242">
        <f>IF(N459="základní",J459,0)</f>
        <v>0</v>
      </c>
      <c r="BF459" s="242">
        <f>IF(N459="snížená",J459,0)</f>
        <v>0</v>
      </c>
      <c r="BG459" s="242">
        <f>IF(N459="zákl. přenesená",J459,0)</f>
        <v>0</v>
      </c>
      <c r="BH459" s="242">
        <f>IF(N459="sníž. přenesená",J459,0)</f>
        <v>0</v>
      </c>
      <c r="BI459" s="242">
        <f>IF(N459="nulová",J459,0)</f>
        <v>0</v>
      </c>
      <c r="BJ459" s="18" t="s">
        <v>84</v>
      </c>
      <c r="BK459" s="242">
        <f>ROUND(I459*H459,2)</f>
        <v>0</v>
      </c>
      <c r="BL459" s="18" t="s">
        <v>325</v>
      </c>
      <c r="BM459" s="241" t="s">
        <v>6751</v>
      </c>
    </row>
    <row r="460" s="13" customFormat="1">
      <c r="A460" s="13"/>
      <c r="B460" s="243"/>
      <c r="C460" s="244"/>
      <c r="D460" s="245" t="s">
        <v>243</v>
      </c>
      <c r="E460" s="246" t="s">
        <v>1</v>
      </c>
      <c r="F460" s="247" t="s">
        <v>6752</v>
      </c>
      <c r="G460" s="244"/>
      <c r="H460" s="248">
        <v>158</v>
      </c>
      <c r="I460" s="249"/>
      <c r="J460" s="244"/>
      <c r="K460" s="244"/>
      <c r="L460" s="250"/>
      <c r="M460" s="251"/>
      <c r="N460" s="252"/>
      <c r="O460" s="252"/>
      <c r="P460" s="252"/>
      <c r="Q460" s="252"/>
      <c r="R460" s="252"/>
      <c r="S460" s="252"/>
      <c r="T460" s="25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4" t="s">
        <v>243</v>
      </c>
      <c r="AU460" s="254" t="s">
        <v>86</v>
      </c>
      <c r="AV460" s="13" t="s">
        <v>86</v>
      </c>
      <c r="AW460" s="13" t="s">
        <v>32</v>
      </c>
      <c r="AX460" s="13" t="s">
        <v>84</v>
      </c>
      <c r="AY460" s="254" t="s">
        <v>235</v>
      </c>
    </row>
    <row r="461" s="2" customFormat="1" ht="24.15" customHeight="1">
      <c r="A461" s="39"/>
      <c r="B461" s="40"/>
      <c r="C461" s="287" t="s">
        <v>883</v>
      </c>
      <c r="D461" s="287" t="s">
        <v>518</v>
      </c>
      <c r="E461" s="288" t="s">
        <v>6753</v>
      </c>
      <c r="F461" s="289" t="s">
        <v>6754</v>
      </c>
      <c r="G461" s="290" t="s">
        <v>166</v>
      </c>
      <c r="H461" s="291">
        <v>165.90000000000001</v>
      </c>
      <c r="I461" s="292"/>
      <c r="J461" s="293">
        <f>ROUND(I461*H461,2)</f>
        <v>0</v>
      </c>
      <c r="K461" s="294"/>
      <c r="L461" s="295"/>
      <c r="M461" s="296" t="s">
        <v>1</v>
      </c>
      <c r="N461" s="297" t="s">
        <v>42</v>
      </c>
      <c r="O461" s="92"/>
      <c r="P461" s="239">
        <f>O461*H461</f>
        <v>0</v>
      </c>
      <c r="Q461" s="239">
        <v>0.00089999999999999998</v>
      </c>
      <c r="R461" s="239">
        <f>Q461*H461</f>
        <v>0.14931</v>
      </c>
      <c r="S461" s="239">
        <v>0</v>
      </c>
      <c r="T461" s="240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41" t="s">
        <v>421</v>
      </c>
      <c r="AT461" s="241" t="s">
        <v>518</v>
      </c>
      <c r="AU461" s="241" t="s">
        <v>86</v>
      </c>
      <c r="AY461" s="18" t="s">
        <v>235</v>
      </c>
      <c r="BE461" s="242">
        <f>IF(N461="základní",J461,0)</f>
        <v>0</v>
      </c>
      <c r="BF461" s="242">
        <f>IF(N461="snížená",J461,0)</f>
        <v>0</v>
      </c>
      <c r="BG461" s="242">
        <f>IF(N461="zákl. přenesená",J461,0)</f>
        <v>0</v>
      </c>
      <c r="BH461" s="242">
        <f>IF(N461="sníž. přenesená",J461,0)</f>
        <v>0</v>
      </c>
      <c r="BI461" s="242">
        <f>IF(N461="nulová",J461,0)</f>
        <v>0</v>
      </c>
      <c r="BJ461" s="18" t="s">
        <v>84</v>
      </c>
      <c r="BK461" s="242">
        <f>ROUND(I461*H461,2)</f>
        <v>0</v>
      </c>
      <c r="BL461" s="18" t="s">
        <v>325</v>
      </c>
      <c r="BM461" s="241" t="s">
        <v>6755</v>
      </c>
    </row>
    <row r="462" s="13" customFormat="1">
      <c r="A462" s="13"/>
      <c r="B462" s="243"/>
      <c r="C462" s="244"/>
      <c r="D462" s="245" t="s">
        <v>243</v>
      </c>
      <c r="E462" s="244"/>
      <c r="F462" s="247" t="s">
        <v>6746</v>
      </c>
      <c r="G462" s="244"/>
      <c r="H462" s="248">
        <v>165.90000000000001</v>
      </c>
      <c r="I462" s="249"/>
      <c r="J462" s="244"/>
      <c r="K462" s="244"/>
      <c r="L462" s="250"/>
      <c r="M462" s="251"/>
      <c r="N462" s="252"/>
      <c r="O462" s="252"/>
      <c r="P462" s="252"/>
      <c r="Q462" s="252"/>
      <c r="R462" s="252"/>
      <c r="S462" s="252"/>
      <c r="T462" s="25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4" t="s">
        <v>243</v>
      </c>
      <c r="AU462" s="254" t="s">
        <v>86</v>
      </c>
      <c r="AV462" s="13" t="s">
        <v>86</v>
      </c>
      <c r="AW462" s="13" t="s">
        <v>4</v>
      </c>
      <c r="AX462" s="13" t="s">
        <v>84</v>
      </c>
      <c r="AY462" s="254" t="s">
        <v>235</v>
      </c>
    </row>
    <row r="463" s="2" customFormat="1" ht="24.15" customHeight="1">
      <c r="A463" s="39"/>
      <c r="B463" s="40"/>
      <c r="C463" s="287" t="s">
        <v>888</v>
      </c>
      <c r="D463" s="287" t="s">
        <v>518</v>
      </c>
      <c r="E463" s="288" t="s">
        <v>6756</v>
      </c>
      <c r="F463" s="289" t="s">
        <v>6757</v>
      </c>
      <c r="G463" s="290" t="s">
        <v>166</v>
      </c>
      <c r="H463" s="291">
        <v>165.90000000000001</v>
      </c>
      <c r="I463" s="292"/>
      <c r="J463" s="293">
        <f>ROUND(I463*H463,2)</f>
        <v>0</v>
      </c>
      <c r="K463" s="294"/>
      <c r="L463" s="295"/>
      <c r="M463" s="296" t="s">
        <v>1</v>
      </c>
      <c r="N463" s="297" t="s">
        <v>42</v>
      </c>
      <c r="O463" s="92"/>
      <c r="P463" s="239">
        <f>O463*H463</f>
        <v>0</v>
      </c>
      <c r="Q463" s="239">
        <v>0.0014</v>
      </c>
      <c r="R463" s="239">
        <f>Q463*H463</f>
        <v>0.23225999999999999</v>
      </c>
      <c r="S463" s="239">
        <v>0</v>
      </c>
      <c r="T463" s="240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41" t="s">
        <v>421</v>
      </c>
      <c r="AT463" s="241" t="s">
        <v>518</v>
      </c>
      <c r="AU463" s="241" t="s">
        <v>86</v>
      </c>
      <c r="AY463" s="18" t="s">
        <v>235</v>
      </c>
      <c r="BE463" s="242">
        <f>IF(N463="základní",J463,0)</f>
        <v>0</v>
      </c>
      <c r="BF463" s="242">
        <f>IF(N463="snížená",J463,0)</f>
        <v>0</v>
      </c>
      <c r="BG463" s="242">
        <f>IF(N463="zákl. přenesená",J463,0)</f>
        <v>0</v>
      </c>
      <c r="BH463" s="242">
        <f>IF(N463="sníž. přenesená",J463,0)</f>
        <v>0</v>
      </c>
      <c r="BI463" s="242">
        <f>IF(N463="nulová",J463,0)</f>
        <v>0</v>
      </c>
      <c r="BJ463" s="18" t="s">
        <v>84</v>
      </c>
      <c r="BK463" s="242">
        <f>ROUND(I463*H463,2)</f>
        <v>0</v>
      </c>
      <c r="BL463" s="18" t="s">
        <v>325</v>
      </c>
      <c r="BM463" s="241" t="s">
        <v>6758</v>
      </c>
    </row>
    <row r="464" s="13" customFormat="1">
      <c r="A464" s="13"/>
      <c r="B464" s="243"/>
      <c r="C464" s="244"/>
      <c r="D464" s="245" t="s">
        <v>243</v>
      </c>
      <c r="E464" s="244"/>
      <c r="F464" s="247" t="s">
        <v>6746</v>
      </c>
      <c r="G464" s="244"/>
      <c r="H464" s="248">
        <v>165.90000000000001</v>
      </c>
      <c r="I464" s="249"/>
      <c r="J464" s="244"/>
      <c r="K464" s="244"/>
      <c r="L464" s="250"/>
      <c r="M464" s="251"/>
      <c r="N464" s="252"/>
      <c r="O464" s="252"/>
      <c r="P464" s="252"/>
      <c r="Q464" s="252"/>
      <c r="R464" s="252"/>
      <c r="S464" s="252"/>
      <c r="T464" s="25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4" t="s">
        <v>243</v>
      </c>
      <c r="AU464" s="254" t="s">
        <v>86</v>
      </c>
      <c r="AV464" s="13" t="s">
        <v>86</v>
      </c>
      <c r="AW464" s="13" t="s">
        <v>4</v>
      </c>
      <c r="AX464" s="13" t="s">
        <v>84</v>
      </c>
      <c r="AY464" s="254" t="s">
        <v>235</v>
      </c>
    </row>
    <row r="465" s="2" customFormat="1" ht="24.15" customHeight="1">
      <c r="A465" s="39"/>
      <c r="B465" s="40"/>
      <c r="C465" s="229" t="s">
        <v>891</v>
      </c>
      <c r="D465" s="229" t="s">
        <v>237</v>
      </c>
      <c r="E465" s="230" t="s">
        <v>1018</v>
      </c>
      <c r="F465" s="231" t="s">
        <v>1019</v>
      </c>
      <c r="G465" s="232" t="s">
        <v>328</v>
      </c>
      <c r="H465" s="233">
        <v>8.5459999999999994</v>
      </c>
      <c r="I465" s="234"/>
      <c r="J465" s="235">
        <f>ROUND(I465*H465,2)</f>
        <v>0</v>
      </c>
      <c r="K465" s="236"/>
      <c r="L465" s="45"/>
      <c r="M465" s="237" t="s">
        <v>1</v>
      </c>
      <c r="N465" s="238" t="s">
        <v>42</v>
      </c>
      <c r="O465" s="92"/>
      <c r="P465" s="239">
        <f>O465*H465</f>
        <v>0</v>
      </c>
      <c r="Q465" s="239">
        <v>0</v>
      </c>
      <c r="R465" s="239">
        <f>Q465*H465</f>
        <v>0</v>
      </c>
      <c r="S465" s="239">
        <v>0</v>
      </c>
      <c r="T465" s="240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41" t="s">
        <v>325</v>
      </c>
      <c r="AT465" s="241" t="s">
        <v>237</v>
      </c>
      <c r="AU465" s="241" t="s">
        <v>86</v>
      </c>
      <c r="AY465" s="18" t="s">
        <v>235</v>
      </c>
      <c r="BE465" s="242">
        <f>IF(N465="základní",J465,0)</f>
        <v>0</v>
      </c>
      <c r="BF465" s="242">
        <f>IF(N465="snížená",J465,0)</f>
        <v>0</v>
      </c>
      <c r="BG465" s="242">
        <f>IF(N465="zákl. přenesená",J465,0)</f>
        <v>0</v>
      </c>
      <c r="BH465" s="242">
        <f>IF(N465="sníž. přenesená",J465,0)</f>
        <v>0</v>
      </c>
      <c r="BI465" s="242">
        <f>IF(N465="nulová",J465,0)</f>
        <v>0</v>
      </c>
      <c r="BJ465" s="18" t="s">
        <v>84</v>
      </c>
      <c r="BK465" s="242">
        <f>ROUND(I465*H465,2)</f>
        <v>0</v>
      </c>
      <c r="BL465" s="18" t="s">
        <v>325</v>
      </c>
      <c r="BM465" s="241" t="s">
        <v>6759</v>
      </c>
    </row>
    <row r="466" s="12" customFormat="1" ht="22.8" customHeight="1">
      <c r="A466" s="12"/>
      <c r="B466" s="213"/>
      <c r="C466" s="214"/>
      <c r="D466" s="215" t="s">
        <v>76</v>
      </c>
      <c r="E466" s="227" t="s">
        <v>1021</v>
      </c>
      <c r="F466" s="227" t="s">
        <v>1022</v>
      </c>
      <c r="G466" s="214"/>
      <c r="H466" s="214"/>
      <c r="I466" s="217"/>
      <c r="J466" s="228">
        <f>BK466</f>
        <v>0</v>
      </c>
      <c r="K466" s="214"/>
      <c r="L466" s="219"/>
      <c r="M466" s="220"/>
      <c r="N466" s="221"/>
      <c r="O466" s="221"/>
      <c r="P466" s="222">
        <f>SUM(P467:P468)</f>
        <v>0</v>
      </c>
      <c r="Q466" s="221"/>
      <c r="R466" s="222">
        <f>SUM(R467:R468)</f>
        <v>0.0052500000000000003</v>
      </c>
      <c r="S466" s="221"/>
      <c r="T466" s="223">
        <f>SUM(T467:T468)</f>
        <v>0</v>
      </c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R466" s="224" t="s">
        <v>86</v>
      </c>
      <c r="AT466" s="225" t="s">
        <v>76</v>
      </c>
      <c r="AU466" s="225" t="s">
        <v>84</v>
      </c>
      <c r="AY466" s="224" t="s">
        <v>235</v>
      </c>
      <c r="BK466" s="226">
        <f>SUM(BK467:BK468)</f>
        <v>0</v>
      </c>
    </row>
    <row r="467" s="2" customFormat="1" ht="37.8" customHeight="1">
      <c r="A467" s="39"/>
      <c r="B467" s="40"/>
      <c r="C467" s="229" t="s">
        <v>897</v>
      </c>
      <c r="D467" s="229" t="s">
        <v>237</v>
      </c>
      <c r="E467" s="230" t="s">
        <v>1024</v>
      </c>
      <c r="F467" s="231" t="s">
        <v>6760</v>
      </c>
      <c r="G467" s="232" t="s">
        <v>240</v>
      </c>
      <c r="H467" s="233">
        <v>1</v>
      </c>
      <c r="I467" s="234"/>
      <c r="J467" s="235">
        <f>ROUND(I467*H467,2)</f>
        <v>0</v>
      </c>
      <c r="K467" s="236"/>
      <c r="L467" s="45"/>
      <c r="M467" s="237" t="s">
        <v>1</v>
      </c>
      <c r="N467" s="238" t="s">
        <v>42</v>
      </c>
      <c r="O467" s="92"/>
      <c r="P467" s="239">
        <f>O467*H467</f>
        <v>0</v>
      </c>
      <c r="Q467" s="239">
        <v>0.0052500000000000003</v>
      </c>
      <c r="R467" s="239">
        <f>Q467*H467</f>
        <v>0.0052500000000000003</v>
      </c>
      <c r="S467" s="239">
        <v>0</v>
      </c>
      <c r="T467" s="240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41" t="s">
        <v>325</v>
      </c>
      <c r="AT467" s="241" t="s">
        <v>237</v>
      </c>
      <c r="AU467" s="241" t="s">
        <v>86</v>
      </c>
      <c r="AY467" s="18" t="s">
        <v>235</v>
      </c>
      <c r="BE467" s="242">
        <f>IF(N467="základní",J467,0)</f>
        <v>0</v>
      </c>
      <c r="BF467" s="242">
        <f>IF(N467="snížená",J467,0)</f>
        <v>0</v>
      </c>
      <c r="BG467" s="242">
        <f>IF(N467="zákl. přenesená",J467,0)</f>
        <v>0</v>
      </c>
      <c r="BH467" s="242">
        <f>IF(N467="sníž. přenesená",J467,0)</f>
        <v>0</v>
      </c>
      <c r="BI467" s="242">
        <f>IF(N467="nulová",J467,0)</f>
        <v>0</v>
      </c>
      <c r="BJ467" s="18" t="s">
        <v>84</v>
      </c>
      <c r="BK467" s="242">
        <f>ROUND(I467*H467,2)</f>
        <v>0</v>
      </c>
      <c r="BL467" s="18" t="s">
        <v>325</v>
      </c>
      <c r="BM467" s="241" t="s">
        <v>6761</v>
      </c>
    </row>
    <row r="468" s="2" customFormat="1" ht="24.15" customHeight="1">
      <c r="A468" s="39"/>
      <c r="B468" s="40"/>
      <c r="C468" s="229" t="s">
        <v>901</v>
      </c>
      <c r="D468" s="229" t="s">
        <v>237</v>
      </c>
      <c r="E468" s="230" t="s">
        <v>1042</v>
      </c>
      <c r="F468" s="231" t="s">
        <v>1043</v>
      </c>
      <c r="G468" s="232" t="s">
        <v>328</v>
      </c>
      <c r="H468" s="233">
        <v>0.0050000000000000001</v>
      </c>
      <c r="I468" s="234"/>
      <c r="J468" s="235">
        <f>ROUND(I468*H468,2)</f>
        <v>0</v>
      </c>
      <c r="K468" s="236"/>
      <c r="L468" s="45"/>
      <c r="M468" s="237" t="s">
        <v>1</v>
      </c>
      <c r="N468" s="238" t="s">
        <v>42</v>
      </c>
      <c r="O468" s="92"/>
      <c r="P468" s="239">
        <f>O468*H468</f>
        <v>0</v>
      </c>
      <c r="Q468" s="239">
        <v>0</v>
      </c>
      <c r="R468" s="239">
        <f>Q468*H468</f>
        <v>0</v>
      </c>
      <c r="S468" s="239">
        <v>0</v>
      </c>
      <c r="T468" s="240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41" t="s">
        <v>325</v>
      </c>
      <c r="AT468" s="241" t="s">
        <v>237</v>
      </c>
      <c r="AU468" s="241" t="s">
        <v>86</v>
      </c>
      <c r="AY468" s="18" t="s">
        <v>235</v>
      </c>
      <c r="BE468" s="242">
        <f>IF(N468="základní",J468,0)</f>
        <v>0</v>
      </c>
      <c r="BF468" s="242">
        <f>IF(N468="snížená",J468,0)</f>
        <v>0</v>
      </c>
      <c r="BG468" s="242">
        <f>IF(N468="zákl. přenesená",J468,0)</f>
        <v>0</v>
      </c>
      <c r="BH468" s="242">
        <f>IF(N468="sníž. přenesená",J468,0)</f>
        <v>0</v>
      </c>
      <c r="BI468" s="242">
        <f>IF(N468="nulová",J468,0)</f>
        <v>0</v>
      </c>
      <c r="BJ468" s="18" t="s">
        <v>84</v>
      </c>
      <c r="BK468" s="242">
        <f>ROUND(I468*H468,2)</f>
        <v>0</v>
      </c>
      <c r="BL468" s="18" t="s">
        <v>325</v>
      </c>
      <c r="BM468" s="241" t="s">
        <v>6762</v>
      </c>
    </row>
    <row r="469" s="12" customFormat="1" ht="22.8" customHeight="1">
      <c r="A469" s="12"/>
      <c r="B469" s="213"/>
      <c r="C469" s="214"/>
      <c r="D469" s="215" t="s">
        <v>76</v>
      </c>
      <c r="E469" s="227" t="s">
        <v>1045</v>
      </c>
      <c r="F469" s="227" t="s">
        <v>1046</v>
      </c>
      <c r="G469" s="214"/>
      <c r="H469" s="214"/>
      <c r="I469" s="217"/>
      <c r="J469" s="228">
        <f>BK469</f>
        <v>0</v>
      </c>
      <c r="K469" s="214"/>
      <c r="L469" s="219"/>
      <c r="M469" s="220"/>
      <c r="N469" s="221"/>
      <c r="O469" s="221"/>
      <c r="P469" s="222">
        <f>SUM(P470:P521)</f>
        <v>0</v>
      </c>
      <c r="Q469" s="221"/>
      <c r="R469" s="222">
        <f>SUM(R470:R521)</f>
        <v>35.841901499999999</v>
      </c>
      <c r="S469" s="221"/>
      <c r="T469" s="223">
        <f>SUM(T470:T521)</f>
        <v>0</v>
      </c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R469" s="224" t="s">
        <v>86</v>
      </c>
      <c r="AT469" s="225" t="s">
        <v>76</v>
      </c>
      <c r="AU469" s="225" t="s">
        <v>84</v>
      </c>
      <c r="AY469" s="224" t="s">
        <v>235</v>
      </c>
      <c r="BK469" s="226">
        <f>SUM(BK470:BK521)</f>
        <v>0</v>
      </c>
    </row>
    <row r="470" s="2" customFormat="1" ht="33" customHeight="1">
      <c r="A470" s="39"/>
      <c r="B470" s="40"/>
      <c r="C470" s="229" t="s">
        <v>907</v>
      </c>
      <c r="D470" s="229" t="s">
        <v>237</v>
      </c>
      <c r="E470" s="230" t="s">
        <v>6763</v>
      </c>
      <c r="F470" s="231" t="s">
        <v>6764</v>
      </c>
      <c r="G470" s="232" t="s">
        <v>163</v>
      </c>
      <c r="H470" s="233">
        <v>4.5</v>
      </c>
      <c r="I470" s="234"/>
      <c r="J470" s="235">
        <f>ROUND(I470*H470,2)</f>
        <v>0</v>
      </c>
      <c r="K470" s="236"/>
      <c r="L470" s="45"/>
      <c r="M470" s="237" t="s">
        <v>1</v>
      </c>
      <c r="N470" s="238" t="s">
        <v>42</v>
      </c>
      <c r="O470" s="92"/>
      <c r="P470" s="239">
        <f>O470*H470</f>
        <v>0</v>
      </c>
      <c r="Q470" s="239">
        <v>0.00108</v>
      </c>
      <c r="R470" s="239">
        <f>Q470*H470</f>
        <v>0.0048599999999999997</v>
      </c>
      <c r="S470" s="239">
        <v>0</v>
      </c>
      <c r="T470" s="240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41" t="s">
        <v>325</v>
      </c>
      <c r="AT470" s="241" t="s">
        <v>237</v>
      </c>
      <c r="AU470" s="241" t="s">
        <v>86</v>
      </c>
      <c r="AY470" s="18" t="s">
        <v>235</v>
      </c>
      <c r="BE470" s="242">
        <f>IF(N470="základní",J470,0)</f>
        <v>0</v>
      </c>
      <c r="BF470" s="242">
        <f>IF(N470="snížená",J470,0)</f>
        <v>0</v>
      </c>
      <c r="BG470" s="242">
        <f>IF(N470="zákl. přenesená",J470,0)</f>
        <v>0</v>
      </c>
      <c r="BH470" s="242">
        <f>IF(N470="sníž. přenesená",J470,0)</f>
        <v>0</v>
      </c>
      <c r="BI470" s="242">
        <f>IF(N470="nulová",J470,0)</f>
        <v>0</v>
      </c>
      <c r="BJ470" s="18" t="s">
        <v>84</v>
      </c>
      <c r="BK470" s="242">
        <f>ROUND(I470*H470,2)</f>
        <v>0</v>
      </c>
      <c r="BL470" s="18" t="s">
        <v>325</v>
      </c>
      <c r="BM470" s="241" t="s">
        <v>6765</v>
      </c>
    </row>
    <row r="471" s="15" customFormat="1">
      <c r="A471" s="15"/>
      <c r="B471" s="266"/>
      <c r="C471" s="267"/>
      <c r="D471" s="245" t="s">
        <v>243</v>
      </c>
      <c r="E471" s="268" t="s">
        <v>1</v>
      </c>
      <c r="F471" s="269" t="s">
        <v>6766</v>
      </c>
      <c r="G471" s="267"/>
      <c r="H471" s="268" t="s">
        <v>1</v>
      </c>
      <c r="I471" s="270"/>
      <c r="J471" s="267"/>
      <c r="K471" s="267"/>
      <c r="L471" s="271"/>
      <c r="M471" s="272"/>
      <c r="N471" s="273"/>
      <c r="O471" s="273"/>
      <c r="P471" s="273"/>
      <c r="Q471" s="273"/>
      <c r="R471" s="273"/>
      <c r="S471" s="273"/>
      <c r="T471" s="274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75" t="s">
        <v>243</v>
      </c>
      <c r="AU471" s="275" t="s">
        <v>86</v>
      </c>
      <c r="AV471" s="15" t="s">
        <v>84</v>
      </c>
      <c r="AW471" s="15" t="s">
        <v>32</v>
      </c>
      <c r="AX471" s="15" t="s">
        <v>77</v>
      </c>
      <c r="AY471" s="275" t="s">
        <v>235</v>
      </c>
    </row>
    <row r="472" s="13" customFormat="1">
      <c r="A472" s="13"/>
      <c r="B472" s="243"/>
      <c r="C472" s="244"/>
      <c r="D472" s="245" t="s">
        <v>243</v>
      </c>
      <c r="E472" s="246" t="s">
        <v>1</v>
      </c>
      <c r="F472" s="247" t="s">
        <v>6767</v>
      </c>
      <c r="G472" s="244"/>
      <c r="H472" s="248">
        <v>4</v>
      </c>
      <c r="I472" s="249"/>
      <c r="J472" s="244"/>
      <c r="K472" s="244"/>
      <c r="L472" s="250"/>
      <c r="M472" s="251"/>
      <c r="N472" s="252"/>
      <c r="O472" s="252"/>
      <c r="P472" s="252"/>
      <c r="Q472" s="252"/>
      <c r="R472" s="252"/>
      <c r="S472" s="252"/>
      <c r="T472" s="25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4" t="s">
        <v>243</v>
      </c>
      <c r="AU472" s="254" t="s">
        <v>86</v>
      </c>
      <c r="AV472" s="13" t="s">
        <v>86</v>
      </c>
      <c r="AW472" s="13" t="s">
        <v>32</v>
      </c>
      <c r="AX472" s="13" t="s">
        <v>77</v>
      </c>
      <c r="AY472" s="254" t="s">
        <v>235</v>
      </c>
    </row>
    <row r="473" s="13" customFormat="1">
      <c r="A473" s="13"/>
      <c r="B473" s="243"/>
      <c r="C473" s="244"/>
      <c r="D473" s="245" t="s">
        <v>243</v>
      </c>
      <c r="E473" s="246" t="s">
        <v>1</v>
      </c>
      <c r="F473" s="247" t="s">
        <v>6768</v>
      </c>
      <c r="G473" s="244"/>
      <c r="H473" s="248">
        <v>0.5</v>
      </c>
      <c r="I473" s="249"/>
      <c r="J473" s="244"/>
      <c r="K473" s="244"/>
      <c r="L473" s="250"/>
      <c r="M473" s="251"/>
      <c r="N473" s="252"/>
      <c r="O473" s="252"/>
      <c r="P473" s="252"/>
      <c r="Q473" s="252"/>
      <c r="R473" s="252"/>
      <c r="S473" s="252"/>
      <c r="T473" s="25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4" t="s">
        <v>243</v>
      </c>
      <c r="AU473" s="254" t="s">
        <v>86</v>
      </c>
      <c r="AV473" s="13" t="s">
        <v>86</v>
      </c>
      <c r="AW473" s="13" t="s">
        <v>32</v>
      </c>
      <c r="AX473" s="13" t="s">
        <v>77</v>
      </c>
      <c r="AY473" s="254" t="s">
        <v>235</v>
      </c>
    </row>
    <row r="474" s="14" customFormat="1">
      <c r="A474" s="14"/>
      <c r="B474" s="255"/>
      <c r="C474" s="256"/>
      <c r="D474" s="245" t="s">
        <v>243</v>
      </c>
      <c r="E474" s="257" t="s">
        <v>1</v>
      </c>
      <c r="F474" s="258" t="s">
        <v>245</v>
      </c>
      <c r="G474" s="256"/>
      <c r="H474" s="259">
        <v>4.5</v>
      </c>
      <c r="I474" s="260"/>
      <c r="J474" s="256"/>
      <c r="K474" s="256"/>
      <c r="L474" s="261"/>
      <c r="M474" s="262"/>
      <c r="N474" s="263"/>
      <c r="O474" s="263"/>
      <c r="P474" s="263"/>
      <c r="Q474" s="263"/>
      <c r="R474" s="263"/>
      <c r="S474" s="263"/>
      <c r="T474" s="26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65" t="s">
        <v>243</v>
      </c>
      <c r="AU474" s="265" t="s">
        <v>86</v>
      </c>
      <c r="AV474" s="14" t="s">
        <v>241</v>
      </c>
      <c r="AW474" s="14" t="s">
        <v>32</v>
      </c>
      <c r="AX474" s="14" t="s">
        <v>84</v>
      </c>
      <c r="AY474" s="265" t="s">
        <v>235</v>
      </c>
    </row>
    <row r="475" s="2" customFormat="1" ht="24.15" customHeight="1">
      <c r="A475" s="39"/>
      <c r="B475" s="40"/>
      <c r="C475" s="229" t="s">
        <v>911</v>
      </c>
      <c r="D475" s="229" t="s">
        <v>237</v>
      </c>
      <c r="E475" s="230" t="s">
        <v>6769</v>
      </c>
      <c r="F475" s="231" t="s">
        <v>6770</v>
      </c>
      <c r="G475" s="232" t="s">
        <v>166</v>
      </c>
      <c r="H475" s="233">
        <v>1293.923</v>
      </c>
      <c r="I475" s="234"/>
      <c r="J475" s="235">
        <f>ROUND(I475*H475,2)</f>
        <v>0</v>
      </c>
      <c r="K475" s="236"/>
      <c r="L475" s="45"/>
      <c r="M475" s="237" t="s">
        <v>1</v>
      </c>
      <c r="N475" s="238" t="s">
        <v>42</v>
      </c>
      <c r="O475" s="92"/>
      <c r="P475" s="239">
        <f>O475*H475</f>
        <v>0</v>
      </c>
      <c r="Q475" s="239">
        <v>0.010200000000000001</v>
      </c>
      <c r="R475" s="239">
        <f>Q475*H475</f>
        <v>13.198014600000001</v>
      </c>
      <c r="S475" s="239">
        <v>0</v>
      </c>
      <c r="T475" s="240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41" t="s">
        <v>325</v>
      </c>
      <c r="AT475" s="241" t="s">
        <v>237</v>
      </c>
      <c r="AU475" s="241" t="s">
        <v>86</v>
      </c>
      <c r="AY475" s="18" t="s">
        <v>235</v>
      </c>
      <c r="BE475" s="242">
        <f>IF(N475="základní",J475,0)</f>
        <v>0</v>
      </c>
      <c r="BF475" s="242">
        <f>IF(N475="snížená",J475,0)</f>
        <v>0</v>
      </c>
      <c r="BG475" s="242">
        <f>IF(N475="zákl. přenesená",J475,0)</f>
        <v>0</v>
      </c>
      <c r="BH475" s="242">
        <f>IF(N475="sníž. přenesená",J475,0)</f>
        <v>0</v>
      </c>
      <c r="BI475" s="242">
        <f>IF(N475="nulová",J475,0)</f>
        <v>0</v>
      </c>
      <c r="BJ475" s="18" t="s">
        <v>84</v>
      </c>
      <c r="BK475" s="242">
        <f>ROUND(I475*H475,2)</f>
        <v>0</v>
      </c>
      <c r="BL475" s="18" t="s">
        <v>325</v>
      </c>
      <c r="BM475" s="241" t="s">
        <v>6771</v>
      </c>
    </row>
    <row r="476" s="2" customFormat="1">
      <c r="A476" s="39"/>
      <c r="B476" s="40"/>
      <c r="C476" s="41"/>
      <c r="D476" s="245" t="s">
        <v>621</v>
      </c>
      <c r="E476" s="41"/>
      <c r="F476" s="298" t="s">
        <v>6772</v>
      </c>
      <c r="G476" s="41"/>
      <c r="H476" s="41"/>
      <c r="I476" s="299"/>
      <c r="J476" s="41"/>
      <c r="K476" s="41"/>
      <c r="L476" s="45"/>
      <c r="M476" s="300"/>
      <c r="N476" s="301"/>
      <c r="O476" s="92"/>
      <c r="P476" s="92"/>
      <c r="Q476" s="92"/>
      <c r="R476" s="92"/>
      <c r="S476" s="92"/>
      <c r="T476" s="93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T476" s="18" t="s">
        <v>621</v>
      </c>
      <c r="AU476" s="18" t="s">
        <v>86</v>
      </c>
    </row>
    <row r="477" s="13" customFormat="1">
      <c r="A477" s="13"/>
      <c r="B477" s="243"/>
      <c r="C477" s="244"/>
      <c r="D477" s="245" t="s">
        <v>243</v>
      </c>
      <c r="E477" s="246" t="s">
        <v>1</v>
      </c>
      <c r="F477" s="247" t="s">
        <v>6773</v>
      </c>
      <c r="G477" s="244"/>
      <c r="H477" s="248">
        <v>1248.72</v>
      </c>
      <c r="I477" s="249"/>
      <c r="J477" s="244"/>
      <c r="K477" s="244"/>
      <c r="L477" s="250"/>
      <c r="M477" s="251"/>
      <c r="N477" s="252"/>
      <c r="O477" s="252"/>
      <c r="P477" s="252"/>
      <c r="Q477" s="252"/>
      <c r="R477" s="252"/>
      <c r="S477" s="252"/>
      <c r="T477" s="25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4" t="s">
        <v>243</v>
      </c>
      <c r="AU477" s="254" t="s">
        <v>86</v>
      </c>
      <c r="AV477" s="13" t="s">
        <v>86</v>
      </c>
      <c r="AW477" s="13" t="s">
        <v>32</v>
      </c>
      <c r="AX477" s="13" t="s">
        <v>77</v>
      </c>
      <c r="AY477" s="254" t="s">
        <v>235</v>
      </c>
    </row>
    <row r="478" s="13" customFormat="1">
      <c r="A478" s="13"/>
      <c r="B478" s="243"/>
      <c r="C478" s="244"/>
      <c r="D478" s="245" t="s">
        <v>243</v>
      </c>
      <c r="E478" s="246" t="s">
        <v>1</v>
      </c>
      <c r="F478" s="247" t="s">
        <v>6774</v>
      </c>
      <c r="G478" s="244"/>
      <c r="H478" s="248">
        <v>32.399999999999999</v>
      </c>
      <c r="I478" s="249"/>
      <c r="J478" s="244"/>
      <c r="K478" s="244"/>
      <c r="L478" s="250"/>
      <c r="M478" s="251"/>
      <c r="N478" s="252"/>
      <c r="O478" s="252"/>
      <c r="P478" s="252"/>
      <c r="Q478" s="252"/>
      <c r="R478" s="252"/>
      <c r="S478" s="252"/>
      <c r="T478" s="25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4" t="s">
        <v>243</v>
      </c>
      <c r="AU478" s="254" t="s">
        <v>86</v>
      </c>
      <c r="AV478" s="13" t="s">
        <v>86</v>
      </c>
      <c r="AW478" s="13" t="s">
        <v>32</v>
      </c>
      <c r="AX478" s="13" t="s">
        <v>77</v>
      </c>
      <c r="AY478" s="254" t="s">
        <v>235</v>
      </c>
    </row>
    <row r="479" s="13" customFormat="1">
      <c r="A479" s="13"/>
      <c r="B479" s="243"/>
      <c r="C479" s="244"/>
      <c r="D479" s="245" t="s">
        <v>243</v>
      </c>
      <c r="E479" s="246" t="s">
        <v>1</v>
      </c>
      <c r="F479" s="247" t="s">
        <v>6775</v>
      </c>
      <c r="G479" s="244"/>
      <c r="H479" s="248">
        <v>12.803000000000001</v>
      </c>
      <c r="I479" s="249"/>
      <c r="J479" s="244"/>
      <c r="K479" s="244"/>
      <c r="L479" s="250"/>
      <c r="M479" s="251"/>
      <c r="N479" s="252"/>
      <c r="O479" s="252"/>
      <c r="P479" s="252"/>
      <c r="Q479" s="252"/>
      <c r="R479" s="252"/>
      <c r="S479" s="252"/>
      <c r="T479" s="25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4" t="s">
        <v>243</v>
      </c>
      <c r="AU479" s="254" t="s">
        <v>86</v>
      </c>
      <c r="AV479" s="13" t="s">
        <v>86</v>
      </c>
      <c r="AW479" s="13" t="s">
        <v>32</v>
      </c>
      <c r="AX479" s="13" t="s">
        <v>77</v>
      </c>
      <c r="AY479" s="254" t="s">
        <v>235</v>
      </c>
    </row>
    <row r="480" s="14" customFormat="1">
      <c r="A480" s="14"/>
      <c r="B480" s="255"/>
      <c r="C480" s="256"/>
      <c r="D480" s="245" t="s">
        <v>243</v>
      </c>
      <c r="E480" s="257" t="s">
        <v>1</v>
      </c>
      <c r="F480" s="258" t="s">
        <v>245</v>
      </c>
      <c r="G480" s="256"/>
      <c r="H480" s="259">
        <v>1293.923</v>
      </c>
      <c r="I480" s="260"/>
      <c r="J480" s="256"/>
      <c r="K480" s="256"/>
      <c r="L480" s="261"/>
      <c r="M480" s="262"/>
      <c r="N480" s="263"/>
      <c r="O480" s="263"/>
      <c r="P480" s="263"/>
      <c r="Q480" s="263"/>
      <c r="R480" s="263"/>
      <c r="S480" s="263"/>
      <c r="T480" s="26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65" t="s">
        <v>243</v>
      </c>
      <c r="AU480" s="265" t="s">
        <v>86</v>
      </c>
      <c r="AV480" s="14" t="s">
        <v>241</v>
      </c>
      <c r="AW480" s="14" t="s">
        <v>32</v>
      </c>
      <c r="AX480" s="14" t="s">
        <v>84</v>
      </c>
      <c r="AY480" s="265" t="s">
        <v>235</v>
      </c>
    </row>
    <row r="481" s="2" customFormat="1" ht="24.15" customHeight="1">
      <c r="A481" s="39"/>
      <c r="B481" s="40"/>
      <c r="C481" s="229" t="s">
        <v>917</v>
      </c>
      <c r="D481" s="229" t="s">
        <v>237</v>
      </c>
      <c r="E481" s="230" t="s">
        <v>1048</v>
      </c>
      <c r="F481" s="231" t="s">
        <v>1049</v>
      </c>
      <c r="G481" s="232" t="s">
        <v>166</v>
      </c>
      <c r="H481" s="233">
        <v>28.260000000000002</v>
      </c>
      <c r="I481" s="234"/>
      <c r="J481" s="235">
        <f>ROUND(I481*H481,2)</f>
        <v>0</v>
      </c>
      <c r="K481" s="236"/>
      <c r="L481" s="45"/>
      <c r="M481" s="237" t="s">
        <v>1</v>
      </c>
      <c r="N481" s="238" t="s">
        <v>42</v>
      </c>
      <c r="O481" s="92"/>
      <c r="P481" s="239">
        <f>O481*H481</f>
        <v>0</v>
      </c>
      <c r="Q481" s="239">
        <v>0.015789999999999998</v>
      </c>
      <c r="R481" s="239">
        <f>Q481*H481</f>
        <v>0.44622539999999999</v>
      </c>
      <c r="S481" s="239">
        <v>0</v>
      </c>
      <c r="T481" s="240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41" t="s">
        <v>325</v>
      </c>
      <c r="AT481" s="241" t="s">
        <v>237</v>
      </c>
      <c r="AU481" s="241" t="s">
        <v>86</v>
      </c>
      <c r="AY481" s="18" t="s">
        <v>235</v>
      </c>
      <c r="BE481" s="242">
        <f>IF(N481="základní",J481,0)</f>
        <v>0</v>
      </c>
      <c r="BF481" s="242">
        <f>IF(N481="snížená",J481,0)</f>
        <v>0</v>
      </c>
      <c r="BG481" s="242">
        <f>IF(N481="zákl. přenesená",J481,0)</f>
        <v>0</v>
      </c>
      <c r="BH481" s="242">
        <f>IF(N481="sníž. přenesená",J481,0)</f>
        <v>0</v>
      </c>
      <c r="BI481" s="242">
        <f>IF(N481="nulová",J481,0)</f>
        <v>0</v>
      </c>
      <c r="BJ481" s="18" t="s">
        <v>84</v>
      </c>
      <c r="BK481" s="242">
        <f>ROUND(I481*H481,2)</f>
        <v>0</v>
      </c>
      <c r="BL481" s="18" t="s">
        <v>325</v>
      </c>
      <c r="BM481" s="241" t="s">
        <v>6776</v>
      </c>
    </row>
    <row r="482" s="13" customFormat="1">
      <c r="A482" s="13"/>
      <c r="B482" s="243"/>
      <c r="C482" s="244"/>
      <c r="D482" s="245" t="s">
        <v>243</v>
      </c>
      <c r="E482" s="246" t="s">
        <v>1</v>
      </c>
      <c r="F482" s="247" t="s">
        <v>6777</v>
      </c>
      <c r="G482" s="244"/>
      <c r="H482" s="248">
        <v>28.260000000000002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243</v>
      </c>
      <c r="AU482" s="254" t="s">
        <v>86</v>
      </c>
      <c r="AV482" s="13" t="s">
        <v>86</v>
      </c>
      <c r="AW482" s="13" t="s">
        <v>32</v>
      </c>
      <c r="AX482" s="13" t="s">
        <v>84</v>
      </c>
      <c r="AY482" s="254" t="s">
        <v>235</v>
      </c>
    </row>
    <row r="483" s="2" customFormat="1" ht="24.15" customHeight="1">
      <c r="A483" s="39"/>
      <c r="B483" s="40"/>
      <c r="C483" s="229" t="s">
        <v>923</v>
      </c>
      <c r="D483" s="229" t="s">
        <v>237</v>
      </c>
      <c r="E483" s="230" t="s">
        <v>1053</v>
      </c>
      <c r="F483" s="231" t="s">
        <v>1054</v>
      </c>
      <c r="G483" s="232" t="s">
        <v>163</v>
      </c>
      <c r="H483" s="233">
        <v>0.70699999999999996</v>
      </c>
      <c r="I483" s="234"/>
      <c r="J483" s="235">
        <f>ROUND(I483*H483,2)</f>
        <v>0</v>
      </c>
      <c r="K483" s="236"/>
      <c r="L483" s="45"/>
      <c r="M483" s="237" t="s">
        <v>1</v>
      </c>
      <c r="N483" s="238" t="s">
        <v>42</v>
      </c>
      <c r="O483" s="92"/>
      <c r="P483" s="239">
        <f>O483*H483</f>
        <v>0</v>
      </c>
      <c r="Q483" s="239">
        <v>0.022839999999999999</v>
      </c>
      <c r="R483" s="239">
        <f>Q483*H483</f>
        <v>0.01614788</v>
      </c>
      <c r="S483" s="239">
        <v>0</v>
      </c>
      <c r="T483" s="240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41" t="s">
        <v>325</v>
      </c>
      <c r="AT483" s="241" t="s">
        <v>237</v>
      </c>
      <c r="AU483" s="241" t="s">
        <v>86</v>
      </c>
      <c r="AY483" s="18" t="s">
        <v>235</v>
      </c>
      <c r="BE483" s="242">
        <f>IF(N483="základní",J483,0)</f>
        <v>0</v>
      </c>
      <c r="BF483" s="242">
        <f>IF(N483="snížená",J483,0)</f>
        <v>0</v>
      </c>
      <c r="BG483" s="242">
        <f>IF(N483="zákl. přenesená",J483,0)</f>
        <v>0</v>
      </c>
      <c r="BH483" s="242">
        <f>IF(N483="sníž. přenesená",J483,0)</f>
        <v>0</v>
      </c>
      <c r="BI483" s="242">
        <f>IF(N483="nulová",J483,0)</f>
        <v>0</v>
      </c>
      <c r="BJ483" s="18" t="s">
        <v>84</v>
      </c>
      <c r="BK483" s="242">
        <f>ROUND(I483*H483,2)</f>
        <v>0</v>
      </c>
      <c r="BL483" s="18" t="s">
        <v>325</v>
      </c>
      <c r="BM483" s="241" t="s">
        <v>6778</v>
      </c>
    </row>
    <row r="484" s="13" customFormat="1">
      <c r="A484" s="13"/>
      <c r="B484" s="243"/>
      <c r="C484" s="244"/>
      <c r="D484" s="245" t="s">
        <v>243</v>
      </c>
      <c r="E484" s="246" t="s">
        <v>1</v>
      </c>
      <c r="F484" s="247" t="s">
        <v>6779</v>
      </c>
      <c r="G484" s="244"/>
      <c r="H484" s="248">
        <v>0.70699999999999996</v>
      </c>
      <c r="I484" s="249"/>
      <c r="J484" s="244"/>
      <c r="K484" s="244"/>
      <c r="L484" s="250"/>
      <c r="M484" s="251"/>
      <c r="N484" s="252"/>
      <c r="O484" s="252"/>
      <c r="P484" s="252"/>
      <c r="Q484" s="252"/>
      <c r="R484" s="252"/>
      <c r="S484" s="252"/>
      <c r="T484" s="25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4" t="s">
        <v>243</v>
      </c>
      <c r="AU484" s="254" t="s">
        <v>86</v>
      </c>
      <c r="AV484" s="13" t="s">
        <v>86</v>
      </c>
      <c r="AW484" s="13" t="s">
        <v>32</v>
      </c>
      <c r="AX484" s="13" t="s">
        <v>84</v>
      </c>
      <c r="AY484" s="254" t="s">
        <v>235</v>
      </c>
    </row>
    <row r="485" s="2" customFormat="1" ht="24.15" customHeight="1">
      <c r="A485" s="39"/>
      <c r="B485" s="40"/>
      <c r="C485" s="229" t="s">
        <v>927</v>
      </c>
      <c r="D485" s="229" t="s">
        <v>237</v>
      </c>
      <c r="E485" s="230" t="s">
        <v>6780</v>
      </c>
      <c r="F485" s="231" t="s">
        <v>6781</v>
      </c>
      <c r="G485" s="232" t="s">
        <v>166</v>
      </c>
      <c r="H485" s="233">
        <v>290.5</v>
      </c>
      <c r="I485" s="234"/>
      <c r="J485" s="235">
        <f>ROUND(I485*H485,2)</f>
        <v>0</v>
      </c>
      <c r="K485" s="236"/>
      <c r="L485" s="45"/>
      <c r="M485" s="237" t="s">
        <v>1</v>
      </c>
      <c r="N485" s="238" t="s">
        <v>42</v>
      </c>
      <c r="O485" s="92"/>
      <c r="P485" s="239">
        <f>O485*H485</f>
        <v>0</v>
      </c>
      <c r="Q485" s="239">
        <v>0.0068599999999999998</v>
      </c>
      <c r="R485" s="239">
        <f>Q485*H485</f>
        <v>1.9928299999999999</v>
      </c>
      <c r="S485" s="239">
        <v>0</v>
      </c>
      <c r="T485" s="240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41" t="s">
        <v>325</v>
      </c>
      <c r="AT485" s="241" t="s">
        <v>237</v>
      </c>
      <c r="AU485" s="241" t="s">
        <v>86</v>
      </c>
      <c r="AY485" s="18" t="s">
        <v>235</v>
      </c>
      <c r="BE485" s="242">
        <f>IF(N485="základní",J485,0)</f>
        <v>0</v>
      </c>
      <c r="BF485" s="242">
        <f>IF(N485="snížená",J485,0)</f>
        <v>0</v>
      </c>
      <c r="BG485" s="242">
        <f>IF(N485="zákl. přenesená",J485,0)</f>
        <v>0</v>
      </c>
      <c r="BH485" s="242">
        <f>IF(N485="sníž. přenesená",J485,0)</f>
        <v>0</v>
      </c>
      <c r="BI485" s="242">
        <f>IF(N485="nulová",J485,0)</f>
        <v>0</v>
      </c>
      <c r="BJ485" s="18" t="s">
        <v>84</v>
      </c>
      <c r="BK485" s="242">
        <f>ROUND(I485*H485,2)</f>
        <v>0</v>
      </c>
      <c r="BL485" s="18" t="s">
        <v>325</v>
      </c>
      <c r="BM485" s="241" t="s">
        <v>6782</v>
      </c>
    </row>
    <row r="486" s="15" customFormat="1">
      <c r="A486" s="15"/>
      <c r="B486" s="266"/>
      <c r="C486" s="267"/>
      <c r="D486" s="245" t="s">
        <v>243</v>
      </c>
      <c r="E486" s="268" t="s">
        <v>1</v>
      </c>
      <c r="F486" s="269" t="s">
        <v>6691</v>
      </c>
      <c r="G486" s="267"/>
      <c r="H486" s="268" t="s">
        <v>1</v>
      </c>
      <c r="I486" s="270"/>
      <c r="J486" s="267"/>
      <c r="K486" s="267"/>
      <c r="L486" s="271"/>
      <c r="M486" s="272"/>
      <c r="N486" s="273"/>
      <c r="O486" s="273"/>
      <c r="P486" s="273"/>
      <c r="Q486" s="273"/>
      <c r="R486" s="273"/>
      <c r="S486" s="273"/>
      <c r="T486" s="274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75" t="s">
        <v>243</v>
      </c>
      <c r="AU486" s="275" t="s">
        <v>86</v>
      </c>
      <c r="AV486" s="15" t="s">
        <v>84</v>
      </c>
      <c r="AW486" s="15" t="s">
        <v>32</v>
      </c>
      <c r="AX486" s="15" t="s">
        <v>77</v>
      </c>
      <c r="AY486" s="275" t="s">
        <v>235</v>
      </c>
    </row>
    <row r="487" s="13" customFormat="1">
      <c r="A487" s="13"/>
      <c r="B487" s="243"/>
      <c r="C487" s="244"/>
      <c r="D487" s="245" t="s">
        <v>243</v>
      </c>
      <c r="E487" s="246" t="s">
        <v>1</v>
      </c>
      <c r="F487" s="247" t="s">
        <v>6692</v>
      </c>
      <c r="G487" s="244"/>
      <c r="H487" s="248">
        <v>290.5</v>
      </c>
      <c r="I487" s="249"/>
      <c r="J487" s="244"/>
      <c r="K487" s="244"/>
      <c r="L487" s="250"/>
      <c r="M487" s="251"/>
      <c r="N487" s="252"/>
      <c r="O487" s="252"/>
      <c r="P487" s="252"/>
      <c r="Q487" s="252"/>
      <c r="R487" s="252"/>
      <c r="S487" s="252"/>
      <c r="T487" s="25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4" t="s">
        <v>243</v>
      </c>
      <c r="AU487" s="254" t="s">
        <v>86</v>
      </c>
      <c r="AV487" s="13" t="s">
        <v>86</v>
      </c>
      <c r="AW487" s="13" t="s">
        <v>32</v>
      </c>
      <c r="AX487" s="13" t="s">
        <v>84</v>
      </c>
      <c r="AY487" s="254" t="s">
        <v>235</v>
      </c>
    </row>
    <row r="488" s="2" customFormat="1" ht="21.75" customHeight="1">
      <c r="A488" s="39"/>
      <c r="B488" s="40"/>
      <c r="C488" s="229" t="s">
        <v>933</v>
      </c>
      <c r="D488" s="229" t="s">
        <v>237</v>
      </c>
      <c r="E488" s="230" t="s">
        <v>6783</v>
      </c>
      <c r="F488" s="231" t="s">
        <v>6784</v>
      </c>
      <c r="G488" s="232" t="s">
        <v>166</v>
      </c>
      <c r="H488" s="233">
        <v>639.24900000000002</v>
      </c>
      <c r="I488" s="234"/>
      <c r="J488" s="235">
        <f>ROUND(I488*H488,2)</f>
        <v>0</v>
      </c>
      <c r="K488" s="236"/>
      <c r="L488" s="45"/>
      <c r="M488" s="237" t="s">
        <v>1</v>
      </c>
      <c r="N488" s="238" t="s">
        <v>42</v>
      </c>
      <c r="O488" s="92"/>
      <c r="P488" s="239">
        <f>O488*H488</f>
        <v>0</v>
      </c>
      <c r="Q488" s="239">
        <v>0</v>
      </c>
      <c r="R488" s="239">
        <f>Q488*H488</f>
        <v>0</v>
      </c>
      <c r="S488" s="239">
        <v>0</v>
      </c>
      <c r="T488" s="240">
        <f>S488*H488</f>
        <v>0</v>
      </c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R488" s="241" t="s">
        <v>325</v>
      </c>
      <c r="AT488" s="241" t="s">
        <v>237</v>
      </c>
      <c r="AU488" s="241" t="s">
        <v>86</v>
      </c>
      <c r="AY488" s="18" t="s">
        <v>235</v>
      </c>
      <c r="BE488" s="242">
        <f>IF(N488="základní",J488,0)</f>
        <v>0</v>
      </c>
      <c r="BF488" s="242">
        <f>IF(N488="snížená",J488,0)</f>
        <v>0</v>
      </c>
      <c r="BG488" s="242">
        <f>IF(N488="zákl. přenesená",J488,0)</f>
        <v>0</v>
      </c>
      <c r="BH488" s="242">
        <f>IF(N488="sníž. přenesená",J488,0)</f>
        <v>0</v>
      </c>
      <c r="BI488" s="242">
        <f>IF(N488="nulová",J488,0)</f>
        <v>0</v>
      </c>
      <c r="BJ488" s="18" t="s">
        <v>84</v>
      </c>
      <c r="BK488" s="242">
        <f>ROUND(I488*H488,2)</f>
        <v>0</v>
      </c>
      <c r="BL488" s="18" t="s">
        <v>325</v>
      </c>
      <c r="BM488" s="241" t="s">
        <v>6785</v>
      </c>
    </row>
    <row r="489" s="15" customFormat="1">
      <c r="A489" s="15"/>
      <c r="B489" s="266"/>
      <c r="C489" s="267"/>
      <c r="D489" s="245" t="s">
        <v>243</v>
      </c>
      <c r="E489" s="268" t="s">
        <v>1</v>
      </c>
      <c r="F489" s="269" t="s">
        <v>6691</v>
      </c>
      <c r="G489" s="267"/>
      <c r="H489" s="268" t="s">
        <v>1</v>
      </c>
      <c r="I489" s="270"/>
      <c r="J489" s="267"/>
      <c r="K489" s="267"/>
      <c r="L489" s="271"/>
      <c r="M489" s="272"/>
      <c r="N489" s="273"/>
      <c r="O489" s="273"/>
      <c r="P489" s="273"/>
      <c r="Q489" s="273"/>
      <c r="R489" s="273"/>
      <c r="S489" s="273"/>
      <c r="T489" s="274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75" t="s">
        <v>243</v>
      </c>
      <c r="AU489" s="275" t="s">
        <v>86</v>
      </c>
      <c r="AV489" s="15" t="s">
        <v>84</v>
      </c>
      <c r="AW489" s="15" t="s">
        <v>32</v>
      </c>
      <c r="AX489" s="15" t="s">
        <v>77</v>
      </c>
      <c r="AY489" s="275" t="s">
        <v>235</v>
      </c>
    </row>
    <row r="490" s="13" customFormat="1">
      <c r="A490" s="13"/>
      <c r="B490" s="243"/>
      <c r="C490" s="244"/>
      <c r="D490" s="245" t="s">
        <v>243</v>
      </c>
      <c r="E490" s="246" t="s">
        <v>1</v>
      </c>
      <c r="F490" s="247" t="s">
        <v>6736</v>
      </c>
      <c r="G490" s="244"/>
      <c r="H490" s="248">
        <v>40.310000000000002</v>
      </c>
      <c r="I490" s="249"/>
      <c r="J490" s="244"/>
      <c r="K490" s="244"/>
      <c r="L490" s="250"/>
      <c r="M490" s="251"/>
      <c r="N490" s="252"/>
      <c r="O490" s="252"/>
      <c r="P490" s="252"/>
      <c r="Q490" s="252"/>
      <c r="R490" s="252"/>
      <c r="S490" s="252"/>
      <c r="T490" s="25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4" t="s">
        <v>243</v>
      </c>
      <c r="AU490" s="254" t="s">
        <v>86</v>
      </c>
      <c r="AV490" s="13" t="s">
        <v>86</v>
      </c>
      <c r="AW490" s="13" t="s">
        <v>32</v>
      </c>
      <c r="AX490" s="13" t="s">
        <v>77</v>
      </c>
      <c r="AY490" s="254" t="s">
        <v>235</v>
      </c>
    </row>
    <row r="491" s="13" customFormat="1">
      <c r="A491" s="13"/>
      <c r="B491" s="243"/>
      <c r="C491" s="244"/>
      <c r="D491" s="245" t="s">
        <v>243</v>
      </c>
      <c r="E491" s="246" t="s">
        <v>1</v>
      </c>
      <c r="F491" s="247" t="s">
        <v>6737</v>
      </c>
      <c r="G491" s="244"/>
      <c r="H491" s="248">
        <v>9.4499999999999993</v>
      </c>
      <c r="I491" s="249"/>
      <c r="J491" s="244"/>
      <c r="K491" s="244"/>
      <c r="L491" s="250"/>
      <c r="M491" s="251"/>
      <c r="N491" s="252"/>
      <c r="O491" s="252"/>
      <c r="P491" s="252"/>
      <c r="Q491" s="252"/>
      <c r="R491" s="252"/>
      <c r="S491" s="252"/>
      <c r="T491" s="25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4" t="s">
        <v>243</v>
      </c>
      <c r="AU491" s="254" t="s">
        <v>86</v>
      </c>
      <c r="AV491" s="13" t="s">
        <v>86</v>
      </c>
      <c r="AW491" s="13" t="s">
        <v>32</v>
      </c>
      <c r="AX491" s="13" t="s">
        <v>77</v>
      </c>
      <c r="AY491" s="254" t="s">
        <v>235</v>
      </c>
    </row>
    <row r="492" s="13" customFormat="1">
      <c r="A492" s="13"/>
      <c r="B492" s="243"/>
      <c r="C492" s="244"/>
      <c r="D492" s="245" t="s">
        <v>243</v>
      </c>
      <c r="E492" s="246" t="s">
        <v>1</v>
      </c>
      <c r="F492" s="247" t="s">
        <v>6738</v>
      </c>
      <c r="G492" s="244"/>
      <c r="H492" s="248">
        <v>7.5599999999999996</v>
      </c>
      <c r="I492" s="249"/>
      <c r="J492" s="244"/>
      <c r="K492" s="244"/>
      <c r="L492" s="250"/>
      <c r="M492" s="251"/>
      <c r="N492" s="252"/>
      <c r="O492" s="252"/>
      <c r="P492" s="252"/>
      <c r="Q492" s="252"/>
      <c r="R492" s="252"/>
      <c r="S492" s="252"/>
      <c r="T492" s="25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4" t="s">
        <v>243</v>
      </c>
      <c r="AU492" s="254" t="s">
        <v>86</v>
      </c>
      <c r="AV492" s="13" t="s">
        <v>86</v>
      </c>
      <c r="AW492" s="13" t="s">
        <v>32</v>
      </c>
      <c r="AX492" s="13" t="s">
        <v>77</v>
      </c>
      <c r="AY492" s="254" t="s">
        <v>235</v>
      </c>
    </row>
    <row r="493" s="13" customFormat="1">
      <c r="A493" s="13"/>
      <c r="B493" s="243"/>
      <c r="C493" s="244"/>
      <c r="D493" s="245" t="s">
        <v>243</v>
      </c>
      <c r="E493" s="246" t="s">
        <v>1</v>
      </c>
      <c r="F493" s="247" t="s">
        <v>6739</v>
      </c>
      <c r="G493" s="244"/>
      <c r="H493" s="248">
        <v>117.70999999999999</v>
      </c>
      <c r="I493" s="249"/>
      <c r="J493" s="244"/>
      <c r="K493" s="244"/>
      <c r="L493" s="250"/>
      <c r="M493" s="251"/>
      <c r="N493" s="252"/>
      <c r="O493" s="252"/>
      <c r="P493" s="252"/>
      <c r="Q493" s="252"/>
      <c r="R493" s="252"/>
      <c r="S493" s="252"/>
      <c r="T493" s="25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4" t="s">
        <v>243</v>
      </c>
      <c r="AU493" s="254" t="s">
        <v>86</v>
      </c>
      <c r="AV493" s="13" t="s">
        <v>86</v>
      </c>
      <c r="AW493" s="13" t="s">
        <v>32</v>
      </c>
      <c r="AX493" s="13" t="s">
        <v>77</v>
      </c>
      <c r="AY493" s="254" t="s">
        <v>235</v>
      </c>
    </row>
    <row r="494" s="13" customFormat="1">
      <c r="A494" s="13"/>
      <c r="B494" s="243"/>
      <c r="C494" s="244"/>
      <c r="D494" s="245" t="s">
        <v>243</v>
      </c>
      <c r="E494" s="246" t="s">
        <v>1</v>
      </c>
      <c r="F494" s="247" t="s">
        <v>6740</v>
      </c>
      <c r="G494" s="244"/>
      <c r="H494" s="248">
        <v>11.718999999999999</v>
      </c>
      <c r="I494" s="249"/>
      <c r="J494" s="244"/>
      <c r="K494" s="244"/>
      <c r="L494" s="250"/>
      <c r="M494" s="251"/>
      <c r="N494" s="252"/>
      <c r="O494" s="252"/>
      <c r="P494" s="252"/>
      <c r="Q494" s="252"/>
      <c r="R494" s="252"/>
      <c r="S494" s="252"/>
      <c r="T494" s="25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4" t="s">
        <v>243</v>
      </c>
      <c r="AU494" s="254" t="s">
        <v>86</v>
      </c>
      <c r="AV494" s="13" t="s">
        <v>86</v>
      </c>
      <c r="AW494" s="13" t="s">
        <v>32</v>
      </c>
      <c r="AX494" s="13" t="s">
        <v>77</v>
      </c>
      <c r="AY494" s="254" t="s">
        <v>235</v>
      </c>
    </row>
    <row r="495" s="13" customFormat="1">
      <c r="A495" s="13"/>
      <c r="B495" s="243"/>
      <c r="C495" s="244"/>
      <c r="D495" s="245" t="s">
        <v>243</v>
      </c>
      <c r="E495" s="246" t="s">
        <v>1</v>
      </c>
      <c r="F495" s="247" t="s">
        <v>6741</v>
      </c>
      <c r="G495" s="244"/>
      <c r="H495" s="248">
        <v>452.5</v>
      </c>
      <c r="I495" s="249"/>
      <c r="J495" s="244"/>
      <c r="K495" s="244"/>
      <c r="L495" s="250"/>
      <c r="M495" s="251"/>
      <c r="N495" s="252"/>
      <c r="O495" s="252"/>
      <c r="P495" s="252"/>
      <c r="Q495" s="252"/>
      <c r="R495" s="252"/>
      <c r="S495" s="252"/>
      <c r="T495" s="25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4" t="s">
        <v>243</v>
      </c>
      <c r="AU495" s="254" t="s">
        <v>86</v>
      </c>
      <c r="AV495" s="13" t="s">
        <v>86</v>
      </c>
      <c r="AW495" s="13" t="s">
        <v>32</v>
      </c>
      <c r="AX495" s="13" t="s">
        <v>77</v>
      </c>
      <c r="AY495" s="254" t="s">
        <v>235</v>
      </c>
    </row>
    <row r="496" s="14" customFormat="1">
      <c r="A496" s="14"/>
      <c r="B496" s="255"/>
      <c r="C496" s="256"/>
      <c r="D496" s="245" t="s">
        <v>243</v>
      </c>
      <c r="E496" s="257" t="s">
        <v>1</v>
      </c>
      <c r="F496" s="258" t="s">
        <v>245</v>
      </c>
      <c r="G496" s="256"/>
      <c r="H496" s="259">
        <v>639.24900000000002</v>
      </c>
      <c r="I496" s="260"/>
      <c r="J496" s="256"/>
      <c r="K496" s="256"/>
      <c r="L496" s="261"/>
      <c r="M496" s="262"/>
      <c r="N496" s="263"/>
      <c r="O496" s="263"/>
      <c r="P496" s="263"/>
      <c r="Q496" s="263"/>
      <c r="R496" s="263"/>
      <c r="S496" s="263"/>
      <c r="T496" s="26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65" t="s">
        <v>243</v>
      </c>
      <c r="AU496" s="265" t="s">
        <v>86</v>
      </c>
      <c r="AV496" s="14" t="s">
        <v>241</v>
      </c>
      <c r="AW496" s="14" t="s">
        <v>32</v>
      </c>
      <c r="AX496" s="14" t="s">
        <v>84</v>
      </c>
      <c r="AY496" s="265" t="s">
        <v>235</v>
      </c>
    </row>
    <row r="497" s="2" customFormat="1" ht="24.15" customHeight="1">
      <c r="A497" s="39"/>
      <c r="B497" s="40"/>
      <c r="C497" s="287" t="s">
        <v>937</v>
      </c>
      <c r="D497" s="287" t="s">
        <v>518</v>
      </c>
      <c r="E497" s="288" t="s">
        <v>6786</v>
      </c>
      <c r="F497" s="289" t="s">
        <v>6787</v>
      </c>
      <c r="G497" s="290" t="s">
        <v>166</v>
      </c>
      <c r="H497" s="291">
        <v>703.17399999999998</v>
      </c>
      <c r="I497" s="292"/>
      <c r="J497" s="293">
        <f>ROUND(I497*H497,2)</f>
        <v>0</v>
      </c>
      <c r="K497" s="294"/>
      <c r="L497" s="295"/>
      <c r="M497" s="296" t="s">
        <v>1</v>
      </c>
      <c r="N497" s="297" t="s">
        <v>42</v>
      </c>
      <c r="O497" s="92"/>
      <c r="P497" s="239">
        <f>O497*H497</f>
        <v>0</v>
      </c>
      <c r="Q497" s="239">
        <v>0.0061999999999999998</v>
      </c>
      <c r="R497" s="239">
        <f>Q497*H497</f>
        <v>4.3596787999999993</v>
      </c>
      <c r="S497" s="239">
        <v>0</v>
      </c>
      <c r="T497" s="240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41" t="s">
        <v>421</v>
      </c>
      <c r="AT497" s="241" t="s">
        <v>518</v>
      </c>
      <c r="AU497" s="241" t="s">
        <v>86</v>
      </c>
      <c r="AY497" s="18" t="s">
        <v>235</v>
      </c>
      <c r="BE497" s="242">
        <f>IF(N497="základní",J497,0)</f>
        <v>0</v>
      </c>
      <c r="BF497" s="242">
        <f>IF(N497="snížená",J497,0)</f>
        <v>0</v>
      </c>
      <c r="BG497" s="242">
        <f>IF(N497="zákl. přenesená",J497,0)</f>
        <v>0</v>
      </c>
      <c r="BH497" s="242">
        <f>IF(N497="sníž. přenesená",J497,0)</f>
        <v>0</v>
      </c>
      <c r="BI497" s="242">
        <f>IF(N497="nulová",J497,0)</f>
        <v>0</v>
      </c>
      <c r="BJ497" s="18" t="s">
        <v>84</v>
      </c>
      <c r="BK497" s="242">
        <f>ROUND(I497*H497,2)</f>
        <v>0</v>
      </c>
      <c r="BL497" s="18" t="s">
        <v>325</v>
      </c>
      <c r="BM497" s="241" t="s">
        <v>6788</v>
      </c>
    </row>
    <row r="498" s="13" customFormat="1">
      <c r="A498" s="13"/>
      <c r="B498" s="243"/>
      <c r="C498" s="244"/>
      <c r="D498" s="245" t="s">
        <v>243</v>
      </c>
      <c r="E498" s="244"/>
      <c r="F498" s="247" t="s">
        <v>6789</v>
      </c>
      <c r="G498" s="244"/>
      <c r="H498" s="248">
        <v>703.17399999999998</v>
      </c>
      <c r="I498" s="249"/>
      <c r="J498" s="244"/>
      <c r="K498" s="244"/>
      <c r="L498" s="250"/>
      <c r="M498" s="251"/>
      <c r="N498" s="252"/>
      <c r="O498" s="252"/>
      <c r="P498" s="252"/>
      <c r="Q498" s="252"/>
      <c r="R498" s="252"/>
      <c r="S498" s="252"/>
      <c r="T498" s="25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4" t="s">
        <v>243</v>
      </c>
      <c r="AU498" s="254" t="s">
        <v>86</v>
      </c>
      <c r="AV498" s="13" t="s">
        <v>86</v>
      </c>
      <c r="AW498" s="13" t="s">
        <v>4</v>
      </c>
      <c r="AX498" s="13" t="s">
        <v>84</v>
      </c>
      <c r="AY498" s="254" t="s">
        <v>235</v>
      </c>
    </row>
    <row r="499" s="2" customFormat="1" ht="24.15" customHeight="1">
      <c r="A499" s="39"/>
      <c r="B499" s="40"/>
      <c r="C499" s="229" t="s">
        <v>942</v>
      </c>
      <c r="D499" s="229" t="s">
        <v>237</v>
      </c>
      <c r="E499" s="230" t="s">
        <v>1995</v>
      </c>
      <c r="F499" s="231" t="s">
        <v>1996</v>
      </c>
      <c r="G499" s="232" t="s">
        <v>166</v>
      </c>
      <c r="H499" s="233">
        <v>929.74900000000002</v>
      </c>
      <c r="I499" s="234"/>
      <c r="J499" s="235">
        <f>ROUND(I499*H499,2)</f>
        <v>0</v>
      </c>
      <c r="K499" s="236"/>
      <c r="L499" s="45"/>
      <c r="M499" s="237" t="s">
        <v>1</v>
      </c>
      <c r="N499" s="238" t="s">
        <v>42</v>
      </c>
      <c r="O499" s="92"/>
      <c r="P499" s="239">
        <f>O499*H499</f>
        <v>0</v>
      </c>
      <c r="Q499" s="239">
        <v>0.00018000000000000001</v>
      </c>
      <c r="R499" s="239">
        <f>Q499*H499</f>
        <v>0.16735482000000002</v>
      </c>
      <c r="S499" s="239">
        <v>0</v>
      </c>
      <c r="T499" s="240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41" t="s">
        <v>325</v>
      </c>
      <c r="AT499" s="241" t="s">
        <v>237</v>
      </c>
      <c r="AU499" s="241" t="s">
        <v>86</v>
      </c>
      <c r="AY499" s="18" t="s">
        <v>235</v>
      </c>
      <c r="BE499" s="242">
        <f>IF(N499="základní",J499,0)</f>
        <v>0</v>
      </c>
      <c r="BF499" s="242">
        <f>IF(N499="snížená",J499,0)</f>
        <v>0</v>
      </c>
      <c r="BG499" s="242">
        <f>IF(N499="zákl. přenesená",J499,0)</f>
        <v>0</v>
      </c>
      <c r="BH499" s="242">
        <f>IF(N499="sníž. přenesená",J499,0)</f>
        <v>0</v>
      </c>
      <c r="BI499" s="242">
        <f>IF(N499="nulová",J499,0)</f>
        <v>0</v>
      </c>
      <c r="BJ499" s="18" t="s">
        <v>84</v>
      </c>
      <c r="BK499" s="242">
        <f>ROUND(I499*H499,2)</f>
        <v>0</v>
      </c>
      <c r="BL499" s="18" t="s">
        <v>325</v>
      </c>
      <c r="BM499" s="241" t="s">
        <v>6790</v>
      </c>
    </row>
    <row r="500" s="13" customFormat="1">
      <c r="A500" s="13"/>
      <c r="B500" s="243"/>
      <c r="C500" s="244"/>
      <c r="D500" s="245" t="s">
        <v>243</v>
      </c>
      <c r="E500" s="246" t="s">
        <v>1</v>
      </c>
      <c r="F500" s="247" t="s">
        <v>6791</v>
      </c>
      <c r="G500" s="244"/>
      <c r="H500" s="248">
        <v>290.5</v>
      </c>
      <c r="I500" s="249"/>
      <c r="J500" s="244"/>
      <c r="K500" s="244"/>
      <c r="L500" s="250"/>
      <c r="M500" s="251"/>
      <c r="N500" s="252"/>
      <c r="O500" s="252"/>
      <c r="P500" s="252"/>
      <c r="Q500" s="252"/>
      <c r="R500" s="252"/>
      <c r="S500" s="252"/>
      <c r="T500" s="25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4" t="s">
        <v>243</v>
      </c>
      <c r="AU500" s="254" t="s">
        <v>86</v>
      </c>
      <c r="AV500" s="13" t="s">
        <v>86</v>
      </c>
      <c r="AW500" s="13" t="s">
        <v>32</v>
      </c>
      <c r="AX500" s="13" t="s">
        <v>77</v>
      </c>
      <c r="AY500" s="254" t="s">
        <v>235</v>
      </c>
    </row>
    <row r="501" s="13" customFormat="1">
      <c r="A501" s="13"/>
      <c r="B501" s="243"/>
      <c r="C501" s="244"/>
      <c r="D501" s="245" t="s">
        <v>243</v>
      </c>
      <c r="E501" s="246" t="s">
        <v>1</v>
      </c>
      <c r="F501" s="247" t="s">
        <v>6792</v>
      </c>
      <c r="G501" s="244"/>
      <c r="H501" s="248">
        <v>639.24900000000002</v>
      </c>
      <c r="I501" s="249"/>
      <c r="J501" s="244"/>
      <c r="K501" s="244"/>
      <c r="L501" s="250"/>
      <c r="M501" s="251"/>
      <c r="N501" s="252"/>
      <c r="O501" s="252"/>
      <c r="P501" s="252"/>
      <c r="Q501" s="252"/>
      <c r="R501" s="252"/>
      <c r="S501" s="252"/>
      <c r="T501" s="25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4" t="s">
        <v>243</v>
      </c>
      <c r="AU501" s="254" t="s">
        <v>86</v>
      </c>
      <c r="AV501" s="13" t="s">
        <v>86</v>
      </c>
      <c r="AW501" s="13" t="s">
        <v>32</v>
      </c>
      <c r="AX501" s="13" t="s">
        <v>77</v>
      </c>
      <c r="AY501" s="254" t="s">
        <v>235</v>
      </c>
    </row>
    <row r="502" s="14" customFormat="1">
      <c r="A502" s="14"/>
      <c r="B502" s="255"/>
      <c r="C502" s="256"/>
      <c r="D502" s="245" t="s">
        <v>243</v>
      </c>
      <c r="E502" s="257" t="s">
        <v>1</v>
      </c>
      <c r="F502" s="258" t="s">
        <v>245</v>
      </c>
      <c r="G502" s="256"/>
      <c r="H502" s="259">
        <v>929.74900000000002</v>
      </c>
      <c r="I502" s="260"/>
      <c r="J502" s="256"/>
      <c r="K502" s="256"/>
      <c r="L502" s="261"/>
      <c r="M502" s="262"/>
      <c r="N502" s="263"/>
      <c r="O502" s="263"/>
      <c r="P502" s="263"/>
      <c r="Q502" s="263"/>
      <c r="R502" s="263"/>
      <c r="S502" s="263"/>
      <c r="T502" s="26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65" t="s">
        <v>243</v>
      </c>
      <c r="AU502" s="265" t="s">
        <v>86</v>
      </c>
      <c r="AV502" s="14" t="s">
        <v>241</v>
      </c>
      <c r="AW502" s="14" t="s">
        <v>32</v>
      </c>
      <c r="AX502" s="14" t="s">
        <v>84</v>
      </c>
      <c r="AY502" s="265" t="s">
        <v>235</v>
      </c>
    </row>
    <row r="503" s="2" customFormat="1" ht="37.8" customHeight="1">
      <c r="A503" s="39"/>
      <c r="B503" s="40"/>
      <c r="C503" s="229" t="s">
        <v>946</v>
      </c>
      <c r="D503" s="229" t="s">
        <v>237</v>
      </c>
      <c r="E503" s="230" t="s">
        <v>6793</v>
      </c>
      <c r="F503" s="231" t="s">
        <v>6794</v>
      </c>
      <c r="G503" s="232" t="s">
        <v>166</v>
      </c>
      <c r="H503" s="233">
        <v>267</v>
      </c>
      <c r="I503" s="234"/>
      <c r="J503" s="235">
        <f>ROUND(I503*H503,2)</f>
        <v>0</v>
      </c>
      <c r="K503" s="236"/>
      <c r="L503" s="45"/>
      <c r="M503" s="237" t="s">
        <v>1</v>
      </c>
      <c r="N503" s="238" t="s">
        <v>42</v>
      </c>
      <c r="O503" s="92"/>
      <c r="P503" s="239">
        <f>O503*H503</f>
        <v>0</v>
      </c>
      <c r="Q503" s="239">
        <v>0.049189999999999998</v>
      </c>
      <c r="R503" s="239">
        <f>Q503*H503</f>
        <v>13.13373</v>
      </c>
      <c r="S503" s="239">
        <v>0</v>
      </c>
      <c r="T503" s="240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41" t="s">
        <v>325</v>
      </c>
      <c r="AT503" s="241" t="s">
        <v>237</v>
      </c>
      <c r="AU503" s="241" t="s">
        <v>86</v>
      </c>
      <c r="AY503" s="18" t="s">
        <v>235</v>
      </c>
      <c r="BE503" s="242">
        <f>IF(N503="základní",J503,0)</f>
        <v>0</v>
      </c>
      <c r="BF503" s="242">
        <f>IF(N503="snížená",J503,0)</f>
        <v>0</v>
      </c>
      <c r="BG503" s="242">
        <f>IF(N503="zákl. přenesená",J503,0)</f>
        <v>0</v>
      </c>
      <c r="BH503" s="242">
        <f>IF(N503="sníž. přenesená",J503,0)</f>
        <v>0</v>
      </c>
      <c r="BI503" s="242">
        <f>IF(N503="nulová",J503,0)</f>
        <v>0</v>
      </c>
      <c r="BJ503" s="18" t="s">
        <v>84</v>
      </c>
      <c r="BK503" s="242">
        <f>ROUND(I503*H503,2)</f>
        <v>0</v>
      </c>
      <c r="BL503" s="18" t="s">
        <v>325</v>
      </c>
      <c r="BM503" s="241" t="s">
        <v>6795</v>
      </c>
    </row>
    <row r="504" s="15" customFormat="1">
      <c r="A504" s="15"/>
      <c r="B504" s="266"/>
      <c r="C504" s="267"/>
      <c r="D504" s="245" t="s">
        <v>243</v>
      </c>
      <c r="E504" s="268" t="s">
        <v>1</v>
      </c>
      <c r="F504" s="269" t="s">
        <v>6711</v>
      </c>
      <c r="G504" s="267"/>
      <c r="H504" s="268" t="s">
        <v>1</v>
      </c>
      <c r="I504" s="270"/>
      <c r="J504" s="267"/>
      <c r="K504" s="267"/>
      <c r="L504" s="271"/>
      <c r="M504" s="272"/>
      <c r="N504" s="273"/>
      <c r="O504" s="273"/>
      <c r="P504" s="273"/>
      <c r="Q504" s="273"/>
      <c r="R504" s="273"/>
      <c r="S504" s="273"/>
      <c r="T504" s="274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75" t="s">
        <v>243</v>
      </c>
      <c r="AU504" s="275" t="s">
        <v>86</v>
      </c>
      <c r="AV504" s="15" t="s">
        <v>84</v>
      </c>
      <c r="AW504" s="15" t="s">
        <v>32</v>
      </c>
      <c r="AX504" s="15" t="s">
        <v>77</v>
      </c>
      <c r="AY504" s="275" t="s">
        <v>235</v>
      </c>
    </row>
    <row r="505" s="13" customFormat="1">
      <c r="A505" s="13"/>
      <c r="B505" s="243"/>
      <c r="C505" s="244"/>
      <c r="D505" s="245" t="s">
        <v>243</v>
      </c>
      <c r="E505" s="246" t="s">
        <v>1</v>
      </c>
      <c r="F505" s="247" t="s">
        <v>6594</v>
      </c>
      <c r="G505" s="244"/>
      <c r="H505" s="248">
        <v>267</v>
      </c>
      <c r="I505" s="249"/>
      <c r="J505" s="244"/>
      <c r="K505" s="244"/>
      <c r="L505" s="250"/>
      <c r="M505" s="251"/>
      <c r="N505" s="252"/>
      <c r="O505" s="252"/>
      <c r="P505" s="252"/>
      <c r="Q505" s="252"/>
      <c r="R505" s="252"/>
      <c r="S505" s="252"/>
      <c r="T505" s="25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4" t="s">
        <v>243</v>
      </c>
      <c r="AU505" s="254" t="s">
        <v>86</v>
      </c>
      <c r="AV505" s="13" t="s">
        <v>86</v>
      </c>
      <c r="AW505" s="13" t="s">
        <v>32</v>
      </c>
      <c r="AX505" s="13" t="s">
        <v>77</v>
      </c>
      <c r="AY505" s="254" t="s">
        <v>235</v>
      </c>
    </row>
    <row r="506" s="14" customFormat="1">
      <c r="A506" s="14"/>
      <c r="B506" s="255"/>
      <c r="C506" s="256"/>
      <c r="D506" s="245" t="s">
        <v>243</v>
      </c>
      <c r="E506" s="257" t="s">
        <v>1</v>
      </c>
      <c r="F506" s="258" t="s">
        <v>245</v>
      </c>
      <c r="G506" s="256"/>
      <c r="H506" s="259">
        <v>267</v>
      </c>
      <c r="I506" s="260"/>
      <c r="J506" s="256"/>
      <c r="K506" s="256"/>
      <c r="L506" s="261"/>
      <c r="M506" s="262"/>
      <c r="N506" s="263"/>
      <c r="O506" s="263"/>
      <c r="P506" s="263"/>
      <c r="Q506" s="263"/>
      <c r="R506" s="263"/>
      <c r="S506" s="263"/>
      <c r="T506" s="26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65" t="s">
        <v>243</v>
      </c>
      <c r="AU506" s="265" t="s">
        <v>86</v>
      </c>
      <c r="AV506" s="14" t="s">
        <v>241</v>
      </c>
      <c r="AW506" s="14" t="s">
        <v>32</v>
      </c>
      <c r="AX506" s="14" t="s">
        <v>84</v>
      </c>
      <c r="AY506" s="265" t="s">
        <v>235</v>
      </c>
    </row>
    <row r="507" s="2" customFormat="1" ht="24.15" customHeight="1">
      <c r="A507" s="39"/>
      <c r="B507" s="40"/>
      <c r="C507" s="229" t="s">
        <v>950</v>
      </c>
      <c r="D507" s="229" t="s">
        <v>237</v>
      </c>
      <c r="E507" s="230" t="s">
        <v>6796</v>
      </c>
      <c r="F507" s="231" t="s">
        <v>6797</v>
      </c>
      <c r="G507" s="232" t="s">
        <v>166</v>
      </c>
      <c r="H507" s="233">
        <v>267</v>
      </c>
      <c r="I507" s="234"/>
      <c r="J507" s="235">
        <f>ROUND(I507*H507,2)</f>
        <v>0</v>
      </c>
      <c r="K507" s="236"/>
      <c r="L507" s="45"/>
      <c r="M507" s="237" t="s">
        <v>1</v>
      </c>
      <c r="N507" s="238" t="s">
        <v>42</v>
      </c>
      <c r="O507" s="92"/>
      <c r="P507" s="239">
        <f>O507*H507</f>
        <v>0</v>
      </c>
      <c r="Q507" s="239">
        <v>0</v>
      </c>
      <c r="R507" s="239">
        <f>Q507*H507</f>
        <v>0</v>
      </c>
      <c r="S507" s="239">
        <v>0</v>
      </c>
      <c r="T507" s="240">
        <f>S507*H507</f>
        <v>0</v>
      </c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R507" s="241" t="s">
        <v>325</v>
      </c>
      <c r="AT507" s="241" t="s">
        <v>237</v>
      </c>
      <c r="AU507" s="241" t="s">
        <v>86</v>
      </c>
      <c r="AY507" s="18" t="s">
        <v>235</v>
      </c>
      <c r="BE507" s="242">
        <f>IF(N507="základní",J507,0)</f>
        <v>0</v>
      </c>
      <c r="BF507" s="242">
        <f>IF(N507="snížená",J507,0)</f>
        <v>0</v>
      </c>
      <c r="BG507" s="242">
        <f>IF(N507="zákl. přenesená",J507,0)</f>
        <v>0</v>
      </c>
      <c r="BH507" s="242">
        <f>IF(N507="sníž. přenesená",J507,0)</f>
        <v>0</v>
      </c>
      <c r="BI507" s="242">
        <f>IF(N507="nulová",J507,0)</f>
        <v>0</v>
      </c>
      <c r="BJ507" s="18" t="s">
        <v>84</v>
      </c>
      <c r="BK507" s="242">
        <f>ROUND(I507*H507,2)</f>
        <v>0</v>
      </c>
      <c r="BL507" s="18" t="s">
        <v>325</v>
      </c>
      <c r="BM507" s="241" t="s">
        <v>6798</v>
      </c>
    </row>
    <row r="508" s="15" customFormat="1">
      <c r="A508" s="15"/>
      <c r="B508" s="266"/>
      <c r="C508" s="267"/>
      <c r="D508" s="245" t="s">
        <v>243</v>
      </c>
      <c r="E508" s="268" t="s">
        <v>1</v>
      </c>
      <c r="F508" s="269" t="s">
        <v>6711</v>
      </c>
      <c r="G508" s="267"/>
      <c r="H508" s="268" t="s">
        <v>1</v>
      </c>
      <c r="I508" s="270"/>
      <c r="J508" s="267"/>
      <c r="K508" s="267"/>
      <c r="L508" s="271"/>
      <c r="M508" s="272"/>
      <c r="N508" s="273"/>
      <c r="O508" s="273"/>
      <c r="P508" s="273"/>
      <c r="Q508" s="273"/>
      <c r="R508" s="273"/>
      <c r="S508" s="273"/>
      <c r="T508" s="274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T508" s="275" t="s">
        <v>243</v>
      </c>
      <c r="AU508" s="275" t="s">
        <v>86</v>
      </c>
      <c r="AV508" s="15" t="s">
        <v>84</v>
      </c>
      <c r="AW508" s="15" t="s">
        <v>32</v>
      </c>
      <c r="AX508" s="15" t="s">
        <v>77</v>
      </c>
      <c r="AY508" s="275" t="s">
        <v>235</v>
      </c>
    </row>
    <row r="509" s="13" customFormat="1">
      <c r="A509" s="13"/>
      <c r="B509" s="243"/>
      <c r="C509" s="244"/>
      <c r="D509" s="245" t="s">
        <v>243</v>
      </c>
      <c r="E509" s="246" t="s">
        <v>1</v>
      </c>
      <c r="F509" s="247" t="s">
        <v>6594</v>
      </c>
      <c r="G509" s="244"/>
      <c r="H509" s="248">
        <v>267</v>
      </c>
      <c r="I509" s="249"/>
      <c r="J509" s="244"/>
      <c r="K509" s="244"/>
      <c r="L509" s="250"/>
      <c r="M509" s="251"/>
      <c r="N509" s="252"/>
      <c r="O509" s="252"/>
      <c r="P509" s="252"/>
      <c r="Q509" s="252"/>
      <c r="R509" s="252"/>
      <c r="S509" s="252"/>
      <c r="T509" s="25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4" t="s">
        <v>243</v>
      </c>
      <c r="AU509" s="254" t="s">
        <v>86</v>
      </c>
      <c r="AV509" s="13" t="s">
        <v>86</v>
      </c>
      <c r="AW509" s="13" t="s">
        <v>32</v>
      </c>
      <c r="AX509" s="13" t="s">
        <v>77</v>
      </c>
      <c r="AY509" s="254" t="s">
        <v>235</v>
      </c>
    </row>
    <row r="510" s="14" customFormat="1">
      <c r="A510" s="14"/>
      <c r="B510" s="255"/>
      <c r="C510" s="256"/>
      <c r="D510" s="245" t="s">
        <v>243</v>
      </c>
      <c r="E510" s="257" t="s">
        <v>1</v>
      </c>
      <c r="F510" s="258" t="s">
        <v>245</v>
      </c>
      <c r="G510" s="256"/>
      <c r="H510" s="259">
        <v>267</v>
      </c>
      <c r="I510" s="260"/>
      <c r="J510" s="256"/>
      <c r="K510" s="256"/>
      <c r="L510" s="261"/>
      <c r="M510" s="262"/>
      <c r="N510" s="263"/>
      <c r="O510" s="263"/>
      <c r="P510" s="263"/>
      <c r="Q510" s="263"/>
      <c r="R510" s="263"/>
      <c r="S510" s="263"/>
      <c r="T510" s="26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65" t="s">
        <v>243</v>
      </c>
      <c r="AU510" s="265" t="s">
        <v>86</v>
      </c>
      <c r="AV510" s="14" t="s">
        <v>241</v>
      </c>
      <c r="AW510" s="14" t="s">
        <v>32</v>
      </c>
      <c r="AX510" s="14" t="s">
        <v>84</v>
      </c>
      <c r="AY510" s="265" t="s">
        <v>235</v>
      </c>
    </row>
    <row r="511" s="2" customFormat="1" ht="21.75" customHeight="1">
      <c r="A511" s="39"/>
      <c r="B511" s="40"/>
      <c r="C511" s="287" t="s">
        <v>954</v>
      </c>
      <c r="D511" s="287" t="s">
        <v>518</v>
      </c>
      <c r="E511" s="288" t="s">
        <v>1983</v>
      </c>
      <c r="F511" s="289" t="s">
        <v>1984</v>
      </c>
      <c r="G511" s="290" t="s">
        <v>163</v>
      </c>
      <c r="H511" s="291">
        <v>4.5</v>
      </c>
      <c r="I511" s="292"/>
      <c r="J511" s="293">
        <f>ROUND(I511*H511,2)</f>
        <v>0</v>
      </c>
      <c r="K511" s="294"/>
      <c r="L511" s="295"/>
      <c r="M511" s="296" t="s">
        <v>1</v>
      </c>
      <c r="N511" s="297" t="s">
        <v>42</v>
      </c>
      <c r="O511" s="92"/>
      <c r="P511" s="239">
        <f>O511*H511</f>
        <v>0</v>
      </c>
      <c r="Q511" s="239">
        <v>0.55000000000000004</v>
      </c>
      <c r="R511" s="239">
        <f>Q511*H511</f>
        <v>2.4750000000000001</v>
      </c>
      <c r="S511" s="239">
        <v>0</v>
      </c>
      <c r="T511" s="240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41" t="s">
        <v>421</v>
      </c>
      <c r="AT511" s="241" t="s">
        <v>518</v>
      </c>
      <c r="AU511" s="241" t="s">
        <v>86</v>
      </c>
      <c r="AY511" s="18" t="s">
        <v>235</v>
      </c>
      <c r="BE511" s="242">
        <f>IF(N511="základní",J511,0)</f>
        <v>0</v>
      </c>
      <c r="BF511" s="242">
        <f>IF(N511="snížená",J511,0)</f>
        <v>0</v>
      </c>
      <c r="BG511" s="242">
        <f>IF(N511="zákl. přenesená",J511,0)</f>
        <v>0</v>
      </c>
      <c r="BH511" s="242">
        <f>IF(N511="sníž. přenesená",J511,0)</f>
        <v>0</v>
      </c>
      <c r="BI511" s="242">
        <f>IF(N511="nulová",J511,0)</f>
        <v>0</v>
      </c>
      <c r="BJ511" s="18" t="s">
        <v>84</v>
      </c>
      <c r="BK511" s="242">
        <f>ROUND(I511*H511,2)</f>
        <v>0</v>
      </c>
      <c r="BL511" s="18" t="s">
        <v>325</v>
      </c>
      <c r="BM511" s="241" t="s">
        <v>6799</v>
      </c>
    </row>
    <row r="512" s="15" customFormat="1">
      <c r="A512" s="15"/>
      <c r="B512" s="266"/>
      <c r="C512" s="267"/>
      <c r="D512" s="245" t="s">
        <v>243</v>
      </c>
      <c r="E512" s="268" t="s">
        <v>1</v>
      </c>
      <c r="F512" s="269" t="s">
        <v>6711</v>
      </c>
      <c r="G512" s="267"/>
      <c r="H512" s="268" t="s">
        <v>1</v>
      </c>
      <c r="I512" s="270"/>
      <c r="J512" s="267"/>
      <c r="K512" s="267"/>
      <c r="L512" s="271"/>
      <c r="M512" s="272"/>
      <c r="N512" s="273"/>
      <c r="O512" s="273"/>
      <c r="P512" s="273"/>
      <c r="Q512" s="273"/>
      <c r="R512" s="273"/>
      <c r="S512" s="273"/>
      <c r="T512" s="274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75" t="s">
        <v>243</v>
      </c>
      <c r="AU512" s="275" t="s">
        <v>86</v>
      </c>
      <c r="AV512" s="15" t="s">
        <v>84</v>
      </c>
      <c r="AW512" s="15" t="s">
        <v>32</v>
      </c>
      <c r="AX512" s="15" t="s">
        <v>77</v>
      </c>
      <c r="AY512" s="275" t="s">
        <v>235</v>
      </c>
    </row>
    <row r="513" s="15" customFormat="1">
      <c r="A513" s="15"/>
      <c r="B513" s="266"/>
      <c r="C513" s="267"/>
      <c r="D513" s="245" t="s">
        <v>243</v>
      </c>
      <c r="E513" s="268" t="s">
        <v>1</v>
      </c>
      <c r="F513" s="269" t="s">
        <v>6766</v>
      </c>
      <c r="G513" s="267"/>
      <c r="H513" s="268" t="s">
        <v>1</v>
      </c>
      <c r="I513" s="270"/>
      <c r="J513" s="267"/>
      <c r="K513" s="267"/>
      <c r="L513" s="271"/>
      <c r="M513" s="272"/>
      <c r="N513" s="273"/>
      <c r="O513" s="273"/>
      <c r="P513" s="273"/>
      <c r="Q513" s="273"/>
      <c r="R513" s="273"/>
      <c r="S513" s="273"/>
      <c r="T513" s="274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75" t="s">
        <v>243</v>
      </c>
      <c r="AU513" s="275" t="s">
        <v>86</v>
      </c>
      <c r="AV513" s="15" t="s">
        <v>84</v>
      </c>
      <c r="AW513" s="15" t="s">
        <v>32</v>
      </c>
      <c r="AX513" s="15" t="s">
        <v>77</v>
      </c>
      <c r="AY513" s="275" t="s">
        <v>235</v>
      </c>
    </row>
    <row r="514" s="13" customFormat="1">
      <c r="A514" s="13"/>
      <c r="B514" s="243"/>
      <c r="C514" s="244"/>
      <c r="D514" s="245" t="s">
        <v>243</v>
      </c>
      <c r="E514" s="246" t="s">
        <v>1</v>
      </c>
      <c r="F514" s="247" t="s">
        <v>6767</v>
      </c>
      <c r="G514" s="244"/>
      <c r="H514" s="248">
        <v>4</v>
      </c>
      <c r="I514" s="249"/>
      <c r="J514" s="244"/>
      <c r="K514" s="244"/>
      <c r="L514" s="250"/>
      <c r="M514" s="251"/>
      <c r="N514" s="252"/>
      <c r="O514" s="252"/>
      <c r="P514" s="252"/>
      <c r="Q514" s="252"/>
      <c r="R514" s="252"/>
      <c r="S514" s="252"/>
      <c r="T514" s="25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4" t="s">
        <v>243</v>
      </c>
      <c r="AU514" s="254" t="s">
        <v>86</v>
      </c>
      <c r="AV514" s="13" t="s">
        <v>86</v>
      </c>
      <c r="AW514" s="13" t="s">
        <v>32</v>
      </c>
      <c r="AX514" s="13" t="s">
        <v>77</v>
      </c>
      <c r="AY514" s="254" t="s">
        <v>235</v>
      </c>
    </row>
    <row r="515" s="13" customFormat="1">
      <c r="A515" s="13"/>
      <c r="B515" s="243"/>
      <c r="C515" s="244"/>
      <c r="D515" s="245" t="s">
        <v>243</v>
      </c>
      <c r="E515" s="246" t="s">
        <v>1</v>
      </c>
      <c r="F515" s="247" t="s">
        <v>6768</v>
      </c>
      <c r="G515" s="244"/>
      <c r="H515" s="248">
        <v>0.5</v>
      </c>
      <c r="I515" s="249"/>
      <c r="J515" s="244"/>
      <c r="K515" s="244"/>
      <c r="L515" s="250"/>
      <c r="M515" s="251"/>
      <c r="N515" s="252"/>
      <c r="O515" s="252"/>
      <c r="P515" s="252"/>
      <c r="Q515" s="252"/>
      <c r="R515" s="252"/>
      <c r="S515" s="252"/>
      <c r="T515" s="25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4" t="s">
        <v>243</v>
      </c>
      <c r="AU515" s="254" t="s">
        <v>86</v>
      </c>
      <c r="AV515" s="13" t="s">
        <v>86</v>
      </c>
      <c r="AW515" s="13" t="s">
        <v>32</v>
      </c>
      <c r="AX515" s="13" t="s">
        <v>77</v>
      </c>
      <c r="AY515" s="254" t="s">
        <v>235</v>
      </c>
    </row>
    <row r="516" s="14" customFormat="1">
      <c r="A516" s="14"/>
      <c r="B516" s="255"/>
      <c r="C516" s="256"/>
      <c r="D516" s="245" t="s">
        <v>243</v>
      </c>
      <c r="E516" s="257" t="s">
        <v>1</v>
      </c>
      <c r="F516" s="258" t="s">
        <v>245</v>
      </c>
      <c r="G516" s="256"/>
      <c r="H516" s="259">
        <v>4.5</v>
      </c>
      <c r="I516" s="260"/>
      <c r="J516" s="256"/>
      <c r="K516" s="256"/>
      <c r="L516" s="261"/>
      <c r="M516" s="262"/>
      <c r="N516" s="263"/>
      <c r="O516" s="263"/>
      <c r="P516" s="263"/>
      <c r="Q516" s="263"/>
      <c r="R516" s="263"/>
      <c r="S516" s="263"/>
      <c r="T516" s="26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65" t="s">
        <v>243</v>
      </c>
      <c r="AU516" s="265" t="s">
        <v>86</v>
      </c>
      <c r="AV516" s="14" t="s">
        <v>241</v>
      </c>
      <c r="AW516" s="14" t="s">
        <v>32</v>
      </c>
      <c r="AX516" s="14" t="s">
        <v>84</v>
      </c>
      <c r="AY516" s="265" t="s">
        <v>235</v>
      </c>
    </row>
    <row r="517" s="2" customFormat="1" ht="24.15" customHeight="1">
      <c r="A517" s="39"/>
      <c r="B517" s="40"/>
      <c r="C517" s="229" t="s">
        <v>958</v>
      </c>
      <c r="D517" s="229" t="s">
        <v>237</v>
      </c>
      <c r="E517" s="230" t="s">
        <v>6800</v>
      </c>
      <c r="F517" s="231" t="s">
        <v>6801</v>
      </c>
      <c r="G517" s="232" t="s">
        <v>166</v>
      </c>
      <c r="H517" s="233">
        <v>267</v>
      </c>
      <c r="I517" s="234"/>
      <c r="J517" s="235">
        <f>ROUND(I517*H517,2)</f>
        <v>0</v>
      </c>
      <c r="K517" s="236"/>
      <c r="L517" s="45"/>
      <c r="M517" s="237" t="s">
        <v>1</v>
      </c>
      <c r="N517" s="238" t="s">
        <v>42</v>
      </c>
      <c r="O517" s="92"/>
      <c r="P517" s="239">
        <f>O517*H517</f>
        <v>0</v>
      </c>
      <c r="Q517" s="239">
        <v>0.00018000000000000001</v>
      </c>
      <c r="R517" s="239">
        <f>Q517*H517</f>
        <v>0.048060000000000005</v>
      </c>
      <c r="S517" s="239">
        <v>0</v>
      </c>
      <c r="T517" s="240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41" t="s">
        <v>325</v>
      </c>
      <c r="AT517" s="241" t="s">
        <v>237</v>
      </c>
      <c r="AU517" s="241" t="s">
        <v>86</v>
      </c>
      <c r="AY517" s="18" t="s">
        <v>235</v>
      </c>
      <c r="BE517" s="242">
        <f>IF(N517="základní",J517,0)</f>
        <v>0</v>
      </c>
      <c r="BF517" s="242">
        <f>IF(N517="snížená",J517,0)</f>
        <v>0</v>
      </c>
      <c r="BG517" s="242">
        <f>IF(N517="zákl. přenesená",J517,0)</f>
        <v>0</v>
      </c>
      <c r="BH517" s="242">
        <f>IF(N517="sníž. přenesená",J517,0)</f>
        <v>0</v>
      </c>
      <c r="BI517" s="242">
        <f>IF(N517="nulová",J517,0)</f>
        <v>0</v>
      </c>
      <c r="BJ517" s="18" t="s">
        <v>84</v>
      </c>
      <c r="BK517" s="242">
        <f>ROUND(I517*H517,2)</f>
        <v>0</v>
      </c>
      <c r="BL517" s="18" t="s">
        <v>325</v>
      </c>
      <c r="BM517" s="241" t="s">
        <v>6802</v>
      </c>
    </row>
    <row r="518" s="15" customFormat="1">
      <c r="A518" s="15"/>
      <c r="B518" s="266"/>
      <c r="C518" s="267"/>
      <c r="D518" s="245" t="s">
        <v>243</v>
      </c>
      <c r="E518" s="268" t="s">
        <v>1</v>
      </c>
      <c r="F518" s="269" t="s">
        <v>6711</v>
      </c>
      <c r="G518" s="267"/>
      <c r="H518" s="268" t="s">
        <v>1</v>
      </c>
      <c r="I518" s="270"/>
      <c r="J518" s="267"/>
      <c r="K518" s="267"/>
      <c r="L518" s="271"/>
      <c r="M518" s="272"/>
      <c r="N518" s="273"/>
      <c r="O518" s="273"/>
      <c r="P518" s="273"/>
      <c r="Q518" s="273"/>
      <c r="R518" s="273"/>
      <c r="S518" s="273"/>
      <c r="T518" s="274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75" t="s">
        <v>243</v>
      </c>
      <c r="AU518" s="275" t="s">
        <v>86</v>
      </c>
      <c r="AV518" s="15" t="s">
        <v>84</v>
      </c>
      <c r="AW518" s="15" t="s">
        <v>32</v>
      </c>
      <c r="AX518" s="15" t="s">
        <v>77</v>
      </c>
      <c r="AY518" s="275" t="s">
        <v>235</v>
      </c>
    </row>
    <row r="519" s="13" customFormat="1">
      <c r="A519" s="13"/>
      <c r="B519" s="243"/>
      <c r="C519" s="244"/>
      <c r="D519" s="245" t="s">
        <v>243</v>
      </c>
      <c r="E519" s="246" t="s">
        <v>1</v>
      </c>
      <c r="F519" s="247" t="s">
        <v>6594</v>
      </c>
      <c r="G519" s="244"/>
      <c r="H519" s="248">
        <v>267</v>
      </c>
      <c r="I519" s="249"/>
      <c r="J519" s="244"/>
      <c r="K519" s="244"/>
      <c r="L519" s="250"/>
      <c r="M519" s="251"/>
      <c r="N519" s="252"/>
      <c r="O519" s="252"/>
      <c r="P519" s="252"/>
      <c r="Q519" s="252"/>
      <c r="R519" s="252"/>
      <c r="S519" s="252"/>
      <c r="T519" s="25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4" t="s">
        <v>243</v>
      </c>
      <c r="AU519" s="254" t="s">
        <v>86</v>
      </c>
      <c r="AV519" s="13" t="s">
        <v>86</v>
      </c>
      <c r="AW519" s="13" t="s">
        <v>32</v>
      </c>
      <c r="AX519" s="13" t="s">
        <v>77</v>
      </c>
      <c r="AY519" s="254" t="s">
        <v>235</v>
      </c>
    </row>
    <row r="520" s="14" customFormat="1">
      <c r="A520" s="14"/>
      <c r="B520" s="255"/>
      <c r="C520" s="256"/>
      <c r="D520" s="245" t="s">
        <v>243</v>
      </c>
      <c r="E520" s="257" t="s">
        <v>1</v>
      </c>
      <c r="F520" s="258" t="s">
        <v>245</v>
      </c>
      <c r="G520" s="256"/>
      <c r="H520" s="259">
        <v>267</v>
      </c>
      <c r="I520" s="260"/>
      <c r="J520" s="256"/>
      <c r="K520" s="256"/>
      <c r="L520" s="261"/>
      <c r="M520" s="262"/>
      <c r="N520" s="263"/>
      <c r="O520" s="263"/>
      <c r="P520" s="263"/>
      <c r="Q520" s="263"/>
      <c r="R520" s="263"/>
      <c r="S520" s="263"/>
      <c r="T520" s="26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65" t="s">
        <v>243</v>
      </c>
      <c r="AU520" s="265" t="s">
        <v>86</v>
      </c>
      <c r="AV520" s="14" t="s">
        <v>241</v>
      </c>
      <c r="AW520" s="14" t="s">
        <v>32</v>
      </c>
      <c r="AX520" s="14" t="s">
        <v>84</v>
      </c>
      <c r="AY520" s="265" t="s">
        <v>235</v>
      </c>
    </row>
    <row r="521" s="2" customFormat="1" ht="24.15" customHeight="1">
      <c r="A521" s="39"/>
      <c r="B521" s="40"/>
      <c r="C521" s="229" t="s">
        <v>964</v>
      </c>
      <c r="D521" s="229" t="s">
        <v>237</v>
      </c>
      <c r="E521" s="230" t="s">
        <v>1058</v>
      </c>
      <c r="F521" s="231" t="s">
        <v>1059</v>
      </c>
      <c r="G521" s="232" t="s">
        <v>328</v>
      </c>
      <c r="H521" s="233">
        <v>35.841999999999999</v>
      </c>
      <c r="I521" s="234"/>
      <c r="J521" s="235">
        <f>ROUND(I521*H521,2)</f>
        <v>0</v>
      </c>
      <c r="K521" s="236"/>
      <c r="L521" s="45"/>
      <c r="M521" s="237" t="s">
        <v>1</v>
      </c>
      <c r="N521" s="238" t="s">
        <v>42</v>
      </c>
      <c r="O521" s="92"/>
      <c r="P521" s="239">
        <f>O521*H521</f>
        <v>0</v>
      </c>
      <c r="Q521" s="239">
        <v>0</v>
      </c>
      <c r="R521" s="239">
        <f>Q521*H521</f>
        <v>0</v>
      </c>
      <c r="S521" s="239">
        <v>0</v>
      </c>
      <c r="T521" s="240">
        <f>S521*H521</f>
        <v>0</v>
      </c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R521" s="241" t="s">
        <v>325</v>
      </c>
      <c r="AT521" s="241" t="s">
        <v>237</v>
      </c>
      <c r="AU521" s="241" t="s">
        <v>86</v>
      </c>
      <c r="AY521" s="18" t="s">
        <v>235</v>
      </c>
      <c r="BE521" s="242">
        <f>IF(N521="základní",J521,0)</f>
        <v>0</v>
      </c>
      <c r="BF521" s="242">
        <f>IF(N521="snížená",J521,0)</f>
        <v>0</v>
      </c>
      <c r="BG521" s="242">
        <f>IF(N521="zákl. přenesená",J521,0)</f>
        <v>0</v>
      </c>
      <c r="BH521" s="242">
        <f>IF(N521="sníž. přenesená",J521,0)</f>
        <v>0</v>
      </c>
      <c r="BI521" s="242">
        <f>IF(N521="nulová",J521,0)</f>
        <v>0</v>
      </c>
      <c r="BJ521" s="18" t="s">
        <v>84</v>
      </c>
      <c r="BK521" s="242">
        <f>ROUND(I521*H521,2)</f>
        <v>0</v>
      </c>
      <c r="BL521" s="18" t="s">
        <v>325</v>
      </c>
      <c r="BM521" s="241" t="s">
        <v>6803</v>
      </c>
    </row>
    <row r="522" s="12" customFormat="1" ht="22.8" customHeight="1">
      <c r="A522" s="12"/>
      <c r="B522" s="213"/>
      <c r="C522" s="214"/>
      <c r="D522" s="215" t="s">
        <v>76</v>
      </c>
      <c r="E522" s="227" t="s">
        <v>1061</v>
      </c>
      <c r="F522" s="227" t="s">
        <v>1062</v>
      </c>
      <c r="G522" s="214"/>
      <c r="H522" s="214"/>
      <c r="I522" s="217"/>
      <c r="J522" s="228">
        <f>BK522</f>
        <v>0</v>
      </c>
      <c r="K522" s="214"/>
      <c r="L522" s="219"/>
      <c r="M522" s="220"/>
      <c r="N522" s="221"/>
      <c r="O522" s="221"/>
      <c r="P522" s="222">
        <f>SUM(P523:P565)</f>
        <v>0</v>
      </c>
      <c r="Q522" s="221"/>
      <c r="R522" s="222">
        <f>SUM(R523:R565)</f>
        <v>34.096932999999993</v>
      </c>
      <c r="S522" s="221"/>
      <c r="T522" s="223">
        <f>SUM(T523:T565)</f>
        <v>0</v>
      </c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R522" s="224" t="s">
        <v>86</v>
      </c>
      <c r="AT522" s="225" t="s">
        <v>76</v>
      </c>
      <c r="AU522" s="225" t="s">
        <v>84</v>
      </c>
      <c r="AY522" s="224" t="s">
        <v>235</v>
      </c>
      <c r="BK522" s="226">
        <f>SUM(BK523:BK565)</f>
        <v>0</v>
      </c>
    </row>
    <row r="523" s="2" customFormat="1" ht="37.8" customHeight="1">
      <c r="A523" s="39"/>
      <c r="B523" s="40"/>
      <c r="C523" s="229" t="s">
        <v>968</v>
      </c>
      <c r="D523" s="229" t="s">
        <v>237</v>
      </c>
      <c r="E523" s="230" t="s">
        <v>6804</v>
      </c>
      <c r="F523" s="231" t="s">
        <v>6805</v>
      </c>
      <c r="G523" s="232" t="s">
        <v>166</v>
      </c>
      <c r="H523" s="233">
        <v>3.3599999999999999</v>
      </c>
      <c r="I523" s="234"/>
      <c r="J523" s="235">
        <f>ROUND(I523*H523,2)</f>
        <v>0</v>
      </c>
      <c r="K523" s="236"/>
      <c r="L523" s="45"/>
      <c r="M523" s="237" t="s">
        <v>1</v>
      </c>
      <c r="N523" s="238" t="s">
        <v>42</v>
      </c>
      <c r="O523" s="92"/>
      <c r="P523" s="239">
        <f>O523*H523</f>
        <v>0</v>
      </c>
      <c r="Q523" s="239">
        <v>0.02964</v>
      </c>
      <c r="R523" s="239">
        <f>Q523*H523</f>
        <v>0.099590399999999996</v>
      </c>
      <c r="S523" s="239">
        <v>0</v>
      </c>
      <c r="T523" s="240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41" t="s">
        <v>325</v>
      </c>
      <c r="AT523" s="241" t="s">
        <v>237</v>
      </c>
      <c r="AU523" s="241" t="s">
        <v>86</v>
      </c>
      <c r="AY523" s="18" t="s">
        <v>235</v>
      </c>
      <c r="BE523" s="242">
        <f>IF(N523="základní",J523,0)</f>
        <v>0</v>
      </c>
      <c r="BF523" s="242">
        <f>IF(N523="snížená",J523,0)</f>
        <v>0</v>
      </c>
      <c r="BG523" s="242">
        <f>IF(N523="zákl. přenesená",J523,0)</f>
        <v>0</v>
      </c>
      <c r="BH523" s="242">
        <f>IF(N523="sníž. přenesená",J523,0)</f>
        <v>0</v>
      </c>
      <c r="BI523" s="242">
        <f>IF(N523="nulová",J523,0)</f>
        <v>0</v>
      </c>
      <c r="BJ523" s="18" t="s">
        <v>84</v>
      </c>
      <c r="BK523" s="242">
        <f>ROUND(I523*H523,2)</f>
        <v>0</v>
      </c>
      <c r="BL523" s="18" t="s">
        <v>325</v>
      </c>
      <c r="BM523" s="241" t="s">
        <v>6806</v>
      </c>
    </row>
    <row r="524" s="13" customFormat="1">
      <c r="A524" s="13"/>
      <c r="B524" s="243"/>
      <c r="C524" s="244"/>
      <c r="D524" s="245" t="s">
        <v>243</v>
      </c>
      <c r="E524" s="246" t="s">
        <v>1</v>
      </c>
      <c r="F524" s="247" t="s">
        <v>6807</v>
      </c>
      <c r="G524" s="244"/>
      <c r="H524" s="248">
        <v>3.3599999999999999</v>
      </c>
      <c r="I524" s="249"/>
      <c r="J524" s="244"/>
      <c r="K524" s="244"/>
      <c r="L524" s="250"/>
      <c r="M524" s="251"/>
      <c r="N524" s="252"/>
      <c r="O524" s="252"/>
      <c r="P524" s="252"/>
      <c r="Q524" s="252"/>
      <c r="R524" s="252"/>
      <c r="S524" s="252"/>
      <c r="T524" s="25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4" t="s">
        <v>243</v>
      </c>
      <c r="AU524" s="254" t="s">
        <v>86</v>
      </c>
      <c r="AV524" s="13" t="s">
        <v>86</v>
      </c>
      <c r="AW524" s="13" t="s">
        <v>32</v>
      </c>
      <c r="AX524" s="13" t="s">
        <v>84</v>
      </c>
      <c r="AY524" s="254" t="s">
        <v>235</v>
      </c>
    </row>
    <row r="525" s="2" customFormat="1" ht="24.15" customHeight="1">
      <c r="A525" s="39"/>
      <c r="B525" s="40"/>
      <c r="C525" s="229" t="s">
        <v>973</v>
      </c>
      <c r="D525" s="229" t="s">
        <v>237</v>
      </c>
      <c r="E525" s="230" t="s">
        <v>6808</v>
      </c>
      <c r="F525" s="231" t="s">
        <v>6809</v>
      </c>
      <c r="G525" s="232" t="s">
        <v>166</v>
      </c>
      <c r="H525" s="233">
        <v>606.04899999999998</v>
      </c>
      <c r="I525" s="234"/>
      <c r="J525" s="235">
        <f>ROUND(I525*H525,2)</f>
        <v>0</v>
      </c>
      <c r="K525" s="236"/>
      <c r="L525" s="45"/>
      <c r="M525" s="237" t="s">
        <v>1</v>
      </c>
      <c r="N525" s="238" t="s">
        <v>42</v>
      </c>
      <c r="O525" s="92"/>
      <c r="P525" s="239">
        <f>O525*H525</f>
        <v>0</v>
      </c>
      <c r="Q525" s="239">
        <v>0.00029999999999999997</v>
      </c>
      <c r="R525" s="239">
        <f>Q525*H525</f>
        <v>0.18181469999999997</v>
      </c>
      <c r="S525" s="239">
        <v>0</v>
      </c>
      <c r="T525" s="240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41" t="s">
        <v>325</v>
      </c>
      <c r="AT525" s="241" t="s">
        <v>237</v>
      </c>
      <c r="AU525" s="241" t="s">
        <v>86</v>
      </c>
      <c r="AY525" s="18" t="s">
        <v>235</v>
      </c>
      <c r="BE525" s="242">
        <f>IF(N525="základní",J525,0)</f>
        <v>0</v>
      </c>
      <c r="BF525" s="242">
        <f>IF(N525="snížená",J525,0)</f>
        <v>0</v>
      </c>
      <c r="BG525" s="242">
        <f>IF(N525="zákl. přenesená",J525,0)</f>
        <v>0</v>
      </c>
      <c r="BH525" s="242">
        <f>IF(N525="sníž. přenesená",J525,0)</f>
        <v>0</v>
      </c>
      <c r="BI525" s="242">
        <f>IF(N525="nulová",J525,0)</f>
        <v>0</v>
      </c>
      <c r="BJ525" s="18" t="s">
        <v>84</v>
      </c>
      <c r="BK525" s="242">
        <f>ROUND(I525*H525,2)</f>
        <v>0</v>
      </c>
      <c r="BL525" s="18" t="s">
        <v>325</v>
      </c>
      <c r="BM525" s="241" t="s">
        <v>6810</v>
      </c>
    </row>
    <row r="526" s="15" customFormat="1">
      <c r="A526" s="15"/>
      <c r="B526" s="266"/>
      <c r="C526" s="267"/>
      <c r="D526" s="245" t="s">
        <v>243</v>
      </c>
      <c r="E526" s="268" t="s">
        <v>1</v>
      </c>
      <c r="F526" s="269" t="s">
        <v>6691</v>
      </c>
      <c r="G526" s="267"/>
      <c r="H526" s="268" t="s">
        <v>1</v>
      </c>
      <c r="I526" s="270"/>
      <c r="J526" s="267"/>
      <c r="K526" s="267"/>
      <c r="L526" s="271"/>
      <c r="M526" s="272"/>
      <c r="N526" s="273"/>
      <c r="O526" s="273"/>
      <c r="P526" s="273"/>
      <c r="Q526" s="273"/>
      <c r="R526" s="273"/>
      <c r="S526" s="273"/>
      <c r="T526" s="274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T526" s="275" t="s">
        <v>243</v>
      </c>
      <c r="AU526" s="275" t="s">
        <v>86</v>
      </c>
      <c r="AV526" s="15" t="s">
        <v>84</v>
      </c>
      <c r="AW526" s="15" t="s">
        <v>32</v>
      </c>
      <c r="AX526" s="15" t="s">
        <v>77</v>
      </c>
      <c r="AY526" s="275" t="s">
        <v>235</v>
      </c>
    </row>
    <row r="527" s="13" customFormat="1">
      <c r="A527" s="13"/>
      <c r="B527" s="243"/>
      <c r="C527" s="244"/>
      <c r="D527" s="245" t="s">
        <v>243</v>
      </c>
      <c r="E527" s="246" t="s">
        <v>1</v>
      </c>
      <c r="F527" s="247" t="s">
        <v>6736</v>
      </c>
      <c r="G527" s="244"/>
      <c r="H527" s="248">
        <v>40.310000000000002</v>
      </c>
      <c r="I527" s="249"/>
      <c r="J527" s="244"/>
      <c r="K527" s="244"/>
      <c r="L527" s="250"/>
      <c r="M527" s="251"/>
      <c r="N527" s="252"/>
      <c r="O527" s="252"/>
      <c r="P527" s="252"/>
      <c r="Q527" s="252"/>
      <c r="R527" s="252"/>
      <c r="S527" s="252"/>
      <c r="T527" s="25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4" t="s">
        <v>243</v>
      </c>
      <c r="AU527" s="254" t="s">
        <v>86</v>
      </c>
      <c r="AV527" s="13" t="s">
        <v>86</v>
      </c>
      <c r="AW527" s="13" t="s">
        <v>32</v>
      </c>
      <c r="AX527" s="13" t="s">
        <v>77</v>
      </c>
      <c r="AY527" s="254" t="s">
        <v>235</v>
      </c>
    </row>
    <row r="528" s="13" customFormat="1">
      <c r="A528" s="13"/>
      <c r="B528" s="243"/>
      <c r="C528" s="244"/>
      <c r="D528" s="245" t="s">
        <v>243</v>
      </c>
      <c r="E528" s="246" t="s">
        <v>1</v>
      </c>
      <c r="F528" s="247" t="s">
        <v>6737</v>
      </c>
      <c r="G528" s="244"/>
      <c r="H528" s="248">
        <v>9.4499999999999993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243</v>
      </c>
      <c r="AU528" s="254" t="s">
        <v>86</v>
      </c>
      <c r="AV528" s="13" t="s">
        <v>86</v>
      </c>
      <c r="AW528" s="13" t="s">
        <v>32</v>
      </c>
      <c r="AX528" s="13" t="s">
        <v>77</v>
      </c>
      <c r="AY528" s="254" t="s">
        <v>235</v>
      </c>
    </row>
    <row r="529" s="13" customFormat="1">
      <c r="A529" s="13"/>
      <c r="B529" s="243"/>
      <c r="C529" s="244"/>
      <c r="D529" s="245" t="s">
        <v>243</v>
      </c>
      <c r="E529" s="246" t="s">
        <v>1</v>
      </c>
      <c r="F529" s="247" t="s">
        <v>6738</v>
      </c>
      <c r="G529" s="244"/>
      <c r="H529" s="248">
        <v>7.5599999999999996</v>
      </c>
      <c r="I529" s="249"/>
      <c r="J529" s="244"/>
      <c r="K529" s="244"/>
      <c r="L529" s="250"/>
      <c r="M529" s="251"/>
      <c r="N529" s="252"/>
      <c r="O529" s="252"/>
      <c r="P529" s="252"/>
      <c r="Q529" s="252"/>
      <c r="R529" s="252"/>
      <c r="S529" s="252"/>
      <c r="T529" s="25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4" t="s">
        <v>243</v>
      </c>
      <c r="AU529" s="254" t="s">
        <v>86</v>
      </c>
      <c r="AV529" s="13" t="s">
        <v>86</v>
      </c>
      <c r="AW529" s="13" t="s">
        <v>32</v>
      </c>
      <c r="AX529" s="13" t="s">
        <v>77</v>
      </c>
      <c r="AY529" s="254" t="s">
        <v>235</v>
      </c>
    </row>
    <row r="530" s="13" customFormat="1">
      <c r="A530" s="13"/>
      <c r="B530" s="243"/>
      <c r="C530" s="244"/>
      <c r="D530" s="245" t="s">
        <v>243</v>
      </c>
      <c r="E530" s="246" t="s">
        <v>1</v>
      </c>
      <c r="F530" s="247" t="s">
        <v>6739</v>
      </c>
      <c r="G530" s="244"/>
      <c r="H530" s="248">
        <v>117.70999999999999</v>
      </c>
      <c r="I530" s="249"/>
      <c r="J530" s="244"/>
      <c r="K530" s="244"/>
      <c r="L530" s="250"/>
      <c r="M530" s="251"/>
      <c r="N530" s="252"/>
      <c r="O530" s="252"/>
      <c r="P530" s="252"/>
      <c r="Q530" s="252"/>
      <c r="R530" s="252"/>
      <c r="S530" s="252"/>
      <c r="T530" s="25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4" t="s">
        <v>243</v>
      </c>
      <c r="AU530" s="254" t="s">
        <v>86</v>
      </c>
      <c r="AV530" s="13" t="s">
        <v>86</v>
      </c>
      <c r="AW530" s="13" t="s">
        <v>32</v>
      </c>
      <c r="AX530" s="13" t="s">
        <v>77</v>
      </c>
      <c r="AY530" s="254" t="s">
        <v>235</v>
      </c>
    </row>
    <row r="531" s="13" customFormat="1">
      <c r="A531" s="13"/>
      <c r="B531" s="243"/>
      <c r="C531" s="244"/>
      <c r="D531" s="245" t="s">
        <v>243</v>
      </c>
      <c r="E531" s="246" t="s">
        <v>1</v>
      </c>
      <c r="F531" s="247" t="s">
        <v>6740</v>
      </c>
      <c r="G531" s="244"/>
      <c r="H531" s="248">
        <v>11.718999999999999</v>
      </c>
      <c r="I531" s="249"/>
      <c r="J531" s="244"/>
      <c r="K531" s="244"/>
      <c r="L531" s="250"/>
      <c r="M531" s="251"/>
      <c r="N531" s="252"/>
      <c r="O531" s="252"/>
      <c r="P531" s="252"/>
      <c r="Q531" s="252"/>
      <c r="R531" s="252"/>
      <c r="S531" s="252"/>
      <c r="T531" s="25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54" t="s">
        <v>243</v>
      </c>
      <c r="AU531" s="254" t="s">
        <v>86</v>
      </c>
      <c r="AV531" s="13" t="s">
        <v>86</v>
      </c>
      <c r="AW531" s="13" t="s">
        <v>32</v>
      </c>
      <c r="AX531" s="13" t="s">
        <v>77</v>
      </c>
      <c r="AY531" s="254" t="s">
        <v>235</v>
      </c>
    </row>
    <row r="532" s="13" customFormat="1">
      <c r="A532" s="13"/>
      <c r="B532" s="243"/>
      <c r="C532" s="244"/>
      <c r="D532" s="245" t="s">
        <v>243</v>
      </c>
      <c r="E532" s="246" t="s">
        <v>1</v>
      </c>
      <c r="F532" s="247" t="s">
        <v>6811</v>
      </c>
      <c r="G532" s="244"/>
      <c r="H532" s="248">
        <v>419.30000000000001</v>
      </c>
      <c r="I532" s="249"/>
      <c r="J532" s="244"/>
      <c r="K532" s="244"/>
      <c r="L532" s="250"/>
      <c r="M532" s="251"/>
      <c r="N532" s="252"/>
      <c r="O532" s="252"/>
      <c r="P532" s="252"/>
      <c r="Q532" s="252"/>
      <c r="R532" s="252"/>
      <c r="S532" s="252"/>
      <c r="T532" s="25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4" t="s">
        <v>243</v>
      </c>
      <c r="AU532" s="254" t="s">
        <v>86</v>
      </c>
      <c r="AV532" s="13" t="s">
        <v>86</v>
      </c>
      <c r="AW532" s="13" t="s">
        <v>32</v>
      </c>
      <c r="AX532" s="13" t="s">
        <v>77</v>
      </c>
      <c r="AY532" s="254" t="s">
        <v>235</v>
      </c>
    </row>
    <row r="533" s="14" customFormat="1">
      <c r="A533" s="14"/>
      <c r="B533" s="255"/>
      <c r="C533" s="256"/>
      <c r="D533" s="245" t="s">
        <v>243</v>
      </c>
      <c r="E533" s="257" t="s">
        <v>1</v>
      </c>
      <c r="F533" s="258" t="s">
        <v>245</v>
      </c>
      <c r="G533" s="256"/>
      <c r="H533" s="259">
        <v>606.04899999999998</v>
      </c>
      <c r="I533" s="260"/>
      <c r="J533" s="256"/>
      <c r="K533" s="256"/>
      <c r="L533" s="261"/>
      <c r="M533" s="262"/>
      <c r="N533" s="263"/>
      <c r="O533" s="263"/>
      <c r="P533" s="263"/>
      <c r="Q533" s="263"/>
      <c r="R533" s="263"/>
      <c r="S533" s="263"/>
      <c r="T533" s="26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65" t="s">
        <v>243</v>
      </c>
      <c r="AU533" s="265" t="s">
        <v>86</v>
      </c>
      <c r="AV533" s="14" t="s">
        <v>241</v>
      </c>
      <c r="AW533" s="14" t="s">
        <v>32</v>
      </c>
      <c r="AX533" s="14" t="s">
        <v>84</v>
      </c>
      <c r="AY533" s="265" t="s">
        <v>235</v>
      </c>
    </row>
    <row r="534" s="2" customFormat="1" ht="16.5" customHeight="1">
      <c r="A534" s="39"/>
      <c r="B534" s="40"/>
      <c r="C534" s="287" t="s">
        <v>975</v>
      </c>
      <c r="D534" s="287" t="s">
        <v>518</v>
      </c>
      <c r="E534" s="288" t="s">
        <v>6812</v>
      </c>
      <c r="F534" s="289" t="s">
        <v>6813</v>
      </c>
      <c r="G534" s="290" t="s">
        <v>166</v>
      </c>
      <c r="H534" s="291">
        <v>636.351</v>
      </c>
      <c r="I534" s="292"/>
      <c r="J534" s="293">
        <f>ROUND(I534*H534,2)</f>
        <v>0</v>
      </c>
      <c r="K534" s="294"/>
      <c r="L534" s="295"/>
      <c r="M534" s="296" t="s">
        <v>1</v>
      </c>
      <c r="N534" s="297" t="s">
        <v>42</v>
      </c>
      <c r="O534" s="92"/>
      <c r="P534" s="239">
        <f>O534*H534</f>
        <v>0</v>
      </c>
      <c r="Q534" s="239">
        <v>0.017999999999999999</v>
      </c>
      <c r="R534" s="239">
        <f>Q534*H534</f>
        <v>11.454317999999999</v>
      </c>
      <c r="S534" s="239">
        <v>0</v>
      </c>
      <c r="T534" s="240">
        <f>S534*H534</f>
        <v>0</v>
      </c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R534" s="241" t="s">
        <v>421</v>
      </c>
      <c r="AT534" s="241" t="s">
        <v>518</v>
      </c>
      <c r="AU534" s="241" t="s">
        <v>86</v>
      </c>
      <c r="AY534" s="18" t="s">
        <v>235</v>
      </c>
      <c r="BE534" s="242">
        <f>IF(N534="základní",J534,0)</f>
        <v>0</v>
      </c>
      <c r="BF534" s="242">
        <f>IF(N534="snížená",J534,0)</f>
        <v>0</v>
      </c>
      <c r="BG534" s="242">
        <f>IF(N534="zákl. přenesená",J534,0)</f>
        <v>0</v>
      </c>
      <c r="BH534" s="242">
        <f>IF(N534="sníž. přenesená",J534,0)</f>
        <v>0</v>
      </c>
      <c r="BI534" s="242">
        <f>IF(N534="nulová",J534,0)</f>
        <v>0</v>
      </c>
      <c r="BJ534" s="18" t="s">
        <v>84</v>
      </c>
      <c r="BK534" s="242">
        <f>ROUND(I534*H534,2)</f>
        <v>0</v>
      </c>
      <c r="BL534" s="18" t="s">
        <v>325</v>
      </c>
      <c r="BM534" s="241" t="s">
        <v>6814</v>
      </c>
    </row>
    <row r="535" s="13" customFormat="1">
      <c r="A535" s="13"/>
      <c r="B535" s="243"/>
      <c r="C535" s="244"/>
      <c r="D535" s="245" t="s">
        <v>243</v>
      </c>
      <c r="E535" s="244"/>
      <c r="F535" s="247" t="s">
        <v>6815</v>
      </c>
      <c r="G535" s="244"/>
      <c r="H535" s="248">
        <v>636.351</v>
      </c>
      <c r="I535" s="249"/>
      <c r="J535" s="244"/>
      <c r="K535" s="244"/>
      <c r="L535" s="250"/>
      <c r="M535" s="251"/>
      <c r="N535" s="252"/>
      <c r="O535" s="252"/>
      <c r="P535" s="252"/>
      <c r="Q535" s="252"/>
      <c r="R535" s="252"/>
      <c r="S535" s="252"/>
      <c r="T535" s="25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4" t="s">
        <v>243</v>
      </c>
      <c r="AU535" s="254" t="s">
        <v>86</v>
      </c>
      <c r="AV535" s="13" t="s">
        <v>86</v>
      </c>
      <c r="AW535" s="13" t="s">
        <v>4</v>
      </c>
      <c r="AX535" s="13" t="s">
        <v>84</v>
      </c>
      <c r="AY535" s="254" t="s">
        <v>235</v>
      </c>
    </row>
    <row r="536" s="2" customFormat="1" ht="21.75" customHeight="1">
      <c r="A536" s="39"/>
      <c r="B536" s="40"/>
      <c r="C536" s="229" t="s">
        <v>980</v>
      </c>
      <c r="D536" s="229" t="s">
        <v>237</v>
      </c>
      <c r="E536" s="230" t="s">
        <v>6816</v>
      </c>
      <c r="F536" s="231" t="s">
        <v>6817</v>
      </c>
      <c r="G536" s="232" t="s">
        <v>166</v>
      </c>
      <c r="H536" s="233">
        <v>265.60000000000002</v>
      </c>
      <c r="I536" s="234"/>
      <c r="J536" s="235">
        <f>ROUND(I536*H536,2)</f>
        <v>0</v>
      </c>
      <c r="K536" s="236"/>
      <c r="L536" s="45"/>
      <c r="M536" s="237" t="s">
        <v>1</v>
      </c>
      <c r="N536" s="238" t="s">
        <v>42</v>
      </c>
      <c r="O536" s="92"/>
      <c r="P536" s="239">
        <f>O536*H536</f>
        <v>0</v>
      </c>
      <c r="Q536" s="239">
        <v>0.00020000000000000001</v>
      </c>
      <c r="R536" s="239">
        <f>Q536*H536</f>
        <v>0.053120000000000007</v>
      </c>
      <c r="S536" s="239">
        <v>0</v>
      </c>
      <c r="T536" s="240">
        <f>S536*H536</f>
        <v>0</v>
      </c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R536" s="241" t="s">
        <v>325</v>
      </c>
      <c r="AT536" s="241" t="s">
        <v>237</v>
      </c>
      <c r="AU536" s="241" t="s">
        <v>86</v>
      </c>
      <c r="AY536" s="18" t="s">
        <v>235</v>
      </c>
      <c r="BE536" s="242">
        <f>IF(N536="základní",J536,0)</f>
        <v>0</v>
      </c>
      <c r="BF536" s="242">
        <f>IF(N536="snížená",J536,0)</f>
        <v>0</v>
      </c>
      <c r="BG536" s="242">
        <f>IF(N536="zákl. přenesená",J536,0)</f>
        <v>0</v>
      </c>
      <c r="BH536" s="242">
        <f>IF(N536="sníž. přenesená",J536,0)</f>
        <v>0</v>
      </c>
      <c r="BI536" s="242">
        <f>IF(N536="nulová",J536,0)</f>
        <v>0</v>
      </c>
      <c r="BJ536" s="18" t="s">
        <v>84</v>
      </c>
      <c r="BK536" s="242">
        <f>ROUND(I536*H536,2)</f>
        <v>0</v>
      </c>
      <c r="BL536" s="18" t="s">
        <v>325</v>
      </c>
      <c r="BM536" s="241" t="s">
        <v>6818</v>
      </c>
    </row>
    <row r="537" s="15" customFormat="1">
      <c r="A537" s="15"/>
      <c r="B537" s="266"/>
      <c r="C537" s="267"/>
      <c r="D537" s="245" t="s">
        <v>243</v>
      </c>
      <c r="E537" s="268" t="s">
        <v>1</v>
      </c>
      <c r="F537" s="269" t="s">
        <v>6691</v>
      </c>
      <c r="G537" s="267"/>
      <c r="H537" s="268" t="s">
        <v>1</v>
      </c>
      <c r="I537" s="270"/>
      <c r="J537" s="267"/>
      <c r="K537" s="267"/>
      <c r="L537" s="271"/>
      <c r="M537" s="272"/>
      <c r="N537" s="273"/>
      <c r="O537" s="273"/>
      <c r="P537" s="273"/>
      <c r="Q537" s="273"/>
      <c r="R537" s="273"/>
      <c r="S537" s="273"/>
      <c r="T537" s="274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75" t="s">
        <v>243</v>
      </c>
      <c r="AU537" s="275" t="s">
        <v>86</v>
      </c>
      <c r="AV537" s="15" t="s">
        <v>84</v>
      </c>
      <c r="AW537" s="15" t="s">
        <v>32</v>
      </c>
      <c r="AX537" s="15" t="s">
        <v>77</v>
      </c>
      <c r="AY537" s="275" t="s">
        <v>235</v>
      </c>
    </row>
    <row r="538" s="13" customFormat="1">
      <c r="A538" s="13"/>
      <c r="B538" s="243"/>
      <c r="C538" s="244"/>
      <c r="D538" s="245" t="s">
        <v>243</v>
      </c>
      <c r="E538" s="246" t="s">
        <v>1</v>
      </c>
      <c r="F538" s="247" t="s">
        <v>6819</v>
      </c>
      <c r="G538" s="244"/>
      <c r="H538" s="248">
        <v>265.60000000000002</v>
      </c>
      <c r="I538" s="249"/>
      <c r="J538" s="244"/>
      <c r="K538" s="244"/>
      <c r="L538" s="250"/>
      <c r="M538" s="251"/>
      <c r="N538" s="252"/>
      <c r="O538" s="252"/>
      <c r="P538" s="252"/>
      <c r="Q538" s="252"/>
      <c r="R538" s="252"/>
      <c r="S538" s="252"/>
      <c r="T538" s="25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4" t="s">
        <v>243</v>
      </c>
      <c r="AU538" s="254" t="s">
        <v>86</v>
      </c>
      <c r="AV538" s="13" t="s">
        <v>86</v>
      </c>
      <c r="AW538" s="13" t="s">
        <v>32</v>
      </c>
      <c r="AX538" s="13" t="s">
        <v>84</v>
      </c>
      <c r="AY538" s="254" t="s">
        <v>235</v>
      </c>
    </row>
    <row r="539" s="2" customFormat="1" ht="16.5" customHeight="1">
      <c r="A539" s="39"/>
      <c r="B539" s="40"/>
      <c r="C539" s="287" t="s">
        <v>984</v>
      </c>
      <c r="D539" s="287" t="s">
        <v>518</v>
      </c>
      <c r="E539" s="288" t="s">
        <v>6812</v>
      </c>
      <c r="F539" s="289" t="s">
        <v>6813</v>
      </c>
      <c r="G539" s="290" t="s">
        <v>166</v>
      </c>
      <c r="H539" s="291">
        <v>278.88</v>
      </c>
      <c r="I539" s="292"/>
      <c r="J539" s="293">
        <f>ROUND(I539*H539,2)</f>
        <v>0</v>
      </c>
      <c r="K539" s="294"/>
      <c r="L539" s="295"/>
      <c r="M539" s="296" t="s">
        <v>1</v>
      </c>
      <c r="N539" s="297" t="s">
        <v>42</v>
      </c>
      <c r="O539" s="92"/>
      <c r="P539" s="239">
        <f>O539*H539</f>
        <v>0</v>
      </c>
      <c r="Q539" s="239">
        <v>0.017999999999999999</v>
      </c>
      <c r="R539" s="239">
        <f>Q539*H539</f>
        <v>5.0198399999999994</v>
      </c>
      <c r="S539" s="239">
        <v>0</v>
      </c>
      <c r="T539" s="240">
        <f>S539*H539</f>
        <v>0</v>
      </c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R539" s="241" t="s">
        <v>421</v>
      </c>
      <c r="AT539" s="241" t="s">
        <v>518</v>
      </c>
      <c r="AU539" s="241" t="s">
        <v>86</v>
      </c>
      <c r="AY539" s="18" t="s">
        <v>235</v>
      </c>
      <c r="BE539" s="242">
        <f>IF(N539="základní",J539,0)</f>
        <v>0</v>
      </c>
      <c r="BF539" s="242">
        <f>IF(N539="snížená",J539,0)</f>
        <v>0</v>
      </c>
      <c r="BG539" s="242">
        <f>IF(N539="zákl. přenesená",J539,0)</f>
        <v>0</v>
      </c>
      <c r="BH539" s="242">
        <f>IF(N539="sníž. přenesená",J539,0)</f>
        <v>0</v>
      </c>
      <c r="BI539" s="242">
        <f>IF(N539="nulová",J539,0)</f>
        <v>0</v>
      </c>
      <c r="BJ539" s="18" t="s">
        <v>84</v>
      </c>
      <c r="BK539" s="242">
        <f>ROUND(I539*H539,2)</f>
        <v>0</v>
      </c>
      <c r="BL539" s="18" t="s">
        <v>325</v>
      </c>
      <c r="BM539" s="241" t="s">
        <v>6820</v>
      </c>
    </row>
    <row r="540" s="13" customFormat="1">
      <c r="A540" s="13"/>
      <c r="B540" s="243"/>
      <c r="C540" s="244"/>
      <c r="D540" s="245" t="s">
        <v>243</v>
      </c>
      <c r="E540" s="244"/>
      <c r="F540" s="247" t="s">
        <v>6821</v>
      </c>
      <c r="G540" s="244"/>
      <c r="H540" s="248">
        <v>278.88</v>
      </c>
      <c r="I540" s="249"/>
      <c r="J540" s="244"/>
      <c r="K540" s="244"/>
      <c r="L540" s="250"/>
      <c r="M540" s="251"/>
      <c r="N540" s="252"/>
      <c r="O540" s="252"/>
      <c r="P540" s="252"/>
      <c r="Q540" s="252"/>
      <c r="R540" s="252"/>
      <c r="S540" s="252"/>
      <c r="T540" s="25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4" t="s">
        <v>243</v>
      </c>
      <c r="AU540" s="254" t="s">
        <v>86</v>
      </c>
      <c r="AV540" s="13" t="s">
        <v>86</v>
      </c>
      <c r="AW540" s="13" t="s">
        <v>4</v>
      </c>
      <c r="AX540" s="13" t="s">
        <v>84</v>
      </c>
      <c r="AY540" s="254" t="s">
        <v>235</v>
      </c>
    </row>
    <row r="541" s="2" customFormat="1" ht="33" customHeight="1">
      <c r="A541" s="39"/>
      <c r="B541" s="40"/>
      <c r="C541" s="229" t="s">
        <v>990</v>
      </c>
      <c r="D541" s="229" t="s">
        <v>237</v>
      </c>
      <c r="E541" s="230" t="s">
        <v>2033</v>
      </c>
      <c r="F541" s="231" t="s">
        <v>2034</v>
      </c>
      <c r="G541" s="232" t="s">
        <v>166</v>
      </c>
      <c r="H541" s="233">
        <v>381.54000000000002</v>
      </c>
      <c r="I541" s="234"/>
      <c r="J541" s="235">
        <f>ROUND(I541*H541,2)</f>
        <v>0</v>
      </c>
      <c r="K541" s="236"/>
      <c r="L541" s="45"/>
      <c r="M541" s="237" t="s">
        <v>1</v>
      </c>
      <c r="N541" s="238" t="s">
        <v>42</v>
      </c>
      <c r="O541" s="92"/>
      <c r="P541" s="239">
        <f>O541*H541</f>
        <v>0</v>
      </c>
      <c r="Q541" s="239">
        <v>0.0070499999999999998</v>
      </c>
      <c r="R541" s="239">
        <f>Q541*H541</f>
        <v>2.6898569999999999</v>
      </c>
      <c r="S541" s="239">
        <v>0</v>
      </c>
      <c r="T541" s="240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41" t="s">
        <v>325</v>
      </c>
      <c r="AT541" s="241" t="s">
        <v>237</v>
      </c>
      <c r="AU541" s="241" t="s">
        <v>86</v>
      </c>
      <c r="AY541" s="18" t="s">
        <v>235</v>
      </c>
      <c r="BE541" s="242">
        <f>IF(N541="základní",J541,0)</f>
        <v>0</v>
      </c>
      <c r="BF541" s="242">
        <f>IF(N541="snížená",J541,0)</f>
        <v>0</v>
      </c>
      <c r="BG541" s="242">
        <f>IF(N541="zákl. přenesená",J541,0)</f>
        <v>0</v>
      </c>
      <c r="BH541" s="242">
        <f>IF(N541="sníž. přenesená",J541,0)</f>
        <v>0</v>
      </c>
      <c r="BI541" s="242">
        <f>IF(N541="nulová",J541,0)</f>
        <v>0</v>
      </c>
      <c r="BJ541" s="18" t="s">
        <v>84</v>
      </c>
      <c r="BK541" s="242">
        <f>ROUND(I541*H541,2)</f>
        <v>0</v>
      </c>
      <c r="BL541" s="18" t="s">
        <v>325</v>
      </c>
      <c r="BM541" s="241" t="s">
        <v>6822</v>
      </c>
    </row>
    <row r="542" s="15" customFormat="1">
      <c r="A542" s="15"/>
      <c r="B542" s="266"/>
      <c r="C542" s="267"/>
      <c r="D542" s="245" t="s">
        <v>243</v>
      </c>
      <c r="E542" s="268" t="s">
        <v>1</v>
      </c>
      <c r="F542" s="269" t="s">
        <v>6823</v>
      </c>
      <c r="G542" s="267"/>
      <c r="H542" s="268" t="s">
        <v>1</v>
      </c>
      <c r="I542" s="270"/>
      <c r="J542" s="267"/>
      <c r="K542" s="267"/>
      <c r="L542" s="271"/>
      <c r="M542" s="272"/>
      <c r="N542" s="273"/>
      <c r="O542" s="273"/>
      <c r="P542" s="273"/>
      <c r="Q542" s="273"/>
      <c r="R542" s="273"/>
      <c r="S542" s="273"/>
      <c r="T542" s="274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75" t="s">
        <v>243</v>
      </c>
      <c r="AU542" s="275" t="s">
        <v>86</v>
      </c>
      <c r="AV542" s="15" t="s">
        <v>84</v>
      </c>
      <c r="AW542" s="15" t="s">
        <v>32</v>
      </c>
      <c r="AX542" s="15" t="s">
        <v>77</v>
      </c>
      <c r="AY542" s="275" t="s">
        <v>235</v>
      </c>
    </row>
    <row r="543" s="15" customFormat="1">
      <c r="A543" s="15"/>
      <c r="B543" s="266"/>
      <c r="C543" s="267"/>
      <c r="D543" s="245" t="s">
        <v>243</v>
      </c>
      <c r="E543" s="268" t="s">
        <v>1</v>
      </c>
      <c r="F543" s="269" t="s">
        <v>6711</v>
      </c>
      <c r="G543" s="267"/>
      <c r="H543" s="268" t="s">
        <v>1</v>
      </c>
      <c r="I543" s="270"/>
      <c r="J543" s="267"/>
      <c r="K543" s="267"/>
      <c r="L543" s="271"/>
      <c r="M543" s="272"/>
      <c r="N543" s="273"/>
      <c r="O543" s="273"/>
      <c r="P543" s="273"/>
      <c r="Q543" s="273"/>
      <c r="R543" s="273"/>
      <c r="S543" s="273"/>
      <c r="T543" s="274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75" t="s">
        <v>243</v>
      </c>
      <c r="AU543" s="275" t="s">
        <v>86</v>
      </c>
      <c r="AV543" s="15" t="s">
        <v>84</v>
      </c>
      <c r="AW543" s="15" t="s">
        <v>32</v>
      </c>
      <c r="AX543" s="15" t="s">
        <v>77</v>
      </c>
      <c r="AY543" s="275" t="s">
        <v>235</v>
      </c>
    </row>
    <row r="544" s="13" customFormat="1">
      <c r="A544" s="13"/>
      <c r="B544" s="243"/>
      <c r="C544" s="244"/>
      <c r="D544" s="245" t="s">
        <v>243</v>
      </c>
      <c r="E544" s="246" t="s">
        <v>1</v>
      </c>
      <c r="F544" s="247" t="s">
        <v>6824</v>
      </c>
      <c r="G544" s="244"/>
      <c r="H544" s="248">
        <v>289.22000000000003</v>
      </c>
      <c r="I544" s="249"/>
      <c r="J544" s="244"/>
      <c r="K544" s="244"/>
      <c r="L544" s="250"/>
      <c r="M544" s="251"/>
      <c r="N544" s="252"/>
      <c r="O544" s="252"/>
      <c r="P544" s="252"/>
      <c r="Q544" s="252"/>
      <c r="R544" s="252"/>
      <c r="S544" s="252"/>
      <c r="T544" s="25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4" t="s">
        <v>243</v>
      </c>
      <c r="AU544" s="254" t="s">
        <v>86</v>
      </c>
      <c r="AV544" s="13" t="s">
        <v>86</v>
      </c>
      <c r="AW544" s="13" t="s">
        <v>32</v>
      </c>
      <c r="AX544" s="13" t="s">
        <v>77</v>
      </c>
      <c r="AY544" s="254" t="s">
        <v>235</v>
      </c>
    </row>
    <row r="545" s="13" customFormat="1">
      <c r="A545" s="13"/>
      <c r="B545" s="243"/>
      <c r="C545" s="244"/>
      <c r="D545" s="245" t="s">
        <v>243</v>
      </c>
      <c r="E545" s="246" t="s">
        <v>1</v>
      </c>
      <c r="F545" s="247" t="s">
        <v>6825</v>
      </c>
      <c r="G545" s="244"/>
      <c r="H545" s="248">
        <v>92.319999999999993</v>
      </c>
      <c r="I545" s="249"/>
      <c r="J545" s="244"/>
      <c r="K545" s="244"/>
      <c r="L545" s="250"/>
      <c r="M545" s="251"/>
      <c r="N545" s="252"/>
      <c r="O545" s="252"/>
      <c r="P545" s="252"/>
      <c r="Q545" s="252"/>
      <c r="R545" s="252"/>
      <c r="S545" s="252"/>
      <c r="T545" s="25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4" t="s">
        <v>243</v>
      </c>
      <c r="AU545" s="254" t="s">
        <v>86</v>
      </c>
      <c r="AV545" s="13" t="s">
        <v>86</v>
      </c>
      <c r="AW545" s="13" t="s">
        <v>32</v>
      </c>
      <c r="AX545" s="13" t="s">
        <v>77</v>
      </c>
      <c r="AY545" s="254" t="s">
        <v>235</v>
      </c>
    </row>
    <row r="546" s="14" customFormat="1">
      <c r="A546" s="14"/>
      <c r="B546" s="255"/>
      <c r="C546" s="256"/>
      <c r="D546" s="245" t="s">
        <v>243</v>
      </c>
      <c r="E546" s="257" t="s">
        <v>1</v>
      </c>
      <c r="F546" s="258" t="s">
        <v>245</v>
      </c>
      <c r="G546" s="256"/>
      <c r="H546" s="259">
        <v>381.54000000000002</v>
      </c>
      <c r="I546" s="260"/>
      <c r="J546" s="256"/>
      <c r="K546" s="256"/>
      <c r="L546" s="261"/>
      <c r="M546" s="262"/>
      <c r="N546" s="263"/>
      <c r="O546" s="263"/>
      <c r="P546" s="263"/>
      <c r="Q546" s="263"/>
      <c r="R546" s="263"/>
      <c r="S546" s="263"/>
      <c r="T546" s="26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65" t="s">
        <v>243</v>
      </c>
      <c r="AU546" s="265" t="s">
        <v>86</v>
      </c>
      <c r="AV546" s="14" t="s">
        <v>241</v>
      </c>
      <c r="AW546" s="14" t="s">
        <v>32</v>
      </c>
      <c r="AX546" s="14" t="s">
        <v>84</v>
      </c>
      <c r="AY546" s="265" t="s">
        <v>235</v>
      </c>
    </row>
    <row r="547" s="2" customFormat="1" ht="37.8" customHeight="1">
      <c r="A547" s="39"/>
      <c r="B547" s="40"/>
      <c r="C547" s="287" t="s">
        <v>994</v>
      </c>
      <c r="D547" s="287" t="s">
        <v>518</v>
      </c>
      <c r="E547" s="288" t="s">
        <v>2037</v>
      </c>
      <c r="F547" s="289" t="s">
        <v>2038</v>
      </c>
      <c r="G547" s="290" t="s">
        <v>166</v>
      </c>
      <c r="H547" s="291">
        <v>438.77100000000002</v>
      </c>
      <c r="I547" s="292"/>
      <c r="J547" s="293">
        <f>ROUND(I547*H547,2)</f>
        <v>0</v>
      </c>
      <c r="K547" s="294"/>
      <c r="L547" s="295"/>
      <c r="M547" s="296" t="s">
        <v>1</v>
      </c>
      <c r="N547" s="297" t="s">
        <v>42</v>
      </c>
      <c r="O547" s="92"/>
      <c r="P547" s="239">
        <f>O547*H547</f>
        <v>0</v>
      </c>
      <c r="Q547" s="239">
        <v>0.0016000000000000001</v>
      </c>
      <c r="R547" s="239">
        <f>Q547*H547</f>
        <v>0.70203360000000004</v>
      </c>
      <c r="S547" s="239">
        <v>0</v>
      </c>
      <c r="T547" s="240">
        <f>S547*H547</f>
        <v>0</v>
      </c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R547" s="241" t="s">
        <v>421</v>
      </c>
      <c r="AT547" s="241" t="s">
        <v>518</v>
      </c>
      <c r="AU547" s="241" t="s">
        <v>86</v>
      </c>
      <c r="AY547" s="18" t="s">
        <v>235</v>
      </c>
      <c r="BE547" s="242">
        <f>IF(N547="základní",J547,0)</f>
        <v>0</v>
      </c>
      <c r="BF547" s="242">
        <f>IF(N547="snížená",J547,0)</f>
        <v>0</v>
      </c>
      <c r="BG547" s="242">
        <f>IF(N547="zákl. přenesená",J547,0)</f>
        <v>0</v>
      </c>
      <c r="BH547" s="242">
        <f>IF(N547="sníž. přenesená",J547,0)</f>
        <v>0</v>
      </c>
      <c r="BI547" s="242">
        <f>IF(N547="nulová",J547,0)</f>
        <v>0</v>
      </c>
      <c r="BJ547" s="18" t="s">
        <v>84</v>
      </c>
      <c r="BK547" s="242">
        <f>ROUND(I547*H547,2)</f>
        <v>0</v>
      </c>
      <c r="BL547" s="18" t="s">
        <v>325</v>
      </c>
      <c r="BM547" s="241" t="s">
        <v>6826</v>
      </c>
    </row>
    <row r="548" s="13" customFormat="1">
      <c r="A548" s="13"/>
      <c r="B548" s="243"/>
      <c r="C548" s="244"/>
      <c r="D548" s="245" t="s">
        <v>243</v>
      </c>
      <c r="E548" s="244"/>
      <c r="F548" s="247" t="s">
        <v>6827</v>
      </c>
      <c r="G548" s="244"/>
      <c r="H548" s="248">
        <v>438.77100000000002</v>
      </c>
      <c r="I548" s="249"/>
      <c r="J548" s="244"/>
      <c r="K548" s="244"/>
      <c r="L548" s="250"/>
      <c r="M548" s="251"/>
      <c r="N548" s="252"/>
      <c r="O548" s="252"/>
      <c r="P548" s="252"/>
      <c r="Q548" s="252"/>
      <c r="R548" s="252"/>
      <c r="S548" s="252"/>
      <c r="T548" s="25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4" t="s">
        <v>243</v>
      </c>
      <c r="AU548" s="254" t="s">
        <v>86</v>
      </c>
      <c r="AV548" s="13" t="s">
        <v>86</v>
      </c>
      <c r="AW548" s="13" t="s">
        <v>4</v>
      </c>
      <c r="AX548" s="13" t="s">
        <v>84</v>
      </c>
      <c r="AY548" s="254" t="s">
        <v>235</v>
      </c>
    </row>
    <row r="549" s="2" customFormat="1" ht="33" customHeight="1">
      <c r="A549" s="39"/>
      <c r="B549" s="40"/>
      <c r="C549" s="229" t="s">
        <v>999</v>
      </c>
      <c r="D549" s="229" t="s">
        <v>237</v>
      </c>
      <c r="E549" s="230" t="s">
        <v>2033</v>
      </c>
      <c r="F549" s="231" t="s">
        <v>2034</v>
      </c>
      <c r="G549" s="232" t="s">
        <v>166</v>
      </c>
      <c r="H549" s="233">
        <v>14.73</v>
      </c>
      <c r="I549" s="234"/>
      <c r="J549" s="235">
        <f>ROUND(I549*H549,2)</f>
        <v>0</v>
      </c>
      <c r="K549" s="236"/>
      <c r="L549" s="45"/>
      <c r="M549" s="237" t="s">
        <v>1</v>
      </c>
      <c r="N549" s="238" t="s">
        <v>42</v>
      </c>
      <c r="O549" s="92"/>
      <c r="P549" s="239">
        <f>O549*H549</f>
        <v>0</v>
      </c>
      <c r="Q549" s="239">
        <v>0.0070499999999999998</v>
      </c>
      <c r="R549" s="239">
        <f>Q549*H549</f>
        <v>0.10384649999999999</v>
      </c>
      <c r="S549" s="239">
        <v>0</v>
      </c>
      <c r="T549" s="240">
        <f>S549*H549</f>
        <v>0</v>
      </c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R549" s="241" t="s">
        <v>325</v>
      </c>
      <c r="AT549" s="241" t="s">
        <v>237</v>
      </c>
      <c r="AU549" s="241" t="s">
        <v>86</v>
      </c>
      <c r="AY549" s="18" t="s">
        <v>235</v>
      </c>
      <c r="BE549" s="242">
        <f>IF(N549="základní",J549,0)</f>
        <v>0</v>
      </c>
      <c r="BF549" s="242">
        <f>IF(N549="snížená",J549,0)</f>
        <v>0</v>
      </c>
      <c r="BG549" s="242">
        <f>IF(N549="zákl. přenesená",J549,0)</f>
        <v>0</v>
      </c>
      <c r="BH549" s="242">
        <f>IF(N549="sníž. přenesená",J549,0)</f>
        <v>0</v>
      </c>
      <c r="BI549" s="242">
        <f>IF(N549="nulová",J549,0)</f>
        <v>0</v>
      </c>
      <c r="BJ549" s="18" t="s">
        <v>84</v>
      </c>
      <c r="BK549" s="242">
        <f>ROUND(I549*H549,2)</f>
        <v>0</v>
      </c>
      <c r="BL549" s="18" t="s">
        <v>325</v>
      </c>
      <c r="BM549" s="241" t="s">
        <v>6828</v>
      </c>
    </row>
    <row r="550" s="13" customFormat="1">
      <c r="A550" s="13"/>
      <c r="B550" s="243"/>
      <c r="C550" s="244"/>
      <c r="D550" s="245" t="s">
        <v>243</v>
      </c>
      <c r="E550" s="246" t="s">
        <v>1</v>
      </c>
      <c r="F550" s="247" t="s">
        <v>6829</v>
      </c>
      <c r="G550" s="244"/>
      <c r="H550" s="248">
        <v>14.73</v>
      </c>
      <c r="I550" s="249"/>
      <c r="J550" s="244"/>
      <c r="K550" s="244"/>
      <c r="L550" s="250"/>
      <c r="M550" s="251"/>
      <c r="N550" s="252"/>
      <c r="O550" s="252"/>
      <c r="P550" s="252"/>
      <c r="Q550" s="252"/>
      <c r="R550" s="252"/>
      <c r="S550" s="252"/>
      <c r="T550" s="25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4" t="s">
        <v>243</v>
      </c>
      <c r="AU550" s="254" t="s">
        <v>86</v>
      </c>
      <c r="AV550" s="13" t="s">
        <v>86</v>
      </c>
      <c r="AW550" s="13" t="s">
        <v>32</v>
      </c>
      <c r="AX550" s="13" t="s">
        <v>84</v>
      </c>
      <c r="AY550" s="254" t="s">
        <v>235</v>
      </c>
    </row>
    <row r="551" s="2" customFormat="1" ht="44.25" customHeight="1">
      <c r="A551" s="39"/>
      <c r="B551" s="40"/>
      <c r="C551" s="287" t="s">
        <v>1005</v>
      </c>
      <c r="D551" s="287" t="s">
        <v>518</v>
      </c>
      <c r="E551" s="288" t="s">
        <v>6830</v>
      </c>
      <c r="F551" s="289" t="s">
        <v>6831</v>
      </c>
      <c r="G551" s="290" t="s">
        <v>166</v>
      </c>
      <c r="H551" s="291">
        <v>16.940000000000001</v>
      </c>
      <c r="I551" s="292"/>
      <c r="J551" s="293">
        <f>ROUND(I551*H551,2)</f>
        <v>0</v>
      </c>
      <c r="K551" s="294"/>
      <c r="L551" s="295"/>
      <c r="M551" s="296" t="s">
        <v>1</v>
      </c>
      <c r="N551" s="297" t="s">
        <v>42</v>
      </c>
      <c r="O551" s="92"/>
      <c r="P551" s="239">
        <f>O551*H551</f>
        <v>0</v>
      </c>
      <c r="Q551" s="239">
        <v>0.0016000000000000001</v>
      </c>
      <c r="R551" s="239">
        <f>Q551*H551</f>
        <v>0.027104000000000003</v>
      </c>
      <c r="S551" s="239">
        <v>0</v>
      </c>
      <c r="T551" s="240">
        <f>S551*H551</f>
        <v>0</v>
      </c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R551" s="241" t="s">
        <v>421</v>
      </c>
      <c r="AT551" s="241" t="s">
        <v>518</v>
      </c>
      <c r="AU551" s="241" t="s">
        <v>86</v>
      </c>
      <c r="AY551" s="18" t="s">
        <v>235</v>
      </c>
      <c r="BE551" s="242">
        <f>IF(N551="základní",J551,0)</f>
        <v>0</v>
      </c>
      <c r="BF551" s="242">
        <f>IF(N551="snížená",J551,0)</f>
        <v>0</v>
      </c>
      <c r="BG551" s="242">
        <f>IF(N551="zákl. přenesená",J551,0)</f>
        <v>0</v>
      </c>
      <c r="BH551" s="242">
        <f>IF(N551="sníž. přenesená",J551,0)</f>
        <v>0</v>
      </c>
      <c r="BI551" s="242">
        <f>IF(N551="nulová",J551,0)</f>
        <v>0</v>
      </c>
      <c r="BJ551" s="18" t="s">
        <v>84</v>
      </c>
      <c r="BK551" s="242">
        <f>ROUND(I551*H551,2)</f>
        <v>0</v>
      </c>
      <c r="BL551" s="18" t="s">
        <v>325</v>
      </c>
      <c r="BM551" s="241" t="s">
        <v>6832</v>
      </c>
    </row>
    <row r="552" s="2" customFormat="1">
      <c r="A552" s="39"/>
      <c r="B552" s="40"/>
      <c r="C552" s="41"/>
      <c r="D552" s="245" t="s">
        <v>621</v>
      </c>
      <c r="E552" s="41"/>
      <c r="F552" s="298" t="s">
        <v>6833</v>
      </c>
      <c r="G552" s="41"/>
      <c r="H552" s="41"/>
      <c r="I552" s="299"/>
      <c r="J552" s="41"/>
      <c r="K552" s="41"/>
      <c r="L552" s="45"/>
      <c r="M552" s="300"/>
      <c r="N552" s="301"/>
      <c r="O552" s="92"/>
      <c r="P552" s="92"/>
      <c r="Q552" s="92"/>
      <c r="R552" s="92"/>
      <c r="S552" s="92"/>
      <c r="T552" s="93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T552" s="18" t="s">
        <v>621</v>
      </c>
      <c r="AU552" s="18" t="s">
        <v>86</v>
      </c>
    </row>
    <row r="553" s="13" customFormat="1">
      <c r="A553" s="13"/>
      <c r="B553" s="243"/>
      <c r="C553" s="244"/>
      <c r="D553" s="245" t="s">
        <v>243</v>
      </c>
      <c r="E553" s="244"/>
      <c r="F553" s="247" t="s">
        <v>6834</v>
      </c>
      <c r="G553" s="244"/>
      <c r="H553" s="248">
        <v>16.940000000000001</v>
      </c>
      <c r="I553" s="249"/>
      <c r="J553" s="244"/>
      <c r="K553" s="244"/>
      <c r="L553" s="250"/>
      <c r="M553" s="251"/>
      <c r="N553" s="252"/>
      <c r="O553" s="252"/>
      <c r="P553" s="252"/>
      <c r="Q553" s="252"/>
      <c r="R553" s="252"/>
      <c r="S553" s="252"/>
      <c r="T553" s="25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4" t="s">
        <v>243</v>
      </c>
      <c r="AU553" s="254" t="s">
        <v>86</v>
      </c>
      <c r="AV553" s="13" t="s">
        <v>86</v>
      </c>
      <c r="AW553" s="13" t="s">
        <v>4</v>
      </c>
      <c r="AX553" s="13" t="s">
        <v>84</v>
      </c>
      <c r="AY553" s="254" t="s">
        <v>235</v>
      </c>
    </row>
    <row r="554" s="2" customFormat="1" ht="33" customHeight="1">
      <c r="A554" s="39"/>
      <c r="B554" s="40"/>
      <c r="C554" s="229" t="s">
        <v>1009</v>
      </c>
      <c r="D554" s="229" t="s">
        <v>237</v>
      </c>
      <c r="E554" s="230" t="s">
        <v>6835</v>
      </c>
      <c r="F554" s="231" t="s">
        <v>6836</v>
      </c>
      <c r="G554" s="232" t="s">
        <v>166</v>
      </c>
      <c r="H554" s="233">
        <v>289.22000000000003</v>
      </c>
      <c r="I554" s="234"/>
      <c r="J554" s="235">
        <f>ROUND(I554*H554,2)</f>
        <v>0</v>
      </c>
      <c r="K554" s="236"/>
      <c r="L554" s="45"/>
      <c r="M554" s="237" t="s">
        <v>1</v>
      </c>
      <c r="N554" s="238" t="s">
        <v>42</v>
      </c>
      <c r="O554" s="92"/>
      <c r="P554" s="239">
        <f>O554*H554</f>
        <v>0</v>
      </c>
      <c r="Q554" s="239">
        <v>4.0000000000000003E-05</v>
      </c>
      <c r="R554" s="239">
        <f>Q554*H554</f>
        <v>0.011568800000000002</v>
      </c>
      <c r="S554" s="239">
        <v>0</v>
      </c>
      <c r="T554" s="240">
        <f>S554*H554</f>
        <v>0</v>
      </c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R554" s="241" t="s">
        <v>325</v>
      </c>
      <c r="AT554" s="241" t="s">
        <v>237</v>
      </c>
      <c r="AU554" s="241" t="s">
        <v>86</v>
      </c>
      <c r="AY554" s="18" t="s">
        <v>235</v>
      </c>
      <c r="BE554" s="242">
        <f>IF(N554="základní",J554,0)</f>
        <v>0</v>
      </c>
      <c r="BF554" s="242">
        <f>IF(N554="snížená",J554,0)</f>
        <v>0</v>
      </c>
      <c r="BG554" s="242">
        <f>IF(N554="zákl. přenesená",J554,0)</f>
        <v>0</v>
      </c>
      <c r="BH554" s="242">
        <f>IF(N554="sníž. přenesená",J554,0)</f>
        <v>0</v>
      </c>
      <c r="BI554" s="242">
        <f>IF(N554="nulová",J554,0)</f>
        <v>0</v>
      </c>
      <c r="BJ554" s="18" t="s">
        <v>84</v>
      </c>
      <c r="BK554" s="242">
        <f>ROUND(I554*H554,2)</f>
        <v>0</v>
      </c>
      <c r="BL554" s="18" t="s">
        <v>325</v>
      </c>
      <c r="BM554" s="241" t="s">
        <v>6837</v>
      </c>
    </row>
    <row r="555" s="15" customFormat="1">
      <c r="A555" s="15"/>
      <c r="B555" s="266"/>
      <c r="C555" s="267"/>
      <c r="D555" s="245" t="s">
        <v>243</v>
      </c>
      <c r="E555" s="268" t="s">
        <v>1</v>
      </c>
      <c r="F555" s="269" t="s">
        <v>6711</v>
      </c>
      <c r="G555" s="267"/>
      <c r="H555" s="268" t="s">
        <v>1</v>
      </c>
      <c r="I555" s="270"/>
      <c r="J555" s="267"/>
      <c r="K555" s="267"/>
      <c r="L555" s="271"/>
      <c r="M555" s="272"/>
      <c r="N555" s="273"/>
      <c r="O555" s="273"/>
      <c r="P555" s="273"/>
      <c r="Q555" s="273"/>
      <c r="R555" s="273"/>
      <c r="S555" s="273"/>
      <c r="T555" s="274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75" t="s">
        <v>243</v>
      </c>
      <c r="AU555" s="275" t="s">
        <v>86</v>
      </c>
      <c r="AV555" s="15" t="s">
        <v>84</v>
      </c>
      <c r="AW555" s="15" t="s">
        <v>32</v>
      </c>
      <c r="AX555" s="15" t="s">
        <v>77</v>
      </c>
      <c r="AY555" s="275" t="s">
        <v>235</v>
      </c>
    </row>
    <row r="556" s="13" customFormat="1">
      <c r="A556" s="13"/>
      <c r="B556" s="243"/>
      <c r="C556" s="244"/>
      <c r="D556" s="245" t="s">
        <v>243</v>
      </c>
      <c r="E556" s="246" t="s">
        <v>1</v>
      </c>
      <c r="F556" s="247" t="s">
        <v>6824</v>
      </c>
      <c r="G556" s="244"/>
      <c r="H556" s="248">
        <v>289.22000000000003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243</v>
      </c>
      <c r="AU556" s="254" t="s">
        <v>86</v>
      </c>
      <c r="AV556" s="13" t="s">
        <v>86</v>
      </c>
      <c r="AW556" s="13" t="s">
        <v>32</v>
      </c>
      <c r="AX556" s="13" t="s">
        <v>77</v>
      </c>
      <c r="AY556" s="254" t="s">
        <v>235</v>
      </c>
    </row>
    <row r="557" s="14" customFormat="1">
      <c r="A557" s="14"/>
      <c r="B557" s="255"/>
      <c r="C557" s="256"/>
      <c r="D557" s="245" t="s">
        <v>243</v>
      </c>
      <c r="E557" s="257" t="s">
        <v>1</v>
      </c>
      <c r="F557" s="258" t="s">
        <v>245</v>
      </c>
      <c r="G557" s="256"/>
      <c r="H557" s="259">
        <v>289.22000000000003</v>
      </c>
      <c r="I557" s="260"/>
      <c r="J557" s="256"/>
      <c r="K557" s="256"/>
      <c r="L557" s="261"/>
      <c r="M557" s="262"/>
      <c r="N557" s="263"/>
      <c r="O557" s="263"/>
      <c r="P557" s="263"/>
      <c r="Q557" s="263"/>
      <c r="R557" s="263"/>
      <c r="S557" s="263"/>
      <c r="T557" s="26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65" t="s">
        <v>243</v>
      </c>
      <c r="AU557" s="265" t="s">
        <v>86</v>
      </c>
      <c r="AV557" s="14" t="s">
        <v>241</v>
      </c>
      <c r="AW557" s="14" t="s">
        <v>32</v>
      </c>
      <c r="AX557" s="14" t="s">
        <v>84</v>
      </c>
      <c r="AY557" s="265" t="s">
        <v>235</v>
      </c>
    </row>
    <row r="558" s="2" customFormat="1" ht="24.15" customHeight="1">
      <c r="A558" s="39"/>
      <c r="B558" s="40"/>
      <c r="C558" s="229" t="s">
        <v>1013</v>
      </c>
      <c r="D558" s="229" t="s">
        <v>237</v>
      </c>
      <c r="E558" s="230" t="s">
        <v>6838</v>
      </c>
      <c r="F558" s="231" t="s">
        <v>6839</v>
      </c>
      <c r="G558" s="232" t="s">
        <v>174</v>
      </c>
      <c r="H558" s="233">
        <v>1719.23</v>
      </c>
      <c r="I558" s="234"/>
      <c r="J558" s="235">
        <f>ROUND(I558*H558,2)</f>
        <v>0</v>
      </c>
      <c r="K558" s="236"/>
      <c r="L558" s="45"/>
      <c r="M558" s="237" t="s">
        <v>1</v>
      </c>
      <c r="N558" s="238" t="s">
        <v>42</v>
      </c>
      <c r="O558" s="92"/>
      <c r="P558" s="239">
        <f>O558*H558</f>
        <v>0</v>
      </c>
      <c r="Q558" s="239">
        <v>0</v>
      </c>
      <c r="R558" s="239">
        <f>Q558*H558</f>
        <v>0</v>
      </c>
      <c r="S558" s="239">
        <v>0</v>
      </c>
      <c r="T558" s="240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41" t="s">
        <v>325</v>
      </c>
      <c r="AT558" s="241" t="s">
        <v>237</v>
      </c>
      <c r="AU558" s="241" t="s">
        <v>86</v>
      </c>
      <c r="AY558" s="18" t="s">
        <v>235</v>
      </c>
      <c r="BE558" s="242">
        <f>IF(N558="základní",J558,0)</f>
        <v>0</v>
      </c>
      <c r="BF558" s="242">
        <f>IF(N558="snížená",J558,0)</f>
        <v>0</v>
      </c>
      <c r="BG558" s="242">
        <f>IF(N558="zákl. přenesená",J558,0)</f>
        <v>0</v>
      </c>
      <c r="BH558" s="242">
        <f>IF(N558="sníž. přenesená",J558,0)</f>
        <v>0</v>
      </c>
      <c r="BI558" s="242">
        <f>IF(N558="nulová",J558,0)</f>
        <v>0</v>
      </c>
      <c r="BJ558" s="18" t="s">
        <v>84</v>
      </c>
      <c r="BK558" s="242">
        <f>ROUND(I558*H558,2)</f>
        <v>0</v>
      </c>
      <c r="BL558" s="18" t="s">
        <v>325</v>
      </c>
      <c r="BM558" s="241" t="s">
        <v>6840</v>
      </c>
    </row>
    <row r="559" s="2" customFormat="1" ht="24.15" customHeight="1">
      <c r="A559" s="39"/>
      <c r="B559" s="40"/>
      <c r="C559" s="287" t="s">
        <v>1017</v>
      </c>
      <c r="D559" s="287" t="s">
        <v>518</v>
      </c>
      <c r="E559" s="288" t="s">
        <v>6841</v>
      </c>
      <c r="F559" s="289" t="s">
        <v>6842</v>
      </c>
      <c r="G559" s="290" t="s">
        <v>174</v>
      </c>
      <c r="H559" s="291">
        <v>1719.23</v>
      </c>
      <c r="I559" s="292"/>
      <c r="J559" s="293">
        <f>ROUND(I559*H559,2)</f>
        <v>0</v>
      </c>
      <c r="K559" s="294"/>
      <c r="L559" s="295"/>
      <c r="M559" s="296" t="s">
        <v>1</v>
      </c>
      <c r="N559" s="297" t="s">
        <v>42</v>
      </c>
      <c r="O559" s="92"/>
      <c r="P559" s="239">
        <f>O559*H559</f>
        <v>0</v>
      </c>
      <c r="Q559" s="239">
        <v>0.0080000000000000002</v>
      </c>
      <c r="R559" s="239">
        <f>Q559*H559</f>
        <v>13.75384</v>
      </c>
      <c r="S559" s="239">
        <v>0</v>
      </c>
      <c r="T559" s="240">
        <f>S559*H559</f>
        <v>0</v>
      </c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R559" s="241" t="s">
        <v>421</v>
      </c>
      <c r="AT559" s="241" t="s">
        <v>518</v>
      </c>
      <c r="AU559" s="241" t="s">
        <v>86</v>
      </c>
      <c r="AY559" s="18" t="s">
        <v>235</v>
      </c>
      <c r="BE559" s="242">
        <f>IF(N559="základní",J559,0)</f>
        <v>0</v>
      </c>
      <c r="BF559" s="242">
        <f>IF(N559="snížená",J559,0)</f>
        <v>0</v>
      </c>
      <c r="BG559" s="242">
        <f>IF(N559="zákl. přenesená",J559,0)</f>
        <v>0</v>
      </c>
      <c r="BH559" s="242">
        <f>IF(N559="sníž. přenesená",J559,0)</f>
        <v>0</v>
      </c>
      <c r="BI559" s="242">
        <f>IF(N559="nulová",J559,0)</f>
        <v>0</v>
      </c>
      <c r="BJ559" s="18" t="s">
        <v>84</v>
      </c>
      <c r="BK559" s="242">
        <f>ROUND(I559*H559,2)</f>
        <v>0</v>
      </c>
      <c r="BL559" s="18" t="s">
        <v>325</v>
      </c>
      <c r="BM559" s="241" t="s">
        <v>6843</v>
      </c>
    </row>
    <row r="560" s="2" customFormat="1">
      <c r="A560" s="39"/>
      <c r="B560" s="40"/>
      <c r="C560" s="41"/>
      <c r="D560" s="245" t="s">
        <v>621</v>
      </c>
      <c r="E560" s="41"/>
      <c r="F560" s="298" t="s">
        <v>6844</v>
      </c>
      <c r="G560" s="41"/>
      <c r="H560" s="41"/>
      <c r="I560" s="299"/>
      <c r="J560" s="41"/>
      <c r="K560" s="41"/>
      <c r="L560" s="45"/>
      <c r="M560" s="300"/>
      <c r="N560" s="301"/>
      <c r="O560" s="92"/>
      <c r="P560" s="92"/>
      <c r="Q560" s="92"/>
      <c r="R560" s="92"/>
      <c r="S560" s="92"/>
      <c r="T560" s="93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T560" s="18" t="s">
        <v>621</v>
      </c>
      <c r="AU560" s="18" t="s">
        <v>86</v>
      </c>
    </row>
    <row r="561" s="13" customFormat="1">
      <c r="A561" s="13"/>
      <c r="B561" s="243"/>
      <c r="C561" s="244"/>
      <c r="D561" s="245" t="s">
        <v>243</v>
      </c>
      <c r="E561" s="246" t="s">
        <v>1</v>
      </c>
      <c r="F561" s="247" t="s">
        <v>6845</v>
      </c>
      <c r="G561" s="244"/>
      <c r="H561" s="248">
        <v>957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243</v>
      </c>
      <c r="AU561" s="254" t="s">
        <v>86</v>
      </c>
      <c r="AV561" s="13" t="s">
        <v>86</v>
      </c>
      <c r="AW561" s="13" t="s">
        <v>32</v>
      </c>
      <c r="AX561" s="13" t="s">
        <v>77</v>
      </c>
      <c r="AY561" s="254" t="s">
        <v>235</v>
      </c>
    </row>
    <row r="562" s="13" customFormat="1">
      <c r="A562" s="13"/>
      <c r="B562" s="243"/>
      <c r="C562" s="244"/>
      <c r="D562" s="245" t="s">
        <v>243</v>
      </c>
      <c r="E562" s="246" t="s">
        <v>1</v>
      </c>
      <c r="F562" s="247" t="s">
        <v>6846</v>
      </c>
      <c r="G562" s="244"/>
      <c r="H562" s="248">
        <v>576</v>
      </c>
      <c r="I562" s="249"/>
      <c r="J562" s="244"/>
      <c r="K562" s="244"/>
      <c r="L562" s="250"/>
      <c r="M562" s="251"/>
      <c r="N562" s="252"/>
      <c r="O562" s="252"/>
      <c r="P562" s="252"/>
      <c r="Q562" s="252"/>
      <c r="R562" s="252"/>
      <c r="S562" s="252"/>
      <c r="T562" s="25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4" t="s">
        <v>243</v>
      </c>
      <c r="AU562" s="254" t="s">
        <v>86</v>
      </c>
      <c r="AV562" s="13" t="s">
        <v>86</v>
      </c>
      <c r="AW562" s="13" t="s">
        <v>32</v>
      </c>
      <c r="AX562" s="13" t="s">
        <v>77</v>
      </c>
      <c r="AY562" s="254" t="s">
        <v>235</v>
      </c>
    </row>
    <row r="563" s="13" customFormat="1">
      <c r="A563" s="13"/>
      <c r="B563" s="243"/>
      <c r="C563" s="244"/>
      <c r="D563" s="245" t="s">
        <v>243</v>
      </c>
      <c r="E563" s="246" t="s">
        <v>1</v>
      </c>
      <c r="F563" s="247" t="s">
        <v>6847</v>
      </c>
      <c r="G563" s="244"/>
      <c r="H563" s="248">
        <v>186.22999999999999</v>
      </c>
      <c r="I563" s="249"/>
      <c r="J563" s="244"/>
      <c r="K563" s="244"/>
      <c r="L563" s="250"/>
      <c r="M563" s="251"/>
      <c r="N563" s="252"/>
      <c r="O563" s="252"/>
      <c r="P563" s="252"/>
      <c r="Q563" s="252"/>
      <c r="R563" s="252"/>
      <c r="S563" s="252"/>
      <c r="T563" s="25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4" t="s">
        <v>243</v>
      </c>
      <c r="AU563" s="254" t="s">
        <v>86</v>
      </c>
      <c r="AV563" s="13" t="s">
        <v>86</v>
      </c>
      <c r="AW563" s="13" t="s">
        <v>32</v>
      </c>
      <c r="AX563" s="13" t="s">
        <v>77</v>
      </c>
      <c r="AY563" s="254" t="s">
        <v>235</v>
      </c>
    </row>
    <row r="564" s="14" customFormat="1">
      <c r="A564" s="14"/>
      <c r="B564" s="255"/>
      <c r="C564" s="256"/>
      <c r="D564" s="245" t="s">
        <v>243</v>
      </c>
      <c r="E564" s="257" t="s">
        <v>1</v>
      </c>
      <c r="F564" s="258" t="s">
        <v>245</v>
      </c>
      <c r="G564" s="256"/>
      <c r="H564" s="259">
        <v>1719.23</v>
      </c>
      <c r="I564" s="260"/>
      <c r="J564" s="256"/>
      <c r="K564" s="256"/>
      <c r="L564" s="261"/>
      <c r="M564" s="262"/>
      <c r="N564" s="263"/>
      <c r="O564" s="263"/>
      <c r="P564" s="263"/>
      <c r="Q564" s="263"/>
      <c r="R564" s="263"/>
      <c r="S564" s="263"/>
      <c r="T564" s="26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65" t="s">
        <v>243</v>
      </c>
      <c r="AU564" s="265" t="s">
        <v>86</v>
      </c>
      <c r="AV564" s="14" t="s">
        <v>241</v>
      </c>
      <c r="AW564" s="14" t="s">
        <v>32</v>
      </c>
      <c r="AX564" s="14" t="s">
        <v>84</v>
      </c>
      <c r="AY564" s="265" t="s">
        <v>235</v>
      </c>
    </row>
    <row r="565" s="2" customFormat="1" ht="24.15" customHeight="1">
      <c r="A565" s="39"/>
      <c r="B565" s="40"/>
      <c r="C565" s="229" t="s">
        <v>1023</v>
      </c>
      <c r="D565" s="229" t="s">
        <v>237</v>
      </c>
      <c r="E565" s="230" t="s">
        <v>1108</v>
      </c>
      <c r="F565" s="231" t="s">
        <v>1109</v>
      </c>
      <c r="G565" s="232" t="s">
        <v>328</v>
      </c>
      <c r="H565" s="233">
        <v>34.097000000000001</v>
      </c>
      <c r="I565" s="234"/>
      <c r="J565" s="235">
        <f>ROUND(I565*H565,2)</f>
        <v>0</v>
      </c>
      <c r="K565" s="236"/>
      <c r="L565" s="45"/>
      <c r="M565" s="237" t="s">
        <v>1</v>
      </c>
      <c r="N565" s="238" t="s">
        <v>42</v>
      </c>
      <c r="O565" s="92"/>
      <c r="P565" s="239">
        <f>O565*H565</f>
        <v>0</v>
      </c>
      <c r="Q565" s="239">
        <v>0</v>
      </c>
      <c r="R565" s="239">
        <f>Q565*H565</f>
        <v>0</v>
      </c>
      <c r="S565" s="239">
        <v>0</v>
      </c>
      <c r="T565" s="240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41" t="s">
        <v>325</v>
      </c>
      <c r="AT565" s="241" t="s">
        <v>237</v>
      </c>
      <c r="AU565" s="241" t="s">
        <v>86</v>
      </c>
      <c r="AY565" s="18" t="s">
        <v>235</v>
      </c>
      <c r="BE565" s="242">
        <f>IF(N565="základní",J565,0)</f>
        <v>0</v>
      </c>
      <c r="BF565" s="242">
        <f>IF(N565="snížená",J565,0)</f>
        <v>0</v>
      </c>
      <c r="BG565" s="242">
        <f>IF(N565="zákl. přenesená",J565,0)</f>
        <v>0</v>
      </c>
      <c r="BH565" s="242">
        <f>IF(N565="sníž. přenesená",J565,0)</f>
        <v>0</v>
      </c>
      <c r="BI565" s="242">
        <f>IF(N565="nulová",J565,0)</f>
        <v>0</v>
      </c>
      <c r="BJ565" s="18" t="s">
        <v>84</v>
      </c>
      <c r="BK565" s="242">
        <f>ROUND(I565*H565,2)</f>
        <v>0</v>
      </c>
      <c r="BL565" s="18" t="s">
        <v>325</v>
      </c>
      <c r="BM565" s="241" t="s">
        <v>6848</v>
      </c>
    </row>
    <row r="566" s="12" customFormat="1" ht="22.8" customHeight="1">
      <c r="A566" s="12"/>
      <c r="B566" s="213"/>
      <c r="C566" s="214"/>
      <c r="D566" s="215" t="s">
        <v>76</v>
      </c>
      <c r="E566" s="227" t="s">
        <v>1111</v>
      </c>
      <c r="F566" s="227" t="s">
        <v>1112</v>
      </c>
      <c r="G566" s="214"/>
      <c r="H566" s="214"/>
      <c r="I566" s="217"/>
      <c r="J566" s="228">
        <f>BK566</f>
        <v>0</v>
      </c>
      <c r="K566" s="214"/>
      <c r="L566" s="219"/>
      <c r="M566" s="220"/>
      <c r="N566" s="221"/>
      <c r="O566" s="221"/>
      <c r="P566" s="222">
        <f>SUM(P567:P622)</f>
        <v>0</v>
      </c>
      <c r="Q566" s="221"/>
      <c r="R566" s="222">
        <f>SUM(R567:R622)</f>
        <v>5.0359370399999994</v>
      </c>
      <c r="S566" s="221"/>
      <c r="T566" s="223">
        <f>SUM(T567:T622)</f>
        <v>0</v>
      </c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R566" s="224" t="s">
        <v>86</v>
      </c>
      <c r="AT566" s="225" t="s">
        <v>76</v>
      </c>
      <c r="AU566" s="225" t="s">
        <v>84</v>
      </c>
      <c r="AY566" s="224" t="s">
        <v>235</v>
      </c>
      <c r="BK566" s="226">
        <f>SUM(BK567:BK622)</f>
        <v>0</v>
      </c>
    </row>
    <row r="567" s="2" customFormat="1" ht="21.75" customHeight="1">
      <c r="A567" s="39"/>
      <c r="B567" s="40"/>
      <c r="C567" s="229" t="s">
        <v>1027</v>
      </c>
      <c r="D567" s="229" t="s">
        <v>237</v>
      </c>
      <c r="E567" s="230" t="s">
        <v>6849</v>
      </c>
      <c r="F567" s="231" t="s">
        <v>6850</v>
      </c>
      <c r="G567" s="232" t="s">
        <v>166</v>
      </c>
      <c r="H567" s="233">
        <v>1293.923</v>
      </c>
      <c r="I567" s="234"/>
      <c r="J567" s="235">
        <f>ROUND(I567*H567,2)</f>
        <v>0</v>
      </c>
      <c r="K567" s="236"/>
      <c r="L567" s="45"/>
      <c r="M567" s="237" t="s">
        <v>1</v>
      </c>
      <c r="N567" s="238" t="s">
        <v>42</v>
      </c>
      <c r="O567" s="92"/>
      <c r="P567" s="239">
        <f>O567*H567</f>
        <v>0</v>
      </c>
      <c r="Q567" s="239">
        <v>0</v>
      </c>
      <c r="R567" s="239">
        <f>Q567*H567</f>
        <v>0</v>
      </c>
      <c r="S567" s="239">
        <v>0</v>
      </c>
      <c r="T567" s="240">
        <f>S567*H567</f>
        <v>0</v>
      </c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R567" s="241" t="s">
        <v>325</v>
      </c>
      <c r="AT567" s="241" t="s">
        <v>237</v>
      </c>
      <c r="AU567" s="241" t="s">
        <v>86</v>
      </c>
      <c r="AY567" s="18" t="s">
        <v>235</v>
      </c>
      <c r="BE567" s="242">
        <f>IF(N567="základní",J567,0)</f>
        <v>0</v>
      </c>
      <c r="BF567" s="242">
        <f>IF(N567="snížená",J567,0)</f>
        <v>0</v>
      </c>
      <c r="BG567" s="242">
        <f>IF(N567="zákl. přenesená",J567,0)</f>
        <v>0</v>
      </c>
      <c r="BH567" s="242">
        <f>IF(N567="sníž. přenesená",J567,0)</f>
        <v>0</v>
      </c>
      <c r="BI567" s="242">
        <f>IF(N567="nulová",J567,0)</f>
        <v>0</v>
      </c>
      <c r="BJ567" s="18" t="s">
        <v>84</v>
      </c>
      <c r="BK567" s="242">
        <f>ROUND(I567*H567,2)</f>
        <v>0</v>
      </c>
      <c r="BL567" s="18" t="s">
        <v>325</v>
      </c>
      <c r="BM567" s="241" t="s">
        <v>6851</v>
      </c>
    </row>
    <row r="568" s="13" customFormat="1">
      <c r="A568" s="13"/>
      <c r="B568" s="243"/>
      <c r="C568" s="244"/>
      <c r="D568" s="245" t="s">
        <v>243</v>
      </c>
      <c r="E568" s="246" t="s">
        <v>1</v>
      </c>
      <c r="F568" s="247" t="s">
        <v>6773</v>
      </c>
      <c r="G568" s="244"/>
      <c r="H568" s="248">
        <v>1248.72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243</v>
      </c>
      <c r="AU568" s="254" t="s">
        <v>86</v>
      </c>
      <c r="AV568" s="13" t="s">
        <v>86</v>
      </c>
      <c r="AW568" s="13" t="s">
        <v>32</v>
      </c>
      <c r="AX568" s="13" t="s">
        <v>77</v>
      </c>
      <c r="AY568" s="254" t="s">
        <v>235</v>
      </c>
    </row>
    <row r="569" s="13" customFormat="1">
      <c r="A569" s="13"/>
      <c r="B569" s="243"/>
      <c r="C569" s="244"/>
      <c r="D569" s="245" t="s">
        <v>243</v>
      </c>
      <c r="E569" s="246" t="s">
        <v>1</v>
      </c>
      <c r="F569" s="247" t="s">
        <v>6774</v>
      </c>
      <c r="G569" s="244"/>
      <c r="H569" s="248">
        <v>32.399999999999999</v>
      </c>
      <c r="I569" s="249"/>
      <c r="J569" s="244"/>
      <c r="K569" s="244"/>
      <c r="L569" s="250"/>
      <c r="M569" s="251"/>
      <c r="N569" s="252"/>
      <c r="O569" s="252"/>
      <c r="P569" s="252"/>
      <c r="Q569" s="252"/>
      <c r="R569" s="252"/>
      <c r="S569" s="252"/>
      <c r="T569" s="25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4" t="s">
        <v>243</v>
      </c>
      <c r="AU569" s="254" t="s">
        <v>86</v>
      </c>
      <c r="AV569" s="13" t="s">
        <v>86</v>
      </c>
      <c r="AW569" s="13" t="s">
        <v>32</v>
      </c>
      <c r="AX569" s="13" t="s">
        <v>77</v>
      </c>
      <c r="AY569" s="254" t="s">
        <v>235</v>
      </c>
    </row>
    <row r="570" s="13" customFormat="1">
      <c r="A570" s="13"/>
      <c r="B570" s="243"/>
      <c r="C570" s="244"/>
      <c r="D570" s="245" t="s">
        <v>243</v>
      </c>
      <c r="E570" s="246" t="s">
        <v>1</v>
      </c>
      <c r="F570" s="247" t="s">
        <v>6775</v>
      </c>
      <c r="G570" s="244"/>
      <c r="H570" s="248">
        <v>12.803000000000001</v>
      </c>
      <c r="I570" s="249"/>
      <c r="J570" s="244"/>
      <c r="K570" s="244"/>
      <c r="L570" s="250"/>
      <c r="M570" s="251"/>
      <c r="N570" s="252"/>
      <c r="O570" s="252"/>
      <c r="P570" s="252"/>
      <c r="Q570" s="252"/>
      <c r="R570" s="252"/>
      <c r="S570" s="252"/>
      <c r="T570" s="25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4" t="s">
        <v>243</v>
      </c>
      <c r="AU570" s="254" t="s">
        <v>86</v>
      </c>
      <c r="AV570" s="13" t="s">
        <v>86</v>
      </c>
      <c r="AW570" s="13" t="s">
        <v>32</v>
      </c>
      <c r="AX570" s="13" t="s">
        <v>77</v>
      </c>
      <c r="AY570" s="254" t="s">
        <v>235</v>
      </c>
    </row>
    <row r="571" s="14" customFormat="1">
      <c r="A571" s="14"/>
      <c r="B571" s="255"/>
      <c r="C571" s="256"/>
      <c r="D571" s="245" t="s">
        <v>243</v>
      </c>
      <c r="E571" s="257" t="s">
        <v>1</v>
      </c>
      <c r="F571" s="258" t="s">
        <v>245</v>
      </c>
      <c r="G571" s="256"/>
      <c r="H571" s="259">
        <v>1293.923</v>
      </c>
      <c r="I571" s="260"/>
      <c r="J571" s="256"/>
      <c r="K571" s="256"/>
      <c r="L571" s="261"/>
      <c r="M571" s="262"/>
      <c r="N571" s="263"/>
      <c r="O571" s="263"/>
      <c r="P571" s="263"/>
      <c r="Q571" s="263"/>
      <c r="R571" s="263"/>
      <c r="S571" s="263"/>
      <c r="T571" s="26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65" t="s">
        <v>243</v>
      </c>
      <c r="AU571" s="265" t="s">
        <v>86</v>
      </c>
      <c r="AV571" s="14" t="s">
        <v>241</v>
      </c>
      <c r="AW571" s="14" t="s">
        <v>32</v>
      </c>
      <c r="AX571" s="14" t="s">
        <v>84</v>
      </c>
      <c r="AY571" s="265" t="s">
        <v>235</v>
      </c>
    </row>
    <row r="572" s="2" customFormat="1" ht="44.25" customHeight="1">
      <c r="A572" s="39"/>
      <c r="B572" s="40"/>
      <c r="C572" s="287" t="s">
        <v>1031</v>
      </c>
      <c r="D572" s="287" t="s">
        <v>518</v>
      </c>
      <c r="E572" s="288" t="s">
        <v>6852</v>
      </c>
      <c r="F572" s="289" t="s">
        <v>6853</v>
      </c>
      <c r="G572" s="290" t="s">
        <v>166</v>
      </c>
      <c r="H572" s="291">
        <v>1453.722</v>
      </c>
      <c r="I572" s="292"/>
      <c r="J572" s="293">
        <f>ROUND(I572*H572,2)</f>
        <v>0</v>
      </c>
      <c r="K572" s="294"/>
      <c r="L572" s="295"/>
      <c r="M572" s="296" t="s">
        <v>1</v>
      </c>
      <c r="N572" s="297" t="s">
        <v>42</v>
      </c>
      <c r="O572" s="92"/>
      <c r="P572" s="239">
        <f>O572*H572</f>
        <v>0</v>
      </c>
      <c r="Q572" s="239">
        <v>0.00050000000000000001</v>
      </c>
      <c r="R572" s="239">
        <f>Q572*H572</f>
        <v>0.72686099999999998</v>
      </c>
      <c r="S572" s="239">
        <v>0</v>
      </c>
      <c r="T572" s="240">
        <f>S572*H572</f>
        <v>0</v>
      </c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R572" s="241" t="s">
        <v>421</v>
      </c>
      <c r="AT572" s="241" t="s">
        <v>518</v>
      </c>
      <c r="AU572" s="241" t="s">
        <v>86</v>
      </c>
      <c r="AY572" s="18" t="s">
        <v>235</v>
      </c>
      <c r="BE572" s="242">
        <f>IF(N572="základní",J572,0)</f>
        <v>0</v>
      </c>
      <c r="BF572" s="242">
        <f>IF(N572="snížená",J572,0)</f>
        <v>0</v>
      </c>
      <c r="BG572" s="242">
        <f>IF(N572="zákl. přenesená",J572,0)</f>
        <v>0</v>
      </c>
      <c r="BH572" s="242">
        <f>IF(N572="sníž. přenesená",J572,0)</f>
        <v>0</v>
      </c>
      <c r="BI572" s="242">
        <f>IF(N572="nulová",J572,0)</f>
        <v>0</v>
      </c>
      <c r="BJ572" s="18" t="s">
        <v>84</v>
      </c>
      <c r="BK572" s="242">
        <f>ROUND(I572*H572,2)</f>
        <v>0</v>
      </c>
      <c r="BL572" s="18" t="s">
        <v>325</v>
      </c>
      <c r="BM572" s="241" t="s">
        <v>6854</v>
      </c>
    </row>
    <row r="573" s="13" customFormat="1">
      <c r="A573" s="13"/>
      <c r="B573" s="243"/>
      <c r="C573" s="244"/>
      <c r="D573" s="245" t="s">
        <v>243</v>
      </c>
      <c r="E573" s="244"/>
      <c r="F573" s="247" t="s">
        <v>6855</v>
      </c>
      <c r="G573" s="244"/>
      <c r="H573" s="248">
        <v>1453.722</v>
      </c>
      <c r="I573" s="249"/>
      <c r="J573" s="244"/>
      <c r="K573" s="244"/>
      <c r="L573" s="250"/>
      <c r="M573" s="251"/>
      <c r="N573" s="252"/>
      <c r="O573" s="252"/>
      <c r="P573" s="252"/>
      <c r="Q573" s="252"/>
      <c r="R573" s="252"/>
      <c r="S573" s="252"/>
      <c r="T573" s="25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4" t="s">
        <v>243</v>
      </c>
      <c r="AU573" s="254" t="s">
        <v>86</v>
      </c>
      <c r="AV573" s="13" t="s">
        <v>86</v>
      </c>
      <c r="AW573" s="13" t="s">
        <v>4</v>
      </c>
      <c r="AX573" s="13" t="s">
        <v>84</v>
      </c>
      <c r="AY573" s="254" t="s">
        <v>235</v>
      </c>
    </row>
    <row r="574" s="2" customFormat="1" ht="33" customHeight="1">
      <c r="A574" s="39"/>
      <c r="B574" s="40"/>
      <c r="C574" s="229" t="s">
        <v>1036</v>
      </c>
      <c r="D574" s="229" t="s">
        <v>237</v>
      </c>
      <c r="E574" s="230" t="s">
        <v>6856</v>
      </c>
      <c r="F574" s="231" t="s">
        <v>6857</v>
      </c>
      <c r="G574" s="232" t="s">
        <v>166</v>
      </c>
      <c r="H574" s="233">
        <v>1293.923</v>
      </c>
      <c r="I574" s="234"/>
      <c r="J574" s="235">
        <f>ROUND(I574*H574,2)</f>
        <v>0</v>
      </c>
      <c r="K574" s="236"/>
      <c r="L574" s="45"/>
      <c r="M574" s="237" t="s">
        <v>1</v>
      </c>
      <c r="N574" s="238" t="s">
        <v>42</v>
      </c>
      <c r="O574" s="92"/>
      <c r="P574" s="239">
        <f>O574*H574</f>
        <v>0</v>
      </c>
      <c r="Q574" s="239">
        <v>0.0026800000000000001</v>
      </c>
      <c r="R574" s="239">
        <f>Q574*H574</f>
        <v>3.4677136399999999</v>
      </c>
      <c r="S574" s="239">
        <v>0</v>
      </c>
      <c r="T574" s="240">
        <f>S574*H574</f>
        <v>0</v>
      </c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R574" s="241" t="s">
        <v>325</v>
      </c>
      <c r="AT574" s="241" t="s">
        <v>237</v>
      </c>
      <c r="AU574" s="241" t="s">
        <v>86</v>
      </c>
      <c r="AY574" s="18" t="s">
        <v>235</v>
      </c>
      <c r="BE574" s="242">
        <f>IF(N574="základní",J574,0)</f>
        <v>0</v>
      </c>
      <c r="BF574" s="242">
        <f>IF(N574="snížená",J574,0)</f>
        <v>0</v>
      </c>
      <c r="BG574" s="242">
        <f>IF(N574="zákl. přenesená",J574,0)</f>
        <v>0</v>
      </c>
      <c r="BH574" s="242">
        <f>IF(N574="sníž. přenesená",J574,0)</f>
        <v>0</v>
      </c>
      <c r="BI574" s="242">
        <f>IF(N574="nulová",J574,0)</f>
        <v>0</v>
      </c>
      <c r="BJ574" s="18" t="s">
        <v>84</v>
      </c>
      <c r="BK574" s="242">
        <f>ROUND(I574*H574,2)</f>
        <v>0</v>
      </c>
      <c r="BL574" s="18" t="s">
        <v>325</v>
      </c>
      <c r="BM574" s="241" t="s">
        <v>6858</v>
      </c>
    </row>
    <row r="575" s="13" customFormat="1">
      <c r="A575" s="13"/>
      <c r="B575" s="243"/>
      <c r="C575" s="244"/>
      <c r="D575" s="245" t="s">
        <v>243</v>
      </c>
      <c r="E575" s="246" t="s">
        <v>1</v>
      </c>
      <c r="F575" s="247" t="s">
        <v>6859</v>
      </c>
      <c r="G575" s="244"/>
      <c r="H575" s="248">
        <v>1248.72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243</v>
      </c>
      <c r="AU575" s="254" t="s">
        <v>86</v>
      </c>
      <c r="AV575" s="13" t="s">
        <v>86</v>
      </c>
      <c r="AW575" s="13" t="s">
        <v>32</v>
      </c>
      <c r="AX575" s="13" t="s">
        <v>77</v>
      </c>
      <c r="AY575" s="254" t="s">
        <v>235</v>
      </c>
    </row>
    <row r="576" s="13" customFormat="1">
      <c r="A576" s="13"/>
      <c r="B576" s="243"/>
      <c r="C576" s="244"/>
      <c r="D576" s="245" t="s">
        <v>243</v>
      </c>
      <c r="E576" s="246" t="s">
        <v>1</v>
      </c>
      <c r="F576" s="247" t="s">
        <v>6774</v>
      </c>
      <c r="G576" s="244"/>
      <c r="H576" s="248">
        <v>32.399999999999999</v>
      </c>
      <c r="I576" s="249"/>
      <c r="J576" s="244"/>
      <c r="K576" s="244"/>
      <c r="L576" s="250"/>
      <c r="M576" s="251"/>
      <c r="N576" s="252"/>
      <c r="O576" s="252"/>
      <c r="P576" s="252"/>
      <c r="Q576" s="252"/>
      <c r="R576" s="252"/>
      <c r="S576" s="252"/>
      <c r="T576" s="25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4" t="s">
        <v>243</v>
      </c>
      <c r="AU576" s="254" t="s">
        <v>86</v>
      </c>
      <c r="AV576" s="13" t="s">
        <v>86</v>
      </c>
      <c r="AW576" s="13" t="s">
        <v>32</v>
      </c>
      <c r="AX576" s="13" t="s">
        <v>77</v>
      </c>
      <c r="AY576" s="254" t="s">
        <v>235</v>
      </c>
    </row>
    <row r="577" s="13" customFormat="1">
      <c r="A577" s="13"/>
      <c r="B577" s="243"/>
      <c r="C577" s="244"/>
      <c r="D577" s="245" t="s">
        <v>243</v>
      </c>
      <c r="E577" s="246" t="s">
        <v>1</v>
      </c>
      <c r="F577" s="247" t="s">
        <v>6775</v>
      </c>
      <c r="G577" s="244"/>
      <c r="H577" s="248">
        <v>12.803000000000001</v>
      </c>
      <c r="I577" s="249"/>
      <c r="J577" s="244"/>
      <c r="K577" s="244"/>
      <c r="L577" s="250"/>
      <c r="M577" s="251"/>
      <c r="N577" s="252"/>
      <c r="O577" s="252"/>
      <c r="P577" s="252"/>
      <c r="Q577" s="252"/>
      <c r="R577" s="252"/>
      <c r="S577" s="252"/>
      <c r="T577" s="25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4" t="s">
        <v>243</v>
      </c>
      <c r="AU577" s="254" t="s">
        <v>86</v>
      </c>
      <c r="AV577" s="13" t="s">
        <v>86</v>
      </c>
      <c r="AW577" s="13" t="s">
        <v>32</v>
      </c>
      <c r="AX577" s="13" t="s">
        <v>77</v>
      </c>
      <c r="AY577" s="254" t="s">
        <v>235</v>
      </c>
    </row>
    <row r="578" s="14" customFormat="1">
      <c r="A578" s="14"/>
      <c r="B578" s="255"/>
      <c r="C578" s="256"/>
      <c r="D578" s="245" t="s">
        <v>243</v>
      </c>
      <c r="E578" s="257" t="s">
        <v>1</v>
      </c>
      <c r="F578" s="258" t="s">
        <v>245</v>
      </c>
      <c r="G578" s="256"/>
      <c r="H578" s="259">
        <v>1293.923</v>
      </c>
      <c r="I578" s="260"/>
      <c r="J578" s="256"/>
      <c r="K578" s="256"/>
      <c r="L578" s="261"/>
      <c r="M578" s="262"/>
      <c r="N578" s="263"/>
      <c r="O578" s="263"/>
      <c r="P578" s="263"/>
      <c r="Q578" s="263"/>
      <c r="R578" s="263"/>
      <c r="S578" s="263"/>
      <c r="T578" s="26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65" t="s">
        <v>243</v>
      </c>
      <c r="AU578" s="265" t="s">
        <v>86</v>
      </c>
      <c r="AV578" s="14" t="s">
        <v>241</v>
      </c>
      <c r="AW578" s="14" t="s">
        <v>32</v>
      </c>
      <c r="AX578" s="14" t="s">
        <v>84</v>
      </c>
      <c r="AY578" s="265" t="s">
        <v>235</v>
      </c>
    </row>
    <row r="579" s="2" customFormat="1" ht="24.15" customHeight="1">
      <c r="A579" s="39"/>
      <c r="B579" s="40"/>
      <c r="C579" s="229" t="s">
        <v>1041</v>
      </c>
      <c r="D579" s="229" t="s">
        <v>237</v>
      </c>
      <c r="E579" s="230" t="s">
        <v>6860</v>
      </c>
      <c r="F579" s="231" t="s">
        <v>6861</v>
      </c>
      <c r="G579" s="232" t="s">
        <v>174</v>
      </c>
      <c r="H579" s="233">
        <v>20.699999999999999</v>
      </c>
      <c r="I579" s="234"/>
      <c r="J579" s="235">
        <f>ROUND(I579*H579,2)</f>
        <v>0</v>
      </c>
      <c r="K579" s="236"/>
      <c r="L579" s="45"/>
      <c r="M579" s="237" t="s">
        <v>1</v>
      </c>
      <c r="N579" s="238" t="s">
        <v>42</v>
      </c>
      <c r="O579" s="92"/>
      <c r="P579" s="239">
        <f>O579*H579</f>
        <v>0</v>
      </c>
      <c r="Q579" s="239">
        <v>0.00077999999999999999</v>
      </c>
      <c r="R579" s="239">
        <f>Q579*H579</f>
        <v>0.016146000000000001</v>
      </c>
      <c r="S579" s="239">
        <v>0</v>
      </c>
      <c r="T579" s="240">
        <f>S579*H579</f>
        <v>0</v>
      </c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R579" s="241" t="s">
        <v>325</v>
      </c>
      <c r="AT579" s="241" t="s">
        <v>237</v>
      </c>
      <c r="AU579" s="241" t="s">
        <v>86</v>
      </c>
      <c r="AY579" s="18" t="s">
        <v>235</v>
      </c>
      <c r="BE579" s="242">
        <f>IF(N579="základní",J579,0)</f>
        <v>0</v>
      </c>
      <c r="BF579" s="242">
        <f>IF(N579="snížená",J579,0)</f>
        <v>0</v>
      </c>
      <c r="BG579" s="242">
        <f>IF(N579="zákl. přenesená",J579,0)</f>
        <v>0</v>
      </c>
      <c r="BH579" s="242">
        <f>IF(N579="sníž. přenesená",J579,0)</f>
        <v>0</v>
      </c>
      <c r="BI579" s="242">
        <f>IF(N579="nulová",J579,0)</f>
        <v>0</v>
      </c>
      <c r="BJ579" s="18" t="s">
        <v>84</v>
      </c>
      <c r="BK579" s="242">
        <f>ROUND(I579*H579,2)</f>
        <v>0</v>
      </c>
      <c r="BL579" s="18" t="s">
        <v>325</v>
      </c>
      <c r="BM579" s="241" t="s">
        <v>6862</v>
      </c>
    </row>
    <row r="580" s="15" customFormat="1">
      <c r="A580" s="15"/>
      <c r="B580" s="266"/>
      <c r="C580" s="267"/>
      <c r="D580" s="245" t="s">
        <v>243</v>
      </c>
      <c r="E580" s="268" t="s">
        <v>1</v>
      </c>
      <c r="F580" s="269" t="s">
        <v>6863</v>
      </c>
      <c r="G580" s="267"/>
      <c r="H580" s="268" t="s">
        <v>1</v>
      </c>
      <c r="I580" s="270"/>
      <c r="J580" s="267"/>
      <c r="K580" s="267"/>
      <c r="L580" s="271"/>
      <c r="M580" s="272"/>
      <c r="N580" s="273"/>
      <c r="O580" s="273"/>
      <c r="P580" s="273"/>
      <c r="Q580" s="273"/>
      <c r="R580" s="273"/>
      <c r="S580" s="273"/>
      <c r="T580" s="274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75" t="s">
        <v>243</v>
      </c>
      <c r="AU580" s="275" t="s">
        <v>86</v>
      </c>
      <c r="AV580" s="15" t="s">
        <v>84</v>
      </c>
      <c r="AW580" s="15" t="s">
        <v>32</v>
      </c>
      <c r="AX580" s="15" t="s">
        <v>77</v>
      </c>
      <c r="AY580" s="275" t="s">
        <v>235</v>
      </c>
    </row>
    <row r="581" s="13" customFormat="1">
      <c r="A581" s="13"/>
      <c r="B581" s="243"/>
      <c r="C581" s="244"/>
      <c r="D581" s="245" t="s">
        <v>243</v>
      </c>
      <c r="E581" s="246" t="s">
        <v>1</v>
      </c>
      <c r="F581" s="247" t="s">
        <v>6864</v>
      </c>
      <c r="G581" s="244"/>
      <c r="H581" s="248">
        <v>20.699999999999999</v>
      </c>
      <c r="I581" s="249"/>
      <c r="J581" s="244"/>
      <c r="K581" s="244"/>
      <c r="L581" s="250"/>
      <c r="M581" s="251"/>
      <c r="N581" s="252"/>
      <c r="O581" s="252"/>
      <c r="P581" s="252"/>
      <c r="Q581" s="252"/>
      <c r="R581" s="252"/>
      <c r="S581" s="252"/>
      <c r="T581" s="25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4" t="s">
        <v>243</v>
      </c>
      <c r="AU581" s="254" t="s">
        <v>86</v>
      </c>
      <c r="AV581" s="13" t="s">
        <v>86</v>
      </c>
      <c r="AW581" s="13" t="s">
        <v>32</v>
      </c>
      <c r="AX581" s="13" t="s">
        <v>84</v>
      </c>
      <c r="AY581" s="254" t="s">
        <v>235</v>
      </c>
    </row>
    <row r="582" s="2" customFormat="1" ht="24.15" customHeight="1">
      <c r="A582" s="39"/>
      <c r="B582" s="40"/>
      <c r="C582" s="229" t="s">
        <v>1047</v>
      </c>
      <c r="D582" s="229" t="s">
        <v>237</v>
      </c>
      <c r="E582" s="230" t="s">
        <v>6865</v>
      </c>
      <c r="F582" s="231" t="s">
        <v>6866</v>
      </c>
      <c r="G582" s="232" t="s">
        <v>174</v>
      </c>
      <c r="H582" s="233">
        <v>89.239999999999995</v>
      </c>
      <c r="I582" s="234"/>
      <c r="J582" s="235">
        <f>ROUND(I582*H582,2)</f>
        <v>0</v>
      </c>
      <c r="K582" s="236"/>
      <c r="L582" s="45"/>
      <c r="M582" s="237" t="s">
        <v>1</v>
      </c>
      <c r="N582" s="238" t="s">
        <v>42</v>
      </c>
      <c r="O582" s="92"/>
      <c r="P582" s="239">
        <f>O582*H582</f>
        <v>0</v>
      </c>
      <c r="Q582" s="239">
        <v>0.00077999999999999999</v>
      </c>
      <c r="R582" s="239">
        <f>Q582*H582</f>
        <v>0.069607199999999994</v>
      </c>
      <c r="S582" s="239">
        <v>0</v>
      </c>
      <c r="T582" s="240">
        <f>S582*H582</f>
        <v>0</v>
      </c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R582" s="241" t="s">
        <v>325</v>
      </c>
      <c r="AT582" s="241" t="s">
        <v>237</v>
      </c>
      <c r="AU582" s="241" t="s">
        <v>86</v>
      </c>
      <c r="AY582" s="18" t="s">
        <v>235</v>
      </c>
      <c r="BE582" s="242">
        <f>IF(N582="základní",J582,0)</f>
        <v>0</v>
      </c>
      <c r="BF582" s="242">
        <f>IF(N582="snížená",J582,0)</f>
        <v>0</v>
      </c>
      <c r="BG582" s="242">
        <f>IF(N582="zákl. přenesená",J582,0)</f>
        <v>0</v>
      </c>
      <c r="BH582" s="242">
        <f>IF(N582="sníž. přenesená",J582,0)</f>
        <v>0</v>
      </c>
      <c r="BI582" s="242">
        <f>IF(N582="nulová",J582,0)</f>
        <v>0</v>
      </c>
      <c r="BJ582" s="18" t="s">
        <v>84</v>
      </c>
      <c r="BK582" s="242">
        <f>ROUND(I582*H582,2)</f>
        <v>0</v>
      </c>
      <c r="BL582" s="18" t="s">
        <v>325</v>
      </c>
      <c r="BM582" s="241" t="s">
        <v>6867</v>
      </c>
    </row>
    <row r="583" s="15" customFormat="1">
      <c r="A583" s="15"/>
      <c r="B583" s="266"/>
      <c r="C583" s="267"/>
      <c r="D583" s="245" t="s">
        <v>243</v>
      </c>
      <c r="E583" s="268" t="s">
        <v>1</v>
      </c>
      <c r="F583" s="269" t="s">
        <v>6868</v>
      </c>
      <c r="G583" s="267"/>
      <c r="H583" s="268" t="s">
        <v>1</v>
      </c>
      <c r="I583" s="270"/>
      <c r="J583" s="267"/>
      <c r="K583" s="267"/>
      <c r="L583" s="271"/>
      <c r="M583" s="272"/>
      <c r="N583" s="273"/>
      <c r="O583" s="273"/>
      <c r="P583" s="273"/>
      <c r="Q583" s="273"/>
      <c r="R583" s="273"/>
      <c r="S583" s="273"/>
      <c r="T583" s="274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T583" s="275" t="s">
        <v>243</v>
      </c>
      <c r="AU583" s="275" t="s">
        <v>86</v>
      </c>
      <c r="AV583" s="15" t="s">
        <v>84</v>
      </c>
      <c r="AW583" s="15" t="s">
        <v>32</v>
      </c>
      <c r="AX583" s="15" t="s">
        <v>77</v>
      </c>
      <c r="AY583" s="275" t="s">
        <v>235</v>
      </c>
    </row>
    <row r="584" s="13" customFormat="1">
      <c r="A584" s="13"/>
      <c r="B584" s="243"/>
      <c r="C584" s="244"/>
      <c r="D584" s="245" t="s">
        <v>243</v>
      </c>
      <c r="E584" s="246" t="s">
        <v>1</v>
      </c>
      <c r="F584" s="247" t="s">
        <v>6869</v>
      </c>
      <c r="G584" s="244"/>
      <c r="H584" s="248">
        <v>89.239999999999995</v>
      </c>
      <c r="I584" s="249"/>
      <c r="J584" s="244"/>
      <c r="K584" s="244"/>
      <c r="L584" s="250"/>
      <c r="M584" s="251"/>
      <c r="N584" s="252"/>
      <c r="O584" s="252"/>
      <c r="P584" s="252"/>
      <c r="Q584" s="252"/>
      <c r="R584" s="252"/>
      <c r="S584" s="252"/>
      <c r="T584" s="25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4" t="s">
        <v>243</v>
      </c>
      <c r="AU584" s="254" t="s">
        <v>86</v>
      </c>
      <c r="AV584" s="13" t="s">
        <v>86</v>
      </c>
      <c r="AW584" s="13" t="s">
        <v>32</v>
      </c>
      <c r="AX584" s="13" t="s">
        <v>84</v>
      </c>
      <c r="AY584" s="254" t="s">
        <v>235</v>
      </c>
    </row>
    <row r="585" s="2" customFormat="1" ht="24.15" customHeight="1">
      <c r="A585" s="39"/>
      <c r="B585" s="40"/>
      <c r="C585" s="229" t="s">
        <v>1052</v>
      </c>
      <c r="D585" s="229" t="s">
        <v>237</v>
      </c>
      <c r="E585" s="230" t="s">
        <v>6870</v>
      </c>
      <c r="F585" s="231" t="s">
        <v>6871</v>
      </c>
      <c r="G585" s="232" t="s">
        <v>174</v>
      </c>
      <c r="H585" s="233">
        <v>79.400000000000006</v>
      </c>
      <c r="I585" s="234"/>
      <c r="J585" s="235">
        <f>ROUND(I585*H585,2)</f>
        <v>0</v>
      </c>
      <c r="K585" s="236"/>
      <c r="L585" s="45"/>
      <c r="M585" s="237" t="s">
        <v>1</v>
      </c>
      <c r="N585" s="238" t="s">
        <v>42</v>
      </c>
      <c r="O585" s="92"/>
      <c r="P585" s="239">
        <f>O585*H585</f>
        <v>0</v>
      </c>
      <c r="Q585" s="239">
        <v>0.00095</v>
      </c>
      <c r="R585" s="239">
        <f>Q585*H585</f>
        <v>0.075430000000000011</v>
      </c>
      <c r="S585" s="239">
        <v>0</v>
      </c>
      <c r="T585" s="240">
        <f>S585*H585</f>
        <v>0</v>
      </c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R585" s="241" t="s">
        <v>325</v>
      </c>
      <c r="AT585" s="241" t="s">
        <v>237</v>
      </c>
      <c r="AU585" s="241" t="s">
        <v>86</v>
      </c>
      <c r="AY585" s="18" t="s">
        <v>235</v>
      </c>
      <c r="BE585" s="242">
        <f>IF(N585="základní",J585,0)</f>
        <v>0</v>
      </c>
      <c r="BF585" s="242">
        <f>IF(N585="snížená",J585,0)</f>
        <v>0</v>
      </c>
      <c r="BG585" s="242">
        <f>IF(N585="zákl. přenesená",J585,0)</f>
        <v>0</v>
      </c>
      <c r="BH585" s="242">
        <f>IF(N585="sníž. přenesená",J585,0)</f>
        <v>0</v>
      </c>
      <c r="BI585" s="242">
        <f>IF(N585="nulová",J585,0)</f>
        <v>0</v>
      </c>
      <c r="BJ585" s="18" t="s">
        <v>84</v>
      </c>
      <c r="BK585" s="242">
        <f>ROUND(I585*H585,2)</f>
        <v>0</v>
      </c>
      <c r="BL585" s="18" t="s">
        <v>325</v>
      </c>
      <c r="BM585" s="241" t="s">
        <v>6872</v>
      </c>
    </row>
    <row r="586" s="15" customFormat="1">
      <c r="A586" s="15"/>
      <c r="B586" s="266"/>
      <c r="C586" s="267"/>
      <c r="D586" s="245" t="s">
        <v>243</v>
      </c>
      <c r="E586" s="268" t="s">
        <v>1</v>
      </c>
      <c r="F586" s="269" t="s">
        <v>6873</v>
      </c>
      <c r="G586" s="267"/>
      <c r="H586" s="268" t="s">
        <v>1</v>
      </c>
      <c r="I586" s="270"/>
      <c r="J586" s="267"/>
      <c r="K586" s="267"/>
      <c r="L586" s="271"/>
      <c r="M586" s="272"/>
      <c r="N586" s="273"/>
      <c r="O586" s="273"/>
      <c r="P586" s="273"/>
      <c r="Q586" s="273"/>
      <c r="R586" s="273"/>
      <c r="S586" s="273"/>
      <c r="T586" s="274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75" t="s">
        <v>243</v>
      </c>
      <c r="AU586" s="275" t="s">
        <v>86</v>
      </c>
      <c r="AV586" s="15" t="s">
        <v>84</v>
      </c>
      <c r="AW586" s="15" t="s">
        <v>32</v>
      </c>
      <c r="AX586" s="15" t="s">
        <v>77</v>
      </c>
      <c r="AY586" s="275" t="s">
        <v>235</v>
      </c>
    </row>
    <row r="587" s="13" customFormat="1">
      <c r="A587" s="13"/>
      <c r="B587" s="243"/>
      <c r="C587" s="244"/>
      <c r="D587" s="245" t="s">
        <v>243</v>
      </c>
      <c r="E587" s="246" t="s">
        <v>1</v>
      </c>
      <c r="F587" s="247" t="s">
        <v>6874</v>
      </c>
      <c r="G587" s="244"/>
      <c r="H587" s="248">
        <v>79.400000000000006</v>
      </c>
      <c r="I587" s="249"/>
      <c r="J587" s="244"/>
      <c r="K587" s="244"/>
      <c r="L587" s="250"/>
      <c r="M587" s="251"/>
      <c r="N587" s="252"/>
      <c r="O587" s="252"/>
      <c r="P587" s="252"/>
      <c r="Q587" s="252"/>
      <c r="R587" s="252"/>
      <c r="S587" s="252"/>
      <c r="T587" s="25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4" t="s">
        <v>243</v>
      </c>
      <c r="AU587" s="254" t="s">
        <v>86</v>
      </c>
      <c r="AV587" s="13" t="s">
        <v>86</v>
      </c>
      <c r="AW587" s="13" t="s">
        <v>32</v>
      </c>
      <c r="AX587" s="13" t="s">
        <v>84</v>
      </c>
      <c r="AY587" s="254" t="s">
        <v>235</v>
      </c>
    </row>
    <row r="588" s="2" customFormat="1" ht="24.15" customHeight="1">
      <c r="A588" s="39"/>
      <c r="B588" s="40"/>
      <c r="C588" s="229" t="s">
        <v>1057</v>
      </c>
      <c r="D588" s="229" t="s">
        <v>237</v>
      </c>
      <c r="E588" s="230" t="s">
        <v>6875</v>
      </c>
      <c r="F588" s="231" t="s">
        <v>6876</v>
      </c>
      <c r="G588" s="232" t="s">
        <v>174</v>
      </c>
      <c r="H588" s="233">
        <v>100.09999999999999</v>
      </c>
      <c r="I588" s="234"/>
      <c r="J588" s="235">
        <f>ROUND(I588*H588,2)</f>
        <v>0</v>
      </c>
      <c r="K588" s="236"/>
      <c r="L588" s="45"/>
      <c r="M588" s="237" t="s">
        <v>1</v>
      </c>
      <c r="N588" s="238" t="s">
        <v>42</v>
      </c>
      <c r="O588" s="92"/>
      <c r="P588" s="239">
        <f>O588*H588</f>
        <v>0</v>
      </c>
      <c r="Q588" s="239">
        <v>0.0011100000000000001</v>
      </c>
      <c r="R588" s="239">
        <f>Q588*H588</f>
        <v>0.111111</v>
      </c>
      <c r="S588" s="239">
        <v>0</v>
      </c>
      <c r="T588" s="240">
        <f>S588*H588</f>
        <v>0</v>
      </c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R588" s="241" t="s">
        <v>325</v>
      </c>
      <c r="AT588" s="241" t="s">
        <v>237</v>
      </c>
      <c r="AU588" s="241" t="s">
        <v>86</v>
      </c>
      <c r="AY588" s="18" t="s">
        <v>235</v>
      </c>
      <c r="BE588" s="242">
        <f>IF(N588="základní",J588,0)</f>
        <v>0</v>
      </c>
      <c r="BF588" s="242">
        <f>IF(N588="snížená",J588,0)</f>
        <v>0</v>
      </c>
      <c r="BG588" s="242">
        <f>IF(N588="zákl. přenesená",J588,0)</f>
        <v>0</v>
      </c>
      <c r="BH588" s="242">
        <f>IF(N588="sníž. přenesená",J588,0)</f>
        <v>0</v>
      </c>
      <c r="BI588" s="242">
        <f>IF(N588="nulová",J588,0)</f>
        <v>0</v>
      </c>
      <c r="BJ588" s="18" t="s">
        <v>84</v>
      </c>
      <c r="BK588" s="242">
        <f>ROUND(I588*H588,2)</f>
        <v>0</v>
      </c>
      <c r="BL588" s="18" t="s">
        <v>325</v>
      </c>
      <c r="BM588" s="241" t="s">
        <v>6877</v>
      </c>
    </row>
    <row r="589" s="15" customFormat="1">
      <c r="A589" s="15"/>
      <c r="B589" s="266"/>
      <c r="C589" s="267"/>
      <c r="D589" s="245" t="s">
        <v>243</v>
      </c>
      <c r="E589" s="268" t="s">
        <v>1</v>
      </c>
      <c r="F589" s="269" t="s">
        <v>6878</v>
      </c>
      <c r="G589" s="267"/>
      <c r="H589" s="268" t="s">
        <v>1</v>
      </c>
      <c r="I589" s="270"/>
      <c r="J589" s="267"/>
      <c r="K589" s="267"/>
      <c r="L589" s="271"/>
      <c r="M589" s="272"/>
      <c r="N589" s="273"/>
      <c r="O589" s="273"/>
      <c r="P589" s="273"/>
      <c r="Q589" s="273"/>
      <c r="R589" s="273"/>
      <c r="S589" s="273"/>
      <c r="T589" s="274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T589" s="275" t="s">
        <v>243</v>
      </c>
      <c r="AU589" s="275" t="s">
        <v>86</v>
      </c>
      <c r="AV589" s="15" t="s">
        <v>84</v>
      </c>
      <c r="AW589" s="15" t="s">
        <v>32</v>
      </c>
      <c r="AX589" s="15" t="s">
        <v>77</v>
      </c>
      <c r="AY589" s="275" t="s">
        <v>235</v>
      </c>
    </row>
    <row r="590" s="13" customFormat="1">
      <c r="A590" s="13"/>
      <c r="B590" s="243"/>
      <c r="C590" s="244"/>
      <c r="D590" s="245" t="s">
        <v>243</v>
      </c>
      <c r="E590" s="246" t="s">
        <v>1</v>
      </c>
      <c r="F590" s="247" t="s">
        <v>6874</v>
      </c>
      <c r="G590" s="244"/>
      <c r="H590" s="248">
        <v>79.400000000000006</v>
      </c>
      <c r="I590" s="249"/>
      <c r="J590" s="244"/>
      <c r="K590" s="244"/>
      <c r="L590" s="250"/>
      <c r="M590" s="251"/>
      <c r="N590" s="252"/>
      <c r="O590" s="252"/>
      <c r="P590" s="252"/>
      <c r="Q590" s="252"/>
      <c r="R590" s="252"/>
      <c r="S590" s="252"/>
      <c r="T590" s="25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4" t="s">
        <v>243</v>
      </c>
      <c r="AU590" s="254" t="s">
        <v>86</v>
      </c>
      <c r="AV590" s="13" t="s">
        <v>86</v>
      </c>
      <c r="AW590" s="13" t="s">
        <v>32</v>
      </c>
      <c r="AX590" s="13" t="s">
        <v>77</v>
      </c>
      <c r="AY590" s="254" t="s">
        <v>235</v>
      </c>
    </row>
    <row r="591" s="15" customFormat="1">
      <c r="A591" s="15"/>
      <c r="B591" s="266"/>
      <c r="C591" s="267"/>
      <c r="D591" s="245" t="s">
        <v>243</v>
      </c>
      <c r="E591" s="268" t="s">
        <v>1</v>
      </c>
      <c r="F591" s="269" t="s">
        <v>6879</v>
      </c>
      <c r="G591" s="267"/>
      <c r="H591" s="268" t="s">
        <v>1</v>
      </c>
      <c r="I591" s="270"/>
      <c r="J591" s="267"/>
      <c r="K591" s="267"/>
      <c r="L591" s="271"/>
      <c r="M591" s="272"/>
      <c r="N591" s="273"/>
      <c r="O591" s="273"/>
      <c r="P591" s="273"/>
      <c r="Q591" s="273"/>
      <c r="R591" s="273"/>
      <c r="S591" s="273"/>
      <c r="T591" s="274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T591" s="275" t="s">
        <v>243</v>
      </c>
      <c r="AU591" s="275" t="s">
        <v>86</v>
      </c>
      <c r="AV591" s="15" t="s">
        <v>84</v>
      </c>
      <c r="AW591" s="15" t="s">
        <v>32</v>
      </c>
      <c r="AX591" s="15" t="s">
        <v>77</v>
      </c>
      <c r="AY591" s="275" t="s">
        <v>235</v>
      </c>
    </row>
    <row r="592" s="13" customFormat="1">
      <c r="A592" s="13"/>
      <c r="B592" s="243"/>
      <c r="C592" s="244"/>
      <c r="D592" s="245" t="s">
        <v>243</v>
      </c>
      <c r="E592" s="246" t="s">
        <v>1</v>
      </c>
      <c r="F592" s="247" t="s">
        <v>6864</v>
      </c>
      <c r="G592" s="244"/>
      <c r="H592" s="248">
        <v>20.699999999999999</v>
      </c>
      <c r="I592" s="249"/>
      <c r="J592" s="244"/>
      <c r="K592" s="244"/>
      <c r="L592" s="250"/>
      <c r="M592" s="251"/>
      <c r="N592" s="252"/>
      <c r="O592" s="252"/>
      <c r="P592" s="252"/>
      <c r="Q592" s="252"/>
      <c r="R592" s="252"/>
      <c r="S592" s="252"/>
      <c r="T592" s="25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4" t="s">
        <v>243</v>
      </c>
      <c r="AU592" s="254" t="s">
        <v>86</v>
      </c>
      <c r="AV592" s="13" t="s">
        <v>86</v>
      </c>
      <c r="AW592" s="13" t="s">
        <v>32</v>
      </c>
      <c r="AX592" s="13" t="s">
        <v>77</v>
      </c>
      <c r="AY592" s="254" t="s">
        <v>235</v>
      </c>
    </row>
    <row r="593" s="14" customFormat="1">
      <c r="A593" s="14"/>
      <c r="B593" s="255"/>
      <c r="C593" s="256"/>
      <c r="D593" s="245" t="s">
        <v>243</v>
      </c>
      <c r="E593" s="257" t="s">
        <v>1</v>
      </c>
      <c r="F593" s="258" t="s">
        <v>245</v>
      </c>
      <c r="G593" s="256"/>
      <c r="H593" s="259">
        <v>100.09999999999999</v>
      </c>
      <c r="I593" s="260"/>
      <c r="J593" s="256"/>
      <c r="K593" s="256"/>
      <c r="L593" s="261"/>
      <c r="M593" s="262"/>
      <c r="N593" s="263"/>
      <c r="O593" s="263"/>
      <c r="P593" s="263"/>
      <c r="Q593" s="263"/>
      <c r="R593" s="263"/>
      <c r="S593" s="263"/>
      <c r="T593" s="26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65" t="s">
        <v>243</v>
      </c>
      <c r="AU593" s="265" t="s">
        <v>86</v>
      </c>
      <c r="AV593" s="14" t="s">
        <v>241</v>
      </c>
      <c r="AW593" s="14" t="s">
        <v>32</v>
      </c>
      <c r="AX593" s="14" t="s">
        <v>84</v>
      </c>
      <c r="AY593" s="265" t="s">
        <v>235</v>
      </c>
    </row>
    <row r="594" s="2" customFormat="1" ht="33" customHeight="1">
      <c r="A594" s="39"/>
      <c r="B594" s="40"/>
      <c r="C594" s="229" t="s">
        <v>1063</v>
      </c>
      <c r="D594" s="229" t="s">
        <v>237</v>
      </c>
      <c r="E594" s="230" t="s">
        <v>6880</v>
      </c>
      <c r="F594" s="231" t="s">
        <v>6881</v>
      </c>
      <c r="G594" s="232" t="s">
        <v>174</v>
      </c>
      <c r="H594" s="233">
        <v>89.239999999999995</v>
      </c>
      <c r="I594" s="234"/>
      <c r="J594" s="235">
        <f>ROUND(I594*H594,2)</f>
        <v>0</v>
      </c>
      <c r="K594" s="236"/>
      <c r="L594" s="45"/>
      <c r="M594" s="237" t="s">
        <v>1</v>
      </c>
      <c r="N594" s="238" t="s">
        <v>42</v>
      </c>
      <c r="O594" s="92"/>
      <c r="P594" s="239">
        <f>O594*H594</f>
        <v>0</v>
      </c>
      <c r="Q594" s="239">
        <v>0.0011100000000000001</v>
      </c>
      <c r="R594" s="239">
        <f>Q594*H594</f>
        <v>0.099056400000000003</v>
      </c>
      <c r="S594" s="239">
        <v>0</v>
      </c>
      <c r="T594" s="240">
        <f>S594*H594</f>
        <v>0</v>
      </c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R594" s="241" t="s">
        <v>325</v>
      </c>
      <c r="AT594" s="241" t="s">
        <v>237</v>
      </c>
      <c r="AU594" s="241" t="s">
        <v>86</v>
      </c>
      <c r="AY594" s="18" t="s">
        <v>235</v>
      </c>
      <c r="BE594" s="242">
        <f>IF(N594="základní",J594,0)</f>
        <v>0</v>
      </c>
      <c r="BF594" s="242">
        <f>IF(N594="snížená",J594,0)</f>
        <v>0</v>
      </c>
      <c r="BG594" s="242">
        <f>IF(N594="zákl. přenesená",J594,0)</f>
        <v>0</v>
      </c>
      <c r="BH594" s="242">
        <f>IF(N594="sníž. přenesená",J594,0)</f>
        <v>0</v>
      </c>
      <c r="BI594" s="242">
        <f>IF(N594="nulová",J594,0)</f>
        <v>0</v>
      </c>
      <c r="BJ594" s="18" t="s">
        <v>84</v>
      </c>
      <c r="BK594" s="242">
        <f>ROUND(I594*H594,2)</f>
        <v>0</v>
      </c>
      <c r="BL594" s="18" t="s">
        <v>325</v>
      </c>
      <c r="BM594" s="241" t="s">
        <v>6882</v>
      </c>
    </row>
    <row r="595" s="15" customFormat="1">
      <c r="A595" s="15"/>
      <c r="B595" s="266"/>
      <c r="C595" s="267"/>
      <c r="D595" s="245" t="s">
        <v>243</v>
      </c>
      <c r="E595" s="268" t="s">
        <v>1</v>
      </c>
      <c r="F595" s="269" t="s">
        <v>6883</v>
      </c>
      <c r="G595" s="267"/>
      <c r="H595" s="268" t="s">
        <v>1</v>
      </c>
      <c r="I595" s="270"/>
      <c r="J595" s="267"/>
      <c r="K595" s="267"/>
      <c r="L595" s="271"/>
      <c r="M595" s="272"/>
      <c r="N595" s="273"/>
      <c r="O595" s="273"/>
      <c r="P595" s="273"/>
      <c r="Q595" s="273"/>
      <c r="R595" s="273"/>
      <c r="S595" s="273"/>
      <c r="T595" s="274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75" t="s">
        <v>243</v>
      </c>
      <c r="AU595" s="275" t="s">
        <v>86</v>
      </c>
      <c r="AV595" s="15" t="s">
        <v>84</v>
      </c>
      <c r="AW595" s="15" t="s">
        <v>32</v>
      </c>
      <c r="AX595" s="15" t="s">
        <v>77</v>
      </c>
      <c r="AY595" s="275" t="s">
        <v>235</v>
      </c>
    </row>
    <row r="596" s="13" customFormat="1">
      <c r="A596" s="13"/>
      <c r="B596" s="243"/>
      <c r="C596" s="244"/>
      <c r="D596" s="245" t="s">
        <v>243</v>
      </c>
      <c r="E596" s="246" t="s">
        <v>1</v>
      </c>
      <c r="F596" s="247" t="s">
        <v>6869</v>
      </c>
      <c r="G596" s="244"/>
      <c r="H596" s="248">
        <v>89.239999999999995</v>
      </c>
      <c r="I596" s="249"/>
      <c r="J596" s="244"/>
      <c r="K596" s="244"/>
      <c r="L596" s="250"/>
      <c r="M596" s="251"/>
      <c r="N596" s="252"/>
      <c r="O596" s="252"/>
      <c r="P596" s="252"/>
      <c r="Q596" s="252"/>
      <c r="R596" s="252"/>
      <c r="S596" s="252"/>
      <c r="T596" s="25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4" t="s">
        <v>243</v>
      </c>
      <c r="AU596" s="254" t="s">
        <v>86</v>
      </c>
      <c r="AV596" s="13" t="s">
        <v>86</v>
      </c>
      <c r="AW596" s="13" t="s">
        <v>32</v>
      </c>
      <c r="AX596" s="13" t="s">
        <v>84</v>
      </c>
      <c r="AY596" s="254" t="s">
        <v>235</v>
      </c>
    </row>
    <row r="597" s="2" customFormat="1" ht="24.15" customHeight="1">
      <c r="A597" s="39"/>
      <c r="B597" s="40"/>
      <c r="C597" s="229" t="s">
        <v>1067</v>
      </c>
      <c r="D597" s="229" t="s">
        <v>237</v>
      </c>
      <c r="E597" s="230" t="s">
        <v>2042</v>
      </c>
      <c r="F597" s="231" t="s">
        <v>2043</v>
      </c>
      <c r="G597" s="232" t="s">
        <v>174</v>
      </c>
      <c r="H597" s="233">
        <v>62.600000000000001</v>
      </c>
      <c r="I597" s="234"/>
      <c r="J597" s="235">
        <f>ROUND(I597*H597,2)</f>
        <v>0</v>
      </c>
      <c r="K597" s="236"/>
      <c r="L597" s="45"/>
      <c r="M597" s="237" t="s">
        <v>1</v>
      </c>
      <c r="N597" s="238" t="s">
        <v>42</v>
      </c>
      <c r="O597" s="92"/>
      <c r="P597" s="239">
        <f>O597*H597</f>
        <v>0</v>
      </c>
      <c r="Q597" s="239">
        <v>0.0028700000000000002</v>
      </c>
      <c r="R597" s="239">
        <f>Q597*H597</f>
        <v>0.17966200000000002</v>
      </c>
      <c r="S597" s="239">
        <v>0</v>
      </c>
      <c r="T597" s="240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41" t="s">
        <v>325</v>
      </c>
      <c r="AT597" s="241" t="s">
        <v>237</v>
      </c>
      <c r="AU597" s="241" t="s">
        <v>86</v>
      </c>
      <c r="AY597" s="18" t="s">
        <v>235</v>
      </c>
      <c r="BE597" s="242">
        <f>IF(N597="základní",J597,0)</f>
        <v>0</v>
      </c>
      <c r="BF597" s="242">
        <f>IF(N597="snížená",J597,0)</f>
        <v>0</v>
      </c>
      <c r="BG597" s="242">
        <f>IF(N597="zákl. přenesená",J597,0)</f>
        <v>0</v>
      </c>
      <c r="BH597" s="242">
        <f>IF(N597="sníž. přenesená",J597,0)</f>
        <v>0</v>
      </c>
      <c r="BI597" s="242">
        <f>IF(N597="nulová",J597,0)</f>
        <v>0</v>
      </c>
      <c r="BJ597" s="18" t="s">
        <v>84</v>
      </c>
      <c r="BK597" s="242">
        <f>ROUND(I597*H597,2)</f>
        <v>0</v>
      </c>
      <c r="BL597" s="18" t="s">
        <v>325</v>
      </c>
      <c r="BM597" s="241" t="s">
        <v>6884</v>
      </c>
    </row>
    <row r="598" s="15" customFormat="1">
      <c r="A598" s="15"/>
      <c r="B598" s="266"/>
      <c r="C598" s="267"/>
      <c r="D598" s="245" t="s">
        <v>243</v>
      </c>
      <c r="E598" s="268" t="s">
        <v>1</v>
      </c>
      <c r="F598" s="269" t="s">
        <v>6885</v>
      </c>
      <c r="G598" s="267"/>
      <c r="H598" s="268" t="s">
        <v>1</v>
      </c>
      <c r="I598" s="270"/>
      <c r="J598" s="267"/>
      <c r="K598" s="267"/>
      <c r="L598" s="271"/>
      <c r="M598" s="272"/>
      <c r="N598" s="273"/>
      <c r="O598" s="273"/>
      <c r="P598" s="273"/>
      <c r="Q598" s="273"/>
      <c r="R598" s="273"/>
      <c r="S598" s="273"/>
      <c r="T598" s="274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75" t="s">
        <v>243</v>
      </c>
      <c r="AU598" s="275" t="s">
        <v>86</v>
      </c>
      <c r="AV598" s="15" t="s">
        <v>84</v>
      </c>
      <c r="AW598" s="15" t="s">
        <v>32</v>
      </c>
      <c r="AX598" s="15" t="s">
        <v>77</v>
      </c>
      <c r="AY598" s="275" t="s">
        <v>235</v>
      </c>
    </row>
    <row r="599" s="13" customFormat="1">
      <c r="A599" s="13"/>
      <c r="B599" s="243"/>
      <c r="C599" s="244"/>
      <c r="D599" s="245" t="s">
        <v>243</v>
      </c>
      <c r="E599" s="246" t="s">
        <v>1</v>
      </c>
      <c r="F599" s="247" t="s">
        <v>6886</v>
      </c>
      <c r="G599" s="244"/>
      <c r="H599" s="248">
        <v>62.600000000000001</v>
      </c>
      <c r="I599" s="249"/>
      <c r="J599" s="244"/>
      <c r="K599" s="244"/>
      <c r="L599" s="250"/>
      <c r="M599" s="251"/>
      <c r="N599" s="252"/>
      <c r="O599" s="252"/>
      <c r="P599" s="252"/>
      <c r="Q599" s="252"/>
      <c r="R599" s="252"/>
      <c r="S599" s="252"/>
      <c r="T599" s="25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4" t="s">
        <v>243</v>
      </c>
      <c r="AU599" s="254" t="s">
        <v>86</v>
      </c>
      <c r="AV599" s="13" t="s">
        <v>86</v>
      </c>
      <c r="AW599" s="13" t="s">
        <v>32</v>
      </c>
      <c r="AX599" s="13" t="s">
        <v>84</v>
      </c>
      <c r="AY599" s="254" t="s">
        <v>235</v>
      </c>
    </row>
    <row r="600" s="2" customFormat="1" ht="24.15" customHeight="1">
      <c r="A600" s="39"/>
      <c r="B600" s="40"/>
      <c r="C600" s="229" t="s">
        <v>1080</v>
      </c>
      <c r="D600" s="229" t="s">
        <v>237</v>
      </c>
      <c r="E600" s="230" t="s">
        <v>6887</v>
      </c>
      <c r="F600" s="231" t="s">
        <v>6888</v>
      </c>
      <c r="G600" s="232" t="s">
        <v>174</v>
      </c>
      <c r="H600" s="233">
        <v>20.699999999999999</v>
      </c>
      <c r="I600" s="234"/>
      <c r="J600" s="235">
        <f>ROUND(I600*H600,2)</f>
        <v>0</v>
      </c>
      <c r="K600" s="236"/>
      <c r="L600" s="45"/>
      <c r="M600" s="237" t="s">
        <v>1</v>
      </c>
      <c r="N600" s="238" t="s">
        <v>42</v>
      </c>
      <c r="O600" s="92"/>
      <c r="P600" s="239">
        <f>O600*H600</f>
        <v>0</v>
      </c>
      <c r="Q600" s="239">
        <v>0.00097000000000000005</v>
      </c>
      <c r="R600" s="239">
        <f>Q600*H600</f>
        <v>0.020079</v>
      </c>
      <c r="S600" s="239">
        <v>0</v>
      </c>
      <c r="T600" s="240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41" t="s">
        <v>325</v>
      </c>
      <c r="AT600" s="241" t="s">
        <v>237</v>
      </c>
      <c r="AU600" s="241" t="s">
        <v>86</v>
      </c>
      <c r="AY600" s="18" t="s">
        <v>235</v>
      </c>
      <c r="BE600" s="242">
        <f>IF(N600="základní",J600,0)</f>
        <v>0</v>
      </c>
      <c r="BF600" s="242">
        <f>IF(N600="snížená",J600,0)</f>
        <v>0</v>
      </c>
      <c r="BG600" s="242">
        <f>IF(N600="zákl. přenesená",J600,0)</f>
        <v>0</v>
      </c>
      <c r="BH600" s="242">
        <f>IF(N600="sníž. přenesená",J600,0)</f>
        <v>0</v>
      </c>
      <c r="BI600" s="242">
        <f>IF(N600="nulová",J600,0)</f>
        <v>0</v>
      </c>
      <c r="BJ600" s="18" t="s">
        <v>84</v>
      </c>
      <c r="BK600" s="242">
        <f>ROUND(I600*H600,2)</f>
        <v>0</v>
      </c>
      <c r="BL600" s="18" t="s">
        <v>325</v>
      </c>
      <c r="BM600" s="241" t="s">
        <v>6889</v>
      </c>
    </row>
    <row r="601" s="15" customFormat="1">
      <c r="A601" s="15"/>
      <c r="B601" s="266"/>
      <c r="C601" s="267"/>
      <c r="D601" s="245" t="s">
        <v>243</v>
      </c>
      <c r="E601" s="268" t="s">
        <v>1</v>
      </c>
      <c r="F601" s="269" t="s">
        <v>6890</v>
      </c>
      <c r="G601" s="267"/>
      <c r="H601" s="268" t="s">
        <v>1</v>
      </c>
      <c r="I601" s="270"/>
      <c r="J601" s="267"/>
      <c r="K601" s="267"/>
      <c r="L601" s="271"/>
      <c r="M601" s="272"/>
      <c r="N601" s="273"/>
      <c r="O601" s="273"/>
      <c r="P601" s="273"/>
      <c r="Q601" s="273"/>
      <c r="R601" s="273"/>
      <c r="S601" s="273"/>
      <c r="T601" s="274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T601" s="275" t="s">
        <v>243</v>
      </c>
      <c r="AU601" s="275" t="s">
        <v>86</v>
      </c>
      <c r="AV601" s="15" t="s">
        <v>84</v>
      </c>
      <c r="AW601" s="15" t="s">
        <v>32</v>
      </c>
      <c r="AX601" s="15" t="s">
        <v>77</v>
      </c>
      <c r="AY601" s="275" t="s">
        <v>235</v>
      </c>
    </row>
    <row r="602" s="13" customFormat="1">
      <c r="A602" s="13"/>
      <c r="B602" s="243"/>
      <c r="C602" s="244"/>
      <c r="D602" s="245" t="s">
        <v>243</v>
      </c>
      <c r="E602" s="246" t="s">
        <v>1</v>
      </c>
      <c r="F602" s="247" t="s">
        <v>6864</v>
      </c>
      <c r="G602" s="244"/>
      <c r="H602" s="248">
        <v>20.699999999999999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243</v>
      </c>
      <c r="AU602" s="254" t="s">
        <v>86</v>
      </c>
      <c r="AV602" s="13" t="s">
        <v>86</v>
      </c>
      <c r="AW602" s="13" t="s">
        <v>32</v>
      </c>
      <c r="AX602" s="13" t="s">
        <v>84</v>
      </c>
      <c r="AY602" s="254" t="s">
        <v>235</v>
      </c>
    </row>
    <row r="603" s="2" customFormat="1" ht="24.15" customHeight="1">
      <c r="A603" s="39"/>
      <c r="B603" s="40"/>
      <c r="C603" s="229" t="s">
        <v>1089</v>
      </c>
      <c r="D603" s="229" t="s">
        <v>237</v>
      </c>
      <c r="E603" s="230" t="s">
        <v>6891</v>
      </c>
      <c r="F603" s="231" t="s">
        <v>6892</v>
      </c>
      <c r="G603" s="232" t="s">
        <v>174</v>
      </c>
      <c r="H603" s="233">
        <v>89.239999999999995</v>
      </c>
      <c r="I603" s="234"/>
      <c r="J603" s="235">
        <f>ROUND(I603*H603,2)</f>
        <v>0</v>
      </c>
      <c r="K603" s="236"/>
      <c r="L603" s="45"/>
      <c r="M603" s="237" t="s">
        <v>1</v>
      </c>
      <c r="N603" s="238" t="s">
        <v>42</v>
      </c>
      <c r="O603" s="92"/>
      <c r="P603" s="239">
        <f>O603*H603</f>
        <v>0</v>
      </c>
      <c r="Q603" s="239">
        <v>0.00097000000000000005</v>
      </c>
      <c r="R603" s="239">
        <f>Q603*H603</f>
        <v>0.086562799999999995</v>
      </c>
      <c r="S603" s="239">
        <v>0</v>
      </c>
      <c r="T603" s="240">
        <f>S603*H603</f>
        <v>0</v>
      </c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R603" s="241" t="s">
        <v>325</v>
      </c>
      <c r="AT603" s="241" t="s">
        <v>237</v>
      </c>
      <c r="AU603" s="241" t="s">
        <v>86</v>
      </c>
      <c r="AY603" s="18" t="s">
        <v>235</v>
      </c>
      <c r="BE603" s="242">
        <f>IF(N603="základní",J603,0)</f>
        <v>0</v>
      </c>
      <c r="BF603" s="242">
        <f>IF(N603="snížená",J603,0)</f>
        <v>0</v>
      </c>
      <c r="BG603" s="242">
        <f>IF(N603="zákl. přenesená",J603,0)</f>
        <v>0</v>
      </c>
      <c r="BH603" s="242">
        <f>IF(N603="sníž. přenesená",J603,0)</f>
        <v>0</v>
      </c>
      <c r="BI603" s="242">
        <f>IF(N603="nulová",J603,0)</f>
        <v>0</v>
      </c>
      <c r="BJ603" s="18" t="s">
        <v>84</v>
      </c>
      <c r="BK603" s="242">
        <f>ROUND(I603*H603,2)</f>
        <v>0</v>
      </c>
      <c r="BL603" s="18" t="s">
        <v>325</v>
      </c>
      <c r="BM603" s="241" t="s">
        <v>6893</v>
      </c>
    </row>
    <row r="604" s="15" customFormat="1">
      <c r="A604" s="15"/>
      <c r="B604" s="266"/>
      <c r="C604" s="267"/>
      <c r="D604" s="245" t="s">
        <v>243</v>
      </c>
      <c r="E604" s="268" t="s">
        <v>1</v>
      </c>
      <c r="F604" s="269" t="s">
        <v>6894</v>
      </c>
      <c r="G604" s="267"/>
      <c r="H604" s="268" t="s">
        <v>1</v>
      </c>
      <c r="I604" s="270"/>
      <c r="J604" s="267"/>
      <c r="K604" s="267"/>
      <c r="L604" s="271"/>
      <c r="M604" s="272"/>
      <c r="N604" s="273"/>
      <c r="O604" s="273"/>
      <c r="P604" s="273"/>
      <c r="Q604" s="273"/>
      <c r="R604" s="273"/>
      <c r="S604" s="273"/>
      <c r="T604" s="274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75" t="s">
        <v>243</v>
      </c>
      <c r="AU604" s="275" t="s">
        <v>86</v>
      </c>
      <c r="AV604" s="15" t="s">
        <v>84</v>
      </c>
      <c r="AW604" s="15" t="s">
        <v>32</v>
      </c>
      <c r="AX604" s="15" t="s">
        <v>77</v>
      </c>
      <c r="AY604" s="275" t="s">
        <v>235</v>
      </c>
    </row>
    <row r="605" s="13" customFormat="1">
      <c r="A605" s="13"/>
      <c r="B605" s="243"/>
      <c r="C605" s="244"/>
      <c r="D605" s="245" t="s">
        <v>243</v>
      </c>
      <c r="E605" s="246" t="s">
        <v>1</v>
      </c>
      <c r="F605" s="247" t="s">
        <v>6869</v>
      </c>
      <c r="G605" s="244"/>
      <c r="H605" s="248">
        <v>89.239999999999995</v>
      </c>
      <c r="I605" s="249"/>
      <c r="J605" s="244"/>
      <c r="K605" s="244"/>
      <c r="L605" s="250"/>
      <c r="M605" s="251"/>
      <c r="N605" s="252"/>
      <c r="O605" s="252"/>
      <c r="P605" s="252"/>
      <c r="Q605" s="252"/>
      <c r="R605" s="252"/>
      <c r="S605" s="252"/>
      <c r="T605" s="25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4" t="s">
        <v>243</v>
      </c>
      <c r="AU605" s="254" t="s">
        <v>86</v>
      </c>
      <c r="AV605" s="13" t="s">
        <v>86</v>
      </c>
      <c r="AW605" s="13" t="s">
        <v>32</v>
      </c>
      <c r="AX605" s="13" t="s">
        <v>84</v>
      </c>
      <c r="AY605" s="254" t="s">
        <v>235</v>
      </c>
    </row>
    <row r="606" s="2" customFormat="1" ht="33" customHeight="1">
      <c r="A606" s="39"/>
      <c r="B606" s="40"/>
      <c r="C606" s="229" t="s">
        <v>1093</v>
      </c>
      <c r="D606" s="229" t="s">
        <v>237</v>
      </c>
      <c r="E606" s="230" t="s">
        <v>6895</v>
      </c>
      <c r="F606" s="231" t="s">
        <v>6896</v>
      </c>
      <c r="G606" s="232" t="s">
        <v>174</v>
      </c>
      <c r="H606" s="233">
        <v>10.800000000000001</v>
      </c>
      <c r="I606" s="234"/>
      <c r="J606" s="235">
        <f>ROUND(I606*H606,2)</f>
        <v>0</v>
      </c>
      <c r="K606" s="236"/>
      <c r="L606" s="45"/>
      <c r="M606" s="237" t="s">
        <v>1</v>
      </c>
      <c r="N606" s="238" t="s">
        <v>42</v>
      </c>
      <c r="O606" s="92"/>
      <c r="P606" s="239">
        <f>O606*H606</f>
        <v>0</v>
      </c>
      <c r="Q606" s="239">
        <v>0.0022599999999999999</v>
      </c>
      <c r="R606" s="239">
        <f>Q606*H606</f>
        <v>0.024407999999999999</v>
      </c>
      <c r="S606" s="239">
        <v>0</v>
      </c>
      <c r="T606" s="240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41" t="s">
        <v>325</v>
      </c>
      <c r="AT606" s="241" t="s">
        <v>237</v>
      </c>
      <c r="AU606" s="241" t="s">
        <v>86</v>
      </c>
      <c r="AY606" s="18" t="s">
        <v>235</v>
      </c>
      <c r="BE606" s="242">
        <f>IF(N606="základní",J606,0)</f>
        <v>0</v>
      </c>
      <c r="BF606" s="242">
        <f>IF(N606="snížená",J606,0)</f>
        <v>0</v>
      </c>
      <c r="BG606" s="242">
        <f>IF(N606="zákl. přenesená",J606,0)</f>
        <v>0</v>
      </c>
      <c r="BH606" s="242">
        <f>IF(N606="sníž. přenesená",J606,0)</f>
        <v>0</v>
      </c>
      <c r="BI606" s="242">
        <f>IF(N606="nulová",J606,0)</f>
        <v>0</v>
      </c>
      <c r="BJ606" s="18" t="s">
        <v>84</v>
      </c>
      <c r="BK606" s="242">
        <f>ROUND(I606*H606,2)</f>
        <v>0</v>
      </c>
      <c r="BL606" s="18" t="s">
        <v>325</v>
      </c>
      <c r="BM606" s="241" t="s">
        <v>6897</v>
      </c>
    </row>
    <row r="607" s="2" customFormat="1">
      <c r="A607" s="39"/>
      <c r="B607" s="40"/>
      <c r="C607" s="41"/>
      <c r="D607" s="245" t="s">
        <v>621</v>
      </c>
      <c r="E607" s="41"/>
      <c r="F607" s="298" t="s">
        <v>1117</v>
      </c>
      <c r="G607" s="41"/>
      <c r="H607" s="41"/>
      <c r="I607" s="299"/>
      <c r="J607" s="41"/>
      <c r="K607" s="41"/>
      <c r="L607" s="45"/>
      <c r="M607" s="300"/>
      <c r="N607" s="301"/>
      <c r="O607" s="92"/>
      <c r="P607" s="92"/>
      <c r="Q607" s="92"/>
      <c r="R607" s="92"/>
      <c r="S607" s="92"/>
      <c r="T607" s="93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T607" s="18" t="s">
        <v>621</v>
      </c>
      <c r="AU607" s="18" t="s">
        <v>86</v>
      </c>
    </row>
    <row r="608" s="15" customFormat="1">
      <c r="A608" s="15"/>
      <c r="B608" s="266"/>
      <c r="C608" s="267"/>
      <c r="D608" s="245" t="s">
        <v>243</v>
      </c>
      <c r="E608" s="268" t="s">
        <v>1</v>
      </c>
      <c r="F608" s="269" t="s">
        <v>6898</v>
      </c>
      <c r="G608" s="267"/>
      <c r="H608" s="268" t="s">
        <v>1</v>
      </c>
      <c r="I608" s="270"/>
      <c r="J608" s="267"/>
      <c r="K608" s="267"/>
      <c r="L608" s="271"/>
      <c r="M608" s="272"/>
      <c r="N608" s="273"/>
      <c r="O608" s="273"/>
      <c r="P608" s="273"/>
      <c r="Q608" s="273"/>
      <c r="R608" s="273"/>
      <c r="S608" s="273"/>
      <c r="T608" s="274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75" t="s">
        <v>243</v>
      </c>
      <c r="AU608" s="275" t="s">
        <v>86</v>
      </c>
      <c r="AV608" s="15" t="s">
        <v>84</v>
      </c>
      <c r="AW608" s="15" t="s">
        <v>32</v>
      </c>
      <c r="AX608" s="15" t="s">
        <v>77</v>
      </c>
      <c r="AY608" s="275" t="s">
        <v>235</v>
      </c>
    </row>
    <row r="609" s="15" customFormat="1">
      <c r="A609" s="15"/>
      <c r="B609" s="266"/>
      <c r="C609" s="267"/>
      <c r="D609" s="245" t="s">
        <v>243</v>
      </c>
      <c r="E609" s="268" t="s">
        <v>1</v>
      </c>
      <c r="F609" s="269" t="s">
        <v>1120</v>
      </c>
      <c r="G609" s="267"/>
      <c r="H609" s="268" t="s">
        <v>1</v>
      </c>
      <c r="I609" s="270"/>
      <c r="J609" s="267"/>
      <c r="K609" s="267"/>
      <c r="L609" s="271"/>
      <c r="M609" s="272"/>
      <c r="N609" s="273"/>
      <c r="O609" s="273"/>
      <c r="P609" s="273"/>
      <c r="Q609" s="273"/>
      <c r="R609" s="273"/>
      <c r="S609" s="273"/>
      <c r="T609" s="274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T609" s="275" t="s">
        <v>243</v>
      </c>
      <c r="AU609" s="275" t="s">
        <v>86</v>
      </c>
      <c r="AV609" s="15" t="s">
        <v>84</v>
      </c>
      <c r="AW609" s="15" t="s">
        <v>32</v>
      </c>
      <c r="AX609" s="15" t="s">
        <v>77</v>
      </c>
      <c r="AY609" s="275" t="s">
        <v>235</v>
      </c>
    </row>
    <row r="610" s="13" customFormat="1">
      <c r="A610" s="13"/>
      <c r="B610" s="243"/>
      <c r="C610" s="244"/>
      <c r="D610" s="245" t="s">
        <v>243</v>
      </c>
      <c r="E610" s="246" t="s">
        <v>1</v>
      </c>
      <c r="F610" s="247" t="s">
        <v>250</v>
      </c>
      <c r="G610" s="244"/>
      <c r="H610" s="248">
        <v>3</v>
      </c>
      <c r="I610" s="249"/>
      <c r="J610" s="244"/>
      <c r="K610" s="244"/>
      <c r="L610" s="250"/>
      <c r="M610" s="251"/>
      <c r="N610" s="252"/>
      <c r="O610" s="252"/>
      <c r="P610" s="252"/>
      <c r="Q610" s="252"/>
      <c r="R610" s="252"/>
      <c r="S610" s="252"/>
      <c r="T610" s="25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4" t="s">
        <v>243</v>
      </c>
      <c r="AU610" s="254" t="s">
        <v>86</v>
      </c>
      <c r="AV610" s="13" t="s">
        <v>86</v>
      </c>
      <c r="AW610" s="13" t="s">
        <v>32</v>
      </c>
      <c r="AX610" s="13" t="s">
        <v>77</v>
      </c>
      <c r="AY610" s="254" t="s">
        <v>235</v>
      </c>
    </row>
    <row r="611" s="15" customFormat="1">
      <c r="A611" s="15"/>
      <c r="B611" s="266"/>
      <c r="C611" s="267"/>
      <c r="D611" s="245" t="s">
        <v>243</v>
      </c>
      <c r="E611" s="268" t="s">
        <v>1</v>
      </c>
      <c r="F611" s="269" t="s">
        <v>420</v>
      </c>
      <c r="G611" s="267"/>
      <c r="H611" s="268" t="s">
        <v>1</v>
      </c>
      <c r="I611" s="270"/>
      <c r="J611" s="267"/>
      <c r="K611" s="267"/>
      <c r="L611" s="271"/>
      <c r="M611" s="272"/>
      <c r="N611" s="273"/>
      <c r="O611" s="273"/>
      <c r="P611" s="273"/>
      <c r="Q611" s="273"/>
      <c r="R611" s="273"/>
      <c r="S611" s="273"/>
      <c r="T611" s="274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T611" s="275" t="s">
        <v>243</v>
      </c>
      <c r="AU611" s="275" t="s">
        <v>86</v>
      </c>
      <c r="AV611" s="15" t="s">
        <v>84</v>
      </c>
      <c r="AW611" s="15" t="s">
        <v>32</v>
      </c>
      <c r="AX611" s="15" t="s">
        <v>77</v>
      </c>
      <c r="AY611" s="275" t="s">
        <v>235</v>
      </c>
    </row>
    <row r="612" s="13" customFormat="1">
      <c r="A612" s="13"/>
      <c r="B612" s="243"/>
      <c r="C612" s="244"/>
      <c r="D612" s="245" t="s">
        <v>243</v>
      </c>
      <c r="E612" s="246" t="s">
        <v>1</v>
      </c>
      <c r="F612" s="247" t="s">
        <v>6899</v>
      </c>
      <c r="G612" s="244"/>
      <c r="H612" s="248">
        <v>6</v>
      </c>
      <c r="I612" s="249"/>
      <c r="J612" s="244"/>
      <c r="K612" s="244"/>
      <c r="L612" s="250"/>
      <c r="M612" s="251"/>
      <c r="N612" s="252"/>
      <c r="O612" s="252"/>
      <c r="P612" s="252"/>
      <c r="Q612" s="252"/>
      <c r="R612" s="252"/>
      <c r="S612" s="252"/>
      <c r="T612" s="25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4" t="s">
        <v>243</v>
      </c>
      <c r="AU612" s="254" t="s">
        <v>86</v>
      </c>
      <c r="AV612" s="13" t="s">
        <v>86</v>
      </c>
      <c r="AW612" s="13" t="s">
        <v>32</v>
      </c>
      <c r="AX612" s="13" t="s">
        <v>77</v>
      </c>
      <c r="AY612" s="254" t="s">
        <v>235</v>
      </c>
    </row>
    <row r="613" s="15" customFormat="1">
      <c r="A613" s="15"/>
      <c r="B613" s="266"/>
      <c r="C613" s="267"/>
      <c r="D613" s="245" t="s">
        <v>243</v>
      </c>
      <c r="E613" s="268" t="s">
        <v>1</v>
      </c>
      <c r="F613" s="269" t="s">
        <v>413</v>
      </c>
      <c r="G613" s="267"/>
      <c r="H613" s="268" t="s">
        <v>1</v>
      </c>
      <c r="I613" s="270"/>
      <c r="J613" s="267"/>
      <c r="K613" s="267"/>
      <c r="L613" s="271"/>
      <c r="M613" s="272"/>
      <c r="N613" s="273"/>
      <c r="O613" s="273"/>
      <c r="P613" s="273"/>
      <c r="Q613" s="273"/>
      <c r="R613" s="273"/>
      <c r="S613" s="273"/>
      <c r="T613" s="274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75" t="s">
        <v>243</v>
      </c>
      <c r="AU613" s="275" t="s">
        <v>86</v>
      </c>
      <c r="AV613" s="15" t="s">
        <v>84</v>
      </c>
      <c r="AW613" s="15" t="s">
        <v>32</v>
      </c>
      <c r="AX613" s="15" t="s">
        <v>77</v>
      </c>
      <c r="AY613" s="275" t="s">
        <v>235</v>
      </c>
    </row>
    <row r="614" s="13" customFormat="1">
      <c r="A614" s="13"/>
      <c r="B614" s="243"/>
      <c r="C614" s="244"/>
      <c r="D614" s="245" t="s">
        <v>243</v>
      </c>
      <c r="E614" s="246" t="s">
        <v>1</v>
      </c>
      <c r="F614" s="247" t="s">
        <v>6900</v>
      </c>
      <c r="G614" s="244"/>
      <c r="H614" s="248">
        <v>1.8</v>
      </c>
      <c r="I614" s="249"/>
      <c r="J614" s="244"/>
      <c r="K614" s="244"/>
      <c r="L614" s="250"/>
      <c r="M614" s="251"/>
      <c r="N614" s="252"/>
      <c r="O614" s="252"/>
      <c r="P614" s="252"/>
      <c r="Q614" s="252"/>
      <c r="R614" s="252"/>
      <c r="S614" s="252"/>
      <c r="T614" s="25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4" t="s">
        <v>243</v>
      </c>
      <c r="AU614" s="254" t="s">
        <v>86</v>
      </c>
      <c r="AV614" s="13" t="s">
        <v>86</v>
      </c>
      <c r="AW614" s="13" t="s">
        <v>32</v>
      </c>
      <c r="AX614" s="13" t="s">
        <v>77</v>
      </c>
      <c r="AY614" s="254" t="s">
        <v>235</v>
      </c>
    </row>
    <row r="615" s="14" customFormat="1">
      <c r="A615" s="14"/>
      <c r="B615" s="255"/>
      <c r="C615" s="256"/>
      <c r="D615" s="245" t="s">
        <v>243</v>
      </c>
      <c r="E615" s="257" t="s">
        <v>1</v>
      </c>
      <c r="F615" s="258" t="s">
        <v>245</v>
      </c>
      <c r="G615" s="256"/>
      <c r="H615" s="259">
        <v>10.800000000000001</v>
      </c>
      <c r="I615" s="260"/>
      <c r="J615" s="256"/>
      <c r="K615" s="256"/>
      <c r="L615" s="261"/>
      <c r="M615" s="262"/>
      <c r="N615" s="263"/>
      <c r="O615" s="263"/>
      <c r="P615" s="263"/>
      <c r="Q615" s="263"/>
      <c r="R615" s="263"/>
      <c r="S615" s="263"/>
      <c r="T615" s="26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65" t="s">
        <v>243</v>
      </c>
      <c r="AU615" s="265" t="s">
        <v>86</v>
      </c>
      <c r="AV615" s="14" t="s">
        <v>241</v>
      </c>
      <c r="AW615" s="14" t="s">
        <v>32</v>
      </c>
      <c r="AX615" s="14" t="s">
        <v>84</v>
      </c>
      <c r="AY615" s="265" t="s">
        <v>235</v>
      </c>
    </row>
    <row r="616" s="2" customFormat="1" ht="33" customHeight="1">
      <c r="A616" s="39"/>
      <c r="B616" s="40"/>
      <c r="C616" s="229" t="s">
        <v>1098</v>
      </c>
      <c r="D616" s="229" t="s">
        <v>237</v>
      </c>
      <c r="E616" s="230" t="s">
        <v>6901</v>
      </c>
      <c r="F616" s="231" t="s">
        <v>6902</v>
      </c>
      <c r="G616" s="232" t="s">
        <v>174</v>
      </c>
      <c r="H616" s="233">
        <v>27</v>
      </c>
      <c r="I616" s="234"/>
      <c r="J616" s="235">
        <f>ROUND(I616*H616,2)</f>
        <v>0</v>
      </c>
      <c r="K616" s="236"/>
      <c r="L616" s="45"/>
      <c r="M616" s="237" t="s">
        <v>1</v>
      </c>
      <c r="N616" s="238" t="s">
        <v>42</v>
      </c>
      <c r="O616" s="92"/>
      <c r="P616" s="239">
        <f>O616*H616</f>
        <v>0</v>
      </c>
      <c r="Q616" s="239">
        <v>0.0029499999999999999</v>
      </c>
      <c r="R616" s="239">
        <f>Q616*H616</f>
        <v>0.079649999999999999</v>
      </c>
      <c r="S616" s="239">
        <v>0</v>
      </c>
      <c r="T616" s="240">
        <f>S616*H616</f>
        <v>0</v>
      </c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R616" s="241" t="s">
        <v>325</v>
      </c>
      <c r="AT616" s="241" t="s">
        <v>237</v>
      </c>
      <c r="AU616" s="241" t="s">
        <v>86</v>
      </c>
      <c r="AY616" s="18" t="s">
        <v>235</v>
      </c>
      <c r="BE616" s="242">
        <f>IF(N616="základní",J616,0)</f>
        <v>0</v>
      </c>
      <c r="BF616" s="242">
        <f>IF(N616="snížená",J616,0)</f>
        <v>0</v>
      </c>
      <c r="BG616" s="242">
        <f>IF(N616="zákl. přenesená",J616,0)</f>
        <v>0</v>
      </c>
      <c r="BH616" s="242">
        <f>IF(N616="sníž. přenesená",J616,0)</f>
        <v>0</v>
      </c>
      <c r="BI616" s="242">
        <f>IF(N616="nulová",J616,0)</f>
        <v>0</v>
      </c>
      <c r="BJ616" s="18" t="s">
        <v>84</v>
      </c>
      <c r="BK616" s="242">
        <f>ROUND(I616*H616,2)</f>
        <v>0</v>
      </c>
      <c r="BL616" s="18" t="s">
        <v>325</v>
      </c>
      <c r="BM616" s="241" t="s">
        <v>6903</v>
      </c>
    </row>
    <row r="617" s="15" customFormat="1">
      <c r="A617" s="15"/>
      <c r="B617" s="266"/>
      <c r="C617" s="267"/>
      <c r="D617" s="245" t="s">
        <v>243</v>
      </c>
      <c r="E617" s="268" t="s">
        <v>1</v>
      </c>
      <c r="F617" s="269" t="s">
        <v>6904</v>
      </c>
      <c r="G617" s="267"/>
      <c r="H617" s="268" t="s">
        <v>1</v>
      </c>
      <c r="I617" s="270"/>
      <c r="J617" s="267"/>
      <c r="K617" s="267"/>
      <c r="L617" s="271"/>
      <c r="M617" s="272"/>
      <c r="N617" s="273"/>
      <c r="O617" s="273"/>
      <c r="P617" s="273"/>
      <c r="Q617" s="273"/>
      <c r="R617" s="273"/>
      <c r="S617" s="273"/>
      <c r="T617" s="274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T617" s="275" t="s">
        <v>243</v>
      </c>
      <c r="AU617" s="275" t="s">
        <v>86</v>
      </c>
      <c r="AV617" s="15" t="s">
        <v>84</v>
      </c>
      <c r="AW617" s="15" t="s">
        <v>32</v>
      </c>
      <c r="AX617" s="15" t="s">
        <v>77</v>
      </c>
      <c r="AY617" s="275" t="s">
        <v>235</v>
      </c>
    </row>
    <row r="618" s="13" customFormat="1">
      <c r="A618" s="13"/>
      <c r="B618" s="243"/>
      <c r="C618" s="244"/>
      <c r="D618" s="245" t="s">
        <v>243</v>
      </c>
      <c r="E618" s="246" t="s">
        <v>1</v>
      </c>
      <c r="F618" s="247" t="s">
        <v>6905</v>
      </c>
      <c r="G618" s="244"/>
      <c r="H618" s="248">
        <v>27</v>
      </c>
      <c r="I618" s="249"/>
      <c r="J618" s="244"/>
      <c r="K618" s="244"/>
      <c r="L618" s="250"/>
      <c r="M618" s="251"/>
      <c r="N618" s="252"/>
      <c r="O618" s="252"/>
      <c r="P618" s="252"/>
      <c r="Q618" s="252"/>
      <c r="R618" s="252"/>
      <c r="S618" s="252"/>
      <c r="T618" s="25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4" t="s">
        <v>243</v>
      </c>
      <c r="AU618" s="254" t="s">
        <v>86</v>
      </c>
      <c r="AV618" s="13" t="s">
        <v>86</v>
      </c>
      <c r="AW618" s="13" t="s">
        <v>32</v>
      </c>
      <c r="AX618" s="13" t="s">
        <v>84</v>
      </c>
      <c r="AY618" s="254" t="s">
        <v>235</v>
      </c>
    </row>
    <row r="619" s="2" customFormat="1" ht="33" customHeight="1">
      <c r="A619" s="39"/>
      <c r="B619" s="40"/>
      <c r="C619" s="229" t="s">
        <v>1102</v>
      </c>
      <c r="D619" s="229" t="s">
        <v>237</v>
      </c>
      <c r="E619" s="230" t="s">
        <v>6906</v>
      </c>
      <c r="F619" s="231" t="s">
        <v>6907</v>
      </c>
      <c r="G619" s="232" t="s">
        <v>174</v>
      </c>
      <c r="H619" s="233">
        <v>27</v>
      </c>
      <c r="I619" s="234"/>
      <c r="J619" s="235">
        <f>ROUND(I619*H619,2)</f>
        <v>0</v>
      </c>
      <c r="K619" s="236"/>
      <c r="L619" s="45"/>
      <c r="M619" s="237" t="s">
        <v>1</v>
      </c>
      <c r="N619" s="238" t="s">
        <v>42</v>
      </c>
      <c r="O619" s="92"/>
      <c r="P619" s="239">
        <f>O619*H619</f>
        <v>0</v>
      </c>
      <c r="Q619" s="239">
        <v>0.0029499999999999999</v>
      </c>
      <c r="R619" s="239">
        <f>Q619*H619</f>
        <v>0.079649999999999999</v>
      </c>
      <c r="S619" s="239">
        <v>0</v>
      </c>
      <c r="T619" s="240">
        <f>S619*H619</f>
        <v>0</v>
      </c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R619" s="241" t="s">
        <v>325</v>
      </c>
      <c r="AT619" s="241" t="s">
        <v>237</v>
      </c>
      <c r="AU619" s="241" t="s">
        <v>86</v>
      </c>
      <c r="AY619" s="18" t="s">
        <v>235</v>
      </c>
      <c r="BE619" s="242">
        <f>IF(N619="základní",J619,0)</f>
        <v>0</v>
      </c>
      <c r="BF619" s="242">
        <f>IF(N619="snížená",J619,0)</f>
        <v>0</v>
      </c>
      <c r="BG619" s="242">
        <f>IF(N619="zákl. přenesená",J619,0)</f>
        <v>0</v>
      </c>
      <c r="BH619" s="242">
        <f>IF(N619="sníž. přenesená",J619,0)</f>
        <v>0</v>
      </c>
      <c r="BI619" s="242">
        <f>IF(N619="nulová",J619,0)</f>
        <v>0</v>
      </c>
      <c r="BJ619" s="18" t="s">
        <v>84</v>
      </c>
      <c r="BK619" s="242">
        <f>ROUND(I619*H619,2)</f>
        <v>0</v>
      </c>
      <c r="BL619" s="18" t="s">
        <v>325</v>
      </c>
      <c r="BM619" s="241" t="s">
        <v>6908</v>
      </c>
    </row>
    <row r="620" s="15" customFormat="1">
      <c r="A620" s="15"/>
      <c r="B620" s="266"/>
      <c r="C620" s="267"/>
      <c r="D620" s="245" t="s">
        <v>243</v>
      </c>
      <c r="E620" s="268" t="s">
        <v>1</v>
      </c>
      <c r="F620" s="269" t="s">
        <v>6909</v>
      </c>
      <c r="G620" s="267"/>
      <c r="H620" s="268" t="s">
        <v>1</v>
      </c>
      <c r="I620" s="270"/>
      <c r="J620" s="267"/>
      <c r="K620" s="267"/>
      <c r="L620" s="271"/>
      <c r="M620" s="272"/>
      <c r="N620" s="273"/>
      <c r="O620" s="273"/>
      <c r="P620" s="273"/>
      <c r="Q620" s="273"/>
      <c r="R620" s="273"/>
      <c r="S620" s="273"/>
      <c r="T620" s="274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T620" s="275" t="s">
        <v>243</v>
      </c>
      <c r="AU620" s="275" t="s">
        <v>86</v>
      </c>
      <c r="AV620" s="15" t="s">
        <v>84</v>
      </c>
      <c r="AW620" s="15" t="s">
        <v>32</v>
      </c>
      <c r="AX620" s="15" t="s">
        <v>77</v>
      </c>
      <c r="AY620" s="275" t="s">
        <v>235</v>
      </c>
    </row>
    <row r="621" s="13" customFormat="1">
      <c r="A621" s="13"/>
      <c r="B621" s="243"/>
      <c r="C621" s="244"/>
      <c r="D621" s="245" t="s">
        <v>243</v>
      </c>
      <c r="E621" s="246" t="s">
        <v>1</v>
      </c>
      <c r="F621" s="247" t="s">
        <v>6905</v>
      </c>
      <c r="G621" s="244"/>
      <c r="H621" s="248">
        <v>27</v>
      </c>
      <c r="I621" s="249"/>
      <c r="J621" s="244"/>
      <c r="K621" s="244"/>
      <c r="L621" s="250"/>
      <c r="M621" s="251"/>
      <c r="N621" s="252"/>
      <c r="O621" s="252"/>
      <c r="P621" s="252"/>
      <c r="Q621" s="252"/>
      <c r="R621" s="252"/>
      <c r="S621" s="252"/>
      <c r="T621" s="25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4" t="s">
        <v>243</v>
      </c>
      <c r="AU621" s="254" t="s">
        <v>86</v>
      </c>
      <c r="AV621" s="13" t="s">
        <v>86</v>
      </c>
      <c r="AW621" s="13" t="s">
        <v>32</v>
      </c>
      <c r="AX621" s="13" t="s">
        <v>84</v>
      </c>
      <c r="AY621" s="254" t="s">
        <v>235</v>
      </c>
    </row>
    <row r="622" s="2" customFormat="1" ht="24.15" customHeight="1">
      <c r="A622" s="39"/>
      <c r="B622" s="40"/>
      <c r="C622" s="229" t="s">
        <v>1107</v>
      </c>
      <c r="D622" s="229" t="s">
        <v>237</v>
      </c>
      <c r="E622" s="230" t="s">
        <v>1140</v>
      </c>
      <c r="F622" s="231" t="s">
        <v>1141</v>
      </c>
      <c r="G622" s="232" t="s">
        <v>328</v>
      </c>
      <c r="H622" s="233">
        <v>5.0359999999999996</v>
      </c>
      <c r="I622" s="234"/>
      <c r="J622" s="235">
        <f>ROUND(I622*H622,2)</f>
        <v>0</v>
      </c>
      <c r="K622" s="236"/>
      <c r="L622" s="45"/>
      <c r="M622" s="237" t="s">
        <v>1</v>
      </c>
      <c r="N622" s="238" t="s">
        <v>42</v>
      </c>
      <c r="O622" s="92"/>
      <c r="P622" s="239">
        <f>O622*H622</f>
        <v>0</v>
      </c>
      <c r="Q622" s="239">
        <v>0</v>
      </c>
      <c r="R622" s="239">
        <f>Q622*H622</f>
        <v>0</v>
      </c>
      <c r="S622" s="239">
        <v>0</v>
      </c>
      <c r="T622" s="240">
        <f>S622*H622</f>
        <v>0</v>
      </c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R622" s="241" t="s">
        <v>325</v>
      </c>
      <c r="AT622" s="241" t="s">
        <v>237</v>
      </c>
      <c r="AU622" s="241" t="s">
        <v>86</v>
      </c>
      <c r="AY622" s="18" t="s">
        <v>235</v>
      </c>
      <c r="BE622" s="242">
        <f>IF(N622="základní",J622,0)</f>
        <v>0</v>
      </c>
      <c r="BF622" s="242">
        <f>IF(N622="snížená",J622,0)</f>
        <v>0</v>
      </c>
      <c r="BG622" s="242">
        <f>IF(N622="zákl. přenesená",J622,0)</f>
        <v>0</v>
      </c>
      <c r="BH622" s="242">
        <f>IF(N622="sníž. přenesená",J622,0)</f>
        <v>0</v>
      </c>
      <c r="BI622" s="242">
        <f>IF(N622="nulová",J622,0)</f>
        <v>0</v>
      </c>
      <c r="BJ622" s="18" t="s">
        <v>84</v>
      </c>
      <c r="BK622" s="242">
        <f>ROUND(I622*H622,2)</f>
        <v>0</v>
      </c>
      <c r="BL622" s="18" t="s">
        <v>325</v>
      </c>
      <c r="BM622" s="241" t="s">
        <v>6910</v>
      </c>
    </row>
    <row r="623" s="12" customFormat="1" ht="22.8" customHeight="1">
      <c r="A623" s="12"/>
      <c r="B623" s="213"/>
      <c r="C623" s="214"/>
      <c r="D623" s="215" t="s">
        <v>76</v>
      </c>
      <c r="E623" s="227" t="s">
        <v>1189</v>
      </c>
      <c r="F623" s="227" t="s">
        <v>1190</v>
      </c>
      <c r="G623" s="214"/>
      <c r="H623" s="214"/>
      <c r="I623" s="217"/>
      <c r="J623" s="228">
        <f>BK623</f>
        <v>0</v>
      </c>
      <c r="K623" s="214"/>
      <c r="L623" s="219"/>
      <c r="M623" s="220"/>
      <c r="N623" s="221"/>
      <c r="O623" s="221"/>
      <c r="P623" s="222">
        <f>SUM(P624:P729)</f>
        <v>0</v>
      </c>
      <c r="Q623" s="221"/>
      <c r="R623" s="222">
        <f>SUM(R624:R729)</f>
        <v>2.9525757999999995</v>
      </c>
      <c r="S623" s="221"/>
      <c r="T623" s="223">
        <f>SUM(T624:T729)</f>
        <v>0</v>
      </c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R623" s="224" t="s">
        <v>86</v>
      </c>
      <c r="AT623" s="225" t="s">
        <v>76</v>
      </c>
      <c r="AU623" s="225" t="s">
        <v>84</v>
      </c>
      <c r="AY623" s="224" t="s">
        <v>235</v>
      </c>
      <c r="BK623" s="226">
        <f>SUM(BK624:BK729)</f>
        <v>0</v>
      </c>
    </row>
    <row r="624" s="2" customFormat="1" ht="24.15" customHeight="1">
      <c r="A624" s="39"/>
      <c r="B624" s="40"/>
      <c r="C624" s="229" t="s">
        <v>1113</v>
      </c>
      <c r="D624" s="229" t="s">
        <v>237</v>
      </c>
      <c r="E624" s="230" t="s">
        <v>1202</v>
      </c>
      <c r="F624" s="231" t="s">
        <v>1203</v>
      </c>
      <c r="G624" s="232" t="s">
        <v>166</v>
      </c>
      <c r="H624" s="233">
        <v>13.5</v>
      </c>
      <c r="I624" s="234"/>
      <c r="J624" s="235">
        <f>ROUND(I624*H624,2)</f>
        <v>0</v>
      </c>
      <c r="K624" s="236"/>
      <c r="L624" s="45"/>
      <c r="M624" s="237" t="s">
        <v>1</v>
      </c>
      <c r="N624" s="238" t="s">
        <v>42</v>
      </c>
      <c r="O624" s="92"/>
      <c r="P624" s="239">
        <f>O624*H624</f>
        <v>0</v>
      </c>
      <c r="Q624" s="239">
        <v>0.00025999999999999998</v>
      </c>
      <c r="R624" s="239">
        <f>Q624*H624</f>
        <v>0.0035099999999999997</v>
      </c>
      <c r="S624" s="239">
        <v>0</v>
      </c>
      <c r="T624" s="240">
        <f>S624*H624</f>
        <v>0</v>
      </c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R624" s="241" t="s">
        <v>325</v>
      </c>
      <c r="AT624" s="241" t="s">
        <v>237</v>
      </c>
      <c r="AU624" s="241" t="s">
        <v>86</v>
      </c>
      <c r="AY624" s="18" t="s">
        <v>235</v>
      </c>
      <c r="BE624" s="242">
        <f>IF(N624="základní",J624,0)</f>
        <v>0</v>
      </c>
      <c r="BF624" s="242">
        <f>IF(N624="snížená",J624,0)</f>
        <v>0</v>
      </c>
      <c r="BG624" s="242">
        <f>IF(N624="zákl. přenesená",J624,0)</f>
        <v>0</v>
      </c>
      <c r="BH624" s="242">
        <f>IF(N624="sníž. přenesená",J624,0)</f>
        <v>0</v>
      </c>
      <c r="BI624" s="242">
        <f>IF(N624="nulová",J624,0)</f>
        <v>0</v>
      </c>
      <c r="BJ624" s="18" t="s">
        <v>84</v>
      </c>
      <c r="BK624" s="242">
        <f>ROUND(I624*H624,2)</f>
        <v>0</v>
      </c>
      <c r="BL624" s="18" t="s">
        <v>325</v>
      </c>
      <c r="BM624" s="241" t="s">
        <v>6911</v>
      </c>
    </row>
    <row r="625" s="15" customFormat="1">
      <c r="A625" s="15"/>
      <c r="B625" s="266"/>
      <c r="C625" s="267"/>
      <c r="D625" s="245" t="s">
        <v>243</v>
      </c>
      <c r="E625" s="268" t="s">
        <v>1</v>
      </c>
      <c r="F625" s="269" t="s">
        <v>1120</v>
      </c>
      <c r="G625" s="267"/>
      <c r="H625" s="268" t="s">
        <v>1</v>
      </c>
      <c r="I625" s="270"/>
      <c r="J625" s="267"/>
      <c r="K625" s="267"/>
      <c r="L625" s="271"/>
      <c r="M625" s="272"/>
      <c r="N625" s="273"/>
      <c r="O625" s="273"/>
      <c r="P625" s="273"/>
      <c r="Q625" s="273"/>
      <c r="R625" s="273"/>
      <c r="S625" s="273"/>
      <c r="T625" s="274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T625" s="275" t="s">
        <v>243</v>
      </c>
      <c r="AU625" s="275" t="s">
        <v>86</v>
      </c>
      <c r="AV625" s="15" t="s">
        <v>84</v>
      </c>
      <c r="AW625" s="15" t="s">
        <v>32</v>
      </c>
      <c r="AX625" s="15" t="s">
        <v>77</v>
      </c>
      <c r="AY625" s="275" t="s">
        <v>235</v>
      </c>
    </row>
    <row r="626" s="13" customFormat="1">
      <c r="A626" s="13"/>
      <c r="B626" s="243"/>
      <c r="C626" s="244"/>
      <c r="D626" s="245" t="s">
        <v>243</v>
      </c>
      <c r="E626" s="246" t="s">
        <v>1</v>
      </c>
      <c r="F626" s="247" t="s">
        <v>6912</v>
      </c>
      <c r="G626" s="244"/>
      <c r="H626" s="248">
        <v>4.5</v>
      </c>
      <c r="I626" s="249"/>
      <c r="J626" s="244"/>
      <c r="K626" s="244"/>
      <c r="L626" s="250"/>
      <c r="M626" s="251"/>
      <c r="N626" s="252"/>
      <c r="O626" s="252"/>
      <c r="P626" s="252"/>
      <c r="Q626" s="252"/>
      <c r="R626" s="252"/>
      <c r="S626" s="252"/>
      <c r="T626" s="25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4" t="s">
        <v>243</v>
      </c>
      <c r="AU626" s="254" t="s">
        <v>86</v>
      </c>
      <c r="AV626" s="13" t="s">
        <v>86</v>
      </c>
      <c r="AW626" s="13" t="s">
        <v>32</v>
      </c>
      <c r="AX626" s="13" t="s">
        <v>77</v>
      </c>
      <c r="AY626" s="254" t="s">
        <v>235</v>
      </c>
    </row>
    <row r="627" s="15" customFormat="1">
      <c r="A627" s="15"/>
      <c r="B627" s="266"/>
      <c r="C627" s="267"/>
      <c r="D627" s="245" t="s">
        <v>243</v>
      </c>
      <c r="E627" s="268" t="s">
        <v>1</v>
      </c>
      <c r="F627" s="269" t="s">
        <v>420</v>
      </c>
      <c r="G627" s="267"/>
      <c r="H627" s="268" t="s">
        <v>1</v>
      </c>
      <c r="I627" s="270"/>
      <c r="J627" s="267"/>
      <c r="K627" s="267"/>
      <c r="L627" s="271"/>
      <c r="M627" s="272"/>
      <c r="N627" s="273"/>
      <c r="O627" s="273"/>
      <c r="P627" s="273"/>
      <c r="Q627" s="273"/>
      <c r="R627" s="273"/>
      <c r="S627" s="273"/>
      <c r="T627" s="274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T627" s="275" t="s">
        <v>243</v>
      </c>
      <c r="AU627" s="275" t="s">
        <v>86</v>
      </c>
      <c r="AV627" s="15" t="s">
        <v>84</v>
      </c>
      <c r="AW627" s="15" t="s">
        <v>32</v>
      </c>
      <c r="AX627" s="15" t="s">
        <v>77</v>
      </c>
      <c r="AY627" s="275" t="s">
        <v>235</v>
      </c>
    </row>
    <row r="628" s="13" customFormat="1">
      <c r="A628" s="13"/>
      <c r="B628" s="243"/>
      <c r="C628" s="244"/>
      <c r="D628" s="245" t="s">
        <v>243</v>
      </c>
      <c r="E628" s="246" t="s">
        <v>1</v>
      </c>
      <c r="F628" s="247" t="s">
        <v>6913</v>
      </c>
      <c r="G628" s="244"/>
      <c r="H628" s="248">
        <v>9</v>
      </c>
      <c r="I628" s="249"/>
      <c r="J628" s="244"/>
      <c r="K628" s="244"/>
      <c r="L628" s="250"/>
      <c r="M628" s="251"/>
      <c r="N628" s="252"/>
      <c r="O628" s="252"/>
      <c r="P628" s="252"/>
      <c r="Q628" s="252"/>
      <c r="R628" s="252"/>
      <c r="S628" s="252"/>
      <c r="T628" s="25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4" t="s">
        <v>243</v>
      </c>
      <c r="AU628" s="254" t="s">
        <v>86</v>
      </c>
      <c r="AV628" s="13" t="s">
        <v>86</v>
      </c>
      <c r="AW628" s="13" t="s">
        <v>32</v>
      </c>
      <c r="AX628" s="13" t="s">
        <v>77</v>
      </c>
      <c r="AY628" s="254" t="s">
        <v>235</v>
      </c>
    </row>
    <row r="629" s="14" customFormat="1">
      <c r="A629" s="14"/>
      <c r="B629" s="255"/>
      <c r="C629" s="256"/>
      <c r="D629" s="245" t="s">
        <v>243</v>
      </c>
      <c r="E629" s="257" t="s">
        <v>1</v>
      </c>
      <c r="F629" s="258" t="s">
        <v>245</v>
      </c>
      <c r="G629" s="256"/>
      <c r="H629" s="259">
        <v>13.5</v>
      </c>
      <c r="I629" s="260"/>
      <c r="J629" s="256"/>
      <c r="K629" s="256"/>
      <c r="L629" s="261"/>
      <c r="M629" s="262"/>
      <c r="N629" s="263"/>
      <c r="O629" s="263"/>
      <c r="P629" s="263"/>
      <c r="Q629" s="263"/>
      <c r="R629" s="263"/>
      <c r="S629" s="263"/>
      <c r="T629" s="26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65" t="s">
        <v>243</v>
      </c>
      <c r="AU629" s="265" t="s">
        <v>86</v>
      </c>
      <c r="AV629" s="14" t="s">
        <v>241</v>
      </c>
      <c r="AW629" s="14" t="s">
        <v>32</v>
      </c>
      <c r="AX629" s="14" t="s">
        <v>84</v>
      </c>
      <c r="AY629" s="265" t="s">
        <v>235</v>
      </c>
    </row>
    <row r="630" s="2" customFormat="1" ht="24.15" customHeight="1">
      <c r="A630" s="39"/>
      <c r="B630" s="40"/>
      <c r="C630" s="287" t="s">
        <v>1124</v>
      </c>
      <c r="D630" s="287" t="s">
        <v>518</v>
      </c>
      <c r="E630" s="288" t="s">
        <v>6914</v>
      </c>
      <c r="F630" s="289" t="s">
        <v>1209</v>
      </c>
      <c r="G630" s="290" t="s">
        <v>166</v>
      </c>
      <c r="H630" s="291">
        <v>13.5</v>
      </c>
      <c r="I630" s="292"/>
      <c r="J630" s="293">
        <f>ROUND(I630*H630,2)</f>
        <v>0</v>
      </c>
      <c r="K630" s="294"/>
      <c r="L630" s="295"/>
      <c r="M630" s="296" t="s">
        <v>1</v>
      </c>
      <c r="N630" s="297" t="s">
        <v>42</v>
      </c>
      <c r="O630" s="92"/>
      <c r="P630" s="239">
        <f>O630*H630</f>
        <v>0</v>
      </c>
      <c r="Q630" s="239">
        <v>0.036810000000000002</v>
      </c>
      <c r="R630" s="239">
        <f>Q630*H630</f>
        <v>0.49693500000000002</v>
      </c>
      <c r="S630" s="239">
        <v>0</v>
      </c>
      <c r="T630" s="240">
        <f>S630*H630</f>
        <v>0</v>
      </c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R630" s="241" t="s">
        <v>421</v>
      </c>
      <c r="AT630" s="241" t="s">
        <v>518</v>
      </c>
      <c r="AU630" s="241" t="s">
        <v>86</v>
      </c>
      <c r="AY630" s="18" t="s">
        <v>235</v>
      </c>
      <c r="BE630" s="242">
        <f>IF(N630="základní",J630,0)</f>
        <v>0</v>
      </c>
      <c r="BF630" s="242">
        <f>IF(N630="snížená",J630,0)</f>
        <v>0</v>
      </c>
      <c r="BG630" s="242">
        <f>IF(N630="zákl. přenesená",J630,0)</f>
        <v>0</v>
      </c>
      <c r="BH630" s="242">
        <f>IF(N630="sníž. přenesená",J630,0)</f>
        <v>0</v>
      </c>
      <c r="BI630" s="242">
        <f>IF(N630="nulová",J630,0)</f>
        <v>0</v>
      </c>
      <c r="BJ630" s="18" t="s">
        <v>84</v>
      </c>
      <c r="BK630" s="242">
        <f>ROUND(I630*H630,2)</f>
        <v>0</v>
      </c>
      <c r="BL630" s="18" t="s">
        <v>325</v>
      </c>
      <c r="BM630" s="241" t="s">
        <v>6915</v>
      </c>
    </row>
    <row r="631" s="2" customFormat="1">
      <c r="A631" s="39"/>
      <c r="B631" s="40"/>
      <c r="C631" s="41"/>
      <c r="D631" s="245" t="s">
        <v>621</v>
      </c>
      <c r="E631" s="41"/>
      <c r="F631" s="298" t="s">
        <v>6916</v>
      </c>
      <c r="G631" s="41"/>
      <c r="H631" s="41"/>
      <c r="I631" s="299"/>
      <c r="J631" s="41"/>
      <c r="K631" s="41"/>
      <c r="L631" s="45"/>
      <c r="M631" s="300"/>
      <c r="N631" s="301"/>
      <c r="O631" s="92"/>
      <c r="P631" s="92"/>
      <c r="Q631" s="92"/>
      <c r="R631" s="92"/>
      <c r="S631" s="92"/>
      <c r="T631" s="93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T631" s="18" t="s">
        <v>621</v>
      </c>
      <c r="AU631" s="18" t="s">
        <v>86</v>
      </c>
    </row>
    <row r="632" s="2" customFormat="1" ht="33" customHeight="1">
      <c r="A632" s="39"/>
      <c r="B632" s="40"/>
      <c r="C632" s="229" t="s">
        <v>1129</v>
      </c>
      <c r="D632" s="229" t="s">
        <v>237</v>
      </c>
      <c r="E632" s="230" t="s">
        <v>6917</v>
      </c>
      <c r="F632" s="231" t="s">
        <v>6918</v>
      </c>
      <c r="G632" s="232" t="s">
        <v>166</v>
      </c>
      <c r="H632" s="233">
        <v>62.100000000000001</v>
      </c>
      <c r="I632" s="234"/>
      <c r="J632" s="235">
        <f>ROUND(I632*H632,2)</f>
        <v>0</v>
      </c>
      <c r="K632" s="236"/>
      <c r="L632" s="45"/>
      <c r="M632" s="237" t="s">
        <v>1</v>
      </c>
      <c r="N632" s="238" t="s">
        <v>42</v>
      </c>
      <c r="O632" s="92"/>
      <c r="P632" s="239">
        <f>O632*H632</f>
        <v>0</v>
      </c>
      <c r="Q632" s="239">
        <v>0.00025000000000000001</v>
      </c>
      <c r="R632" s="239">
        <f>Q632*H632</f>
        <v>0.015525000000000001</v>
      </c>
      <c r="S632" s="239">
        <v>0</v>
      </c>
      <c r="T632" s="240">
        <f>S632*H632</f>
        <v>0</v>
      </c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R632" s="241" t="s">
        <v>325</v>
      </c>
      <c r="AT632" s="241" t="s">
        <v>237</v>
      </c>
      <c r="AU632" s="241" t="s">
        <v>86</v>
      </c>
      <c r="AY632" s="18" t="s">
        <v>235</v>
      </c>
      <c r="BE632" s="242">
        <f>IF(N632="základní",J632,0)</f>
        <v>0</v>
      </c>
      <c r="BF632" s="242">
        <f>IF(N632="snížená",J632,0)</f>
        <v>0</v>
      </c>
      <c r="BG632" s="242">
        <f>IF(N632="zákl. přenesená",J632,0)</f>
        <v>0</v>
      </c>
      <c r="BH632" s="242">
        <f>IF(N632="sníž. přenesená",J632,0)</f>
        <v>0</v>
      </c>
      <c r="BI632" s="242">
        <f>IF(N632="nulová",J632,0)</f>
        <v>0</v>
      </c>
      <c r="BJ632" s="18" t="s">
        <v>84</v>
      </c>
      <c r="BK632" s="242">
        <f>ROUND(I632*H632,2)</f>
        <v>0</v>
      </c>
      <c r="BL632" s="18" t="s">
        <v>325</v>
      </c>
      <c r="BM632" s="241" t="s">
        <v>6919</v>
      </c>
    </row>
    <row r="633" s="13" customFormat="1">
      <c r="A633" s="13"/>
      <c r="B633" s="243"/>
      <c r="C633" s="244"/>
      <c r="D633" s="245" t="s">
        <v>243</v>
      </c>
      <c r="E633" s="246" t="s">
        <v>1</v>
      </c>
      <c r="F633" s="247" t="s">
        <v>6920</v>
      </c>
      <c r="G633" s="244"/>
      <c r="H633" s="248">
        <v>62.100000000000001</v>
      </c>
      <c r="I633" s="249"/>
      <c r="J633" s="244"/>
      <c r="K633" s="244"/>
      <c r="L633" s="250"/>
      <c r="M633" s="251"/>
      <c r="N633" s="252"/>
      <c r="O633" s="252"/>
      <c r="P633" s="252"/>
      <c r="Q633" s="252"/>
      <c r="R633" s="252"/>
      <c r="S633" s="252"/>
      <c r="T633" s="25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4" t="s">
        <v>243</v>
      </c>
      <c r="AU633" s="254" t="s">
        <v>86</v>
      </c>
      <c r="AV633" s="13" t="s">
        <v>86</v>
      </c>
      <c r="AW633" s="13" t="s">
        <v>32</v>
      </c>
      <c r="AX633" s="13" t="s">
        <v>84</v>
      </c>
      <c r="AY633" s="254" t="s">
        <v>235</v>
      </c>
    </row>
    <row r="634" s="2" customFormat="1" ht="24.15" customHeight="1">
      <c r="A634" s="39"/>
      <c r="B634" s="40"/>
      <c r="C634" s="287" t="s">
        <v>1134</v>
      </c>
      <c r="D634" s="287" t="s">
        <v>518</v>
      </c>
      <c r="E634" s="288" t="s">
        <v>6921</v>
      </c>
      <c r="F634" s="289" t="s">
        <v>6922</v>
      </c>
      <c r="G634" s="290" t="s">
        <v>166</v>
      </c>
      <c r="H634" s="291">
        <v>62.100000000000001</v>
      </c>
      <c r="I634" s="292"/>
      <c r="J634" s="293">
        <f>ROUND(I634*H634,2)</f>
        <v>0</v>
      </c>
      <c r="K634" s="294"/>
      <c r="L634" s="295"/>
      <c r="M634" s="296" t="s">
        <v>1</v>
      </c>
      <c r="N634" s="297" t="s">
        <v>42</v>
      </c>
      <c r="O634" s="92"/>
      <c r="P634" s="239">
        <f>O634*H634</f>
        <v>0</v>
      </c>
      <c r="Q634" s="239">
        <v>0.029999999999999999</v>
      </c>
      <c r="R634" s="239">
        <f>Q634*H634</f>
        <v>1.863</v>
      </c>
      <c r="S634" s="239">
        <v>0</v>
      </c>
      <c r="T634" s="240">
        <f>S634*H634</f>
        <v>0</v>
      </c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R634" s="241" t="s">
        <v>421</v>
      </c>
      <c r="AT634" s="241" t="s">
        <v>518</v>
      </c>
      <c r="AU634" s="241" t="s">
        <v>86</v>
      </c>
      <c r="AY634" s="18" t="s">
        <v>235</v>
      </c>
      <c r="BE634" s="242">
        <f>IF(N634="základní",J634,0)</f>
        <v>0</v>
      </c>
      <c r="BF634" s="242">
        <f>IF(N634="snížená",J634,0)</f>
        <v>0</v>
      </c>
      <c r="BG634" s="242">
        <f>IF(N634="zákl. přenesená",J634,0)</f>
        <v>0</v>
      </c>
      <c r="BH634" s="242">
        <f>IF(N634="sníž. přenesená",J634,0)</f>
        <v>0</v>
      </c>
      <c r="BI634" s="242">
        <f>IF(N634="nulová",J634,0)</f>
        <v>0</v>
      </c>
      <c r="BJ634" s="18" t="s">
        <v>84</v>
      </c>
      <c r="BK634" s="242">
        <f>ROUND(I634*H634,2)</f>
        <v>0</v>
      </c>
      <c r="BL634" s="18" t="s">
        <v>325</v>
      </c>
      <c r="BM634" s="241" t="s">
        <v>6923</v>
      </c>
    </row>
    <row r="635" s="2" customFormat="1">
      <c r="A635" s="39"/>
      <c r="B635" s="40"/>
      <c r="C635" s="41"/>
      <c r="D635" s="245" t="s">
        <v>621</v>
      </c>
      <c r="E635" s="41"/>
      <c r="F635" s="298" t="s">
        <v>6924</v>
      </c>
      <c r="G635" s="41"/>
      <c r="H635" s="41"/>
      <c r="I635" s="299"/>
      <c r="J635" s="41"/>
      <c r="K635" s="41"/>
      <c r="L635" s="45"/>
      <c r="M635" s="300"/>
      <c r="N635" s="301"/>
      <c r="O635" s="92"/>
      <c r="P635" s="92"/>
      <c r="Q635" s="92"/>
      <c r="R635" s="92"/>
      <c r="S635" s="92"/>
      <c r="T635" s="93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T635" s="18" t="s">
        <v>621</v>
      </c>
      <c r="AU635" s="18" t="s">
        <v>86</v>
      </c>
    </row>
    <row r="636" s="2" customFormat="1" ht="24.15" customHeight="1">
      <c r="A636" s="39"/>
      <c r="B636" s="40"/>
      <c r="C636" s="229" t="s">
        <v>1139</v>
      </c>
      <c r="D636" s="229" t="s">
        <v>237</v>
      </c>
      <c r="E636" s="230" t="s">
        <v>1221</v>
      </c>
      <c r="F636" s="231" t="s">
        <v>1222</v>
      </c>
      <c r="G636" s="232" t="s">
        <v>240</v>
      </c>
      <c r="H636" s="233">
        <v>1.6200000000000001</v>
      </c>
      <c r="I636" s="234"/>
      <c r="J636" s="235">
        <f>ROUND(I636*H636,2)</f>
        <v>0</v>
      </c>
      <c r="K636" s="236"/>
      <c r="L636" s="45"/>
      <c r="M636" s="237" t="s">
        <v>1</v>
      </c>
      <c r="N636" s="238" t="s">
        <v>42</v>
      </c>
      <c r="O636" s="92"/>
      <c r="P636" s="239">
        <f>O636*H636</f>
        <v>0</v>
      </c>
      <c r="Q636" s="239">
        <v>0.00025999999999999998</v>
      </c>
      <c r="R636" s="239">
        <f>Q636*H636</f>
        <v>0.00042119999999999999</v>
      </c>
      <c r="S636" s="239">
        <v>0</v>
      </c>
      <c r="T636" s="240">
        <f>S636*H636</f>
        <v>0</v>
      </c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R636" s="241" t="s">
        <v>325</v>
      </c>
      <c r="AT636" s="241" t="s">
        <v>237</v>
      </c>
      <c r="AU636" s="241" t="s">
        <v>86</v>
      </c>
      <c r="AY636" s="18" t="s">
        <v>235</v>
      </c>
      <c r="BE636" s="242">
        <f>IF(N636="základní",J636,0)</f>
        <v>0</v>
      </c>
      <c r="BF636" s="242">
        <f>IF(N636="snížená",J636,0)</f>
        <v>0</v>
      </c>
      <c r="BG636" s="242">
        <f>IF(N636="zákl. přenesená",J636,0)</f>
        <v>0</v>
      </c>
      <c r="BH636" s="242">
        <f>IF(N636="sníž. přenesená",J636,0)</f>
        <v>0</v>
      </c>
      <c r="BI636" s="242">
        <f>IF(N636="nulová",J636,0)</f>
        <v>0</v>
      </c>
      <c r="BJ636" s="18" t="s">
        <v>84</v>
      </c>
      <c r="BK636" s="242">
        <f>ROUND(I636*H636,2)</f>
        <v>0</v>
      </c>
      <c r="BL636" s="18" t="s">
        <v>325</v>
      </c>
      <c r="BM636" s="241" t="s">
        <v>6925</v>
      </c>
    </row>
    <row r="637" s="15" customFormat="1">
      <c r="A637" s="15"/>
      <c r="B637" s="266"/>
      <c r="C637" s="267"/>
      <c r="D637" s="245" t="s">
        <v>243</v>
      </c>
      <c r="E637" s="268" t="s">
        <v>1</v>
      </c>
      <c r="F637" s="269" t="s">
        <v>1120</v>
      </c>
      <c r="G637" s="267"/>
      <c r="H637" s="268" t="s">
        <v>1</v>
      </c>
      <c r="I637" s="270"/>
      <c r="J637" s="267"/>
      <c r="K637" s="267"/>
      <c r="L637" s="271"/>
      <c r="M637" s="272"/>
      <c r="N637" s="273"/>
      <c r="O637" s="273"/>
      <c r="P637" s="273"/>
      <c r="Q637" s="273"/>
      <c r="R637" s="273"/>
      <c r="S637" s="273"/>
      <c r="T637" s="274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T637" s="275" t="s">
        <v>243</v>
      </c>
      <c r="AU637" s="275" t="s">
        <v>86</v>
      </c>
      <c r="AV637" s="15" t="s">
        <v>84</v>
      </c>
      <c r="AW637" s="15" t="s">
        <v>32</v>
      </c>
      <c r="AX637" s="15" t="s">
        <v>77</v>
      </c>
      <c r="AY637" s="275" t="s">
        <v>235</v>
      </c>
    </row>
    <row r="638" s="13" customFormat="1">
      <c r="A638" s="13"/>
      <c r="B638" s="243"/>
      <c r="C638" s="244"/>
      <c r="D638" s="245" t="s">
        <v>243</v>
      </c>
      <c r="E638" s="246" t="s">
        <v>1</v>
      </c>
      <c r="F638" s="247" t="s">
        <v>6926</v>
      </c>
      <c r="G638" s="244"/>
      <c r="H638" s="248">
        <v>1.6200000000000001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243</v>
      </c>
      <c r="AU638" s="254" t="s">
        <v>86</v>
      </c>
      <c r="AV638" s="13" t="s">
        <v>86</v>
      </c>
      <c r="AW638" s="13" t="s">
        <v>32</v>
      </c>
      <c r="AX638" s="13" t="s">
        <v>84</v>
      </c>
      <c r="AY638" s="254" t="s">
        <v>235</v>
      </c>
    </row>
    <row r="639" s="2" customFormat="1" ht="21.75" customHeight="1">
      <c r="A639" s="39"/>
      <c r="B639" s="40"/>
      <c r="C639" s="287" t="s">
        <v>1143</v>
      </c>
      <c r="D639" s="287" t="s">
        <v>518</v>
      </c>
      <c r="E639" s="288" t="s">
        <v>6927</v>
      </c>
      <c r="F639" s="289" t="s">
        <v>1226</v>
      </c>
      <c r="G639" s="290" t="s">
        <v>166</v>
      </c>
      <c r="H639" s="291">
        <v>1.6200000000000001</v>
      </c>
      <c r="I639" s="292"/>
      <c r="J639" s="293">
        <f>ROUND(I639*H639,2)</f>
        <v>0</v>
      </c>
      <c r="K639" s="294"/>
      <c r="L639" s="295"/>
      <c r="M639" s="296" t="s">
        <v>1</v>
      </c>
      <c r="N639" s="297" t="s">
        <v>42</v>
      </c>
      <c r="O639" s="92"/>
      <c r="P639" s="239">
        <f>O639*H639</f>
        <v>0</v>
      </c>
      <c r="Q639" s="239">
        <v>0.040280000000000003</v>
      </c>
      <c r="R639" s="239">
        <f>Q639*H639</f>
        <v>0.065253600000000009</v>
      </c>
      <c r="S639" s="239">
        <v>0</v>
      </c>
      <c r="T639" s="240">
        <f>S639*H639</f>
        <v>0</v>
      </c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R639" s="241" t="s">
        <v>421</v>
      </c>
      <c r="AT639" s="241" t="s">
        <v>518</v>
      </c>
      <c r="AU639" s="241" t="s">
        <v>86</v>
      </c>
      <c r="AY639" s="18" t="s">
        <v>235</v>
      </c>
      <c r="BE639" s="242">
        <f>IF(N639="základní",J639,0)</f>
        <v>0</v>
      </c>
      <c r="BF639" s="242">
        <f>IF(N639="snížená",J639,0)</f>
        <v>0</v>
      </c>
      <c r="BG639" s="242">
        <f>IF(N639="zákl. přenesená",J639,0)</f>
        <v>0</v>
      </c>
      <c r="BH639" s="242">
        <f>IF(N639="sníž. přenesená",J639,0)</f>
        <v>0</v>
      </c>
      <c r="BI639" s="242">
        <f>IF(N639="nulová",J639,0)</f>
        <v>0</v>
      </c>
      <c r="BJ639" s="18" t="s">
        <v>84</v>
      </c>
      <c r="BK639" s="242">
        <f>ROUND(I639*H639,2)</f>
        <v>0</v>
      </c>
      <c r="BL639" s="18" t="s">
        <v>325</v>
      </c>
      <c r="BM639" s="241" t="s">
        <v>6928</v>
      </c>
    </row>
    <row r="640" s="2" customFormat="1">
      <c r="A640" s="39"/>
      <c r="B640" s="40"/>
      <c r="C640" s="41"/>
      <c r="D640" s="245" t="s">
        <v>621</v>
      </c>
      <c r="E640" s="41"/>
      <c r="F640" s="298" t="s">
        <v>6916</v>
      </c>
      <c r="G640" s="41"/>
      <c r="H640" s="41"/>
      <c r="I640" s="299"/>
      <c r="J640" s="41"/>
      <c r="K640" s="41"/>
      <c r="L640" s="45"/>
      <c r="M640" s="300"/>
      <c r="N640" s="301"/>
      <c r="O640" s="92"/>
      <c r="P640" s="92"/>
      <c r="Q640" s="92"/>
      <c r="R640" s="92"/>
      <c r="S640" s="92"/>
      <c r="T640" s="93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T640" s="18" t="s">
        <v>621</v>
      </c>
      <c r="AU640" s="18" t="s">
        <v>86</v>
      </c>
    </row>
    <row r="641" s="2" customFormat="1" ht="33" customHeight="1">
      <c r="A641" s="39"/>
      <c r="B641" s="40"/>
      <c r="C641" s="229" t="s">
        <v>1148</v>
      </c>
      <c r="D641" s="229" t="s">
        <v>237</v>
      </c>
      <c r="E641" s="230" t="s">
        <v>6929</v>
      </c>
      <c r="F641" s="231" t="s">
        <v>6930</v>
      </c>
      <c r="G641" s="232" t="s">
        <v>174</v>
      </c>
      <c r="H641" s="233">
        <v>41.399999999999999</v>
      </c>
      <c r="I641" s="234"/>
      <c r="J641" s="235">
        <f>ROUND(I641*H641,2)</f>
        <v>0</v>
      </c>
      <c r="K641" s="236"/>
      <c r="L641" s="45"/>
      <c r="M641" s="237" t="s">
        <v>1</v>
      </c>
      <c r="N641" s="238" t="s">
        <v>42</v>
      </c>
      <c r="O641" s="92"/>
      <c r="P641" s="239">
        <f>O641*H641</f>
        <v>0</v>
      </c>
      <c r="Q641" s="239">
        <v>0.0025400000000000002</v>
      </c>
      <c r="R641" s="239">
        <f>Q641*H641</f>
        <v>0.105156</v>
      </c>
      <c r="S641" s="239">
        <v>0</v>
      </c>
      <c r="T641" s="240">
        <f>S641*H641</f>
        <v>0</v>
      </c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R641" s="241" t="s">
        <v>325</v>
      </c>
      <c r="AT641" s="241" t="s">
        <v>237</v>
      </c>
      <c r="AU641" s="241" t="s">
        <v>86</v>
      </c>
      <c r="AY641" s="18" t="s">
        <v>235</v>
      </c>
      <c r="BE641" s="242">
        <f>IF(N641="základní",J641,0)</f>
        <v>0</v>
      </c>
      <c r="BF641" s="242">
        <f>IF(N641="snížená",J641,0)</f>
        <v>0</v>
      </c>
      <c r="BG641" s="242">
        <f>IF(N641="zákl. přenesená",J641,0)</f>
        <v>0</v>
      </c>
      <c r="BH641" s="242">
        <f>IF(N641="sníž. přenesená",J641,0)</f>
        <v>0</v>
      </c>
      <c r="BI641" s="242">
        <f>IF(N641="nulová",J641,0)</f>
        <v>0</v>
      </c>
      <c r="BJ641" s="18" t="s">
        <v>84</v>
      </c>
      <c r="BK641" s="242">
        <f>ROUND(I641*H641,2)</f>
        <v>0</v>
      </c>
      <c r="BL641" s="18" t="s">
        <v>325</v>
      </c>
      <c r="BM641" s="241" t="s">
        <v>6931</v>
      </c>
    </row>
    <row r="642" s="13" customFormat="1">
      <c r="A642" s="13"/>
      <c r="B642" s="243"/>
      <c r="C642" s="244"/>
      <c r="D642" s="245" t="s">
        <v>243</v>
      </c>
      <c r="E642" s="246" t="s">
        <v>1</v>
      </c>
      <c r="F642" s="247" t="s">
        <v>6932</v>
      </c>
      <c r="G642" s="244"/>
      <c r="H642" s="248">
        <v>41.399999999999999</v>
      </c>
      <c r="I642" s="249"/>
      <c r="J642" s="244"/>
      <c r="K642" s="244"/>
      <c r="L642" s="250"/>
      <c r="M642" s="251"/>
      <c r="N642" s="252"/>
      <c r="O642" s="252"/>
      <c r="P642" s="252"/>
      <c r="Q642" s="252"/>
      <c r="R642" s="252"/>
      <c r="S642" s="252"/>
      <c r="T642" s="25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4" t="s">
        <v>243</v>
      </c>
      <c r="AU642" s="254" t="s">
        <v>86</v>
      </c>
      <c r="AV642" s="13" t="s">
        <v>86</v>
      </c>
      <c r="AW642" s="13" t="s">
        <v>32</v>
      </c>
      <c r="AX642" s="13" t="s">
        <v>84</v>
      </c>
      <c r="AY642" s="254" t="s">
        <v>235</v>
      </c>
    </row>
    <row r="643" s="2" customFormat="1" ht="16.5" customHeight="1">
      <c r="A643" s="39"/>
      <c r="B643" s="40"/>
      <c r="C643" s="287" t="s">
        <v>1152</v>
      </c>
      <c r="D643" s="287" t="s">
        <v>518</v>
      </c>
      <c r="E643" s="288" t="s">
        <v>6933</v>
      </c>
      <c r="F643" s="289" t="s">
        <v>6934</v>
      </c>
      <c r="G643" s="290" t="s">
        <v>174</v>
      </c>
      <c r="H643" s="291">
        <v>41.399999999999999</v>
      </c>
      <c r="I643" s="292"/>
      <c r="J643" s="293">
        <f>ROUND(I643*H643,2)</f>
        <v>0</v>
      </c>
      <c r="K643" s="294"/>
      <c r="L643" s="295"/>
      <c r="M643" s="296" t="s">
        <v>1</v>
      </c>
      <c r="N643" s="297" t="s">
        <v>42</v>
      </c>
      <c r="O643" s="92"/>
      <c r="P643" s="239">
        <f>O643*H643</f>
        <v>0</v>
      </c>
      <c r="Q643" s="239">
        <v>0.001</v>
      </c>
      <c r="R643" s="239">
        <f>Q643*H643</f>
        <v>0.041399999999999999</v>
      </c>
      <c r="S643" s="239">
        <v>0</v>
      </c>
      <c r="T643" s="240">
        <f>S643*H643</f>
        <v>0</v>
      </c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R643" s="241" t="s">
        <v>421</v>
      </c>
      <c r="AT643" s="241" t="s">
        <v>518</v>
      </c>
      <c r="AU643" s="241" t="s">
        <v>86</v>
      </c>
      <c r="AY643" s="18" t="s">
        <v>235</v>
      </c>
      <c r="BE643" s="242">
        <f>IF(N643="základní",J643,0)</f>
        <v>0</v>
      </c>
      <c r="BF643" s="242">
        <f>IF(N643="snížená",J643,0)</f>
        <v>0</v>
      </c>
      <c r="BG643" s="242">
        <f>IF(N643="zákl. přenesená",J643,0)</f>
        <v>0</v>
      </c>
      <c r="BH643" s="242">
        <f>IF(N643="sníž. přenesená",J643,0)</f>
        <v>0</v>
      </c>
      <c r="BI643" s="242">
        <f>IF(N643="nulová",J643,0)</f>
        <v>0</v>
      </c>
      <c r="BJ643" s="18" t="s">
        <v>84</v>
      </c>
      <c r="BK643" s="242">
        <f>ROUND(I643*H643,2)</f>
        <v>0</v>
      </c>
      <c r="BL643" s="18" t="s">
        <v>325</v>
      </c>
      <c r="BM643" s="241" t="s">
        <v>6935</v>
      </c>
    </row>
    <row r="644" s="2" customFormat="1" ht="21.75" customHeight="1">
      <c r="A644" s="39"/>
      <c r="B644" s="40"/>
      <c r="C644" s="229" t="s">
        <v>1156</v>
      </c>
      <c r="D644" s="229" t="s">
        <v>237</v>
      </c>
      <c r="E644" s="230" t="s">
        <v>1229</v>
      </c>
      <c r="F644" s="231" t="s">
        <v>1230</v>
      </c>
      <c r="G644" s="232" t="s">
        <v>174</v>
      </c>
      <c r="H644" s="233">
        <v>10.800000000000001</v>
      </c>
      <c r="I644" s="234"/>
      <c r="J644" s="235">
        <f>ROUND(I644*H644,2)</f>
        <v>0</v>
      </c>
      <c r="K644" s="236"/>
      <c r="L644" s="45"/>
      <c r="M644" s="237" t="s">
        <v>1</v>
      </c>
      <c r="N644" s="238" t="s">
        <v>42</v>
      </c>
      <c r="O644" s="92"/>
      <c r="P644" s="239">
        <f>O644*H644</f>
        <v>0</v>
      </c>
      <c r="Q644" s="239">
        <v>5.0000000000000002E-05</v>
      </c>
      <c r="R644" s="239">
        <f>Q644*H644</f>
        <v>0.00054000000000000012</v>
      </c>
      <c r="S644" s="239">
        <v>0</v>
      </c>
      <c r="T644" s="240">
        <f>S644*H644</f>
        <v>0</v>
      </c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R644" s="241" t="s">
        <v>325</v>
      </c>
      <c r="AT644" s="241" t="s">
        <v>237</v>
      </c>
      <c r="AU644" s="241" t="s">
        <v>86</v>
      </c>
      <c r="AY644" s="18" t="s">
        <v>235</v>
      </c>
      <c r="BE644" s="242">
        <f>IF(N644="základní",J644,0)</f>
        <v>0</v>
      </c>
      <c r="BF644" s="242">
        <f>IF(N644="snížená",J644,0)</f>
        <v>0</v>
      </c>
      <c r="BG644" s="242">
        <f>IF(N644="zákl. přenesená",J644,0)</f>
        <v>0</v>
      </c>
      <c r="BH644" s="242">
        <f>IF(N644="sníž. přenesená",J644,0)</f>
        <v>0</v>
      </c>
      <c r="BI644" s="242">
        <f>IF(N644="nulová",J644,0)</f>
        <v>0</v>
      </c>
      <c r="BJ644" s="18" t="s">
        <v>84</v>
      </c>
      <c r="BK644" s="242">
        <f>ROUND(I644*H644,2)</f>
        <v>0</v>
      </c>
      <c r="BL644" s="18" t="s">
        <v>325</v>
      </c>
      <c r="BM644" s="241" t="s">
        <v>6936</v>
      </c>
    </row>
    <row r="645" s="15" customFormat="1">
      <c r="A645" s="15"/>
      <c r="B645" s="266"/>
      <c r="C645" s="267"/>
      <c r="D645" s="245" t="s">
        <v>243</v>
      </c>
      <c r="E645" s="268" t="s">
        <v>1</v>
      </c>
      <c r="F645" s="269" t="s">
        <v>1120</v>
      </c>
      <c r="G645" s="267"/>
      <c r="H645" s="268" t="s">
        <v>1</v>
      </c>
      <c r="I645" s="270"/>
      <c r="J645" s="267"/>
      <c r="K645" s="267"/>
      <c r="L645" s="271"/>
      <c r="M645" s="272"/>
      <c r="N645" s="273"/>
      <c r="O645" s="273"/>
      <c r="P645" s="273"/>
      <c r="Q645" s="273"/>
      <c r="R645" s="273"/>
      <c r="S645" s="273"/>
      <c r="T645" s="274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T645" s="275" t="s">
        <v>243</v>
      </c>
      <c r="AU645" s="275" t="s">
        <v>86</v>
      </c>
      <c r="AV645" s="15" t="s">
        <v>84</v>
      </c>
      <c r="AW645" s="15" t="s">
        <v>32</v>
      </c>
      <c r="AX645" s="15" t="s">
        <v>77</v>
      </c>
      <c r="AY645" s="275" t="s">
        <v>235</v>
      </c>
    </row>
    <row r="646" s="13" customFormat="1">
      <c r="A646" s="13"/>
      <c r="B646" s="243"/>
      <c r="C646" s="244"/>
      <c r="D646" s="245" t="s">
        <v>243</v>
      </c>
      <c r="E646" s="246" t="s">
        <v>1</v>
      </c>
      <c r="F646" s="247" t="s">
        <v>250</v>
      </c>
      <c r="G646" s="244"/>
      <c r="H646" s="248">
        <v>3</v>
      </c>
      <c r="I646" s="249"/>
      <c r="J646" s="244"/>
      <c r="K646" s="244"/>
      <c r="L646" s="250"/>
      <c r="M646" s="251"/>
      <c r="N646" s="252"/>
      <c r="O646" s="252"/>
      <c r="P646" s="252"/>
      <c r="Q646" s="252"/>
      <c r="R646" s="252"/>
      <c r="S646" s="252"/>
      <c r="T646" s="25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54" t="s">
        <v>243</v>
      </c>
      <c r="AU646" s="254" t="s">
        <v>86</v>
      </c>
      <c r="AV646" s="13" t="s">
        <v>86</v>
      </c>
      <c r="AW646" s="13" t="s">
        <v>32</v>
      </c>
      <c r="AX646" s="13" t="s">
        <v>77</v>
      </c>
      <c r="AY646" s="254" t="s">
        <v>235</v>
      </c>
    </row>
    <row r="647" s="15" customFormat="1">
      <c r="A647" s="15"/>
      <c r="B647" s="266"/>
      <c r="C647" s="267"/>
      <c r="D647" s="245" t="s">
        <v>243</v>
      </c>
      <c r="E647" s="268" t="s">
        <v>1</v>
      </c>
      <c r="F647" s="269" t="s">
        <v>420</v>
      </c>
      <c r="G647" s="267"/>
      <c r="H647" s="268" t="s">
        <v>1</v>
      </c>
      <c r="I647" s="270"/>
      <c r="J647" s="267"/>
      <c r="K647" s="267"/>
      <c r="L647" s="271"/>
      <c r="M647" s="272"/>
      <c r="N647" s="273"/>
      <c r="O647" s="273"/>
      <c r="P647" s="273"/>
      <c r="Q647" s="273"/>
      <c r="R647" s="273"/>
      <c r="S647" s="273"/>
      <c r="T647" s="274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T647" s="275" t="s">
        <v>243</v>
      </c>
      <c r="AU647" s="275" t="s">
        <v>86</v>
      </c>
      <c r="AV647" s="15" t="s">
        <v>84</v>
      </c>
      <c r="AW647" s="15" t="s">
        <v>32</v>
      </c>
      <c r="AX647" s="15" t="s">
        <v>77</v>
      </c>
      <c r="AY647" s="275" t="s">
        <v>235</v>
      </c>
    </row>
    <row r="648" s="13" customFormat="1">
      <c r="A648" s="13"/>
      <c r="B648" s="243"/>
      <c r="C648" s="244"/>
      <c r="D648" s="245" t="s">
        <v>243</v>
      </c>
      <c r="E648" s="246" t="s">
        <v>1</v>
      </c>
      <c r="F648" s="247" t="s">
        <v>6899</v>
      </c>
      <c r="G648" s="244"/>
      <c r="H648" s="248">
        <v>6</v>
      </c>
      <c r="I648" s="249"/>
      <c r="J648" s="244"/>
      <c r="K648" s="244"/>
      <c r="L648" s="250"/>
      <c r="M648" s="251"/>
      <c r="N648" s="252"/>
      <c r="O648" s="252"/>
      <c r="P648" s="252"/>
      <c r="Q648" s="252"/>
      <c r="R648" s="252"/>
      <c r="S648" s="252"/>
      <c r="T648" s="25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4" t="s">
        <v>243</v>
      </c>
      <c r="AU648" s="254" t="s">
        <v>86</v>
      </c>
      <c r="AV648" s="13" t="s">
        <v>86</v>
      </c>
      <c r="AW648" s="13" t="s">
        <v>32</v>
      </c>
      <c r="AX648" s="13" t="s">
        <v>77</v>
      </c>
      <c r="AY648" s="254" t="s">
        <v>235</v>
      </c>
    </row>
    <row r="649" s="15" customFormat="1">
      <c r="A649" s="15"/>
      <c r="B649" s="266"/>
      <c r="C649" s="267"/>
      <c r="D649" s="245" t="s">
        <v>243</v>
      </c>
      <c r="E649" s="268" t="s">
        <v>1</v>
      </c>
      <c r="F649" s="269" t="s">
        <v>413</v>
      </c>
      <c r="G649" s="267"/>
      <c r="H649" s="268" t="s">
        <v>1</v>
      </c>
      <c r="I649" s="270"/>
      <c r="J649" s="267"/>
      <c r="K649" s="267"/>
      <c r="L649" s="271"/>
      <c r="M649" s="272"/>
      <c r="N649" s="273"/>
      <c r="O649" s="273"/>
      <c r="P649" s="273"/>
      <c r="Q649" s="273"/>
      <c r="R649" s="273"/>
      <c r="S649" s="273"/>
      <c r="T649" s="274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T649" s="275" t="s">
        <v>243</v>
      </c>
      <c r="AU649" s="275" t="s">
        <v>86</v>
      </c>
      <c r="AV649" s="15" t="s">
        <v>84</v>
      </c>
      <c r="AW649" s="15" t="s">
        <v>32</v>
      </c>
      <c r="AX649" s="15" t="s">
        <v>77</v>
      </c>
      <c r="AY649" s="275" t="s">
        <v>235</v>
      </c>
    </row>
    <row r="650" s="13" customFormat="1">
      <c r="A650" s="13"/>
      <c r="B650" s="243"/>
      <c r="C650" s="244"/>
      <c r="D650" s="245" t="s">
        <v>243</v>
      </c>
      <c r="E650" s="246" t="s">
        <v>1</v>
      </c>
      <c r="F650" s="247" t="s">
        <v>6900</v>
      </c>
      <c r="G650" s="244"/>
      <c r="H650" s="248">
        <v>1.8</v>
      </c>
      <c r="I650" s="249"/>
      <c r="J650" s="244"/>
      <c r="K650" s="244"/>
      <c r="L650" s="250"/>
      <c r="M650" s="251"/>
      <c r="N650" s="252"/>
      <c r="O650" s="252"/>
      <c r="P650" s="252"/>
      <c r="Q650" s="252"/>
      <c r="R650" s="252"/>
      <c r="S650" s="252"/>
      <c r="T650" s="25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4" t="s">
        <v>243</v>
      </c>
      <c r="AU650" s="254" t="s">
        <v>86</v>
      </c>
      <c r="AV650" s="13" t="s">
        <v>86</v>
      </c>
      <c r="AW650" s="13" t="s">
        <v>32</v>
      </c>
      <c r="AX650" s="13" t="s">
        <v>77</v>
      </c>
      <c r="AY650" s="254" t="s">
        <v>235</v>
      </c>
    </row>
    <row r="651" s="14" customFormat="1">
      <c r="A651" s="14"/>
      <c r="B651" s="255"/>
      <c r="C651" s="256"/>
      <c r="D651" s="245" t="s">
        <v>243</v>
      </c>
      <c r="E651" s="257" t="s">
        <v>1</v>
      </c>
      <c r="F651" s="258" t="s">
        <v>245</v>
      </c>
      <c r="G651" s="256"/>
      <c r="H651" s="259">
        <v>10.800000000000001</v>
      </c>
      <c r="I651" s="260"/>
      <c r="J651" s="256"/>
      <c r="K651" s="256"/>
      <c r="L651" s="261"/>
      <c r="M651" s="262"/>
      <c r="N651" s="263"/>
      <c r="O651" s="263"/>
      <c r="P651" s="263"/>
      <c r="Q651" s="263"/>
      <c r="R651" s="263"/>
      <c r="S651" s="263"/>
      <c r="T651" s="26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65" t="s">
        <v>243</v>
      </c>
      <c r="AU651" s="265" t="s">
        <v>86</v>
      </c>
      <c r="AV651" s="14" t="s">
        <v>241</v>
      </c>
      <c r="AW651" s="14" t="s">
        <v>32</v>
      </c>
      <c r="AX651" s="14" t="s">
        <v>84</v>
      </c>
      <c r="AY651" s="265" t="s">
        <v>235</v>
      </c>
    </row>
    <row r="652" s="2" customFormat="1" ht="24.15" customHeight="1">
      <c r="A652" s="39"/>
      <c r="B652" s="40"/>
      <c r="C652" s="287" t="s">
        <v>1162</v>
      </c>
      <c r="D652" s="287" t="s">
        <v>518</v>
      </c>
      <c r="E652" s="288" t="s">
        <v>1233</v>
      </c>
      <c r="F652" s="289" t="s">
        <v>1234</v>
      </c>
      <c r="G652" s="290" t="s">
        <v>174</v>
      </c>
      <c r="H652" s="291">
        <v>11.880000000000001</v>
      </c>
      <c r="I652" s="292"/>
      <c r="J652" s="293">
        <f>ROUND(I652*H652,2)</f>
        <v>0</v>
      </c>
      <c r="K652" s="294"/>
      <c r="L652" s="295"/>
      <c r="M652" s="296" t="s">
        <v>1</v>
      </c>
      <c r="N652" s="297" t="s">
        <v>42</v>
      </c>
      <c r="O652" s="92"/>
      <c r="P652" s="239">
        <f>O652*H652</f>
        <v>0</v>
      </c>
      <c r="Q652" s="239">
        <v>8.0000000000000007E-05</v>
      </c>
      <c r="R652" s="239">
        <f>Q652*H652</f>
        <v>0.00095040000000000012</v>
      </c>
      <c r="S652" s="239">
        <v>0</v>
      </c>
      <c r="T652" s="240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41" t="s">
        <v>421</v>
      </c>
      <c r="AT652" s="241" t="s">
        <v>518</v>
      </c>
      <c r="AU652" s="241" t="s">
        <v>86</v>
      </c>
      <c r="AY652" s="18" t="s">
        <v>235</v>
      </c>
      <c r="BE652" s="242">
        <f>IF(N652="základní",J652,0)</f>
        <v>0</v>
      </c>
      <c r="BF652" s="242">
        <f>IF(N652="snížená",J652,0)</f>
        <v>0</v>
      </c>
      <c r="BG652" s="242">
        <f>IF(N652="zákl. přenesená",J652,0)</f>
        <v>0</v>
      </c>
      <c r="BH652" s="242">
        <f>IF(N652="sníž. přenesená",J652,0)</f>
        <v>0</v>
      </c>
      <c r="BI652" s="242">
        <f>IF(N652="nulová",J652,0)</f>
        <v>0</v>
      </c>
      <c r="BJ652" s="18" t="s">
        <v>84</v>
      </c>
      <c r="BK652" s="242">
        <f>ROUND(I652*H652,2)</f>
        <v>0</v>
      </c>
      <c r="BL652" s="18" t="s">
        <v>325</v>
      </c>
      <c r="BM652" s="241" t="s">
        <v>6937</v>
      </c>
    </row>
    <row r="653" s="13" customFormat="1">
      <c r="A653" s="13"/>
      <c r="B653" s="243"/>
      <c r="C653" s="244"/>
      <c r="D653" s="245" t="s">
        <v>243</v>
      </c>
      <c r="E653" s="244"/>
      <c r="F653" s="247" t="s">
        <v>6938</v>
      </c>
      <c r="G653" s="244"/>
      <c r="H653" s="248">
        <v>11.880000000000001</v>
      </c>
      <c r="I653" s="249"/>
      <c r="J653" s="244"/>
      <c r="K653" s="244"/>
      <c r="L653" s="250"/>
      <c r="M653" s="251"/>
      <c r="N653" s="252"/>
      <c r="O653" s="252"/>
      <c r="P653" s="252"/>
      <c r="Q653" s="252"/>
      <c r="R653" s="252"/>
      <c r="S653" s="252"/>
      <c r="T653" s="25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4" t="s">
        <v>243</v>
      </c>
      <c r="AU653" s="254" t="s">
        <v>86</v>
      </c>
      <c r="AV653" s="13" t="s">
        <v>86</v>
      </c>
      <c r="AW653" s="13" t="s">
        <v>4</v>
      </c>
      <c r="AX653" s="13" t="s">
        <v>84</v>
      </c>
      <c r="AY653" s="254" t="s">
        <v>235</v>
      </c>
    </row>
    <row r="654" s="2" customFormat="1" ht="21.75" customHeight="1">
      <c r="A654" s="39"/>
      <c r="B654" s="40"/>
      <c r="C654" s="229" t="s">
        <v>1167</v>
      </c>
      <c r="D654" s="229" t="s">
        <v>237</v>
      </c>
      <c r="E654" s="230" t="s">
        <v>1229</v>
      </c>
      <c r="F654" s="231" t="s">
        <v>1230</v>
      </c>
      <c r="G654" s="232" t="s">
        <v>174</v>
      </c>
      <c r="H654" s="233">
        <v>27</v>
      </c>
      <c r="I654" s="234"/>
      <c r="J654" s="235">
        <f>ROUND(I654*H654,2)</f>
        <v>0</v>
      </c>
      <c r="K654" s="236"/>
      <c r="L654" s="45"/>
      <c r="M654" s="237" t="s">
        <v>1</v>
      </c>
      <c r="N654" s="238" t="s">
        <v>42</v>
      </c>
      <c r="O654" s="92"/>
      <c r="P654" s="239">
        <f>O654*H654</f>
        <v>0</v>
      </c>
      <c r="Q654" s="239">
        <v>5.0000000000000002E-05</v>
      </c>
      <c r="R654" s="239">
        <f>Q654*H654</f>
        <v>0.0013500000000000001</v>
      </c>
      <c r="S654" s="239">
        <v>0</v>
      </c>
      <c r="T654" s="240">
        <f>S654*H654</f>
        <v>0</v>
      </c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R654" s="241" t="s">
        <v>325</v>
      </c>
      <c r="AT654" s="241" t="s">
        <v>237</v>
      </c>
      <c r="AU654" s="241" t="s">
        <v>86</v>
      </c>
      <c r="AY654" s="18" t="s">
        <v>235</v>
      </c>
      <c r="BE654" s="242">
        <f>IF(N654="základní",J654,0)</f>
        <v>0</v>
      </c>
      <c r="BF654" s="242">
        <f>IF(N654="snížená",J654,0)</f>
        <v>0</v>
      </c>
      <c r="BG654" s="242">
        <f>IF(N654="zákl. přenesená",J654,0)</f>
        <v>0</v>
      </c>
      <c r="BH654" s="242">
        <f>IF(N654="sníž. přenesená",J654,0)</f>
        <v>0</v>
      </c>
      <c r="BI654" s="242">
        <f>IF(N654="nulová",J654,0)</f>
        <v>0</v>
      </c>
      <c r="BJ654" s="18" t="s">
        <v>84</v>
      </c>
      <c r="BK654" s="242">
        <f>ROUND(I654*H654,2)</f>
        <v>0</v>
      </c>
      <c r="BL654" s="18" t="s">
        <v>325</v>
      </c>
      <c r="BM654" s="241" t="s">
        <v>6939</v>
      </c>
    </row>
    <row r="655" s="13" customFormat="1">
      <c r="A655" s="13"/>
      <c r="B655" s="243"/>
      <c r="C655" s="244"/>
      <c r="D655" s="245" t="s">
        <v>243</v>
      </c>
      <c r="E655" s="246" t="s">
        <v>1</v>
      </c>
      <c r="F655" s="247" t="s">
        <v>6905</v>
      </c>
      <c r="G655" s="244"/>
      <c r="H655" s="248">
        <v>27</v>
      </c>
      <c r="I655" s="249"/>
      <c r="J655" s="244"/>
      <c r="K655" s="244"/>
      <c r="L655" s="250"/>
      <c r="M655" s="251"/>
      <c r="N655" s="252"/>
      <c r="O655" s="252"/>
      <c r="P655" s="252"/>
      <c r="Q655" s="252"/>
      <c r="R655" s="252"/>
      <c r="S655" s="252"/>
      <c r="T655" s="25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4" t="s">
        <v>243</v>
      </c>
      <c r="AU655" s="254" t="s">
        <v>86</v>
      </c>
      <c r="AV655" s="13" t="s">
        <v>86</v>
      </c>
      <c r="AW655" s="13" t="s">
        <v>32</v>
      </c>
      <c r="AX655" s="13" t="s">
        <v>84</v>
      </c>
      <c r="AY655" s="254" t="s">
        <v>235</v>
      </c>
    </row>
    <row r="656" s="2" customFormat="1" ht="24.15" customHeight="1">
      <c r="A656" s="39"/>
      <c r="B656" s="40"/>
      <c r="C656" s="287" t="s">
        <v>1172</v>
      </c>
      <c r="D656" s="287" t="s">
        <v>518</v>
      </c>
      <c r="E656" s="288" t="s">
        <v>6940</v>
      </c>
      <c r="F656" s="289" t="s">
        <v>6941</v>
      </c>
      <c r="G656" s="290" t="s">
        <v>174</v>
      </c>
      <c r="H656" s="291">
        <v>29.699999999999999</v>
      </c>
      <c r="I656" s="292"/>
      <c r="J656" s="293">
        <f>ROUND(I656*H656,2)</f>
        <v>0</v>
      </c>
      <c r="K656" s="294"/>
      <c r="L656" s="295"/>
      <c r="M656" s="296" t="s">
        <v>1</v>
      </c>
      <c r="N656" s="297" t="s">
        <v>42</v>
      </c>
      <c r="O656" s="92"/>
      <c r="P656" s="239">
        <f>O656*H656</f>
        <v>0</v>
      </c>
      <c r="Q656" s="239">
        <v>5.0000000000000002E-05</v>
      </c>
      <c r="R656" s="239">
        <f>Q656*H656</f>
        <v>0.001485</v>
      </c>
      <c r="S656" s="239">
        <v>0</v>
      </c>
      <c r="T656" s="240">
        <f>S656*H656</f>
        <v>0</v>
      </c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R656" s="241" t="s">
        <v>421</v>
      </c>
      <c r="AT656" s="241" t="s">
        <v>518</v>
      </c>
      <c r="AU656" s="241" t="s">
        <v>86</v>
      </c>
      <c r="AY656" s="18" t="s">
        <v>235</v>
      </c>
      <c r="BE656" s="242">
        <f>IF(N656="základní",J656,0)</f>
        <v>0</v>
      </c>
      <c r="BF656" s="242">
        <f>IF(N656="snížená",J656,0)</f>
        <v>0</v>
      </c>
      <c r="BG656" s="242">
        <f>IF(N656="zákl. přenesená",J656,0)</f>
        <v>0</v>
      </c>
      <c r="BH656" s="242">
        <f>IF(N656="sníž. přenesená",J656,0)</f>
        <v>0</v>
      </c>
      <c r="BI656" s="242">
        <f>IF(N656="nulová",J656,0)</f>
        <v>0</v>
      </c>
      <c r="BJ656" s="18" t="s">
        <v>84</v>
      </c>
      <c r="BK656" s="242">
        <f>ROUND(I656*H656,2)</f>
        <v>0</v>
      </c>
      <c r="BL656" s="18" t="s">
        <v>325</v>
      </c>
      <c r="BM656" s="241" t="s">
        <v>6942</v>
      </c>
    </row>
    <row r="657" s="13" customFormat="1">
      <c r="A657" s="13"/>
      <c r="B657" s="243"/>
      <c r="C657" s="244"/>
      <c r="D657" s="245" t="s">
        <v>243</v>
      </c>
      <c r="E657" s="244"/>
      <c r="F657" s="247" t="s">
        <v>6943</v>
      </c>
      <c r="G657" s="244"/>
      <c r="H657" s="248">
        <v>29.699999999999999</v>
      </c>
      <c r="I657" s="249"/>
      <c r="J657" s="244"/>
      <c r="K657" s="244"/>
      <c r="L657" s="250"/>
      <c r="M657" s="251"/>
      <c r="N657" s="252"/>
      <c r="O657" s="252"/>
      <c r="P657" s="252"/>
      <c r="Q657" s="252"/>
      <c r="R657" s="252"/>
      <c r="S657" s="252"/>
      <c r="T657" s="25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4" t="s">
        <v>243</v>
      </c>
      <c r="AU657" s="254" t="s">
        <v>86</v>
      </c>
      <c r="AV657" s="13" t="s">
        <v>86</v>
      </c>
      <c r="AW657" s="13" t="s">
        <v>4</v>
      </c>
      <c r="AX657" s="13" t="s">
        <v>84</v>
      </c>
      <c r="AY657" s="254" t="s">
        <v>235</v>
      </c>
    </row>
    <row r="658" s="2" customFormat="1" ht="24.15" customHeight="1">
      <c r="A658" s="39"/>
      <c r="B658" s="40"/>
      <c r="C658" s="229" t="s">
        <v>1176</v>
      </c>
      <c r="D658" s="229" t="s">
        <v>237</v>
      </c>
      <c r="E658" s="230" t="s">
        <v>1238</v>
      </c>
      <c r="F658" s="231" t="s">
        <v>1239</v>
      </c>
      <c r="G658" s="232" t="s">
        <v>174</v>
      </c>
      <c r="H658" s="233">
        <v>30.600000000000001</v>
      </c>
      <c r="I658" s="234"/>
      <c r="J658" s="235">
        <f>ROUND(I658*H658,2)</f>
        <v>0</v>
      </c>
      <c r="K658" s="236"/>
      <c r="L658" s="45"/>
      <c r="M658" s="237" t="s">
        <v>1</v>
      </c>
      <c r="N658" s="238" t="s">
        <v>42</v>
      </c>
      <c r="O658" s="92"/>
      <c r="P658" s="239">
        <f>O658*H658</f>
        <v>0</v>
      </c>
      <c r="Q658" s="239">
        <v>3.0000000000000001E-05</v>
      </c>
      <c r="R658" s="239">
        <f>Q658*H658</f>
        <v>0.00091800000000000009</v>
      </c>
      <c r="S658" s="239">
        <v>0</v>
      </c>
      <c r="T658" s="240">
        <f>S658*H658</f>
        <v>0</v>
      </c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R658" s="241" t="s">
        <v>325</v>
      </c>
      <c r="AT658" s="241" t="s">
        <v>237</v>
      </c>
      <c r="AU658" s="241" t="s">
        <v>86</v>
      </c>
      <c r="AY658" s="18" t="s">
        <v>235</v>
      </c>
      <c r="BE658" s="242">
        <f>IF(N658="základní",J658,0)</f>
        <v>0</v>
      </c>
      <c r="BF658" s="242">
        <f>IF(N658="snížená",J658,0)</f>
        <v>0</v>
      </c>
      <c r="BG658" s="242">
        <f>IF(N658="zákl. přenesená",J658,0)</f>
        <v>0</v>
      </c>
      <c r="BH658" s="242">
        <f>IF(N658="sníž. přenesená",J658,0)</f>
        <v>0</v>
      </c>
      <c r="BI658" s="242">
        <f>IF(N658="nulová",J658,0)</f>
        <v>0</v>
      </c>
      <c r="BJ658" s="18" t="s">
        <v>84</v>
      </c>
      <c r="BK658" s="242">
        <f>ROUND(I658*H658,2)</f>
        <v>0</v>
      </c>
      <c r="BL658" s="18" t="s">
        <v>325</v>
      </c>
      <c r="BM658" s="241" t="s">
        <v>6944</v>
      </c>
    </row>
    <row r="659" s="15" customFormat="1">
      <c r="A659" s="15"/>
      <c r="B659" s="266"/>
      <c r="C659" s="267"/>
      <c r="D659" s="245" t="s">
        <v>243</v>
      </c>
      <c r="E659" s="268" t="s">
        <v>1</v>
      </c>
      <c r="F659" s="269" t="s">
        <v>1120</v>
      </c>
      <c r="G659" s="267"/>
      <c r="H659" s="268" t="s">
        <v>1</v>
      </c>
      <c r="I659" s="270"/>
      <c r="J659" s="267"/>
      <c r="K659" s="267"/>
      <c r="L659" s="271"/>
      <c r="M659" s="272"/>
      <c r="N659" s="273"/>
      <c r="O659" s="273"/>
      <c r="P659" s="273"/>
      <c r="Q659" s="273"/>
      <c r="R659" s="273"/>
      <c r="S659" s="273"/>
      <c r="T659" s="274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T659" s="275" t="s">
        <v>243</v>
      </c>
      <c r="AU659" s="275" t="s">
        <v>86</v>
      </c>
      <c r="AV659" s="15" t="s">
        <v>84</v>
      </c>
      <c r="AW659" s="15" t="s">
        <v>32</v>
      </c>
      <c r="AX659" s="15" t="s">
        <v>77</v>
      </c>
      <c r="AY659" s="275" t="s">
        <v>235</v>
      </c>
    </row>
    <row r="660" s="13" customFormat="1">
      <c r="A660" s="13"/>
      <c r="B660" s="243"/>
      <c r="C660" s="244"/>
      <c r="D660" s="245" t="s">
        <v>243</v>
      </c>
      <c r="E660" s="246" t="s">
        <v>1</v>
      </c>
      <c r="F660" s="247" t="s">
        <v>6945</v>
      </c>
      <c r="G660" s="244"/>
      <c r="H660" s="248">
        <v>5.4000000000000004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243</v>
      </c>
      <c r="AU660" s="254" t="s">
        <v>86</v>
      </c>
      <c r="AV660" s="13" t="s">
        <v>86</v>
      </c>
      <c r="AW660" s="13" t="s">
        <v>32</v>
      </c>
      <c r="AX660" s="13" t="s">
        <v>77</v>
      </c>
      <c r="AY660" s="254" t="s">
        <v>235</v>
      </c>
    </row>
    <row r="661" s="15" customFormat="1">
      <c r="A661" s="15"/>
      <c r="B661" s="266"/>
      <c r="C661" s="267"/>
      <c r="D661" s="245" t="s">
        <v>243</v>
      </c>
      <c r="E661" s="268" t="s">
        <v>1</v>
      </c>
      <c r="F661" s="269" t="s">
        <v>420</v>
      </c>
      <c r="G661" s="267"/>
      <c r="H661" s="268" t="s">
        <v>1</v>
      </c>
      <c r="I661" s="270"/>
      <c r="J661" s="267"/>
      <c r="K661" s="267"/>
      <c r="L661" s="271"/>
      <c r="M661" s="272"/>
      <c r="N661" s="273"/>
      <c r="O661" s="273"/>
      <c r="P661" s="273"/>
      <c r="Q661" s="273"/>
      <c r="R661" s="273"/>
      <c r="S661" s="273"/>
      <c r="T661" s="274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T661" s="275" t="s">
        <v>243</v>
      </c>
      <c r="AU661" s="275" t="s">
        <v>86</v>
      </c>
      <c r="AV661" s="15" t="s">
        <v>84</v>
      </c>
      <c r="AW661" s="15" t="s">
        <v>32</v>
      </c>
      <c r="AX661" s="15" t="s">
        <v>77</v>
      </c>
      <c r="AY661" s="275" t="s">
        <v>235</v>
      </c>
    </row>
    <row r="662" s="13" customFormat="1">
      <c r="A662" s="13"/>
      <c r="B662" s="243"/>
      <c r="C662" s="244"/>
      <c r="D662" s="245" t="s">
        <v>243</v>
      </c>
      <c r="E662" s="246" t="s">
        <v>1</v>
      </c>
      <c r="F662" s="247" t="s">
        <v>6946</v>
      </c>
      <c r="G662" s="244"/>
      <c r="H662" s="248">
        <v>18</v>
      </c>
      <c r="I662" s="249"/>
      <c r="J662" s="244"/>
      <c r="K662" s="244"/>
      <c r="L662" s="250"/>
      <c r="M662" s="251"/>
      <c r="N662" s="252"/>
      <c r="O662" s="252"/>
      <c r="P662" s="252"/>
      <c r="Q662" s="252"/>
      <c r="R662" s="252"/>
      <c r="S662" s="252"/>
      <c r="T662" s="25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4" t="s">
        <v>243</v>
      </c>
      <c r="AU662" s="254" t="s">
        <v>86</v>
      </c>
      <c r="AV662" s="13" t="s">
        <v>86</v>
      </c>
      <c r="AW662" s="13" t="s">
        <v>32</v>
      </c>
      <c r="AX662" s="13" t="s">
        <v>77</v>
      </c>
      <c r="AY662" s="254" t="s">
        <v>235</v>
      </c>
    </row>
    <row r="663" s="15" customFormat="1">
      <c r="A663" s="15"/>
      <c r="B663" s="266"/>
      <c r="C663" s="267"/>
      <c r="D663" s="245" t="s">
        <v>243</v>
      </c>
      <c r="E663" s="268" t="s">
        <v>1</v>
      </c>
      <c r="F663" s="269" t="s">
        <v>413</v>
      </c>
      <c r="G663" s="267"/>
      <c r="H663" s="268" t="s">
        <v>1</v>
      </c>
      <c r="I663" s="270"/>
      <c r="J663" s="267"/>
      <c r="K663" s="267"/>
      <c r="L663" s="271"/>
      <c r="M663" s="272"/>
      <c r="N663" s="273"/>
      <c r="O663" s="273"/>
      <c r="P663" s="273"/>
      <c r="Q663" s="273"/>
      <c r="R663" s="273"/>
      <c r="S663" s="273"/>
      <c r="T663" s="274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T663" s="275" t="s">
        <v>243</v>
      </c>
      <c r="AU663" s="275" t="s">
        <v>86</v>
      </c>
      <c r="AV663" s="15" t="s">
        <v>84</v>
      </c>
      <c r="AW663" s="15" t="s">
        <v>32</v>
      </c>
      <c r="AX663" s="15" t="s">
        <v>77</v>
      </c>
      <c r="AY663" s="275" t="s">
        <v>235</v>
      </c>
    </row>
    <row r="664" s="13" customFormat="1">
      <c r="A664" s="13"/>
      <c r="B664" s="243"/>
      <c r="C664" s="244"/>
      <c r="D664" s="245" t="s">
        <v>243</v>
      </c>
      <c r="E664" s="246" t="s">
        <v>1</v>
      </c>
      <c r="F664" s="247" t="s">
        <v>6947</v>
      </c>
      <c r="G664" s="244"/>
      <c r="H664" s="248">
        <v>7.2000000000000002</v>
      </c>
      <c r="I664" s="249"/>
      <c r="J664" s="244"/>
      <c r="K664" s="244"/>
      <c r="L664" s="250"/>
      <c r="M664" s="251"/>
      <c r="N664" s="252"/>
      <c r="O664" s="252"/>
      <c r="P664" s="252"/>
      <c r="Q664" s="252"/>
      <c r="R664" s="252"/>
      <c r="S664" s="252"/>
      <c r="T664" s="25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4" t="s">
        <v>243</v>
      </c>
      <c r="AU664" s="254" t="s">
        <v>86</v>
      </c>
      <c r="AV664" s="13" t="s">
        <v>86</v>
      </c>
      <c r="AW664" s="13" t="s">
        <v>32</v>
      </c>
      <c r="AX664" s="13" t="s">
        <v>77</v>
      </c>
      <c r="AY664" s="254" t="s">
        <v>235</v>
      </c>
    </row>
    <row r="665" s="14" customFormat="1">
      <c r="A665" s="14"/>
      <c r="B665" s="255"/>
      <c r="C665" s="256"/>
      <c r="D665" s="245" t="s">
        <v>243</v>
      </c>
      <c r="E665" s="257" t="s">
        <v>1</v>
      </c>
      <c r="F665" s="258" t="s">
        <v>245</v>
      </c>
      <c r="G665" s="256"/>
      <c r="H665" s="259">
        <v>30.600000000000001</v>
      </c>
      <c r="I665" s="260"/>
      <c r="J665" s="256"/>
      <c r="K665" s="256"/>
      <c r="L665" s="261"/>
      <c r="M665" s="262"/>
      <c r="N665" s="263"/>
      <c r="O665" s="263"/>
      <c r="P665" s="263"/>
      <c r="Q665" s="263"/>
      <c r="R665" s="263"/>
      <c r="S665" s="263"/>
      <c r="T665" s="26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65" t="s">
        <v>243</v>
      </c>
      <c r="AU665" s="265" t="s">
        <v>86</v>
      </c>
      <c r="AV665" s="14" t="s">
        <v>241</v>
      </c>
      <c r="AW665" s="14" t="s">
        <v>32</v>
      </c>
      <c r="AX665" s="14" t="s">
        <v>84</v>
      </c>
      <c r="AY665" s="265" t="s">
        <v>235</v>
      </c>
    </row>
    <row r="666" s="2" customFormat="1" ht="33" customHeight="1">
      <c r="A666" s="39"/>
      <c r="B666" s="40"/>
      <c r="C666" s="287" t="s">
        <v>1180</v>
      </c>
      <c r="D666" s="287" t="s">
        <v>518</v>
      </c>
      <c r="E666" s="288" t="s">
        <v>1244</v>
      </c>
      <c r="F666" s="289" t="s">
        <v>1245</v>
      </c>
      <c r="G666" s="290" t="s">
        <v>174</v>
      </c>
      <c r="H666" s="291">
        <v>33.659999999999997</v>
      </c>
      <c r="I666" s="292"/>
      <c r="J666" s="293">
        <f>ROUND(I666*H666,2)</f>
        <v>0</v>
      </c>
      <c r="K666" s="294"/>
      <c r="L666" s="295"/>
      <c r="M666" s="296" t="s">
        <v>1</v>
      </c>
      <c r="N666" s="297" t="s">
        <v>42</v>
      </c>
      <c r="O666" s="92"/>
      <c r="P666" s="239">
        <f>O666*H666</f>
        <v>0</v>
      </c>
      <c r="Q666" s="239">
        <v>4.0000000000000003E-05</v>
      </c>
      <c r="R666" s="239">
        <f>Q666*H666</f>
        <v>0.0013464</v>
      </c>
      <c r="S666" s="239">
        <v>0</v>
      </c>
      <c r="T666" s="240">
        <f>S666*H666</f>
        <v>0</v>
      </c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R666" s="241" t="s">
        <v>421</v>
      </c>
      <c r="AT666" s="241" t="s">
        <v>518</v>
      </c>
      <c r="AU666" s="241" t="s">
        <v>86</v>
      </c>
      <c r="AY666" s="18" t="s">
        <v>235</v>
      </c>
      <c r="BE666" s="242">
        <f>IF(N666="základní",J666,0)</f>
        <v>0</v>
      </c>
      <c r="BF666" s="242">
        <f>IF(N666="snížená",J666,0)</f>
        <v>0</v>
      </c>
      <c r="BG666" s="242">
        <f>IF(N666="zákl. přenesená",J666,0)</f>
        <v>0</v>
      </c>
      <c r="BH666" s="242">
        <f>IF(N666="sníž. přenesená",J666,0)</f>
        <v>0</v>
      </c>
      <c r="BI666" s="242">
        <f>IF(N666="nulová",J666,0)</f>
        <v>0</v>
      </c>
      <c r="BJ666" s="18" t="s">
        <v>84</v>
      </c>
      <c r="BK666" s="242">
        <f>ROUND(I666*H666,2)</f>
        <v>0</v>
      </c>
      <c r="BL666" s="18" t="s">
        <v>325</v>
      </c>
      <c r="BM666" s="241" t="s">
        <v>6948</v>
      </c>
    </row>
    <row r="667" s="13" customFormat="1">
      <c r="A667" s="13"/>
      <c r="B667" s="243"/>
      <c r="C667" s="244"/>
      <c r="D667" s="245" t="s">
        <v>243</v>
      </c>
      <c r="E667" s="244"/>
      <c r="F667" s="247" t="s">
        <v>6949</v>
      </c>
      <c r="G667" s="244"/>
      <c r="H667" s="248">
        <v>33.659999999999997</v>
      </c>
      <c r="I667" s="249"/>
      <c r="J667" s="244"/>
      <c r="K667" s="244"/>
      <c r="L667" s="250"/>
      <c r="M667" s="251"/>
      <c r="N667" s="252"/>
      <c r="O667" s="252"/>
      <c r="P667" s="252"/>
      <c r="Q667" s="252"/>
      <c r="R667" s="252"/>
      <c r="S667" s="252"/>
      <c r="T667" s="25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4" t="s">
        <v>243</v>
      </c>
      <c r="AU667" s="254" t="s">
        <v>86</v>
      </c>
      <c r="AV667" s="13" t="s">
        <v>86</v>
      </c>
      <c r="AW667" s="13" t="s">
        <v>4</v>
      </c>
      <c r="AX667" s="13" t="s">
        <v>84</v>
      </c>
      <c r="AY667" s="254" t="s">
        <v>235</v>
      </c>
    </row>
    <row r="668" s="2" customFormat="1" ht="24.15" customHeight="1">
      <c r="A668" s="39"/>
      <c r="B668" s="40"/>
      <c r="C668" s="229" t="s">
        <v>1185</v>
      </c>
      <c r="D668" s="229" t="s">
        <v>237</v>
      </c>
      <c r="E668" s="230" t="s">
        <v>1238</v>
      </c>
      <c r="F668" s="231" t="s">
        <v>1239</v>
      </c>
      <c r="G668" s="232" t="s">
        <v>174</v>
      </c>
      <c r="H668" s="233">
        <v>109.8</v>
      </c>
      <c r="I668" s="234"/>
      <c r="J668" s="235">
        <f>ROUND(I668*H668,2)</f>
        <v>0</v>
      </c>
      <c r="K668" s="236"/>
      <c r="L668" s="45"/>
      <c r="M668" s="237" t="s">
        <v>1</v>
      </c>
      <c r="N668" s="238" t="s">
        <v>42</v>
      </c>
      <c r="O668" s="92"/>
      <c r="P668" s="239">
        <f>O668*H668</f>
        <v>0</v>
      </c>
      <c r="Q668" s="239">
        <v>3.0000000000000001E-05</v>
      </c>
      <c r="R668" s="239">
        <f>Q668*H668</f>
        <v>0.0032940000000000001</v>
      </c>
      <c r="S668" s="239">
        <v>0</v>
      </c>
      <c r="T668" s="240">
        <f>S668*H668</f>
        <v>0</v>
      </c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R668" s="241" t="s">
        <v>325</v>
      </c>
      <c r="AT668" s="241" t="s">
        <v>237</v>
      </c>
      <c r="AU668" s="241" t="s">
        <v>86</v>
      </c>
      <c r="AY668" s="18" t="s">
        <v>235</v>
      </c>
      <c r="BE668" s="242">
        <f>IF(N668="základní",J668,0)</f>
        <v>0</v>
      </c>
      <c r="BF668" s="242">
        <f>IF(N668="snížená",J668,0)</f>
        <v>0</v>
      </c>
      <c r="BG668" s="242">
        <f>IF(N668="zákl. přenesená",J668,0)</f>
        <v>0</v>
      </c>
      <c r="BH668" s="242">
        <f>IF(N668="sníž. přenesená",J668,0)</f>
        <v>0</v>
      </c>
      <c r="BI668" s="242">
        <f>IF(N668="nulová",J668,0)</f>
        <v>0</v>
      </c>
      <c r="BJ668" s="18" t="s">
        <v>84</v>
      </c>
      <c r="BK668" s="242">
        <f>ROUND(I668*H668,2)</f>
        <v>0</v>
      </c>
      <c r="BL668" s="18" t="s">
        <v>325</v>
      </c>
      <c r="BM668" s="241" t="s">
        <v>6950</v>
      </c>
    </row>
    <row r="669" s="13" customFormat="1">
      <c r="A669" s="13"/>
      <c r="B669" s="243"/>
      <c r="C669" s="244"/>
      <c r="D669" s="245" t="s">
        <v>243</v>
      </c>
      <c r="E669" s="246" t="s">
        <v>1</v>
      </c>
      <c r="F669" s="247" t="s">
        <v>6951</v>
      </c>
      <c r="G669" s="244"/>
      <c r="H669" s="248">
        <v>109.8</v>
      </c>
      <c r="I669" s="249"/>
      <c r="J669" s="244"/>
      <c r="K669" s="244"/>
      <c r="L669" s="250"/>
      <c r="M669" s="251"/>
      <c r="N669" s="252"/>
      <c r="O669" s="252"/>
      <c r="P669" s="252"/>
      <c r="Q669" s="252"/>
      <c r="R669" s="252"/>
      <c r="S669" s="252"/>
      <c r="T669" s="25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4" t="s">
        <v>243</v>
      </c>
      <c r="AU669" s="254" t="s">
        <v>86</v>
      </c>
      <c r="AV669" s="13" t="s">
        <v>86</v>
      </c>
      <c r="AW669" s="13" t="s">
        <v>32</v>
      </c>
      <c r="AX669" s="13" t="s">
        <v>84</v>
      </c>
      <c r="AY669" s="254" t="s">
        <v>235</v>
      </c>
    </row>
    <row r="670" s="2" customFormat="1" ht="33" customHeight="1">
      <c r="A670" s="39"/>
      <c r="B670" s="40"/>
      <c r="C670" s="287" t="s">
        <v>1191</v>
      </c>
      <c r="D670" s="287" t="s">
        <v>518</v>
      </c>
      <c r="E670" s="288" t="s">
        <v>1244</v>
      </c>
      <c r="F670" s="289" t="s">
        <v>1245</v>
      </c>
      <c r="G670" s="290" t="s">
        <v>174</v>
      </c>
      <c r="H670" s="291">
        <v>120.78</v>
      </c>
      <c r="I670" s="292"/>
      <c r="J670" s="293">
        <f>ROUND(I670*H670,2)</f>
        <v>0</v>
      </c>
      <c r="K670" s="294"/>
      <c r="L670" s="295"/>
      <c r="M670" s="296" t="s">
        <v>1</v>
      </c>
      <c r="N670" s="297" t="s">
        <v>42</v>
      </c>
      <c r="O670" s="92"/>
      <c r="P670" s="239">
        <f>O670*H670</f>
        <v>0</v>
      </c>
      <c r="Q670" s="239">
        <v>4.0000000000000003E-05</v>
      </c>
      <c r="R670" s="239">
        <f>Q670*H670</f>
        <v>0.0048312000000000008</v>
      </c>
      <c r="S670" s="239">
        <v>0</v>
      </c>
      <c r="T670" s="240">
        <f>S670*H670</f>
        <v>0</v>
      </c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R670" s="241" t="s">
        <v>421</v>
      </c>
      <c r="AT670" s="241" t="s">
        <v>518</v>
      </c>
      <c r="AU670" s="241" t="s">
        <v>86</v>
      </c>
      <c r="AY670" s="18" t="s">
        <v>235</v>
      </c>
      <c r="BE670" s="242">
        <f>IF(N670="základní",J670,0)</f>
        <v>0</v>
      </c>
      <c r="BF670" s="242">
        <f>IF(N670="snížená",J670,0)</f>
        <v>0</v>
      </c>
      <c r="BG670" s="242">
        <f>IF(N670="zákl. přenesená",J670,0)</f>
        <v>0</v>
      </c>
      <c r="BH670" s="242">
        <f>IF(N670="sníž. přenesená",J670,0)</f>
        <v>0</v>
      </c>
      <c r="BI670" s="242">
        <f>IF(N670="nulová",J670,0)</f>
        <v>0</v>
      </c>
      <c r="BJ670" s="18" t="s">
        <v>84</v>
      </c>
      <c r="BK670" s="242">
        <f>ROUND(I670*H670,2)</f>
        <v>0</v>
      </c>
      <c r="BL670" s="18" t="s">
        <v>325</v>
      </c>
      <c r="BM670" s="241" t="s">
        <v>6952</v>
      </c>
    </row>
    <row r="671" s="13" customFormat="1">
      <c r="A671" s="13"/>
      <c r="B671" s="243"/>
      <c r="C671" s="244"/>
      <c r="D671" s="245" t="s">
        <v>243</v>
      </c>
      <c r="E671" s="244"/>
      <c r="F671" s="247" t="s">
        <v>6953</v>
      </c>
      <c r="G671" s="244"/>
      <c r="H671" s="248">
        <v>120.78</v>
      </c>
      <c r="I671" s="249"/>
      <c r="J671" s="244"/>
      <c r="K671" s="244"/>
      <c r="L671" s="250"/>
      <c r="M671" s="251"/>
      <c r="N671" s="252"/>
      <c r="O671" s="252"/>
      <c r="P671" s="252"/>
      <c r="Q671" s="252"/>
      <c r="R671" s="252"/>
      <c r="S671" s="252"/>
      <c r="T671" s="25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4" t="s">
        <v>243</v>
      </c>
      <c r="AU671" s="254" t="s">
        <v>86</v>
      </c>
      <c r="AV671" s="13" t="s">
        <v>86</v>
      </c>
      <c r="AW671" s="13" t="s">
        <v>4</v>
      </c>
      <c r="AX671" s="13" t="s">
        <v>84</v>
      </c>
      <c r="AY671" s="254" t="s">
        <v>235</v>
      </c>
    </row>
    <row r="672" s="2" customFormat="1" ht="24.15" customHeight="1">
      <c r="A672" s="39"/>
      <c r="B672" s="40"/>
      <c r="C672" s="229" t="s">
        <v>1197</v>
      </c>
      <c r="D672" s="229" t="s">
        <v>237</v>
      </c>
      <c r="E672" s="230" t="s">
        <v>1249</v>
      </c>
      <c r="F672" s="231" t="s">
        <v>1250</v>
      </c>
      <c r="G672" s="232" t="s">
        <v>240</v>
      </c>
      <c r="H672" s="233">
        <v>7</v>
      </c>
      <c r="I672" s="234"/>
      <c r="J672" s="235">
        <f>ROUND(I672*H672,2)</f>
        <v>0</v>
      </c>
      <c r="K672" s="236"/>
      <c r="L672" s="45"/>
      <c r="M672" s="237" t="s">
        <v>1</v>
      </c>
      <c r="N672" s="238" t="s">
        <v>42</v>
      </c>
      <c r="O672" s="92"/>
      <c r="P672" s="239">
        <f>O672*H672</f>
        <v>0</v>
      </c>
      <c r="Q672" s="239">
        <v>0</v>
      </c>
      <c r="R672" s="239">
        <f>Q672*H672</f>
        <v>0</v>
      </c>
      <c r="S672" s="239">
        <v>0</v>
      </c>
      <c r="T672" s="240">
        <f>S672*H672</f>
        <v>0</v>
      </c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R672" s="241" t="s">
        <v>325</v>
      </c>
      <c r="AT672" s="241" t="s">
        <v>237</v>
      </c>
      <c r="AU672" s="241" t="s">
        <v>86</v>
      </c>
      <c r="AY672" s="18" t="s">
        <v>235</v>
      </c>
      <c r="BE672" s="242">
        <f>IF(N672="základní",J672,0)</f>
        <v>0</v>
      </c>
      <c r="BF672" s="242">
        <f>IF(N672="snížená",J672,0)</f>
        <v>0</v>
      </c>
      <c r="BG672" s="242">
        <f>IF(N672="zákl. přenesená",J672,0)</f>
        <v>0</v>
      </c>
      <c r="BH672" s="242">
        <f>IF(N672="sníž. přenesená",J672,0)</f>
        <v>0</v>
      </c>
      <c r="BI672" s="242">
        <f>IF(N672="nulová",J672,0)</f>
        <v>0</v>
      </c>
      <c r="BJ672" s="18" t="s">
        <v>84</v>
      </c>
      <c r="BK672" s="242">
        <f>ROUND(I672*H672,2)</f>
        <v>0</v>
      </c>
      <c r="BL672" s="18" t="s">
        <v>325</v>
      </c>
      <c r="BM672" s="241" t="s">
        <v>6954</v>
      </c>
    </row>
    <row r="673" s="15" customFormat="1">
      <c r="A673" s="15"/>
      <c r="B673" s="266"/>
      <c r="C673" s="267"/>
      <c r="D673" s="245" t="s">
        <v>243</v>
      </c>
      <c r="E673" s="268" t="s">
        <v>1</v>
      </c>
      <c r="F673" s="269" t="s">
        <v>609</v>
      </c>
      <c r="G673" s="267"/>
      <c r="H673" s="268" t="s">
        <v>1</v>
      </c>
      <c r="I673" s="270"/>
      <c r="J673" s="267"/>
      <c r="K673" s="267"/>
      <c r="L673" s="271"/>
      <c r="M673" s="272"/>
      <c r="N673" s="273"/>
      <c r="O673" s="273"/>
      <c r="P673" s="273"/>
      <c r="Q673" s="273"/>
      <c r="R673" s="273"/>
      <c r="S673" s="273"/>
      <c r="T673" s="274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T673" s="275" t="s">
        <v>243</v>
      </c>
      <c r="AU673" s="275" t="s">
        <v>86</v>
      </c>
      <c r="AV673" s="15" t="s">
        <v>84</v>
      </c>
      <c r="AW673" s="15" t="s">
        <v>32</v>
      </c>
      <c r="AX673" s="15" t="s">
        <v>77</v>
      </c>
      <c r="AY673" s="275" t="s">
        <v>235</v>
      </c>
    </row>
    <row r="674" s="13" customFormat="1">
      <c r="A674" s="13"/>
      <c r="B674" s="243"/>
      <c r="C674" s="244"/>
      <c r="D674" s="245" t="s">
        <v>243</v>
      </c>
      <c r="E674" s="246" t="s">
        <v>1</v>
      </c>
      <c r="F674" s="247" t="s">
        <v>84</v>
      </c>
      <c r="G674" s="244"/>
      <c r="H674" s="248">
        <v>1</v>
      </c>
      <c r="I674" s="249"/>
      <c r="J674" s="244"/>
      <c r="K674" s="244"/>
      <c r="L674" s="250"/>
      <c r="M674" s="251"/>
      <c r="N674" s="252"/>
      <c r="O674" s="252"/>
      <c r="P674" s="252"/>
      <c r="Q674" s="252"/>
      <c r="R674" s="252"/>
      <c r="S674" s="252"/>
      <c r="T674" s="25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4" t="s">
        <v>243</v>
      </c>
      <c r="AU674" s="254" t="s">
        <v>86</v>
      </c>
      <c r="AV674" s="13" t="s">
        <v>86</v>
      </c>
      <c r="AW674" s="13" t="s">
        <v>32</v>
      </c>
      <c r="AX674" s="13" t="s">
        <v>77</v>
      </c>
      <c r="AY674" s="254" t="s">
        <v>235</v>
      </c>
    </row>
    <row r="675" s="15" customFormat="1">
      <c r="A675" s="15"/>
      <c r="B675" s="266"/>
      <c r="C675" s="267"/>
      <c r="D675" s="245" t="s">
        <v>243</v>
      </c>
      <c r="E675" s="268" t="s">
        <v>1</v>
      </c>
      <c r="F675" s="269" t="s">
        <v>613</v>
      </c>
      <c r="G675" s="267"/>
      <c r="H675" s="268" t="s">
        <v>1</v>
      </c>
      <c r="I675" s="270"/>
      <c r="J675" s="267"/>
      <c r="K675" s="267"/>
      <c r="L675" s="271"/>
      <c r="M675" s="272"/>
      <c r="N675" s="273"/>
      <c r="O675" s="273"/>
      <c r="P675" s="273"/>
      <c r="Q675" s="273"/>
      <c r="R675" s="273"/>
      <c r="S675" s="273"/>
      <c r="T675" s="274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75" t="s">
        <v>243</v>
      </c>
      <c r="AU675" s="275" t="s">
        <v>86</v>
      </c>
      <c r="AV675" s="15" t="s">
        <v>84</v>
      </c>
      <c r="AW675" s="15" t="s">
        <v>32</v>
      </c>
      <c r="AX675" s="15" t="s">
        <v>77</v>
      </c>
      <c r="AY675" s="275" t="s">
        <v>235</v>
      </c>
    </row>
    <row r="676" s="13" customFormat="1">
      <c r="A676" s="13"/>
      <c r="B676" s="243"/>
      <c r="C676" s="244"/>
      <c r="D676" s="245" t="s">
        <v>243</v>
      </c>
      <c r="E676" s="246" t="s">
        <v>1</v>
      </c>
      <c r="F676" s="247" t="s">
        <v>84</v>
      </c>
      <c r="G676" s="244"/>
      <c r="H676" s="248">
        <v>1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243</v>
      </c>
      <c r="AU676" s="254" t="s">
        <v>86</v>
      </c>
      <c r="AV676" s="13" t="s">
        <v>86</v>
      </c>
      <c r="AW676" s="13" t="s">
        <v>32</v>
      </c>
      <c r="AX676" s="13" t="s">
        <v>77</v>
      </c>
      <c r="AY676" s="254" t="s">
        <v>235</v>
      </c>
    </row>
    <row r="677" s="15" customFormat="1">
      <c r="A677" s="15"/>
      <c r="B677" s="266"/>
      <c r="C677" s="267"/>
      <c r="D677" s="245" t="s">
        <v>243</v>
      </c>
      <c r="E677" s="268" t="s">
        <v>1</v>
      </c>
      <c r="F677" s="269" t="s">
        <v>614</v>
      </c>
      <c r="G677" s="267"/>
      <c r="H677" s="268" t="s">
        <v>1</v>
      </c>
      <c r="I677" s="270"/>
      <c r="J677" s="267"/>
      <c r="K677" s="267"/>
      <c r="L677" s="271"/>
      <c r="M677" s="272"/>
      <c r="N677" s="273"/>
      <c r="O677" s="273"/>
      <c r="P677" s="273"/>
      <c r="Q677" s="273"/>
      <c r="R677" s="273"/>
      <c r="S677" s="273"/>
      <c r="T677" s="274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T677" s="275" t="s">
        <v>243</v>
      </c>
      <c r="AU677" s="275" t="s">
        <v>86</v>
      </c>
      <c r="AV677" s="15" t="s">
        <v>84</v>
      </c>
      <c r="AW677" s="15" t="s">
        <v>32</v>
      </c>
      <c r="AX677" s="15" t="s">
        <v>77</v>
      </c>
      <c r="AY677" s="275" t="s">
        <v>235</v>
      </c>
    </row>
    <row r="678" s="13" customFormat="1">
      <c r="A678" s="13"/>
      <c r="B678" s="243"/>
      <c r="C678" s="244"/>
      <c r="D678" s="245" t="s">
        <v>243</v>
      </c>
      <c r="E678" s="246" t="s">
        <v>1</v>
      </c>
      <c r="F678" s="247" t="s">
        <v>84</v>
      </c>
      <c r="G678" s="244"/>
      <c r="H678" s="248">
        <v>1</v>
      </c>
      <c r="I678" s="249"/>
      <c r="J678" s="244"/>
      <c r="K678" s="244"/>
      <c r="L678" s="250"/>
      <c r="M678" s="251"/>
      <c r="N678" s="252"/>
      <c r="O678" s="252"/>
      <c r="P678" s="252"/>
      <c r="Q678" s="252"/>
      <c r="R678" s="252"/>
      <c r="S678" s="252"/>
      <c r="T678" s="25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4" t="s">
        <v>243</v>
      </c>
      <c r="AU678" s="254" t="s">
        <v>86</v>
      </c>
      <c r="AV678" s="13" t="s">
        <v>86</v>
      </c>
      <c r="AW678" s="13" t="s">
        <v>32</v>
      </c>
      <c r="AX678" s="13" t="s">
        <v>77</v>
      </c>
      <c r="AY678" s="254" t="s">
        <v>235</v>
      </c>
    </row>
    <row r="679" s="15" customFormat="1">
      <c r="A679" s="15"/>
      <c r="B679" s="266"/>
      <c r="C679" s="267"/>
      <c r="D679" s="245" t="s">
        <v>243</v>
      </c>
      <c r="E679" s="268" t="s">
        <v>1</v>
      </c>
      <c r="F679" s="269" t="s">
        <v>615</v>
      </c>
      <c r="G679" s="267"/>
      <c r="H679" s="268" t="s">
        <v>1</v>
      </c>
      <c r="I679" s="270"/>
      <c r="J679" s="267"/>
      <c r="K679" s="267"/>
      <c r="L679" s="271"/>
      <c r="M679" s="272"/>
      <c r="N679" s="273"/>
      <c r="O679" s="273"/>
      <c r="P679" s="273"/>
      <c r="Q679" s="273"/>
      <c r="R679" s="273"/>
      <c r="S679" s="273"/>
      <c r="T679" s="274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T679" s="275" t="s">
        <v>243</v>
      </c>
      <c r="AU679" s="275" t="s">
        <v>86</v>
      </c>
      <c r="AV679" s="15" t="s">
        <v>84</v>
      </c>
      <c r="AW679" s="15" t="s">
        <v>32</v>
      </c>
      <c r="AX679" s="15" t="s">
        <v>77</v>
      </c>
      <c r="AY679" s="275" t="s">
        <v>235</v>
      </c>
    </row>
    <row r="680" s="13" customFormat="1">
      <c r="A680" s="13"/>
      <c r="B680" s="243"/>
      <c r="C680" s="244"/>
      <c r="D680" s="245" t="s">
        <v>243</v>
      </c>
      <c r="E680" s="246" t="s">
        <v>1</v>
      </c>
      <c r="F680" s="247" t="s">
        <v>84</v>
      </c>
      <c r="G680" s="244"/>
      <c r="H680" s="248">
        <v>1</v>
      </c>
      <c r="I680" s="249"/>
      <c r="J680" s="244"/>
      <c r="K680" s="244"/>
      <c r="L680" s="250"/>
      <c r="M680" s="251"/>
      <c r="N680" s="252"/>
      <c r="O680" s="252"/>
      <c r="P680" s="252"/>
      <c r="Q680" s="252"/>
      <c r="R680" s="252"/>
      <c r="S680" s="252"/>
      <c r="T680" s="25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54" t="s">
        <v>243</v>
      </c>
      <c r="AU680" s="254" t="s">
        <v>86</v>
      </c>
      <c r="AV680" s="13" t="s">
        <v>86</v>
      </c>
      <c r="AW680" s="13" t="s">
        <v>32</v>
      </c>
      <c r="AX680" s="13" t="s">
        <v>77</v>
      </c>
      <c r="AY680" s="254" t="s">
        <v>235</v>
      </c>
    </row>
    <row r="681" s="15" customFormat="1">
      <c r="A681" s="15"/>
      <c r="B681" s="266"/>
      <c r="C681" s="267"/>
      <c r="D681" s="245" t="s">
        <v>243</v>
      </c>
      <c r="E681" s="268" t="s">
        <v>1</v>
      </c>
      <c r="F681" s="269" t="s">
        <v>6566</v>
      </c>
      <c r="G681" s="267"/>
      <c r="H681" s="268" t="s">
        <v>1</v>
      </c>
      <c r="I681" s="270"/>
      <c r="J681" s="267"/>
      <c r="K681" s="267"/>
      <c r="L681" s="271"/>
      <c r="M681" s="272"/>
      <c r="N681" s="273"/>
      <c r="O681" s="273"/>
      <c r="P681" s="273"/>
      <c r="Q681" s="273"/>
      <c r="R681" s="273"/>
      <c r="S681" s="273"/>
      <c r="T681" s="274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T681" s="275" t="s">
        <v>243</v>
      </c>
      <c r="AU681" s="275" t="s">
        <v>86</v>
      </c>
      <c r="AV681" s="15" t="s">
        <v>84</v>
      </c>
      <c r="AW681" s="15" t="s">
        <v>32</v>
      </c>
      <c r="AX681" s="15" t="s">
        <v>77</v>
      </c>
      <c r="AY681" s="275" t="s">
        <v>235</v>
      </c>
    </row>
    <row r="682" s="13" customFormat="1">
      <c r="A682" s="13"/>
      <c r="B682" s="243"/>
      <c r="C682" s="244"/>
      <c r="D682" s="245" t="s">
        <v>243</v>
      </c>
      <c r="E682" s="246" t="s">
        <v>1</v>
      </c>
      <c r="F682" s="247" t="s">
        <v>84</v>
      </c>
      <c r="G682" s="244"/>
      <c r="H682" s="248">
        <v>1</v>
      </c>
      <c r="I682" s="249"/>
      <c r="J682" s="244"/>
      <c r="K682" s="244"/>
      <c r="L682" s="250"/>
      <c r="M682" s="251"/>
      <c r="N682" s="252"/>
      <c r="O682" s="252"/>
      <c r="P682" s="252"/>
      <c r="Q682" s="252"/>
      <c r="R682" s="252"/>
      <c r="S682" s="252"/>
      <c r="T682" s="25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4" t="s">
        <v>243</v>
      </c>
      <c r="AU682" s="254" t="s">
        <v>86</v>
      </c>
      <c r="AV682" s="13" t="s">
        <v>86</v>
      </c>
      <c r="AW682" s="13" t="s">
        <v>32</v>
      </c>
      <c r="AX682" s="13" t="s">
        <v>77</v>
      </c>
      <c r="AY682" s="254" t="s">
        <v>235</v>
      </c>
    </row>
    <row r="683" s="15" customFormat="1">
      <c r="A683" s="15"/>
      <c r="B683" s="266"/>
      <c r="C683" s="267"/>
      <c r="D683" s="245" t="s">
        <v>243</v>
      </c>
      <c r="E683" s="268" t="s">
        <v>1</v>
      </c>
      <c r="F683" s="269" t="s">
        <v>616</v>
      </c>
      <c r="G683" s="267"/>
      <c r="H683" s="268" t="s">
        <v>1</v>
      </c>
      <c r="I683" s="270"/>
      <c r="J683" s="267"/>
      <c r="K683" s="267"/>
      <c r="L683" s="271"/>
      <c r="M683" s="272"/>
      <c r="N683" s="273"/>
      <c r="O683" s="273"/>
      <c r="P683" s="273"/>
      <c r="Q683" s="273"/>
      <c r="R683" s="273"/>
      <c r="S683" s="273"/>
      <c r="T683" s="274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75" t="s">
        <v>243</v>
      </c>
      <c r="AU683" s="275" t="s">
        <v>86</v>
      </c>
      <c r="AV683" s="15" t="s">
        <v>84</v>
      </c>
      <c r="AW683" s="15" t="s">
        <v>32</v>
      </c>
      <c r="AX683" s="15" t="s">
        <v>77</v>
      </c>
      <c r="AY683" s="275" t="s">
        <v>235</v>
      </c>
    </row>
    <row r="684" s="13" customFormat="1">
      <c r="A684" s="13"/>
      <c r="B684" s="243"/>
      <c r="C684" s="244"/>
      <c r="D684" s="245" t="s">
        <v>243</v>
      </c>
      <c r="E684" s="246" t="s">
        <v>1</v>
      </c>
      <c r="F684" s="247" t="s">
        <v>84</v>
      </c>
      <c r="G684" s="244"/>
      <c r="H684" s="248">
        <v>1</v>
      </c>
      <c r="I684" s="249"/>
      <c r="J684" s="244"/>
      <c r="K684" s="244"/>
      <c r="L684" s="250"/>
      <c r="M684" s="251"/>
      <c r="N684" s="252"/>
      <c r="O684" s="252"/>
      <c r="P684" s="252"/>
      <c r="Q684" s="252"/>
      <c r="R684" s="252"/>
      <c r="S684" s="252"/>
      <c r="T684" s="25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4" t="s">
        <v>243</v>
      </c>
      <c r="AU684" s="254" t="s">
        <v>86</v>
      </c>
      <c r="AV684" s="13" t="s">
        <v>86</v>
      </c>
      <c r="AW684" s="13" t="s">
        <v>32</v>
      </c>
      <c r="AX684" s="13" t="s">
        <v>77</v>
      </c>
      <c r="AY684" s="254" t="s">
        <v>235</v>
      </c>
    </row>
    <row r="685" s="15" customFormat="1">
      <c r="A685" s="15"/>
      <c r="B685" s="266"/>
      <c r="C685" s="267"/>
      <c r="D685" s="245" t="s">
        <v>243</v>
      </c>
      <c r="E685" s="268" t="s">
        <v>1</v>
      </c>
      <c r="F685" s="269" t="s">
        <v>6567</v>
      </c>
      <c r="G685" s="267"/>
      <c r="H685" s="268" t="s">
        <v>1</v>
      </c>
      <c r="I685" s="270"/>
      <c r="J685" s="267"/>
      <c r="K685" s="267"/>
      <c r="L685" s="271"/>
      <c r="M685" s="272"/>
      <c r="N685" s="273"/>
      <c r="O685" s="273"/>
      <c r="P685" s="273"/>
      <c r="Q685" s="273"/>
      <c r="R685" s="273"/>
      <c r="S685" s="273"/>
      <c r="T685" s="274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T685" s="275" t="s">
        <v>243</v>
      </c>
      <c r="AU685" s="275" t="s">
        <v>86</v>
      </c>
      <c r="AV685" s="15" t="s">
        <v>84</v>
      </c>
      <c r="AW685" s="15" t="s">
        <v>32</v>
      </c>
      <c r="AX685" s="15" t="s">
        <v>77</v>
      </c>
      <c r="AY685" s="275" t="s">
        <v>235</v>
      </c>
    </row>
    <row r="686" s="13" customFormat="1">
      <c r="A686" s="13"/>
      <c r="B686" s="243"/>
      <c r="C686" s="244"/>
      <c r="D686" s="245" t="s">
        <v>243</v>
      </c>
      <c r="E686" s="246" t="s">
        <v>1</v>
      </c>
      <c r="F686" s="247" t="s">
        <v>84</v>
      </c>
      <c r="G686" s="244"/>
      <c r="H686" s="248">
        <v>1</v>
      </c>
      <c r="I686" s="249"/>
      <c r="J686" s="244"/>
      <c r="K686" s="244"/>
      <c r="L686" s="250"/>
      <c r="M686" s="251"/>
      <c r="N686" s="252"/>
      <c r="O686" s="252"/>
      <c r="P686" s="252"/>
      <c r="Q686" s="252"/>
      <c r="R686" s="252"/>
      <c r="S686" s="252"/>
      <c r="T686" s="25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4" t="s">
        <v>243</v>
      </c>
      <c r="AU686" s="254" t="s">
        <v>86</v>
      </c>
      <c r="AV686" s="13" t="s">
        <v>86</v>
      </c>
      <c r="AW686" s="13" t="s">
        <v>32</v>
      </c>
      <c r="AX686" s="13" t="s">
        <v>77</v>
      </c>
      <c r="AY686" s="254" t="s">
        <v>235</v>
      </c>
    </row>
    <row r="687" s="14" customFormat="1">
      <c r="A687" s="14"/>
      <c r="B687" s="255"/>
      <c r="C687" s="256"/>
      <c r="D687" s="245" t="s">
        <v>243</v>
      </c>
      <c r="E687" s="257" t="s">
        <v>1</v>
      </c>
      <c r="F687" s="258" t="s">
        <v>245</v>
      </c>
      <c r="G687" s="256"/>
      <c r="H687" s="259">
        <v>7</v>
      </c>
      <c r="I687" s="260"/>
      <c r="J687" s="256"/>
      <c r="K687" s="256"/>
      <c r="L687" s="261"/>
      <c r="M687" s="262"/>
      <c r="N687" s="263"/>
      <c r="O687" s="263"/>
      <c r="P687" s="263"/>
      <c r="Q687" s="263"/>
      <c r="R687" s="263"/>
      <c r="S687" s="263"/>
      <c r="T687" s="26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65" t="s">
        <v>243</v>
      </c>
      <c r="AU687" s="265" t="s">
        <v>86</v>
      </c>
      <c r="AV687" s="14" t="s">
        <v>241</v>
      </c>
      <c r="AW687" s="14" t="s">
        <v>32</v>
      </c>
      <c r="AX687" s="14" t="s">
        <v>84</v>
      </c>
      <c r="AY687" s="265" t="s">
        <v>235</v>
      </c>
    </row>
    <row r="688" s="2" customFormat="1" ht="24.15" customHeight="1">
      <c r="A688" s="39"/>
      <c r="B688" s="40"/>
      <c r="C688" s="287" t="s">
        <v>1201</v>
      </c>
      <c r="D688" s="287" t="s">
        <v>518</v>
      </c>
      <c r="E688" s="288" t="s">
        <v>1253</v>
      </c>
      <c r="F688" s="289" t="s">
        <v>1254</v>
      </c>
      <c r="G688" s="290" t="s">
        <v>240</v>
      </c>
      <c r="H688" s="291">
        <v>6</v>
      </c>
      <c r="I688" s="292"/>
      <c r="J688" s="293">
        <f>ROUND(I688*H688,2)</f>
        <v>0</v>
      </c>
      <c r="K688" s="294"/>
      <c r="L688" s="295"/>
      <c r="M688" s="296" t="s">
        <v>1</v>
      </c>
      <c r="N688" s="297" t="s">
        <v>42</v>
      </c>
      <c r="O688" s="92"/>
      <c r="P688" s="239">
        <f>O688*H688</f>
        <v>0</v>
      </c>
      <c r="Q688" s="239">
        <v>0.017500000000000002</v>
      </c>
      <c r="R688" s="239">
        <f>Q688*H688</f>
        <v>0.10500000000000001</v>
      </c>
      <c r="S688" s="239">
        <v>0</v>
      </c>
      <c r="T688" s="240">
        <f>S688*H688</f>
        <v>0</v>
      </c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R688" s="241" t="s">
        <v>421</v>
      </c>
      <c r="AT688" s="241" t="s">
        <v>518</v>
      </c>
      <c r="AU688" s="241" t="s">
        <v>86</v>
      </c>
      <c r="AY688" s="18" t="s">
        <v>235</v>
      </c>
      <c r="BE688" s="242">
        <f>IF(N688="základní",J688,0)</f>
        <v>0</v>
      </c>
      <c r="BF688" s="242">
        <f>IF(N688="snížená",J688,0)</f>
        <v>0</v>
      </c>
      <c r="BG688" s="242">
        <f>IF(N688="zákl. přenesená",J688,0)</f>
        <v>0</v>
      </c>
      <c r="BH688" s="242">
        <f>IF(N688="sníž. přenesená",J688,0)</f>
        <v>0</v>
      </c>
      <c r="BI688" s="242">
        <f>IF(N688="nulová",J688,0)</f>
        <v>0</v>
      </c>
      <c r="BJ688" s="18" t="s">
        <v>84</v>
      </c>
      <c r="BK688" s="242">
        <f>ROUND(I688*H688,2)</f>
        <v>0</v>
      </c>
      <c r="BL688" s="18" t="s">
        <v>325</v>
      </c>
      <c r="BM688" s="241" t="s">
        <v>6955</v>
      </c>
    </row>
    <row r="689" s="2" customFormat="1" ht="24.15" customHeight="1">
      <c r="A689" s="39"/>
      <c r="B689" s="40"/>
      <c r="C689" s="287" t="s">
        <v>1207</v>
      </c>
      <c r="D689" s="287" t="s">
        <v>518</v>
      </c>
      <c r="E689" s="288" t="s">
        <v>1257</v>
      </c>
      <c r="F689" s="289" t="s">
        <v>1258</v>
      </c>
      <c r="G689" s="290" t="s">
        <v>240</v>
      </c>
      <c r="H689" s="291">
        <v>1</v>
      </c>
      <c r="I689" s="292"/>
      <c r="J689" s="293">
        <f>ROUND(I689*H689,2)</f>
        <v>0</v>
      </c>
      <c r="K689" s="294"/>
      <c r="L689" s="295"/>
      <c r="M689" s="296" t="s">
        <v>1</v>
      </c>
      <c r="N689" s="297" t="s">
        <v>42</v>
      </c>
      <c r="O689" s="92"/>
      <c r="P689" s="239">
        <f>O689*H689</f>
        <v>0</v>
      </c>
      <c r="Q689" s="239">
        <v>0.0195</v>
      </c>
      <c r="R689" s="239">
        <f>Q689*H689</f>
        <v>0.0195</v>
      </c>
      <c r="S689" s="239">
        <v>0</v>
      </c>
      <c r="T689" s="240">
        <f>S689*H689</f>
        <v>0</v>
      </c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R689" s="241" t="s">
        <v>421</v>
      </c>
      <c r="AT689" s="241" t="s">
        <v>518</v>
      </c>
      <c r="AU689" s="241" t="s">
        <v>86</v>
      </c>
      <c r="AY689" s="18" t="s">
        <v>235</v>
      </c>
      <c r="BE689" s="242">
        <f>IF(N689="základní",J689,0)</f>
        <v>0</v>
      </c>
      <c r="BF689" s="242">
        <f>IF(N689="snížená",J689,0)</f>
        <v>0</v>
      </c>
      <c r="BG689" s="242">
        <f>IF(N689="zákl. přenesená",J689,0)</f>
        <v>0</v>
      </c>
      <c r="BH689" s="242">
        <f>IF(N689="sníž. přenesená",J689,0)</f>
        <v>0</v>
      </c>
      <c r="BI689" s="242">
        <f>IF(N689="nulová",J689,0)</f>
        <v>0</v>
      </c>
      <c r="BJ689" s="18" t="s">
        <v>84</v>
      </c>
      <c r="BK689" s="242">
        <f>ROUND(I689*H689,2)</f>
        <v>0</v>
      </c>
      <c r="BL689" s="18" t="s">
        <v>325</v>
      </c>
      <c r="BM689" s="241" t="s">
        <v>6956</v>
      </c>
    </row>
    <row r="690" s="2" customFormat="1" ht="24.15" customHeight="1">
      <c r="A690" s="39"/>
      <c r="B690" s="40"/>
      <c r="C690" s="229" t="s">
        <v>1211</v>
      </c>
      <c r="D690" s="229" t="s">
        <v>237</v>
      </c>
      <c r="E690" s="230" t="s">
        <v>1277</v>
      </c>
      <c r="F690" s="231" t="s">
        <v>1278</v>
      </c>
      <c r="G690" s="232" t="s">
        <v>240</v>
      </c>
      <c r="H690" s="233">
        <v>2</v>
      </c>
      <c r="I690" s="234"/>
      <c r="J690" s="235">
        <f>ROUND(I690*H690,2)</f>
        <v>0</v>
      </c>
      <c r="K690" s="236"/>
      <c r="L690" s="45"/>
      <c r="M690" s="237" t="s">
        <v>1</v>
      </c>
      <c r="N690" s="238" t="s">
        <v>42</v>
      </c>
      <c r="O690" s="92"/>
      <c r="P690" s="239">
        <f>O690*H690</f>
        <v>0</v>
      </c>
      <c r="Q690" s="239">
        <v>0</v>
      </c>
      <c r="R690" s="239">
        <f>Q690*H690</f>
        <v>0</v>
      </c>
      <c r="S690" s="239">
        <v>0</v>
      </c>
      <c r="T690" s="240">
        <f>S690*H690</f>
        <v>0</v>
      </c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R690" s="241" t="s">
        <v>325</v>
      </c>
      <c r="AT690" s="241" t="s">
        <v>237</v>
      </c>
      <c r="AU690" s="241" t="s">
        <v>86</v>
      </c>
      <c r="AY690" s="18" t="s">
        <v>235</v>
      </c>
      <c r="BE690" s="242">
        <f>IF(N690="základní",J690,0)</f>
        <v>0</v>
      </c>
      <c r="BF690" s="242">
        <f>IF(N690="snížená",J690,0)</f>
        <v>0</v>
      </c>
      <c r="BG690" s="242">
        <f>IF(N690="zákl. přenesená",J690,0)</f>
        <v>0</v>
      </c>
      <c r="BH690" s="242">
        <f>IF(N690="sníž. přenesená",J690,0)</f>
        <v>0</v>
      </c>
      <c r="BI690" s="242">
        <f>IF(N690="nulová",J690,0)</f>
        <v>0</v>
      </c>
      <c r="BJ690" s="18" t="s">
        <v>84</v>
      </c>
      <c r="BK690" s="242">
        <f>ROUND(I690*H690,2)</f>
        <v>0</v>
      </c>
      <c r="BL690" s="18" t="s">
        <v>325</v>
      </c>
      <c r="BM690" s="241" t="s">
        <v>6957</v>
      </c>
    </row>
    <row r="691" s="15" customFormat="1">
      <c r="A691" s="15"/>
      <c r="B691" s="266"/>
      <c r="C691" s="267"/>
      <c r="D691" s="245" t="s">
        <v>243</v>
      </c>
      <c r="E691" s="268" t="s">
        <v>1</v>
      </c>
      <c r="F691" s="269" t="s">
        <v>6572</v>
      </c>
      <c r="G691" s="267"/>
      <c r="H691" s="268" t="s">
        <v>1</v>
      </c>
      <c r="I691" s="270"/>
      <c r="J691" s="267"/>
      <c r="K691" s="267"/>
      <c r="L691" s="271"/>
      <c r="M691" s="272"/>
      <c r="N691" s="273"/>
      <c r="O691" s="273"/>
      <c r="P691" s="273"/>
      <c r="Q691" s="273"/>
      <c r="R691" s="273"/>
      <c r="S691" s="273"/>
      <c r="T691" s="274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T691" s="275" t="s">
        <v>243</v>
      </c>
      <c r="AU691" s="275" t="s">
        <v>86</v>
      </c>
      <c r="AV691" s="15" t="s">
        <v>84</v>
      </c>
      <c r="AW691" s="15" t="s">
        <v>32</v>
      </c>
      <c r="AX691" s="15" t="s">
        <v>77</v>
      </c>
      <c r="AY691" s="275" t="s">
        <v>235</v>
      </c>
    </row>
    <row r="692" s="13" customFormat="1">
      <c r="A692" s="13"/>
      <c r="B692" s="243"/>
      <c r="C692" s="244"/>
      <c r="D692" s="245" t="s">
        <v>243</v>
      </c>
      <c r="E692" s="246" t="s">
        <v>1</v>
      </c>
      <c r="F692" s="247" t="s">
        <v>84</v>
      </c>
      <c r="G692" s="244"/>
      <c r="H692" s="248">
        <v>1</v>
      </c>
      <c r="I692" s="249"/>
      <c r="J692" s="244"/>
      <c r="K692" s="244"/>
      <c r="L692" s="250"/>
      <c r="M692" s="251"/>
      <c r="N692" s="252"/>
      <c r="O692" s="252"/>
      <c r="P692" s="252"/>
      <c r="Q692" s="252"/>
      <c r="R692" s="252"/>
      <c r="S692" s="252"/>
      <c r="T692" s="25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4" t="s">
        <v>243</v>
      </c>
      <c r="AU692" s="254" t="s">
        <v>86</v>
      </c>
      <c r="AV692" s="13" t="s">
        <v>86</v>
      </c>
      <c r="AW692" s="13" t="s">
        <v>32</v>
      </c>
      <c r="AX692" s="13" t="s">
        <v>77</v>
      </c>
      <c r="AY692" s="254" t="s">
        <v>235</v>
      </c>
    </row>
    <row r="693" s="15" customFormat="1">
      <c r="A693" s="15"/>
      <c r="B693" s="266"/>
      <c r="C693" s="267"/>
      <c r="D693" s="245" t="s">
        <v>243</v>
      </c>
      <c r="E693" s="268" t="s">
        <v>1</v>
      </c>
      <c r="F693" s="269" t="s">
        <v>6573</v>
      </c>
      <c r="G693" s="267"/>
      <c r="H693" s="268" t="s">
        <v>1</v>
      </c>
      <c r="I693" s="270"/>
      <c r="J693" s="267"/>
      <c r="K693" s="267"/>
      <c r="L693" s="271"/>
      <c r="M693" s="272"/>
      <c r="N693" s="273"/>
      <c r="O693" s="273"/>
      <c r="P693" s="273"/>
      <c r="Q693" s="273"/>
      <c r="R693" s="273"/>
      <c r="S693" s="273"/>
      <c r="T693" s="274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75" t="s">
        <v>243</v>
      </c>
      <c r="AU693" s="275" t="s">
        <v>86</v>
      </c>
      <c r="AV693" s="15" t="s">
        <v>84</v>
      </c>
      <c r="AW693" s="15" t="s">
        <v>32</v>
      </c>
      <c r="AX693" s="15" t="s">
        <v>77</v>
      </c>
      <c r="AY693" s="275" t="s">
        <v>235</v>
      </c>
    </row>
    <row r="694" s="13" customFormat="1">
      <c r="A694" s="13"/>
      <c r="B694" s="243"/>
      <c r="C694" s="244"/>
      <c r="D694" s="245" t="s">
        <v>243</v>
      </c>
      <c r="E694" s="246" t="s">
        <v>1</v>
      </c>
      <c r="F694" s="247" t="s">
        <v>84</v>
      </c>
      <c r="G694" s="244"/>
      <c r="H694" s="248">
        <v>1</v>
      </c>
      <c r="I694" s="249"/>
      <c r="J694" s="244"/>
      <c r="K694" s="244"/>
      <c r="L694" s="250"/>
      <c r="M694" s="251"/>
      <c r="N694" s="252"/>
      <c r="O694" s="252"/>
      <c r="P694" s="252"/>
      <c r="Q694" s="252"/>
      <c r="R694" s="252"/>
      <c r="S694" s="252"/>
      <c r="T694" s="25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4" t="s">
        <v>243</v>
      </c>
      <c r="AU694" s="254" t="s">
        <v>86</v>
      </c>
      <c r="AV694" s="13" t="s">
        <v>86</v>
      </c>
      <c r="AW694" s="13" t="s">
        <v>32</v>
      </c>
      <c r="AX694" s="13" t="s">
        <v>77</v>
      </c>
      <c r="AY694" s="254" t="s">
        <v>235</v>
      </c>
    </row>
    <row r="695" s="14" customFormat="1">
      <c r="A695" s="14"/>
      <c r="B695" s="255"/>
      <c r="C695" s="256"/>
      <c r="D695" s="245" t="s">
        <v>243</v>
      </c>
      <c r="E695" s="257" t="s">
        <v>1</v>
      </c>
      <c r="F695" s="258" t="s">
        <v>245</v>
      </c>
      <c r="G695" s="256"/>
      <c r="H695" s="259">
        <v>2</v>
      </c>
      <c r="I695" s="260"/>
      <c r="J695" s="256"/>
      <c r="K695" s="256"/>
      <c r="L695" s="261"/>
      <c r="M695" s="262"/>
      <c r="N695" s="263"/>
      <c r="O695" s="263"/>
      <c r="P695" s="263"/>
      <c r="Q695" s="263"/>
      <c r="R695" s="263"/>
      <c r="S695" s="263"/>
      <c r="T695" s="26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65" t="s">
        <v>243</v>
      </c>
      <c r="AU695" s="265" t="s">
        <v>86</v>
      </c>
      <c r="AV695" s="14" t="s">
        <v>241</v>
      </c>
      <c r="AW695" s="14" t="s">
        <v>32</v>
      </c>
      <c r="AX695" s="14" t="s">
        <v>84</v>
      </c>
      <c r="AY695" s="265" t="s">
        <v>235</v>
      </c>
    </row>
    <row r="696" s="2" customFormat="1" ht="33" customHeight="1">
      <c r="A696" s="39"/>
      <c r="B696" s="40"/>
      <c r="C696" s="287" t="s">
        <v>1216</v>
      </c>
      <c r="D696" s="287" t="s">
        <v>518</v>
      </c>
      <c r="E696" s="288" t="s">
        <v>1281</v>
      </c>
      <c r="F696" s="289" t="s">
        <v>1282</v>
      </c>
      <c r="G696" s="290" t="s">
        <v>240</v>
      </c>
      <c r="H696" s="291">
        <v>1</v>
      </c>
      <c r="I696" s="292"/>
      <c r="J696" s="293">
        <f>ROUND(I696*H696,2)</f>
        <v>0</v>
      </c>
      <c r="K696" s="294"/>
      <c r="L696" s="295"/>
      <c r="M696" s="296" t="s">
        <v>1</v>
      </c>
      <c r="N696" s="297" t="s">
        <v>42</v>
      </c>
      <c r="O696" s="92"/>
      <c r="P696" s="239">
        <f>O696*H696</f>
        <v>0</v>
      </c>
      <c r="Q696" s="239">
        <v>0.024299999999999999</v>
      </c>
      <c r="R696" s="239">
        <f>Q696*H696</f>
        <v>0.024299999999999999</v>
      </c>
      <c r="S696" s="239">
        <v>0</v>
      </c>
      <c r="T696" s="240">
        <f>S696*H696</f>
        <v>0</v>
      </c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R696" s="241" t="s">
        <v>421</v>
      </c>
      <c r="AT696" s="241" t="s">
        <v>518</v>
      </c>
      <c r="AU696" s="241" t="s">
        <v>86</v>
      </c>
      <c r="AY696" s="18" t="s">
        <v>235</v>
      </c>
      <c r="BE696" s="242">
        <f>IF(N696="základní",J696,0)</f>
        <v>0</v>
      </c>
      <c r="BF696" s="242">
        <f>IF(N696="snížená",J696,0)</f>
        <v>0</v>
      </c>
      <c r="BG696" s="242">
        <f>IF(N696="zákl. přenesená",J696,0)</f>
        <v>0</v>
      </c>
      <c r="BH696" s="242">
        <f>IF(N696="sníž. přenesená",J696,0)</f>
        <v>0</v>
      </c>
      <c r="BI696" s="242">
        <f>IF(N696="nulová",J696,0)</f>
        <v>0</v>
      </c>
      <c r="BJ696" s="18" t="s">
        <v>84</v>
      </c>
      <c r="BK696" s="242">
        <f>ROUND(I696*H696,2)</f>
        <v>0</v>
      </c>
      <c r="BL696" s="18" t="s">
        <v>325</v>
      </c>
      <c r="BM696" s="241" t="s">
        <v>6958</v>
      </c>
    </row>
    <row r="697" s="2" customFormat="1">
      <c r="A697" s="39"/>
      <c r="B697" s="40"/>
      <c r="C697" s="41"/>
      <c r="D697" s="245" t="s">
        <v>621</v>
      </c>
      <c r="E697" s="41"/>
      <c r="F697" s="298" t="s">
        <v>1284</v>
      </c>
      <c r="G697" s="41"/>
      <c r="H697" s="41"/>
      <c r="I697" s="299"/>
      <c r="J697" s="41"/>
      <c r="K697" s="41"/>
      <c r="L697" s="45"/>
      <c r="M697" s="300"/>
      <c r="N697" s="301"/>
      <c r="O697" s="92"/>
      <c r="P697" s="92"/>
      <c r="Q697" s="92"/>
      <c r="R697" s="92"/>
      <c r="S697" s="92"/>
      <c r="T697" s="93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T697" s="18" t="s">
        <v>621</v>
      </c>
      <c r="AU697" s="18" t="s">
        <v>86</v>
      </c>
    </row>
    <row r="698" s="2" customFormat="1" ht="33" customHeight="1">
      <c r="A698" s="39"/>
      <c r="B698" s="40"/>
      <c r="C698" s="287" t="s">
        <v>1220</v>
      </c>
      <c r="D698" s="287" t="s">
        <v>518</v>
      </c>
      <c r="E698" s="288" t="s">
        <v>1286</v>
      </c>
      <c r="F698" s="289" t="s">
        <v>1287</v>
      </c>
      <c r="G698" s="290" t="s">
        <v>240</v>
      </c>
      <c r="H698" s="291">
        <v>1</v>
      </c>
      <c r="I698" s="292"/>
      <c r="J698" s="293">
        <f>ROUND(I698*H698,2)</f>
        <v>0</v>
      </c>
      <c r="K698" s="294"/>
      <c r="L698" s="295"/>
      <c r="M698" s="296" t="s">
        <v>1</v>
      </c>
      <c r="N698" s="297" t="s">
        <v>42</v>
      </c>
      <c r="O698" s="92"/>
      <c r="P698" s="239">
        <f>O698*H698</f>
        <v>0</v>
      </c>
      <c r="Q698" s="239">
        <v>0.035459999999999998</v>
      </c>
      <c r="R698" s="239">
        <f>Q698*H698</f>
        <v>0.035459999999999998</v>
      </c>
      <c r="S698" s="239">
        <v>0</v>
      </c>
      <c r="T698" s="240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41" t="s">
        <v>421</v>
      </c>
      <c r="AT698" s="241" t="s">
        <v>518</v>
      </c>
      <c r="AU698" s="241" t="s">
        <v>86</v>
      </c>
      <c r="AY698" s="18" t="s">
        <v>235</v>
      </c>
      <c r="BE698" s="242">
        <f>IF(N698="základní",J698,0)</f>
        <v>0</v>
      </c>
      <c r="BF698" s="242">
        <f>IF(N698="snížená",J698,0)</f>
        <v>0</v>
      </c>
      <c r="BG698" s="242">
        <f>IF(N698="zákl. přenesená",J698,0)</f>
        <v>0</v>
      </c>
      <c r="BH698" s="242">
        <f>IF(N698="sníž. přenesená",J698,0)</f>
        <v>0</v>
      </c>
      <c r="BI698" s="242">
        <f>IF(N698="nulová",J698,0)</f>
        <v>0</v>
      </c>
      <c r="BJ698" s="18" t="s">
        <v>84</v>
      </c>
      <c r="BK698" s="242">
        <f>ROUND(I698*H698,2)</f>
        <v>0</v>
      </c>
      <c r="BL698" s="18" t="s">
        <v>325</v>
      </c>
      <c r="BM698" s="241" t="s">
        <v>6959</v>
      </c>
    </row>
    <row r="699" s="2" customFormat="1">
      <c r="A699" s="39"/>
      <c r="B699" s="40"/>
      <c r="C699" s="41"/>
      <c r="D699" s="245" t="s">
        <v>621</v>
      </c>
      <c r="E699" s="41"/>
      <c r="F699" s="298" t="s">
        <v>1284</v>
      </c>
      <c r="G699" s="41"/>
      <c r="H699" s="41"/>
      <c r="I699" s="299"/>
      <c r="J699" s="41"/>
      <c r="K699" s="41"/>
      <c r="L699" s="45"/>
      <c r="M699" s="300"/>
      <c r="N699" s="301"/>
      <c r="O699" s="92"/>
      <c r="P699" s="92"/>
      <c r="Q699" s="92"/>
      <c r="R699" s="92"/>
      <c r="S699" s="92"/>
      <c r="T699" s="93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T699" s="18" t="s">
        <v>621</v>
      </c>
      <c r="AU699" s="18" t="s">
        <v>86</v>
      </c>
    </row>
    <row r="700" s="2" customFormat="1" ht="24.15" customHeight="1">
      <c r="A700" s="39"/>
      <c r="B700" s="40"/>
      <c r="C700" s="229" t="s">
        <v>1224</v>
      </c>
      <c r="D700" s="229" t="s">
        <v>237</v>
      </c>
      <c r="E700" s="230" t="s">
        <v>1290</v>
      </c>
      <c r="F700" s="231" t="s">
        <v>1291</v>
      </c>
      <c r="G700" s="232" t="s">
        <v>240</v>
      </c>
      <c r="H700" s="233">
        <v>10</v>
      </c>
      <c r="I700" s="234"/>
      <c r="J700" s="235">
        <f>ROUND(I700*H700,2)</f>
        <v>0</v>
      </c>
      <c r="K700" s="236"/>
      <c r="L700" s="45"/>
      <c r="M700" s="237" t="s">
        <v>1</v>
      </c>
      <c r="N700" s="238" t="s">
        <v>42</v>
      </c>
      <c r="O700" s="92"/>
      <c r="P700" s="239">
        <f>O700*H700</f>
        <v>0</v>
      </c>
      <c r="Q700" s="239">
        <v>0</v>
      </c>
      <c r="R700" s="239">
        <f>Q700*H700</f>
        <v>0</v>
      </c>
      <c r="S700" s="239">
        <v>0</v>
      </c>
      <c r="T700" s="240">
        <f>S700*H700</f>
        <v>0</v>
      </c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R700" s="241" t="s">
        <v>325</v>
      </c>
      <c r="AT700" s="241" t="s">
        <v>237</v>
      </c>
      <c r="AU700" s="241" t="s">
        <v>86</v>
      </c>
      <c r="AY700" s="18" t="s">
        <v>235</v>
      </c>
      <c r="BE700" s="242">
        <f>IF(N700="základní",J700,0)</f>
        <v>0</v>
      </c>
      <c r="BF700" s="242">
        <f>IF(N700="snížená",J700,0)</f>
        <v>0</v>
      </c>
      <c r="BG700" s="242">
        <f>IF(N700="zákl. přenesená",J700,0)</f>
        <v>0</v>
      </c>
      <c r="BH700" s="242">
        <f>IF(N700="sníž. přenesená",J700,0)</f>
        <v>0</v>
      </c>
      <c r="BI700" s="242">
        <f>IF(N700="nulová",J700,0)</f>
        <v>0</v>
      </c>
      <c r="BJ700" s="18" t="s">
        <v>84</v>
      </c>
      <c r="BK700" s="242">
        <f>ROUND(I700*H700,2)</f>
        <v>0</v>
      </c>
      <c r="BL700" s="18" t="s">
        <v>325</v>
      </c>
      <c r="BM700" s="241" t="s">
        <v>6960</v>
      </c>
    </row>
    <row r="701" s="2" customFormat="1" ht="16.5" customHeight="1">
      <c r="A701" s="39"/>
      <c r="B701" s="40"/>
      <c r="C701" s="287" t="s">
        <v>1228</v>
      </c>
      <c r="D701" s="287" t="s">
        <v>518</v>
      </c>
      <c r="E701" s="288" t="s">
        <v>1294</v>
      </c>
      <c r="F701" s="289" t="s">
        <v>1295</v>
      </c>
      <c r="G701" s="290" t="s">
        <v>240</v>
      </c>
      <c r="H701" s="291">
        <v>10</v>
      </c>
      <c r="I701" s="292"/>
      <c r="J701" s="293">
        <f>ROUND(I701*H701,2)</f>
        <v>0</v>
      </c>
      <c r="K701" s="294"/>
      <c r="L701" s="295"/>
      <c r="M701" s="296" t="s">
        <v>1</v>
      </c>
      <c r="N701" s="297" t="s">
        <v>42</v>
      </c>
      <c r="O701" s="92"/>
      <c r="P701" s="239">
        <f>O701*H701</f>
        <v>0</v>
      </c>
      <c r="Q701" s="239">
        <v>0.0023999999999999998</v>
      </c>
      <c r="R701" s="239">
        <f>Q701*H701</f>
        <v>0.023999999999999997</v>
      </c>
      <c r="S701" s="239">
        <v>0</v>
      </c>
      <c r="T701" s="240">
        <f>S701*H701</f>
        <v>0</v>
      </c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R701" s="241" t="s">
        <v>421</v>
      </c>
      <c r="AT701" s="241" t="s">
        <v>518</v>
      </c>
      <c r="AU701" s="241" t="s">
        <v>86</v>
      </c>
      <c r="AY701" s="18" t="s">
        <v>235</v>
      </c>
      <c r="BE701" s="242">
        <f>IF(N701="základní",J701,0)</f>
        <v>0</v>
      </c>
      <c r="BF701" s="242">
        <f>IF(N701="snížená",J701,0)</f>
        <v>0</v>
      </c>
      <c r="BG701" s="242">
        <f>IF(N701="zákl. přenesená",J701,0)</f>
        <v>0</v>
      </c>
      <c r="BH701" s="242">
        <f>IF(N701="sníž. přenesená",J701,0)</f>
        <v>0</v>
      </c>
      <c r="BI701" s="242">
        <f>IF(N701="nulová",J701,0)</f>
        <v>0</v>
      </c>
      <c r="BJ701" s="18" t="s">
        <v>84</v>
      </c>
      <c r="BK701" s="242">
        <f>ROUND(I701*H701,2)</f>
        <v>0</v>
      </c>
      <c r="BL701" s="18" t="s">
        <v>325</v>
      </c>
      <c r="BM701" s="241" t="s">
        <v>6961</v>
      </c>
    </row>
    <row r="702" s="2" customFormat="1" ht="21.75" customHeight="1">
      <c r="A702" s="39"/>
      <c r="B702" s="40"/>
      <c r="C702" s="229" t="s">
        <v>1232</v>
      </c>
      <c r="D702" s="229" t="s">
        <v>237</v>
      </c>
      <c r="E702" s="230" t="s">
        <v>1298</v>
      </c>
      <c r="F702" s="231" t="s">
        <v>1299</v>
      </c>
      <c r="G702" s="232" t="s">
        <v>240</v>
      </c>
      <c r="H702" s="233">
        <v>4</v>
      </c>
      <c r="I702" s="234"/>
      <c r="J702" s="235">
        <f>ROUND(I702*H702,2)</f>
        <v>0</v>
      </c>
      <c r="K702" s="236"/>
      <c r="L702" s="45"/>
      <c r="M702" s="237" t="s">
        <v>1</v>
      </c>
      <c r="N702" s="238" t="s">
        <v>42</v>
      </c>
      <c r="O702" s="92"/>
      <c r="P702" s="239">
        <f>O702*H702</f>
        <v>0</v>
      </c>
      <c r="Q702" s="239">
        <v>0</v>
      </c>
      <c r="R702" s="239">
        <f>Q702*H702</f>
        <v>0</v>
      </c>
      <c r="S702" s="239">
        <v>0</v>
      </c>
      <c r="T702" s="240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41" t="s">
        <v>325</v>
      </c>
      <c r="AT702" s="241" t="s">
        <v>237</v>
      </c>
      <c r="AU702" s="241" t="s">
        <v>86</v>
      </c>
      <c r="AY702" s="18" t="s">
        <v>235</v>
      </c>
      <c r="BE702" s="242">
        <f>IF(N702="základní",J702,0)</f>
        <v>0</v>
      </c>
      <c r="BF702" s="242">
        <f>IF(N702="snížená",J702,0)</f>
        <v>0</v>
      </c>
      <c r="BG702" s="242">
        <f>IF(N702="zákl. přenesená",J702,0)</f>
        <v>0</v>
      </c>
      <c r="BH702" s="242">
        <f>IF(N702="sníž. přenesená",J702,0)</f>
        <v>0</v>
      </c>
      <c r="BI702" s="242">
        <f>IF(N702="nulová",J702,0)</f>
        <v>0</v>
      </c>
      <c r="BJ702" s="18" t="s">
        <v>84</v>
      </c>
      <c r="BK702" s="242">
        <f>ROUND(I702*H702,2)</f>
        <v>0</v>
      </c>
      <c r="BL702" s="18" t="s">
        <v>325</v>
      </c>
      <c r="BM702" s="241" t="s">
        <v>6962</v>
      </c>
    </row>
    <row r="703" s="2" customFormat="1" ht="16.5" customHeight="1">
      <c r="A703" s="39"/>
      <c r="B703" s="40"/>
      <c r="C703" s="287" t="s">
        <v>1237</v>
      </c>
      <c r="D703" s="287" t="s">
        <v>518</v>
      </c>
      <c r="E703" s="288" t="s">
        <v>1302</v>
      </c>
      <c r="F703" s="289" t="s">
        <v>1303</v>
      </c>
      <c r="G703" s="290" t="s">
        <v>240</v>
      </c>
      <c r="H703" s="291">
        <v>4</v>
      </c>
      <c r="I703" s="292"/>
      <c r="J703" s="293">
        <f>ROUND(I703*H703,2)</f>
        <v>0</v>
      </c>
      <c r="K703" s="294"/>
      <c r="L703" s="295"/>
      <c r="M703" s="296" t="s">
        <v>1</v>
      </c>
      <c r="N703" s="297" t="s">
        <v>42</v>
      </c>
      <c r="O703" s="92"/>
      <c r="P703" s="239">
        <f>O703*H703</f>
        <v>0</v>
      </c>
      <c r="Q703" s="239">
        <v>0.0022000000000000001</v>
      </c>
      <c r="R703" s="239">
        <f>Q703*H703</f>
        <v>0.0088000000000000005</v>
      </c>
      <c r="S703" s="239">
        <v>0</v>
      </c>
      <c r="T703" s="240">
        <f>S703*H703</f>
        <v>0</v>
      </c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R703" s="241" t="s">
        <v>421</v>
      </c>
      <c r="AT703" s="241" t="s">
        <v>518</v>
      </c>
      <c r="AU703" s="241" t="s">
        <v>86</v>
      </c>
      <c r="AY703" s="18" t="s">
        <v>235</v>
      </c>
      <c r="BE703" s="242">
        <f>IF(N703="základní",J703,0)</f>
        <v>0</v>
      </c>
      <c r="BF703" s="242">
        <f>IF(N703="snížená",J703,0)</f>
        <v>0</v>
      </c>
      <c r="BG703" s="242">
        <f>IF(N703="zákl. přenesená",J703,0)</f>
        <v>0</v>
      </c>
      <c r="BH703" s="242">
        <f>IF(N703="sníž. přenesená",J703,0)</f>
        <v>0</v>
      </c>
      <c r="BI703" s="242">
        <f>IF(N703="nulová",J703,0)</f>
        <v>0</v>
      </c>
      <c r="BJ703" s="18" t="s">
        <v>84</v>
      </c>
      <c r="BK703" s="242">
        <f>ROUND(I703*H703,2)</f>
        <v>0</v>
      </c>
      <c r="BL703" s="18" t="s">
        <v>325</v>
      </c>
      <c r="BM703" s="241" t="s">
        <v>6963</v>
      </c>
    </row>
    <row r="704" s="2" customFormat="1" ht="24.15" customHeight="1">
      <c r="A704" s="39"/>
      <c r="B704" s="40"/>
      <c r="C704" s="229" t="s">
        <v>1243</v>
      </c>
      <c r="D704" s="229" t="s">
        <v>237</v>
      </c>
      <c r="E704" s="230" t="s">
        <v>1310</v>
      </c>
      <c r="F704" s="231" t="s">
        <v>1311</v>
      </c>
      <c r="G704" s="232" t="s">
        <v>240</v>
      </c>
      <c r="H704" s="233">
        <v>3</v>
      </c>
      <c r="I704" s="234"/>
      <c r="J704" s="235">
        <f>ROUND(I704*H704,2)</f>
        <v>0</v>
      </c>
      <c r="K704" s="236"/>
      <c r="L704" s="45"/>
      <c r="M704" s="237" t="s">
        <v>1</v>
      </c>
      <c r="N704" s="238" t="s">
        <v>42</v>
      </c>
      <c r="O704" s="92"/>
      <c r="P704" s="239">
        <f>O704*H704</f>
        <v>0</v>
      </c>
      <c r="Q704" s="239">
        <v>0</v>
      </c>
      <c r="R704" s="239">
        <f>Q704*H704</f>
        <v>0</v>
      </c>
      <c r="S704" s="239">
        <v>0</v>
      </c>
      <c r="T704" s="240">
        <f>S704*H704</f>
        <v>0</v>
      </c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R704" s="241" t="s">
        <v>325</v>
      </c>
      <c r="AT704" s="241" t="s">
        <v>237</v>
      </c>
      <c r="AU704" s="241" t="s">
        <v>86</v>
      </c>
      <c r="AY704" s="18" t="s">
        <v>235</v>
      </c>
      <c r="BE704" s="242">
        <f>IF(N704="základní",J704,0)</f>
        <v>0</v>
      </c>
      <c r="BF704" s="242">
        <f>IF(N704="snížená",J704,0)</f>
        <v>0</v>
      </c>
      <c r="BG704" s="242">
        <f>IF(N704="zákl. přenesená",J704,0)</f>
        <v>0</v>
      </c>
      <c r="BH704" s="242">
        <f>IF(N704="sníž. přenesená",J704,0)</f>
        <v>0</v>
      </c>
      <c r="BI704" s="242">
        <f>IF(N704="nulová",J704,0)</f>
        <v>0</v>
      </c>
      <c r="BJ704" s="18" t="s">
        <v>84</v>
      </c>
      <c r="BK704" s="242">
        <f>ROUND(I704*H704,2)</f>
        <v>0</v>
      </c>
      <c r="BL704" s="18" t="s">
        <v>325</v>
      </c>
      <c r="BM704" s="241" t="s">
        <v>6964</v>
      </c>
    </row>
    <row r="705" s="2" customFormat="1" ht="16.5" customHeight="1">
      <c r="A705" s="39"/>
      <c r="B705" s="40"/>
      <c r="C705" s="287" t="s">
        <v>1248</v>
      </c>
      <c r="D705" s="287" t="s">
        <v>518</v>
      </c>
      <c r="E705" s="288" t="s">
        <v>1314</v>
      </c>
      <c r="F705" s="289" t="s">
        <v>1315</v>
      </c>
      <c r="G705" s="290" t="s">
        <v>240</v>
      </c>
      <c r="H705" s="291">
        <v>3</v>
      </c>
      <c r="I705" s="292"/>
      <c r="J705" s="293">
        <f>ROUND(I705*H705,2)</f>
        <v>0</v>
      </c>
      <c r="K705" s="294"/>
      <c r="L705" s="295"/>
      <c r="M705" s="296" t="s">
        <v>1</v>
      </c>
      <c r="N705" s="297" t="s">
        <v>42</v>
      </c>
      <c r="O705" s="92"/>
      <c r="P705" s="239">
        <f>O705*H705</f>
        <v>0</v>
      </c>
      <c r="Q705" s="239">
        <v>0.0022000000000000001</v>
      </c>
      <c r="R705" s="239">
        <f>Q705*H705</f>
        <v>0.0066</v>
      </c>
      <c r="S705" s="239">
        <v>0</v>
      </c>
      <c r="T705" s="240">
        <f>S705*H705</f>
        <v>0</v>
      </c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R705" s="241" t="s">
        <v>421</v>
      </c>
      <c r="AT705" s="241" t="s">
        <v>518</v>
      </c>
      <c r="AU705" s="241" t="s">
        <v>86</v>
      </c>
      <c r="AY705" s="18" t="s">
        <v>235</v>
      </c>
      <c r="BE705" s="242">
        <f>IF(N705="základní",J705,0)</f>
        <v>0</v>
      </c>
      <c r="BF705" s="242">
        <f>IF(N705="snížená",J705,0)</f>
        <v>0</v>
      </c>
      <c r="BG705" s="242">
        <f>IF(N705="zákl. přenesená",J705,0)</f>
        <v>0</v>
      </c>
      <c r="BH705" s="242">
        <f>IF(N705="sníž. přenesená",J705,0)</f>
        <v>0</v>
      </c>
      <c r="BI705" s="242">
        <f>IF(N705="nulová",J705,0)</f>
        <v>0</v>
      </c>
      <c r="BJ705" s="18" t="s">
        <v>84</v>
      </c>
      <c r="BK705" s="242">
        <f>ROUND(I705*H705,2)</f>
        <v>0</v>
      </c>
      <c r="BL705" s="18" t="s">
        <v>325</v>
      </c>
      <c r="BM705" s="241" t="s">
        <v>6965</v>
      </c>
    </row>
    <row r="706" s="2" customFormat="1" ht="21.75" customHeight="1">
      <c r="A706" s="39"/>
      <c r="B706" s="40"/>
      <c r="C706" s="229" t="s">
        <v>1252</v>
      </c>
      <c r="D706" s="229" t="s">
        <v>237</v>
      </c>
      <c r="E706" s="230" t="s">
        <v>1318</v>
      </c>
      <c r="F706" s="231" t="s">
        <v>1319</v>
      </c>
      <c r="G706" s="232" t="s">
        <v>240</v>
      </c>
      <c r="H706" s="233">
        <v>2</v>
      </c>
      <c r="I706" s="234"/>
      <c r="J706" s="235">
        <f>ROUND(I706*H706,2)</f>
        <v>0</v>
      </c>
      <c r="K706" s="236"/>
      <c r="L706" s="45"/>
      <c r="M706" s="237" t="s">
        <v>1</v>
      </c>
      <c r="N706" s="238" t="s">
        <v>42</v>
      </c>
      <c r="O706" s="92"/>
      <c r="P706" s="239">
        <f>O706*H706</f>
        <v>0</v>
      </c>
      <c r="Q706" s="239">
        <v>0</v>
      </c>
      <c r="R706" s="239">
        <f>Q706*H706</f>
        <v>0</v>
      </c>
      <c r="S706" s="239">
        <v>0</v>
      </c>
      <c r="T706" s="240">
        <f>S706*H706</f>
        <v>0</v>
      </c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R706" s="241" t="s">
        <v>325</v>
      </c>
      <c r="AT706" s="241" t="s">
        <v>237</v>
      </c>
      <c r="AU706" s="241" t="s">
        <v>86</v>
      </c>
      <c r="AY706" s="18" t="s">
        <v>235</v>
      </c>
      <c r="BE706" s="242">
        <f>IF(N706="základní",J706,0)</f>
        <v>0</v>
      </c>
      <c r="BF706" s="242">
        <f>IF(N706="snížená",J706,0)</f>
        <v>0</v>
      </c>
      <c r="BG706" s="242">
        <f>IF(N706="zákl. přenesená",J706,0)</f>
        <v>0</v>
      </c>
      <c r="BH706" s="242">
        <f>IF(N706="sníž. přenesená",J706,0)</f>
        <v>0</v>
      </c>
      <c r="BI706" s="242">
        <f>IF(N706="nulová",J706,0)</f>
        <v>0</v>
      </c>
      <c r="BJ706" s="18" t="s">
        <v>84</v>
      </c>
      <c r="BK706" s="242">
        <f>ROUND(I706*H706,2)</f>
        <v>0</v>
      </c>
      <c r="BL706" s="18" t="s">
        <v>325</v>
      </c>
      <c r="BM706" s="241" t="s">
        <v>6966</v>
      </c>
    </row>
    <row r="707" s="2" customFormat="1" ht="24.15" customHeight="1">
      <c r="A707" s="39"/>
      <c r="B707" s="40"/>
      <c r="C707" s="287" t="s">
        <v>1256</v>
      </c>
      <c r="D707" s="287" t="s">
        <v>518</v>
      </c>
      <c r="E707" s="288" t="s">
        <v>1326</v>
      </c>
      <c r="F707" s="289" t="s">
        <v>1327</v>
      </c>
      <c r="G707" s="290" t="s">
        <v>240</v>
      </c>
      <c r="H707" s="291">
        <v>2</v>
      </c>
      <c r="I707" s="292"/>
      <c r="J707" s="293">
        <f>ROUND(I707*H707,2)</f>
        <v>0</v>
      </c>
      <c r="K707" s="294"/>
      <c r="L707" s="295"/>
      <c r="M707" s="296" t="s">
        <v>1</v>
      </c>
      <c r="N707" s="297" t="s">
        <v>42</v>
      </c>
      <c r="O707" s="92"/>
      <c r="P707" s="239">
        <f>O707*H707</f>
        <v>0</v>
      </c>
      <c r="Q707" s="239">
        <v>0.0022000000000000001</v>
      </c>
      <c r="R707" s="239">
        <f>Q707*H707</f>
        <v>0.0044000000000000003</v>
      </c>
      <c r="S707" s="239">
        <v>0</v>
      </c>
      <c r="T707" s="240">
        <f>S707*H707</f>
        <v>0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41" t="s">
        <v>421</v>
      </c>
      <c r="AT707" s="241" t="s">
        <v>518</v>
      </c>
      <c r="AU707" s="241" t="s">
        <v>86</v>
      </c>
      <c r="AY707" s="18" t="s">
        <v>235</v>
      </c>
      <c r="BE707" s="242">
        <f>IF(N707="základní",J707,0)</f>
        <v>0</v>
      </c>
      <c r="BF707" s="242">
        <f>IF(N707="snížená",J707,0)</f>
        <v>0</v>
      </c>
      <c r="BG707" s="242">
        <f>IF(N707="zákl. přenesená",J707,0)</f>
        <v>0</v>
      </c>
      <c r="BH707" s="242">
        <f>IF(N707="sníž. přenesená",J707,0)</f>
        <v>0</v>
      </c>
      <c r="BI707" s="242">
        <f>IF(N707="nulová",J707,0)</f>
        <v>0</v>
      </c>
      <c r="BJ707" s="18" t="s">
        <v>84</v>
      </c>
      <c r="BK707" s="242">
        <f>ROUND(I707*H707,2)</f>
        <v>0</v>
      </c>
      <c r="BL707" s="18" t="s">
        <v>325</v>
      </c>
      <c r="BM707" s="241" t="s">
        <v>6967</v>
      </c>
    </row>
    <row r="708" s="2" customFormat="1" ht="16.5" customHeight="1">
      <c r="A708" s="39"/>
      <c r="B708" s="40"/>
      <c r="C708" s="229" t="s">
        <v>1260</v>
      </c>
      <c r="D708" s="229" t="s">
        <v>237</v>
      </c>
      <c r="E708" s="230" t="s">
        <v>1330</v>
      </c>
      <c r="F708" s="231" t="s">
        <v>1331</v>
      </c>
      <c r="G708" s="232" t="s">
        <v>240</v>
      </c>
      <c r="H708" s="233">
        <v>1</v>
      </c>
      <c r="I708" s="234"/>
      <c r="J708" s="235">
        <f>ROUND(I708*H708,2)</f>
        <v>0</v>
      </c>
      <c r="K708" s="236"/>
      <c r="L708" s="45"/>
      <c r="M708" s="237" t="s">
        <v>1</v>
      </c>
      <c r="N708" s="238" t="s">
        <v>42</v>
      </c>
      <c r="O708" s="92"/>
      <c r="P708" s="239">
        <f>O708*H708</f>
        <v>0</v>
      </c>
      <c r="Q708" s="239">
        <v>0</v>
      </c>
      <c r="R708" s="239">
        <f>Q708*H708</f>
        <v>0</v>
      </c>
      <c r="S708" s="239">
        <v>0</v>
      </c>
      <c r="T708" s="240">
        <f>S708*H708</f>
        <v>0</v>
      </c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R708" s="241" t="s">
        <v>325</v>
      </c>
      <c r="AT708" s="241" t="s">
        <v>237</v>
      </c>
      <c r="AU708" s="241" t="s">
        <v>86</v>
      </c>
      <c r="AY708" s="18" t="s">
        <v>235</v>
      </c>
      <c r="BE708" s="242">
        <f>IF(N708="základní",J708,0)</f>
        <v>0</v>
      </c>
      <c r="BF708" s="242">
        <f>IF(N708="snížená",J708,0)</f>
        <v>0</v>
      </c>
      <c r="BG708" s="242">
        <f>IF(N708="zákl. přenesená",J708,0)</f>
        <v>0</v>
      </c>
      <c r="BH708" s="242">
        <f>IF(N708="sníž. přenesená",J708,0)</f>
        <v>0</v>
      </c>
      <c r="BI708" s="242">
        <f>IF(N708="nulová",J708,0)</f>
        <v>0</v>
      </c>
      <c r="BJ708" s="18" t="s">
        <v>84</v>
      </c>
      <c r="BK708" s="242">
        <f>ROUND(I708*H708,2)</f>
        <v>0</v>
      </c>
      <c r="BL708" s="18" t="s">
        <v>325</v>
      </c>
      <c r="BM708" s="241" t="s">
        <v>6968</v>
      </c>
    </row>
    <row r="709" s="2" customFormat="1" ht="16.5" customHeight="1">
      <c r="A709" s="39"/>
      <c r="B709" s="40"/>
      <c r="C709" s="287" t="s">
        <v>1264</v>
      </c>
      <c r="D709" s="287" t="s">
        <v>518</v>
      </c>
      <c r="E709" s="288" t="s">
        <v>1338</v>
      </c>
      <c r="F709" s="289" t="s">
        <v>1339</v>
      </c>
      <c r="G709" s="290" t="s">
        <v>240</v>
      </c>
      <c r="H709" s="291">
        <v>1</v>
      </c>
      <c r="I709" s="292"/>
      <c r="J709" s="293">
        <f>ROUND(I709*H709,2)</f>
        <v>0</v>
      </c>
      <c r="K709" s="294"/>
      <c r="L709" s="295"/>
      <c r="M709" s="296" t="s">
        <v>1</v>
      </c>
      <c r="N709" s="297" t="s">
        <v>42</v>
      </c>
      <c r="O709" s="92"/>
      <c r="P709" s="239">
        <f>O709*H709</f>
        <v>0</v>
      </c>
      <c r="Q709" s="239">
        <v>0</v>
      </c>
      <c r="R709" s="239">
        <f>Q709*H709</f>
        <v>0</v>
      </c>
      <c r="S709" s="239">
        <v>0</v>
      </c>
      <c r="T709" s="240">
        <f>S709*H709</f>
        <v>0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241" t="s">
        <v>421</v>
      </c>
      <c r="AT709" s="241" t="s">
        <v>518</v>
      </c>
      <c r="AU709" s="241" t="s">
        <v>86</v>
      </c>
      <c r="AY709" s="18" t="s">
        <v>235</v>
      </c>
      <c r="BE709" s="242">
        <f>IF(N709="základní",J709,0)</f>
        <v>0</v>
      </c>
      <c r="BF709" s="242">
        <f>IF(N709="snížená",J709,0)</f>
        <v>0</v>
      </c>
      <c r="BG709" s="242">
        <f>IF(N709="zákl. přenesená",J709,0)</f>
        <v>0</v>
      </c>
      <c r="BH709" s="242">
        <f>IF(N709="sníž. přenesená",J709,0)</f>
        <v>0</v>
      </c>
      <c r="BI709" s="242">
        <f>IF(N709="nulová",J709,0)</f>
        <v>0</v>
      </c>
      <c r="BJ709" s="18" t="s">
        <v>84</v>
      </c>
      <c r="BK709" s="242">
        <f>ROUND(I709*H709,2)</f>
        <v>0</v>
      </c>
      <c r="BL709" s="18" t="s">
        <v>325</v>
      </c>
      <c r="BM709" s="241" t="s">
        <v>6969</v>
      </c>
    </row>
    <row r="710" s="2" customFormat="1" ht="24.15" customHeight="1">
      <c r="A710" s="39"/>
      <c r="B710" s="40"/>
      <c r="C710" s="229" t="s">
        <v>1268</v>
      </c>
      <c r="D710" s="229" t="s">
        <v>237</v>
      </c>
      <c r="E710" s="230" t="s">
        <v>1342</v>
      </c>
      <c r="F710" s="231" t="s">
        <v>1343</v>
      </c>
      <c r="G710" s="232" t="s">
        <v>174</v>
      </c>
      <c r="H710" s="233">
        <v>10.800000000000001</v>
      </c>
      <c r="I710" s="234"/>
      <c r="J710" s="235">
        <f>ROUND(I710*H710,2)</f>
        <v>0</v>
      </c>
      <c r="K710" s="236"/>
      <c r="L710" s="45"/>
      <c r="M710" s="237" t="s">
        <v>1</v>
      </c>
      <c r="N710" s="238" t="s">
        <v>42</v>
      </c>
      <c r="O710" s="92"/>
      <c r="P710" s="239">
        <f>O710*H710</f>
        <v>0</v>
      </c>
      <c r="Q710" s="239">
        <v>0</v>
      </c>
      <c r="R710" s="239">
        <f>Q710*H710</f>
        <v>0</v>
      </c>
      <c r="S710" s="239">
        <v>0</v>
      </c>
      <c r="T710" s="240">
        <f>S710*H710</f>
        <v>0</v>
      </c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R710" s="241" t="s">
        <v>325</v>
      </c>
      <c r="AT710" s="241" t="s">
        <v>237</v>
      </c>
      <c r="AU710" s="241" t="s">
        <v>86</v>
      </c>
      <c r="AY710" s="18" t="s">
        <v>235</v>
      </c>
      <c r="BE710" s="242">
        <f>IF(N710="základní",J710,0)</f>
        <v>0</v>
      </c>
      <c r="BF710" s="242">
        <f>IF(N710="snížená",J710,0)</f>
        <v>0</v>
      </c>
      <c r="BG710" s="242">
        <f>IF(N710="zákl. přenesená",J710,0)</f>
        <v>0</v>
      </c>
      <c r="BH710" s="242">
        <f>IF(N710="sníž. přenesená",J710,0)</f>
        <v>0</v>
      </c>
      <c r="BI710" s="242">
        <f>IF(N710="nulová",J710,0)</f>
        <v>0</v>
      </c>
      <c r="BJ710" s="18" t="s">
        <v>84</v>
      </c>
      <c r="BK710" s="242">
        <f>ROUND(I710*H710,2)</f>
        <v>0</v>
      </c>
      <c r="BL710" s="18" t="s">
        <v>325</v>
      </c>
      <c r="BM710" s="241" t="s">
        <v>6970</v>
      </c>
    </row>
    <row r="711" s="15" customFormat="1">
      <c r="A711" s="15"/>
      <c r="B711" s="266"/>
      <c r="C711" s="267"/>
      <c r="D711" s="245" t="s">
        <v>243</v>
      </c>
      <c r="E711" s="268" t="s">
        <v>1</v>
      </c>
      <c r="F711" s="269" t="s">
        <v>1120</v>
      </c>
      <c r="G711" s="267"/>
      <c r="H711" s="268" t="s">
        <v>1</v>
      </c>
      <c r="I711" s="270"/>
      <c r="J711" s="267"/>
      <c r="K711" s="267"/>
      <c r="L711" s="271"/>
      <c r="M711" s="272"/>
      <c r="N711" s="273"/>
      <c r="O711" s="273"/>
      <c r="P711" s="273"/>
      <c r="Q711" s="273"/>
      <c r="R711" s="273"/>
      <c r="S711" s="273"/>
      <c r="T711" s="274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T711" s="275" t="s">
        <v>243</v>
      </c>
      <c r="AU711" s="275" t="s">
        <v>86</v>
      </c>
      <c r="AV711" s="15" t="s">
        <v>84</v>
      </c>
      <c r="AW711" s="15" t="s">
        <v>32</v>
      </c>
      <c r="AX711" s="15" t="s">
        <v>77</v>
      </c>
      <c r="AY711" s="275" t="s">
        <v>235</v>
      </c>
    </row>
    <row r="712" s="13" customFormat="1">
      <c r="A712" s="13"/>
      <c r="B712" s="243"/>
      <c r="C712" s="244"/>
      <c r="D712" s="245" t="s">
        <v>243</v>
      </c>
      <c r="E712" s="246" t="s">
        <v>1</v>
      </c>
      <c r="F712" s="247" t="s">
        <v>250</v>
      </c>
      <c r="G712" s="244"/>
      <c r="H712" s="248">
        <v>3</v>
      </c>
      <c r="I712" s="249"/>
      <c r="J712" s="244"/>
      <c r="K712" s="244"/>
      <c r="L712" s="250"/>
      <c r="M712" s="251"/>
      <c r="N712" s="252"/>
      <c r="O712" s="252"/>
      <c r="P712" s="252"/>
      <c r="Q712" s="252"/>
      <c r="R712" s="252"/>
      <c r="S712" s="252"/>
      <c r="T712" s="25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4" t="s">
        <v>243</v>
      </c>
      <c r="AU712" s="254" t="s">
        <v>86</v>
      </c>
      <c r="AV712" s="13" t="s">
        <v>86</v>
      </c>
      <c r="AW712" s="13" t="s">
        <v>32</v>
      </c>
      <c r="AX712" s="13" t="s">
        <v>77</v>
      </c>
      <c r="AY712" s="254" t="s">
        <v>235</v>
      </c>
    </row>
    <row r="713" s="15" customFormat="1">
      <c r="A713" s="15"/>
      <c r="B713" s="266"/>
      <c r="C713" s="267"/>
      <c r="D713" s="245" t="s">
        <v>243</v>
      </c>
      <c r="E713" s="268" t="s">
        <v>1</v>
      </c>
      <c r="F713" s="269" t="s">
        <v>420</v>
      </c>
      <c r="G713" s="267"/>
      <c r="H713" s="268" t="s">
        <v>1</v>
      </c>
      <c r="I713" s="270"/>
      <c r="J713" s="267"/>
      <c r="K713" s="267"/>
      <c r="L713" s="271"/>
      <c r="M713" s="272"/>
      <c r="N713" s="273"/>
      <c r="O713" s="273"/>
      <c r="P713" s="273"/>
      <c r="Q713" s="273"/>
      <c r="R713" s="273"/>
      <c r="S713" s="273"/>
      <c r="T713" s="274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T713" s="275" t="s">
        <v>243</v>
      </c>
      <c r="AU713" s="275" t="s">
        <v>86</v>
      </c>
      <c r="AV713" s="15" t="s">
        <v>84</v>
      </c>
      <c r="AW713" s="15" t="s">
        <v>32</v>
      </c>
      <c r="AX713" s="15" t="s">
        <v>77</v>
      </c>
      <c r="AY713" s="275" t="s">
        <v>235</v>
      </c>
    </row>
    <row r="714" s="13" customFormat="1">
      <c r="A714" s="13"/>
      <c r="B714" s="243"/>
      <c r="C714" s="244"/>
      <c r="D714" s="245" t="s">
        <v>243</v>
      </c>
      <c r="E714" s="246" t="s">
        <v>1</v>
      </c>
      <c r="F714" s="247" t="s">
        <v>6899</v>
      </c>
      <c r="G714" s="244"/>
      <c r="H714" s="248">
        <v>6</v>
      </c>
      <c r="I714" s="249"/>
      <c r="J714" s="244"/>
      <c r="K714" s="244"/>
      <c r="L714" s="250"/>
      <c r="M714" s="251"/>
      <c r="N714" s="252"/>
      <c r="O714" s="252"/>
      <c r="P714" s="252"/>
      <c r="Q714" s="252"/>
      <c r="R714" s="252"/>
      <c r="S714" s="252"/>
      <c r="T714" s="25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4" t="s">
        <v>243</v>
      </c>
      <c r="AU714" s="254" t="s">
        <v>86</v>
      </c>
      <c r="AV714" s="13" t="s">
        <v>86</v>
      </c>
      <c r="AW714" s="13" t="s">
        <v>32</v>
      </c>
      <c r="AX714" s="13" t="s">
        <v>77</v>
      </c>
      <c r="AY714" s="254" t="s">
        <v>235</v>
      </c>
    </row>
    <row r="715" s="15" customFormat="1">
      <c r="A715" s="15"/>
      <c r="B715" s="266"/>
      <c r="C715" s="267"/>
      <c r="D715" s="245" t="s">
        <v>243</v>
      </c>
      <c r="E715" s="268" t="s">
        <v>1</v>
      </c>
      <c r="F715" s="269" t="s">
        <v>413</v>
      </c>
      <c r="G715" s="267"/>
      <c r="H715" s="268" t="s">
        <v>1</v>
      </c>
      <c r="I715" s="270"/>
      <c r="J715" s="267"/>
      <c r="K715" s="267"/>
      <c r="L715" s="271"/>
      <c r="M715" s="272"/>
      <c r="N715" s="273"/>
      <c r="O715" s="273"/>
      <c r="P715" s="273"/>
      <c r="Q715" s="273"/>
      <c r="R715" s="273"/>
      <c r="S715" s="273"/>
      <c r="T715" s="274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T715" s="275" t="s">
        <v>243</v>
      </c>
      <c r="AU715" s="275" t="s">
        <v>86</v>
      </c>
      <c r="AV715" s="15" t="s">
        <v>84</v>
      </c>
      <c r="AW715" s="15" t="s">
        <v>32</v>
      </c>
      <c r="AX715" s="15" t="s">
        <v>77</v>
      </c>
      <c r="AY715" s="275" t="s">
        <v>235</v>
      </c>
    </row>
    <row r="716" s="13" customFormat="1">
      <c r="A716" s="13"/>
      <c r="B716" s="243"/>
      <c r="C716" s="244"/>
      <c r="D716" s="245" t="s">
        <v>243</v>
      </c>
      <c r="E716" s="246" t="s">
        <v>1</v>
      </c>
      <c r="F716" s="247" t="s">
        <v>6900</v>
      </c>
      <c r="G716" s="244"/>
      <c r="H716" s="248">
        <v>1.8</v>
      </c>
      <c r="I716" s="249"/>
      <c r="J716" s="244"/>
      <c r="K716" s="244"/>
      <c r="L716" s="250"/>
      <c r="M716" s="251"/>
      <c r="N716" s="252"/>
      <c r="O716" s="252"/>
      <c r="P716" s="252"/>
      <c r="Q716" s="252"/>
      <c r="R716" s="252"/>
      <c r="S716" s="252"/>
      <c r="T716" s="25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4" t="s">
        <v>243</v>
      </c>
      <c r="AU716" s="254" t="s">
        <v>86</v>
      </c>
      <c r="AV716" s="13" t="s">
        <v>86</v>
      </c>
      <c r="AW716" s="13" t="s">
        <v>32</v>
      </c>
      <c r="AX716" s="13" t="s">
        <v>77</v>
      </c>
      <c r="AY716" s="254" t="s">
        <v>235</v>
      </c>
    </row>
    <row r="717" s="14" customFormat="1">
      <c r="A717" s="14"/>
      <c r="B717" s="255"/>
      <c r="C717" s="256"/>
      <c r="D717" s="245" t="s">
        <v>243</v>
      </c>
      <c r="E717" s="257" t="s">
        <v>1</v>
      </c>
      <c r="F717" s="258" t="s">
        <v>245</v>
      </c>
      <c r="G717" s="256"/>
      <c r="H717" s="259">
        <v>10.800000000000001</v>
      </c>
      <c r="I717" s="260"/>
      <c r="J717" s="256"/>
      <c r="K717" s="256"/>
      <c r="L717" s="261"/>
      <c r="M717" s="262"/>
      <c r="N717" s="263"/>
      <c r="O717" s="263"/>
      <c r="P717" s="263"/>
      <c r="Q717" s="263"/>
      <c r="R717" s="263"/>
      <c r="S717" s="263"/>
      <c r="T717" s="26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65" t="s">
        <v>243</v>
      </c>
      <c r="AU717" s="265" t="s">
        <v>86</v>
      </c>
      <c r="AV717" s="14" t="s">
        <v>241</v>
      </c>
      <c r="AW717" s="14" t="s">
        <v>32</v>
      </c>
      <c r="AX717" s="14" t="s">
        <v>84</v>
      </c>
      <c r="AY717" s="265" t="s">
        <v>235</v>
      </c>
    </row>
    <row r="718" s="2" customFormat="1" ht="16.5" customHeight="1">
      <c r="A718" s="39"/>
      <c r="B718" s="40"/>
      <c r="C718" s="287" t="s">
        <v>1272</v>
      </c>
      <c r="D718" s="287" t="s">
        <v>518</v>
      </c>
      <c r="E718" s="288" t="s">
        <v>1346</v>
      </c>
      <c r="F718" s="289" t="s">
        <v>1347</v>
      </c>
      <c r="G718" s="290" t="s">
        <v>174</v>
      </c>
      <c r="H718" s="291">
        <v>10.800000000000001</v>
      </c>
      <c r="I718" s="292"/>
      <c r="J718" s="293">
        <f>ROUND(I718*H718,2)</f>
        <v>0</v>
      </c>
      <c r="K718" s="294"/>
      <c r="L718" s="295"/>
      <c r="M718" s="296" t="s">
        <v>1</v>
      </c>
      <c r="N718" s="297" t="s">
        <v>42</v>
      </c>
      <c r="O718" s="92"/>
      <c r="P718" s="239">
        <f>O718*H718</f>
        <v>0</v>
      </c>
      <c r="Q718" s="239">
        <v>0.0030000000000000001</v>
      </c>
      <c r="R718" s="239">
        <f>Q718*H718</f>
        <v>0.032400000000000005</v>
      </c>
      <c r="S718" s="239">
        <v>0</v>
      </c>
      <c r="T718" s="240">
        <f>S718*H718</f>
        <v>0</v>
      </c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R718" s="241" t="s">
        <v>421</v>
      </c>
      <c r="AT718" s="241" t="s">
        <v>518</v>
      </c>
      <c r="AU718" s="241" t="s">
        <v>86</v>
      </c>
      <c r="AY718" s="18" t="s">
        <v>235</v>
      </c>
      <c r="BE718" s="242">
        <f>IF(N718="základní",J718,0)</f>
        <v>0</v>
      </c>
      <c r="BF718" s="242">
        <f>IF(N718="snížená",J718,0)</f>
        <v>0</v>
      </c>
      <c r="BG718" s="242">
        <f>IF(N718="zákl. přenesená",J718,0)</f>
        <v>0</v>
      </c>
      <c r="BH718" s="242">
        <f>IF(N718="sníž. přenesená",J718,0)</f>
        <v>0</v>
      </c>
      <c r="BI718" s="242">
        <f>IF(N718="nulová",J718,0)</f>
        <v>0</v>
      </c>
      <c r="BJ718" s="18" t="s">
        <v>84</v>
      </c>
      <c r="BK718" s="242">
        <f>ROUND(I718*H718,2)</f>
        <v>0</v>
      </c>
      <c r="BL718" s="18" t="s">
        <v>325</v>
      </c>
      <c r="BM718" s="241" t="s">
        <v>6971</v>
      </c>
    </row>
    <row r="719" s="2" customFormat="1" ht="16.5" customHeight="1">
      <c r="A719" s="39"/>
      <c r="B719" s="40"/>
      <c r="C719" s="287" t="s">
        <v>1276</v>
      </c>
      <c r="D719" s="287" t="s">
        <v>518</v>
      </c>
      <c r="E719" s="288" t="s">
        <v>1350</v>
      </c>
      <c r="F719" s="289" t="s">
        <v>1351</v>
      </c>
      <c r="G719" s="290" t="s">
        <v>1352</v>
      </c>
      <c r="H719" s="291">
        <v>8</v>
      </c>
      <c r="I719" s="292"/>
      <c r="J719" s="293">
        <f>ROUND(I719*H719,2)</f>
        <v>0</v>
      </c>
      <c r="K719" s="294"/>
      <c r="L719" s="295"/>
      <c r="M719" s="296" t="s">
        <v>1</v>
      </c>
      <c r="N719" s="297" t="s">
        <v>42</v>
      </c>
      <c r="O719" s="92"/>
      <c r="P719" s="239">
        <f>O719*H719</f>
        <v>0</v>
      </c>
      <c r="Q719" s="239">
        <v>0.00020000000000000001</v>
      </c>
      <c r="R719" s="239">
        <f>Q719*H719</f>
        <v>0.0016000000000000001</v>
      </c>
      <c r="S719" s="239">
        <v>0</v>
      </c>
      <c r="T719" s="240">
        <f>S719*H719</f>
        <v>0</v>
      </c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R719" s="241" t="s">
        <v>421</v>
      </c>
      <c r="AT719" s="241" t="s">
        <v>518</v>
      </c>
      <c r="AU719" s="241" t="s">
        <v>86</v>
      </c>
      <c r="AY719" s="18" t="s">
        <v>235</v>
      </c>
      <c r="BE719" s="242">
        <f>IF(N719="základní",J719,0)</f>
        <v>0</v>
      </c>
      <c r="BF719" s="242">
        <f>IF(N719="snížená",J719,0)</f>
        <v>0</v>
      </c>
      <c r="BG719" s="242">
        <f>IF(N719="zákl. přenesená",J719,0)</f>
        <v>0</v>
      </c>
      <c r="BH719" s="242">
        <f>IF(N719="sníž. přenesená",J719,0)</f>
        <v>0</v>
      </c>
      <c r="BI719" s="242">
        <f>IF(N719="nulová",J719,0)</f>
        <v>0</v>
      </c>
      <c r="BJ719" s="18" t="s">
        <v>84</v>
      </c>
      <c r="BK719" s="242">
        <f>ROUND(I719*H719,2)</f>
        <v>0</v>
      </c>
      <c r="BL719" s="18" t="s">
        <v>325</v>
      </c>
      <c r="BM719" s="241" t="s">
        <v>6972</v>
      </c>
    </row>
    <row r="720" s="13" customFormat="1">
      <c r="A720" s="13"/>
      <c r="B720" s="243"/>
      <c r="C720" s="244"/>
      <c r="D720" s="245" t="s">
        <v>243</v>
      </c>
      <c r="E720" s="246" t="s">
        <v>1</v>
      </c>
      <c r="F720" s="247" t="s">
        <v>6973</v>
      </c>
      <c r="G720" s="244"/>
      <c r="H720" s="248">
        <v>1</v>
      </c>
      <c r="I720" s="249"/>
      <c r="J720" s="244"/>
      <c r="K720" s="244"/>
      <c r="L720" s="250"/>
      <c r="M720" s="251"/>
      <c r="N720" s="252"/>
      <c r="O720" s="252"/>
      <c r="P720" s="252"/>
      <c r="Q720" s="252"/>
      <c r="R720" s="252"/>
      <c r="S720" s="252"/>
      <c r="T720" s="25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4" t="s">
        <v>243</v>
      </c>
      <c r="AU720" s="254" t="s">
        <v>86</v>
      </c>
      <c r="AV720" s="13" t="s">
        <v>86</v>
      </c>
      <c r="AW720" s="13" t="s">
        <v>32</v>
      </c>
      <c r="AX720" s="13" t="s">
        <v>77</v>
      </c>
      <c r="AY720" s="254" t="s">
        <v>235</v>
      </c>
    </row>
    <row r="721" s="13" customFormat="1">
      <c r="A721" s="13"/>
      <c r="B721" s="243"/>
      <c r="C721" s="244"/>
      <c r="D721" s="245" t="s">
        <v>243</v>
      </c>
      <c r="E721" s="246" t="s">
        <v>1</v>
      </c>
      <c r="F721" s="247" t="s">
        <v>6974</v>
      </c>
      <c r="G721" s="244"/>
      <c r="H721" s="248">
        <v>4</v>
      </c>
      <c r="I721" s="249"/>
      <c r="J721" s="244"/>
      <c r="K721" s="244"/>
      <c r="L721" s="250"/>
      <c r="M721" s="251"/>
      <c r="N721" s="252"/>
      <c r="O721" s="252"/>
      <c r="P721" s="252"/>
      <c r="Q721" s="252"/>
      <c r="R721" s="252"/>
      <c r="S721" s="252"/>
      <c r="T721" s="25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4" t="s">
        <v>243</v>
      </c>
      <c r="AU721" s="254" t="s">
        <v>86</v>
      </c>
      <c r="AV721" s="13" t="s">
        <v>86</v>
      </c>
      <c r="AW721" s="13" t="s">
        <v>32</v>
      </c>
      <c r="AX721" s="13" t="s">
        <v>77</v>
      </c>
      <c r="AY721" s="254" t="s">
        <v>235</v>
      </c>
    </row>
    <row r="722" s="13" customFormat="1">
      <c r="A722" s="13"/>
      <c r="B722" s="243"/>
      <c r="C722" s="244"/>
      <c r="D722" s="245" t="s">
        <v>243</v>
      </c>
      <c r="E722" s="246" t="s">
        <v>1</v>
      </c>
      <c r="F722" s="247" t="s">
        <v>6975</v>
      </c>
      <c r="G722" s="244"/>
      <c r="H722" s="248">
        <v>3</v>
      </c>
      <c r="I722" s="249"/>
      <c r="J722" s="244"/>
      <c r="K722" s="244"/>
      <c r="L722" s="250"/>
      <c r="M722" s="251"/>
      <c r="N722" s="252"/>
      <c r="O722" s="252"/>
      <c r="P722" s="252"/>
      <c r="Q722" s="252"/>
      <c r="R722" s="252"/>
      <c r="S722" s="252"/>
      <c r="T722" s="25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4" t="s">
        <v>243</v>
      </c>
      <c r="AU722" s="254" t="s">
        <v>86</v>
      </c>
      <c r="AV722" s="13" t="s">
        <v>86</v>
      </c>
      <c r="AW722" s="13" t="s">
        <v>32</v>
      </c>
      <c r="AX722" s="13" t="s">
        <v>77</v>
      </c>
      <c r="AY722" s="254" t="s">
        <v>235</v>
      </c>
    </row>
    <row r="723" s="14" customFormat="1">
      <c r="A723" s="14"/>
      <c r="B723" s="255"/>
      <c r="C723" s="256"/>
      <c r="D723" s="245" t="s">
        <v>243</v>
      </c>
      <c r="E723" s="257" t="s">
        <v>1</v>
      </c>
      <c r="F723" s="258" t="s">
        <v>245</v>
      </c>
      <c r="G723" s="256"/>
      <c r="H723" s="259">
        <v>8</v>
      </c>
      <c r="I723" s="260"/>
      <c r="J723" s="256"/>
      <c r="K723" s="256"/>
      <c r="L723" s="261"/>
      <c r="M723" s="262"/>
      <c r="N723" s="263"/>
      <c r="O723" s="263"/>
      <c r="P723" s="263"/>
      <c r="Q723" s="263"/>
      <c r="R723" s="263"/>
      <c r="S723" s="263"/>
      <c r="T723" s="26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65" t="s">
        <v>243</v>
      </c>
      <c r="AU723" s="265" t="s">
        <v>86</v>
      </c>
      <c r="AV723" s="14" t="s">
        <v>241</v>
      </c>
      <c r="AW723" s="14" t="s">
        <v>32</v>
      </c>
      <c r="AX723" s="14" t="s">
        <v>84</v>
      </c>
      <c r="AY723" s="265" t="s">
        <v>235</v>
      </c>
    </row>
    <row r="724" s="2" customFormat="1" ht="24.15" customHeight="1">
      <c r="A724" s="39"/>
      <c r="B724" s="40"/>
      <c r="C724" s="229" t="s">
        <v>1280</v>
      </c>
      <c r="D724" s="229" t="s">
        <v>237</v>
      </c>
      <c r="E724" s="230" t="s">
        <v>1342</v>
      </c>
      <c r="F724" s="231" t="s">
        <v>1343</v>
      </c>
      <c r="G724" s="232" t="s">
        <v>174</v>
      </c>
      <c r="H724" s="233">
        <v>27</v>
      </c>
      <c r="I724" s="234"/>
      <c r="J724" s="235">
        <f>ROUND(I724*H724,2)</f>
        <v>0</v>
      </c>
      <c r="K724" s="236"/>
      <c r="L724" s="45"/>
      <c r="M724" s="237" t="s">
        <v>1</v>
      </c>
      <c r="N724" s="238" t="s">
        <v>42</v>
      </c>
      <c r="O724" s="92"/>
      <c r="P724" s="239">
        <f>O724*H724</f>
        <v>0</v>
      </c>
      <c r="Q724" s="239">
        <v>0</v>
      </c>
      <c r="R724" s="239">
        <f>Q724*H724</f>
        <v>0</v>
      </c>
      <c r="S724" s="239">
        <v>0</v>
      </c>
      <c r="T724" s="240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41" t="s">
        <v>325</v>
      </c>
      <c r="AT724" s="241" t="s">
        <v>237</v>
      </c>
      <c r="AU724" s="241" t="s">
        <v>86</v>
      </c>
      <c r="AY724" s="18" t="s">
        <v>235</v>
      </c>
      <c r="BE724" s="242">
        <f>IF(N724="základní",J724,0)</f>
        <v>0</v>
      </c>
      <c r="BF724" s="242">
        <f>IF(N724="snížená",J724,0)</f>
        <v>0</v>
      </c>
      <c r="BG724" s="242">
        <f>IF(N724="zákl. přenesená",J724,0)</f>
        <v>0</v>
      </c>
      <c r="BH724" s="242">
        <f>IF(N724="sníž. přenesená",J724,0)</f>
        <v>0</v>
      </c>
      <c r="BI724" s="242">
        <f>IF(N724="nulová",J724,0)</f>
        <v>0</v>
      </c>
      <c r="BJ724" s="18" t="s">
        <v>84</v>
      </c>
      <c r="BK724" s="242">
        <f>ROUND(I724*H724,2)</f>
        <v>0</v>
      </c>
      <c r="BL724" s="18" t="s">
        <v>325</v>
      </c>
      <c r="BM724" s="241" t="s">
        <v>6976</v>
      </c>
    </row>
    <row r="725" s="13" customFormat="1">
      <c r="A725" s="13"/>
      <c r="B725" s="243"/>
      <c r="C725" s="244"/>
      <c r="D725" s="245" t="s">
        <v>243</v>
      </c>
      <c r="E725" s="246" t="s">
        <v>1</v>
      </c>
      <c r="F725" s="247" t="s">
        <v>6905</v>
      </c>
      <c r="G725" s="244"/>
      <c r="H725" s="248">
        <v>27</v>
      </c>
      <c r="I725" s="249"/>
      <c r="J725" s="244"/>
      <c r="K725" s="244"/>
      <c r="L725" s="250"/>
      <c r="M725" s="251"/>
      <c r="N725" s="252"/>
      <c r="O725" s="252"/>
      <c r="P725" s="252"/>
      <c r="Q725" s="252"/>
      <c r="R725" s="252"/>
      <c r="S725" s="252"/>
      <c r="T725" s="25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4" t="s">
        <v>243</v>
      </c>
      <c r="AU725" s="254" t="s">
        <v>86</v>
      </c>
      <c r="AV725" s="13" t="s">
        <v>86</v>
      </c>
      <c r="AW725" s="13" t="s">
        <v>32</v>
      </c>
      <c r="AX725" s="13" t="s">
        <v>84</v>
      </c>
      <c r="AY725" s="254" t="s">
        <v>235</v>
      </c>
    </row>
    <row r="726" s="2" customFormat="1" ht="16.5" customHeight="1">
      <c r="A726" s="39"/>
      <c r="B726" s="40"/>
      <c r="C726" s="287" t="s">
        <v>1285</v>
      </c>
      <c r="D726" s="287" t="s">
        <v>518</v>
      </c>
      <c r="E726" s="288" t="s">
        <v>6977</v>
      </c>
      <c r="F726" s="289" t="s">
        <v>6978</v>
      </c>
      <c r="G726" s="290" t="s">
        <v>174</v>
      </c>
      <c r="H726" s="291">
        <v>27</v>
      </c>
      <c r="I726" s="292"/>
      <c r="J726" s="293">
        <f>ROUND(I726*H726,2)</f>
        <v>0</v>
      </c>
      <c r="K726" s="294"/>
      <c r="L726" s="295"/>
      <c r="M726" s="296" t="s">
        <v>1</v>
      </c>
      <c r="N726" s="297" t="s">
        <v>42</v>
      </c>
      <c r="O726" s="92"/>
      <c r="P726" s="239">
        <f>O726*H726</f>
        <v>0</v>
      </c>
      <c r="Q726" s="239">
        <v>0.0030000000000000001</v>
      </c>
      <c r="R726" s="239">
        <f>Q726*H726</f>
        <v>0.081000000000000003</v>
      </c>
      <c r="S726" s="239">
        <v>0</v>
      </c>
      <c r="T726" s="240">
        <f>S726*H726</f>
        <v>0</v>
      </c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R726" s="241" t="s">
        <v>421</v>
      </c>
      <c r="AT726" s="241" t="s">
        <v>518</v>
      </c>
      <c r="AU726" s="241" t="s">
        <v>86</v>
      </c>
      <c r="AY726" s="18" t="s">
        <v>235</v>
      </c>
      <c r="BE726" s="242">
        <f>IF(N726="základní",J726,0)</f>
        <v>0</v>
      </c>
      <c r="BF726" s="242">
        <f>IF(N726="snížená",J726,0)</f>
        <v>0</v>
      </c>
      <c r="BG726" s="242">
        <f>IF(N726="zákl. přenesená",J726,0)</f>
        <v>0</v>
      </c>
      <c r="BH726" s="242">
        <f>IF(N726="sníž. přenesená",J726,0)</f>
        <v>0</v>
      </c>
      <c r="BI726" s="242">
        <f>IF(N726="nulová",J726,0)</f>
        <v>0</v>
      </c>
      <c r="BJ726" s="18" t="s">
        <v>84</v>
      </c>
      <c r="BK726" s="242">
        <f>ROUND(I726*H726,2)</f>
        <v>0</v>
      </c>
      <c r="BL726" s="18" t="s">
        <v>325</v>
      </c>
      <c r="BM726" s="241" t="s">
        <v>6979</v>
      </c>
    </row>
    <row r="727" s="2" customFormat="1" ht="16.5" customHeight="1">
      <c r="A727" s="39"/>
      <c r="B727" s="40"/>
      <c r="C727" s="287" t="s">
        <v>1289</v>
      </c>
      <c r="D727" s="287" t="s">
        <v>518</v>
      </c>
      <c r="E727" s="288" t="s">
        <v>1350</v>
      </c>
      <c r="F727" s="289" t="s">
        <v>1351</v>
      </c>
      <c r="G727" s="290" t="s">
        <v>1352</v>
      </c>
      <c r="H727" s="291">
        <v>18</v>
      </c>
      <c r="I727" s="292"/>
      <c r="J727" s="293">
        <f>ROUND(I727*H727,2)</f>
        <v>0</v>
      </c>
      <c r="K727" s="294"/>
      <c r="L727" s="295"/>
      <c r="M727" s="296" t="s">
        <v>1</v>
      </c>
      <c r="N727" s="297" t="s">
        <v>42</v>
      </c>
      <c r="O727" s="92"/>
      <c r="P727" s="239">
        <f>O727*H727</f>
        <v>0</v>
      </c>
      <c r="Q727" s="239">
        <v>0.00020000000000000001</v>
      </c>
      <c r="R727" s="239">
        <f>Q727*H727</f>
        <v>0.0036000000000000003</v>
      </c>
      <c r="S727" s="239">
        <v>0</v>
      </c>
      <c r="T727" s="240">
        <f>S727*H727</f>
        <v>0</v>
      </c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R727" s="241" t="s">
        <v>421</v>
      </c>
      <c r="AT727" s="241" t="s">
        <v>518</v>
      </c>
      <c r="AU727" s="241" t="s">
        <v>86</v>
      </c>
      <c r="AY727" s="18" t="s">
        <v>235</v>
      </c>
      <c r="BE727" s="242">
        <f>IF(N727="základní",J727,0)</f>
        <v>0</v>
      </c>
      <c r="BF727" s="242">
        <f>IF(N727="snížená",J727,0)</f>
        <v>0</v>
      </c>
      <c r="BG727" s="242">
        <f>IF(N727="zákl. přenesená",J727,0)</f>
        <v>0</v>
      </c>
      <c r="BH727" s="242">
        <f>IF(N727="sníž. přenesená",J727,0)</f>
        <v>0</v>
      </c>
      <c r="BI727" s="242">
        <f>IF(N727="nulová",J727,0)</f>
        <v>0</v>
      </c>
      <c r="BJ727" s="18" t="s">
        <v>84</v>
      </c>
      <c r="BK727" s="242">
        <f>ROUND(I727*H727,2)</f>
        <v>0</v>
      </c>
      <c r="BL727" s="18" t="s">
        <v>325</v>
      </c>
      <c r="BM727" s="241" t="s">
        <v>6980</v>
      </c>
    </row>
    <row r="728" s="13" customFormat="1">
      <c r="A728" s="13"/>
      <c r="B728" s="243"/>
      <c r="C728" s="244"/>
      <c r="D728" s="245" t="s">
        <v>243</v>
      </c>
      <c r="E728" s="246" t="s">
        <v>1</v>
      </c>
      <c r="F728" s="247" t="s">
        <v>339</v>
      </c>
      <c r="G728" s="244"/>
      <c r="H728" s="248">
        <v>18</v>
      </c>
      <c r="I728" s="249"/>
      <c r="J728" s="244"/>
      <c r="K728" s="244"/>
      <c r="L728" s="250"/>
      <c r="M728" s="251"/>
      <c r="N728" s="252"/>
      <c r="O728" s="252"/>
      <c r="P728" s="252"/>
      <c r="Q728" s="252"/>
      <c r="R728" s="252"/>
      <c r="S728" s="252"/>
      <c r="T728" s="25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4" t="s">
        <v>243</v>
      </c>
      <c r="AU728" s="254" t="s">
        <v>86</v>
      </c>
      <c r="AV728" s="13" t="s">
        <v>86</v>
      </c>
      <c r="AW728" s="13" t="s">
        <v>32</v>
      </c>
      <c r="AX728" s="13" t="s">
        <v>84</v>
      </c>
      <c r="AY728" s="254" t="s">
        <v>235</v>
      </c>
    </row>
    <row r="729" s="2" customFormat="1" ht="24.15" customHeight="1">
      <c r="A729" s="39"/>
      <c r="B729" s="40"/>
      <c r="C729" s="229" t="s">
        <v>1293</v>
      </c>
      <c r="D729" s="229" t="s">
        <v>237</v>
      </c>
      <c r="E729" s="230" t="s">
        <v>1355</v>
      </c>
      <c r="F729" s="231" t="s">
        <v>1356</v>
      </c>
      <c r="G729" s="232" t="s">
        <v>328</v>
      </c>
      <c r="H729" s="233">
        <v>2.9529999999999998</v>
      </c>
      <c r="I729" s="234"/>
      <c r="J729" s="235">
        <f>ROUND(I729*H729,2)</f>
        <v>0</v>
      </c>
      <c r="K729" s="236"/>
      <c r="L729" s="45"/>
      <c r="M729" s="237" t="s">
        <v>1</v>
      </c>
      <c r="N729" s="238" t="s">
        <v>42</v>
      </c>
      <c r="O729" s="92"/>
      <c r="P729" s="239">
        <f>O729*H729</f>
        <v>0</v>
      </c>
      <c r="Q729" s="239">
        <v>0</v>
      </c>
      <c r="R729" s="239">
        <f>Q729*H729</f>
        <v>0</v>
      </c>
      <c r="S729" s="239">
        <v>0</v>
      </c>
      <c r="T729" s="240">
        <f>S729*H729</f>
        <v>0</v>
      </c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R729" s="241" t="s">
        <v>325</v>
      </c>
      <c r="AT729" s="241" t="s">
        <v>237</v>
      </c>
      <c r="AU729" s="241" t="s">
        <v>86</v>
      </c>
      <c r="AY729" s="18" t="s">
        <v>235</v>
      </c>
      <c r="BE729" s="242">
        <f>IF(N729="základní",J729,0)</f>
        <v>0</v>
      </c>
      <c r="BF729" s="242">
        <f>IF(N729="snížená",J729,0)</f>
        <v>0</v>
      </c>
      <c r="BG729" s="242">
        <f>IF(N729="zákl. přenesená",J729,0)</f>
        <v>0</v>
      </c>
      <c r="BH729" s="242">
        <f>IF(N729="sníž. přenesená",J729,0)</f>
        <v>0</v>
      </c>
      <c r="BI729" s="242">
        <f>IF(N729="nulová",J729,0)</f>
        <v>0</v>
      </c>
      <c r="BJ729" s="18" t="s">
        <v>84</v>
      </c>
      <c r="BK729" s="242">
        <f>ROUND(I729*H729,2)</f>
        <v>0</v>
      </c>
      <c r="BL729" s="18" t="s">
        <v>325</v>
      </c>
      <c r="BM729" s="241" t="s">
        <v>6981</v>
      </c>
    </row>
    <row r="730" s="12" customFormat="1" ht="22.8" customHeight="1">
      <c r="A730" s="12"/>
      <c r="B730" s="213"/>
      <c r="C730" s="214"/>
      <c r="D730" s="215" t="s">
        <v>76</v>
      </c>
      <c r="E730" s="227" t="s">
        <v>1358</v>
      </c>
      <c r="F730" s="227" t="s">
        <v>1359</v>
      </c>
      <c r="G730" s="214"/>
      <c r="H730" s="214"/>
      <c r="I730" s="217"/>
      <c r="J730" s="228">
        <f>BK730</f>
        <v>0</v>
      </c>
      <c r="K730" s="214"/>
      <c r="L730" s="219"/>
      <c r="M730" s="220"/>
      <c r="N730" s="221"/>
      <c r="O730" s="221"/>
      <c r="P730" s="222">
        <f>SUM(P731:P778)</f>
        <v>0</v>
      </c>
      <c r="Q730" s="221"/>
      <c r="R730" s="222">
        <f>SUM(R731:R778)</f>
        <v>11.989996700000003</v>
      </c>
      <c r="S730" s="221"/>
      <c r="T730" s="223">
        <f>SUM(T731:T778)</f>
        <v>0</v>
      </c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R730" s="224" t="s">
        <v>86</v>
      </c>
      <c r="AT730" s="225" t="s">
        <v>76</v>
      </c>
      <c r="AU730" s="225" t="s">
        <v>84</v>
      </c>
      <c r="AY730" s="224" t="s">
        <v>235</v>
      </c>
      <c r="BK730" s="226">
        <f>SUM(BK731:BK778)</f>
        <v>0</v>
      </c>
    </row>
    <row r="731" s="2" customFormat="1" ht="24.15" customHeight="1">
      <c r="A731" s="39"/>
      <c r="B731" s="40"/>
      <c r="C731" s="229" t="s">
        <v>1297</v>
      </c>
      <c r="D731" s="229" t="s">
        <v>237</v>
      </c>
      <c r="E731" s="230" t="s">
        <v>6982</v>
      </c>
      <c r="F731" s="231" t="s">
        <v>6983</v>
      </c>
      <c r="G731" s="232" t="s">
        <v>166</v>
      </c>
      <c r="H731" s="233">
        <v>21.359999999999999</v>
      </c>
      <c r="I731" s="234"/>
      <c r="J731" s="235">
        <f>ROUND(I731*H731,2)</f>
        <v>0</v>
      </c>
      <c r="K731" s="236"/>
      <c r="L731" s="45"/>
      <c r="M731" s="237" t="s">
        <v>1</v>
      </c>
      <c r="N731" s="238" t="s">
        <v>42</v>
      </c>
      <c r="O731" s="92"/>
      <c r="P731" s="239">
        <f>O731*H731</f>
        <v>0</v>
      </c>
      <c r="Q731" s="239">
        <v>6.0000000000000002E-05</v>
      </c>
      <c r="R731" s="239">
        <f>Q731*H731</f>
        <v>0.0012815999999999999</v>
      </c>
      <c r="S731" s="239">
        <v>0</v>
      </c>
      <c r="T731" s="240">
        <f>S731*H731</f>
        <v>0</v>
      </c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R731" s="241" t="s">
        <v>325</v>
      </c>
      <c r="AT731" s="241" t="s">
        <v>237</v>
      </c>
      <c r="AU731" s="241" t="s">
        <v>86</v>
      </c>
      <c r="AY731" s="18" t="s">
        <v>235</v>
      </c>
      <c r="BE731" s="242">
        <f>IF(N731="základní",J731,0)</f>
        <v>0</v>
      </c>
      <c r="BF731" s="242">
        <f>IF(N731="snížená",J731,0)</f>
        <v>0</v>
      </c>
      <c r="BG731" s="242">
        <f>IF(N731="zákl. přenesená",J731,0)</f>
        <v>0</v>
      </c>
      <c r="BH731" s="242">
        <f>IF(N731="sníž. přenesená",J731,0)</f>
        <v>0</v>
      </c>
      <c r="BI731" s="242">
        <f>IF(N731="nulová",J731,0)</f>
        <v>0</v>
      </c>
      <c r="BJ731" s="18" t="s">
        <v>84</v>
      </c>
      <c r="BK731" s="242">
        <f>ROUND(I731*H731,2)</f>
        <v>0</v>
      </c>
      <c r="BL731" s="18" t="s">
        <v>325</v>
      </c>
      <c r="BM731" s="241" t="s">
        <v>6984</v>
      </c>
    </row>
    <row r="732" s="13" customFormat="1">
      <c r="A732" s="13"/>
      <c r="B732" s="243"/>
      <c r="C732" s="244"/>
      <c r="D732" s="245" t="s">
        <v>243</v>
      </c>
      <c r="E732" s="246" t="s">
        <v>1</v>
      </c>
      <c r="F732" s="247" t="s">
        <v>6985</v>
      </c>
      <c r="G732" s="244"/>
      <c r="H732" s="248">
        <v>21.359999999999999</v>
      </c>
      <c r="I732" s="249"/>
      <c r="J732" s="244"/>
      <c r="K732" s="244"/>
      <c r="L732" s="250"/>
      <c r="M732" s="251"/>
      <c r="N732" s="252"/>
      <c r="O732" s="252"/>
      <c r="P732" s="252"/>
      <c r="Q732" s="252"/>
      <c r="R732" s="252"/>
      <c r="S732" s="252"/>
      <c r="T732" s="25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4" t="s">
        <v>243</v>
      </c>
      <c r="AU732" s="254" t="s">
        <v>86</v>
      </c>
      <c r="AV732" s="13" t="s">
        <v>86</v>
      </c>
      <c r="AW732" s="13" t="s">
        <v>32</v>
      </c>
      <c r="AX732" s="13" t="s">
        <v>84</v>
      </c>
      <c r="AY732" s="254" t="s">
        <v>235</v>
      </c>
    </row>
    <row r="733" s="2" customFormat="1" ht="21.75" customHeight="1">
      <c r="A733" s="39"/>
      <c r="B733" s="40"/>
      <c r="C733" s="287" t="s">
        <v>1301</v>
      </c>
      <c r="D733" s="287" t="s">
        <v>518</v>
      </c>
      <c r="E733" s="288" t="s">
        <v>6986</v>
      </c>
      <c r="F733" s="289" t="s">
        <v>6987</v>
      </c>
      <c r="G733" s="290" t="s">
        <v>166</v>
      </c>
      <c r="H733" s="291">
        <v>23.068999999999999</v>
      </c>
      <c r="I733" s="292"/>
      <c r="J733" s="293">
        <f>ROUND(I733*H733,2)</f>
        <v>0</v>
      </c>
      <c r="K733" s="294"/>
      <c r="L733" s="295"/>
      <c r="M733" s="296" t="s">
        <v>1</v>
      </c>
      <c r="N733" s="297" t="s">
        <v>42</v>
      </c>
      <c r="O733" s="92"/>
      <c r="P733" s="239">
        <f>O733*H733</f>
        <v>0</v>
      </c>
      <c r="Q733" s="239">
        <v>0.010999999999999999</v>
      </c>
      <c r="R733" s="239">
        <f>Q733*H733</f>
        <v>0.25375899999999996</v>
      </c>
      <c r="S733" s="239">
        <v>0</v>
      </c>
      <c r="T733" s="240">
        <f>S733*H733</f>
        <v>0</v>
      </c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R733" s="241" t="s">
        <v>421</v>
      </c>
      <c r="AT733" s="241" t="s">
        <v>518</v>
      </c>
      <c r="AU733" s="241" t="s">
        <v>86</v>
      </c>
      <c r="AY733" s="18" t="s">
        <v>235</v>
      </c>
      <c r="BE733" s="242">
        <f>IF(N733="základní",J733,0)</f>
        <v>0</v>
      </c>
      <c r="BF733" s="242">
        <f>IF(N733="snížená",J733,0)</f>
        <v>0</v>
      </c>
      <c r="BG733" s="242">
        <f>IF(N733="zákl. přenesená",J733,0)</f>
        <v>0</v>
      </c>
      <c r="BH733" s="242">
        <f>IF(N733="sníž. přenesená",J733,0)</f>
        <v>0</v>
      </c>
      <c r="BI733" s="242">
        <f>IF(N733="nulová",J733,0)</f>
        <v>0</v>
      </c>
      <c r="BJ733" s="18" t="s">
        <v>84</v>
      </c>
      <c r="BK733" s="242">
        <f>ROUND(I733*H733,2)</f>
        <v>0</v>
      </c>
      <c r="BL733" s="18" t="s">
        <v>325</v>
      </c>
      <c r="BM733" s="241" t="s">
        <v>6988</v>
      </c>
    </row>
    <row r="734" s="13" customFormat="1">
      <c r="A734" s="13"/>
      <c r="B734" s="243"/>
      <c r="C734" s="244"/>
      <c r="D734" s="245" t="s">
        <v>243</v>
      </c>
      <c r="E734" s="244"/>
      <c r="F734" s="247" t="s">
        <v>6989</v>
      </c>
      <c r="G734" s="244"/>
      <c r="H734" s="248">
        <v>23.068999999999999</v>
      </c>
      <c r="I734" s="249"/>
      <c r="J734" s="244"/>
      <c r="K734" s="244"/>
      <c r="L734" s="250"/>
      <c r="M734" s="251"/>
      <c r="N734" s="252"/>
      <c r="O734" s="252"/>
      <c r="P734" s="252"/>
      <c r="Q734" s="252"/>
      <c r="R734" s="252"/>
      <c r="S734" s="252"/>
      <c r="T734" s="25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4" t="s">
        <v>243</v>
      </c>
      <c r="AU734" s="254" t="s">
        <v>86</v>
      </c>
      <c r="AV734" s="13" t="s">
        <v>86</v>
      </c>
      <c r="AW734" s="13" t="s">
        <v>4</v>
      </c>
      <c r="AX734" s="13" t="s">
        <v>84</v>
      </c>
      <c r="AY734" s="254" t="s">
        <v>235</v>
      </c>
    </row>
    <row r="735" s="2" customFormat="1" ht="24.15" customHeight="1">
      <c r="A735" s="39"/>
      <c r="B735" s="40"/>
      <c r="C735" s="229" t="s">
        <v>1305</v>
      </c>
      <c r="D735" s="229" t="s">
        <v>237</v>
      </c>
      <c r="E735" s="230" t="s">
        <v>6990</v>
      </c>
      <c r="F735" s="231" t="s">
        <v>6991</v>
      </c>
      <c r="G735" s="232" t="s">
        <v>166</v>
      </c>
      <c r="H735" s="233">
        <v>1.3300000000000001</v>
      </c>
      <c r="I735" s="234"/>
      <c r="J735" s="235">
        <f>ROUND(I735*H735,2)</f>
        <v>0</v>
      </c>
      <c r="K735" s="236"/>
      <c r="L735" s="45"/>
      <c r="M735" s="237" t="s">
        <v>1</v>
      </c>
      <c r="N735" s="238" t="s">
        <v>42</v>
      </c>
      <c r="O735" s="92"/>
      <c r="P735" s="239">
        <f>O735*H735</f>
        <v>0</v>
      </c>
      <c r="Q735" s="239">
        <v>0.00017000000000000001</v>
      </c>
      <c r="R735" s="239">
        <f>Q735*H735</f>
        <v>0.00022610000000000002</v>
      </c>
      <c r="S735" s="239">
        <v>0</v>
      </c>
      <c r="T735" s="240">
        <f>S735*H735</f>
        <v>0</v>
      </c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R735" s="241" t="s">
        <v>325</v>
      </c>
      <c r="AT735" s="241" t="s">
        <v>237</v>
      </c>
      <c r="AU735" s="241" t="s">
        <v>86</v>
      </c>
      <c r="AY735" s="18" t="s">
        <v>235</v>
      </c>
      <c r="BE735" s="242">
        <f>IF(N735="základní",J735,0)</f>
        <v>0</v>
      </c>
      <c r="BF735" s="242">
        <f>IF(N735="snížená",J735,0)</f>
        <v>0</v>
      </c>
      <c r="BG735" s="242">
        <f>IF(N735="zákl. přenesená",J735,0)</f>
        <v>0</v>
      </c>
      <c r="BH735" s="242">
        <f>IF(N735="sníž. přenesená",J735,0)</f>
        <v>0</v>
      </c>
      <c r="BI735" s="242">
        <f>IF(N735="nulová",J735,0)</f>
        <v>0</v>
      </c>
      <c r="BJ735" s="18" t="s">
        <v>84</v>
      </c>
      <c r="BK735" s="242">
        <f>ROUND(I735*H735,2)</f>
        <v>0</v>
      </c>
      <c r="BL735" s="18" t="s">
        <v>325</v>
      </c>
      <c r="BM735" s="241" t="s">
        <v>6992</v>
      </c>
    </row>
    <row r="736" s="13" customFormat="1">
      <c r="A736" s="13"/>
      <c r="B736" s="243"/>
      <c r="C736" s="244"/>
      <c r="D736" s="245" t="s">
        <v>243</v>
      </c>
      <c r="E736" s="246" t="s">
        <v>1</v>
      </c>
      <c r="F736" s="247" t="s">
        <v>6993</v>
      </c>
      <c r="G736" s="244"/>
      <c r="H736" s="248">
        <v>0.81000000000000005</v>
      </c>
      <c r="I736" s="249"/>
      <c r="J736" s="244"/>
      <c r="K736" s="244"/>
      <c r="L736" s="250"/>
      <c r="M736" s="251"/>
      <c r="N736" s="252"/>
      <c r="O736" s="252"/>
      <c r="P736" s="252"/>
      <c r="Q736" s="252"/>
      <c r="R736" s="252"/>
      <c r="S736" s="252"/>
      <c r="T736" s="25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4" t="s">
        <v>243</v>
      </c>
      <c r="AU736" s="254" t="s">
        <v>86</v>
      </c>
      <c r="AV736" s="13" t="s">
        <v>86</v>
      </c>
      <c r="AW736" s="13" t="s">
        <v>32</v>
      </c>
      <c r="AX736" s="13" t="s">
        <v>77</v>
      </c>
      <c r="AY736" s="254" t="s">
        <v>235</v>
      </c>
    </row>
    <row r="737" s="13" customFormat="1">
      <c r="A737" s="13"/>
      <c r="B737" s="243"/>
      <c r="C737" s="244"/>
      <c r="D737" s="245" t="s">
        <v>243</v>
      </c>
      <c r="E737" s="246" t="s">
        <v>1</v>
      </c>
      <c r="F737" s="247" t="s">
        <v>6994</v>
      </c>
      <c r="G737" s="244"/>
      <c r="H737" s="248">
        <v>0.52000000000000002</v>
      </c>
      <c r="I737" s="249"/>
      <c r="J737" s="244"/>
      <c r="K737" s="244"/>
      <c r="L737" s="250"/>
      <c r="M737" s="251"/>
      <c r="N737" s="252"/>
      <c r="O737" s="252"/>
      <c r="P737" s="252"/>
      <c r="Q737" s="252"/>
      <c r="R737" s="252"/>
      <c r="S737" s="252"/>
      <c r="T737" s="25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4" t="s">
        <v>243</v>
      </c>
      <c r="AU737" s="254" t="s">
        <v>86</v>
      </c>
      <c r="AV737" s="13" t="s">
        <v>86</v>
      </c>
      <c r="AW737" s="13" t="s">
        <v>32</v>
      </c>
      <c r="AX737" s="13" t="s">
        <v>77</v>
      </c>
      <c r="AY737" s="254" t="s">
        <v>235</v>
      </c>
    </row>
    <row r="738" s="14" customFormat="1">
      <c r="A738" s="14"/>
      <c r="B738" s="255"/>
      <c r="C738" s="256"/>
      <c r="D738" s="245" t="s">
        <v>243</v>
      </c>
      <c r="E738" s="257" t="s">
        <v>1</v>
      </c>
      <c r="F738" s="258" t="s">
        <v>245</v>
      </c>
      <c r="G738" s="256"/>
      <c r="H738" s="259">
        <v>1.3300000000000001</v>
      </c>
      <c r="I738" s="260"/>
      <c r="J738" s="256"/>
      <c r="K738" s="256"/>
      <c r="L738" s="261"/>
      <c r="M738" s="262"/>
      <c r="N738" s="263"/>
      <c r="O738" s="263"/>
      <c r="P738" s="263"/>
      <c r="Q738" s="263"/>
      <c r="R738" s="263"/>
      <c r="S738" s="263"/>
      <c r="T738" s="26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65" t="s">
        <v>243</v>
      </c>
      <c r="AU738" s="265" t="s">
        <v>86</v>
      </c>
      <c r="AV738" s="14" t="s">
        <v>241</v>
      </c>
      <c r="AW738" s="14" t="s">
        <v>32</v>
      </c>
      <c r="AX738" s="14" t="s">
        <v>84</v>
      </c>
      <c r="AY738" s="265" t="s">
        <v>235</v>
      </c>
    </row>
    <row r="739" s="2" customFormat="1" ht="16.5" customHeight="1">
      <c r="A739" s="39"/>
      <c r="B739" s="40"/>
      <c r="C739" s="287" t="s">
        <v>1309</v>
      </c>
      <c r="D739" s="287" t="s">
        <v>518</v>
      </c>
      <c r="E739" s="288" t="s">
        <v>1421</v>
      </c>
      <c r="F739" s="289" t="s">
        <v>6995</v>
      </c>
      <c r="G739" s="290" t="s">
        <v>676</v>
      </c>
      <c r="H739" s="291">
        <v>1</v>
      </c>
      <c r="I739" s="292"/>
      <c r="J739" s="293">
        <f>ROUND(I739*H739,2)</f>
        <v>0</v>
      </c>
      <c r="K739" s="294"/>
      <c r="L739" s="295"/>
      <c r="M739" s="296" t="s">
        <v>1</v>
      </c>
      <c r="N739" s="297" t="s">
        <v>42</v>
      </c>
      <c r="O739" s="92"/>
      <c r="P739" s="239">
        <f>O739*H739</f>
        <v>0</v>
      </c>
      <c r="Q739" s="239">
        <v>0.01</v>
      </c>
      <c r="R739" s="239">
        <f>Q739*H739</f>
        <v>0.01</v>
      </c>
      <c r="S739" s="239">
        <v>0</v>
      </c>
      <c r="T739" s="240">
        <f>S739*H739</f>
        <v>0</v>
      </c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R739" s="241" t="s">
        <v>421</v>
      </c>
      <c r="AT739" s="241" t="s">
        <v>518</v>
      </c>
      <c r="AU739" s="241" t="s">
        <v>86</v>
      </c>
      <c r="AY739" s="18" t="s">
        <v>235</v>
      </c>
      <c r="BE739" s="242">
        <f>IF(N739="základní",J739,0)</f>
        <v>0</v>
      </c>
      <c r="BF739" s="242">
        <f>IF(N739="snížená",J739,0)</f>
        <v>0</v>
      </c>
      <c r="BG739" s="242">
        <f>IF(N739="zákl. přenesená",J739,0)</f>
        <v>0</v>
      </c>
      <c r="BH739" s="242">
        <f>IF(N739="sníž. přenesená",J739,0)</f>
        <v>0</v>
      </c>
      <c r="BI739" s="242">
        <f>IF(N739="nulová",J739,0)</f>
        <v>0</v>
      </c>
      <c r="BJ739" s="18" t="s">
        <v>84</v>
      </c>
      <c r="BK739" s="242">
        <f>ROUND(I739*H739,2)</f>
        <v>0</v>
      </c>
      <c r="BL739" s="18" t="s">
        <v>325</v>
      </c>
      <c r="BM739" s="241" t="s">
        <v>6996</v>
      </c>
    </row>
    <row r="740" s="2" customFormat="1" ht="16.5" customHeight="1">
      <c r="A740" s="39"/>
      <c r="B740" s="40"/>
      <c r="C740" s="287" t="s">
        <v>1313</v>
      </c>
      <c r="D740" s="287" t="s">
        <v>518</v>
      </c>
      <c r="E740" s="288" t="s">
        <v>1426</v>
      </c>
      <c r="F740" s="289" t="s">
        <v>6997</v>
      </c>
      <c r="G740" s="290" t="s">
        <v>676</v>
      </c>
      <c r="H740" s="291">
        <v>1</v>
      </c>
      <c r="I740" s="292"/>
      <c r="J740" s="293">
        <f>ROUND(I740*H740,2)</f>
        <v>0</v>
      </c>
      <c r="K740" s="294"/>
      <c r="L740" s="295"/>
      <c r="M740" s="296" t="s">
        <v>1</v>
      </c>
      <c r="N740" s="297" t="s">
        <v>42</v>
      </c>
      <c r="O740" s="92"/>
      <c r="P740" s="239">
        <f>O740*H740</f>
        <v>0</v>
      </c>
      <c r="Q740" s="239">
        <v>0.0050000000000000001</v>
      </c>
      <c r="R740" s="239">
        <f>Q740*H740</f>
        <v>0.0050000000000000001</v>
      </c>
      <c r="S740" s="239">
        <v>0</v>
      </c>
      <c r="T740" s="240">
        <f>S740*H740</f>
        <v>0</v>
      </c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R740" s="241" t="s">
        <v>421</v>
      </c>
      <c r="AT740" s="241" t="s">
        <v>518</v>
      </c>
      <c r="AU740" s="241" t="s">
        <v>86</v>
      </c>
      <c r="AY740" s="18" t="s">
        <v>235</v>
      </c>
      <c r="BE740" s="242">
        <f>IF(N740="základní",J740,0)</f>
        <v>0</v>
      </c>
      <c r="BF740" s="242">
        <f>IF(N740="snížená",J740,0)</f>
        <v>0</v>
      </c>
      <c r="BG740" s="242">
        <f>IF(N740="zákl. přenesená",J740,0)</f>
        <v>0</v>
      </c>
      <c r="BH740" s="242">
        <f>IF(N740="sníž. přenesená",J740,0)</f>
        <v>0</v>
      </c>
      <c r="BI740" s="242">
        <f>IF(N740="nulová",J740,0)</f>
        <v>0</v>
      </c>
      <c r="BJ740" s="18" t="s">
        <v>84</v>
      </c>
      <c r="BK740" s="242">
        <f>ROUND(I740*H740,2)</f>
        <v>0</v>
      </c>
      <c r="BL740" s="18" t="s">
        <v>325</v>
      </c>
      <c r="BM740" s="241" t="s">
        <v>6998</v>
      </c>
    </row>
    <row r="741" s="2" customFormat="1" ht="24.15" customHeight="1">
      <c r="A741" s="39"/>
      <c r="B741" s="40"/>
      <c r="C741" s="229" t="s">
        <v>1317</v>
      </c>
      <c r="D741" s="229" t="s">
        <v>237</v>
      </c>
      <c r="E741" s="230" t="s">
        <v>6999</v>
      </c>
      <c r="F741" s="231" t="s">
        <v>7000</v>
      </c>
      <c r="G741" s="232" t="s">
        <v>1482</v>
      </c>
      <c r="H741" s="233">
        <v>2601.8400000000001</v>
      </c>
      <c r="I741" s="234"/>
      <c r="J741" s="235">
        <f>ROUND(I741*H741,2)</f>
        <v>0</v>
      </c>
      <c r="K741" s="236"/>
      <c r="L741" s="45"/>
      <c r="M741" s="237" t="s">
        <v>1</v>
      </c>
      <c r="N741" s="238" t="s">
        <v>42</v>
      </c>
      <c r="O741" s="92"/>
      <c r="P741" s="239">
        <f>O741*H741</f>
        <v>0</v>
      </c>
      <c r="Q741" s="239">
        <v>0.001</v>
      </c>
      <c r="R741" s="239">
        <f>Q741*H741</f>
        <v>2.6018400000000002</v>
      </c>
      <c r="S741" s="239">
        <v>0</v>
      </c>
      <c r="T741" s="240">
        <f>S741*H741</f>
        <v>0</v>
      </c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R741" s="241" t="s">
        <v>325</v>
      </c>
      <c r="AT741" s="241" t="s">
        <v>237</v>
      </c>
      <c r="AU741" s="241" t="s">
        <v>86</v>
      </c>
      <c r="AY741" s="18" t="s">
        <v>235</v>
      </c>
      <c r="BE741" s="242">
        <f>IF(N741="základní",J741,0)</f>
        <v>0</v>
      </c>
      <c r="BF741" s="242">
        <f>IF(N741="snížená",J741,0)</f>
        <v>0</v>
      </c>
      <c r="BG741" s="242">
        <f>IF(N741="zákl. přenesená",J741,0)</f>
        <v>0</v>
      </c>
      <c r="BH741" s="242">
        <f>IF(N741="sníž. přenesená",J741,0)</f>
        <v>0</v>
      </c>
      <c r="BI741" s="242">
        <f>IF(N741="nulová",J741,0)</f>
        <v>0</v>
      </c>
      <c r="BJ741" s="18" t="s">
        <v>84</v>
      </c>
      <c r="BK741" s="242">
        <f>ROUND(I741*H741,2)</f>
        <v>0</v>
      </c>
      <c r="BL741" s="18" t="s">
        <v>325</v>
      </c>
      <c r="BM741" s="241" t="s">
        <v>7001</v>
      </c>
    </row>
    <row r="742" s="2" customFormat="1">
      <c r="A742" s="39"/>
      <c r="B742" s="40"/>
      <c r="C742" s="41"/>
      <c r="D742" s="245" t="s">
        <v>621</v>
      </c>
      <c r="E742" s="41"/>
      <c r="F742" s="298" t="s">
        <v>7002</v>
      </c>
      <c r="G742" s="41"/>
      <c r="H742" s="41"/>
      <c r="I742" s="299"/>
      <c r="J742" s="41"/>
      <c r="K742" s="41"/>
      <c r="L742" s="45"/>
      <c r="M742" s="300"/>
      <c r="N742" s="301"/>
      <c r="O742" s="92"/>
      <c r="P742" s="92"/>
      <c r="Q742" s="92"/>
      <c r="R742" s="92"/>
      <c r="S742" s="92"/>
      <c r="T742" s="93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T742" s="18" t="s">
        <v>621</v>
      </c>
      <c r="AU742" s="18" t="s">
        <v>86</v>
      </c>
    </row>
    <row r="743" s="13" customFormat="1">
      <c r="A743" s="13"/>
      <c r="B743" s="243"/>
      <c r="C743" s="244"/>
      <c r="D743" s="245" t="s">
        <v>243</v>
      </c>
      <c r="E743" s="246" t="s">
        <v>1</v>
      </c>
      <c r="F743" s="247" t="s">
        <v>7003</v>
      </c>
      <c r="G743" s="244"/>
      <c r="H743" s="248">
        <v>2601.8400000000001</v>
      </c>
      <c r="I743" s="249"/>
      <c r="J743" s="244"/>
      <c r="K743" s="244"/>
      <c r="L743" s="250"/>
      <c r="M743" s="251"/>
      <c r="N743" s="252"/>
      <c r="O743" s="252"/>
      <c r="P743" s="252"/>
      <c r="Q743" s="252"/>
      <c r="R743" s="252"/>
      <c r="S743" s="252"/>
      <c r="T743" s="25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4" t="s">
        <v>243</v>
      </c>
      <c r="AU743" s="254" t="s">
        <v>86</v>
      </c>
      <c r="AV743" s="13" t="s">
        <v>86</v>
      </c>
      <c r="AW743" s="13" t="s">
        <v>32</v>
      </c>
      <c r="AX743" s="13" t="s">
        <v>84</v>
      </c>
      <c r="AY743" s="254" t="s">
        <v>235</v>
      </c>
    </row>
    <row r="744" s="2" customFormat="1" ht="44.25" customHeight="1">
      <c r="A744" s="39"/>
      <c r="B744" s="40"/>
      <c r="C744" s="229" t="s">
        <v>1321</v>
      </c>
      <c r="D744" s="229" t="s">
        <v>237</v>
      </c>
      <c r="E744" s="230" t="s">
        <v>7004</v>
      </c>
      <c r="F744" s="231" t="s">
        <v>7005</v>
      </c>
      <c r="G744" s="232" t="s">
        <v>166</v>
      </c>
      <c r="H744" s="233">
        <v>205.55000000000001</v>
      </c>
      <c r="I744" s="234"/>
      <c r="J744" s="235">
        <f>ROUND(I744*H744,2)</f>
        <v>0</v>
      </c>
      <c r="K744" s="236"/>
      <c r="L744" s="45"/>
      <c r="M744" s="237" t="s">
        <v>1</v>
      </c>
      <c r="N744" s="238" t="s">
        <v>42</v>
      </c>
      <c r="O744" s="92"/>
      <c r="P744" s="239">
        <f>O744*H744</f>
        <v>0</v>
      </c>
      <c r="Q744" s="239">
        <v>0.002</v>
      </c>
      <c r="R744" s="239">
        <f>Q744*H744</f>
        <v>0.41110000000000002</v>
      </c>
      <c r="S744" s="239">
        <v>0</v>
      </c>
      <c r="T744" s="240">
        <f>S744*H744</f>
        <v>0</v>
      </c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R744" s="241" t="s">
        <v>325</v>
      </c>
      <c r="AT744" s="241" t="s">
        <v>237</v>
      </c>
      <c r="AU744" s="241" t="s">
        <v>86</v>
      </c>
      <c r="AY744" s="18" t="s">
        <v>235</v>
      </c>
      <c r="BE744" s="242">
        <f>IF(N744="základní",J744,0)</f>
        <v>0</v>
      </c>
      <c r="BF744" s="242">
        <f>IF(N744="snížená",J744,0)</f>
        <v>0</v>
      </c>
      <c r="BG744" s="242">
        <f>IF(N744="zákl. přenesená",J744,0)</f>
        <v>0</v>
      </c>
      <c r="BH744" s="242">
        <f>IF(N744="sníž. přenesená",J744,0)</f>
        <v>0</v>
      </c>
      <c r="BI744" s="242">
        <f>IF(N744="nulová",J744,0)</f>
        <v>0</v>
      </c>
      <c r="BJ744" s="18" t="s">
        <v>84</v>
      </c>
      <c r="BK744" s="242">
        <f>ROUND(I744*H744,2)</f>
        <v>0</v>
      </c>
      <c r="BL744" s="18" t="s">
        <v>325</v>
      </c>
      <c r="BM744" s="241" t="s">
        <v>7006</v>
      </c>
    </row>
    <row r="745" s="2" customFormat="1">
      <c r="A745" s="39"/>
      <c r="B745" s="40"/>
      <c r="C745" s="41"/>
      <c r="D745" s="245" t="s">
        <v>621</v>
      </c>
      <c r="E745" s="41"/>
      <c r="F745" s="298" t="s">
        <v>7002</v>
      </c>
      <c r="G745" s="41"/>
      <c r="H745" s="41"/>
      <c r="I745" s="299"/>
      <c r="J745" s="41"/>
      <c r="K745" s="41"/>
      <c r="L745" s="45"/>
      <c r="M745" s="300"/>
      <c r="N745" s="301"/>
      <c r="O745" s="92"/>
      <c r="P745" s="92"/>
      <c r="Q745" s="92"/>
      <c r="R745" s="92"/>
      <c r="S745" s="92"/>
      <c r="T745" s="93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T745" s="18" t="s">
        <v>621</v>
      </c>
      <c r="AU745" s="18" t="s">
        <v>86</v>
      </c>
    </row>
    <row r="746" s="2" customFormat="1" ht="49.05" customHeight="1">
      <c r="A746" s="39"/>
      <c r="B746" s="40"/>
      <c r="C746" s="229" t="s">
        <v>1325</v>
      </c>
      <c r="D746" s="229" t="s">
        <v>237</v>
      </c>
      <c r="E746" s="230" t="s">
        <v>7007</v>
      </c>
      <c r="F746" s="231" t="s">
        <v>7008</v>
      </c>
      <c r="G746" s="232" t="s">
        <v>1482</v>
      </c>
      <c r="H746" s="233">
        <v>146.90000000000001</v>
      </c>
      <c r="I746" s="234"/>
      <c r="J746" s="235">
        <f>ROUND(I746*H746,2)</f>
        <v>0</v>
      </c>
      <c r="K746" s="236"/>
      <c r="L746" s="45"/>
      <c r="M746" s="237" t="s">
        <v>1</v>
      </c>
      <c r="N746" s="238" t="s">
        <v>42</v>
      </c>
      <c r="O746" s="92"/>
      <c r="P746" s="239">
        <f>O746*H746</f>
        <v>0</v>
      </c>
      <c r="Q746" s="239">
        <v>0.001</v>
      </c>
      <c r="R746" s="239">
        <f>Q746*H746</f>
        <v>0.1469</v>
      </c>
      <c r="S746" s="239">
        <v>0</v>
      </c>
      <c r="T746" s="240">
        <f>S746*H746</f>
        <v>0</v>
      </c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R746" s="241" t="s">
        <v>325</v>
      </c>
      <c r="AT746" s="241" t="s">
        <v>237</v>
      </c>
      <c r="AU746" s="241" t="s">
        <v>86</v>
      </c>
      <c r="AY746" s="18" t="s">
        <v>235</v>
      </c>
      <c r="BE746" s="242">
        <f>IF(N746="základní",J746,0)</f>
        <v>0</v>
      </c>
      <c r="BF746" s="242">
        <f>IF(N746="snížená",J746,0)</f>
        <v>0</v>
      </c>
      <c r="BG746" s="242">
        <f>IF(N746="zákl. přenesená",J746,0)</f>
        <v>0</v>
      </c>
      <c r="BH746" s="242">
        <f>IF(N746="sníž. přenesená",J746,0)</f>
        <v>0</v>
      </c>
      <c r="BI746" s="242">
        <f>IF(N746="nulová",J746,0)</f>
        <v>0</v>
      </c>
      <c r="BJ746" s="18" t="s">
        <v>84</v>
      </c>
      <c r="BK746" s="242">
        <f>ROUND(I746*H746,2)</f>
        <v>0</v>
      </c>
      <c r="BL746" s="18" t="s">
        <v>325</v>
      </c>
      <c r="BM746" s="241" t="s">
        <v>7009</v>
      </c>
    </row>
    <row r="747" s="2" customFormat="1">
      <c r="A747" s="39"/>
      <c r="B747" s="40"/>
      <c r="C747" s="41"/>
      <c r="D747" s="245" t="s">
        <v>621</v>
      </c>
      <c r="E747" s="41"/>
      <c r="F747" s="298" t="s">
        <v>7002</v>
      </c>
      <c r="G747" s="41"/>
      <c r="H747" s="41"/>
      <c r="I747" s="299"/>
      <c r="J747" s="41"/>
      <c r="K747" s="41"/>
      <c r="L747" s="45"/>
      <c r="M747" s="300"/>
      <c r="N747" s="301"/>
      <c r="O747" s="92"/>
      <c r="P747" s="92"/>
      <c r="Q747" s="92"/>
      <c r="R747" s="92"/>
      <c r="S747" s="92"/>
      <c r="T747" s="93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T747" s="18" t="s">
        <v>621</v>
      </c>
      <c r="AU747" s="18" t="s">
        <v>86</v>
      </c>
    </row>
    <row r="748" s="13" customFormat="1">
      <c r="A748" s="13"/>
      <c r="B748" s="243"/>
      <c r="C748" s="244"/>
      <c r="D748" s="245" t="s">
        <v>243</v>
      </c>
      <c r="E748" s="246" t="s">
        <v>1</v>
      </c>
      <c r="F748" s="247" t="s">
        <v>7010</v>
      </c>
      <c r="G748" s="244"/>
      <c r="H748" s="248">
        <v>132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243</v>
      </c>
      <c r="AU748" s="254" t="s">
        <v>86</v>
      </c>
      <c r="AV748" s="13" t="s">
        <v>86</v>
      </c>
      <c r="AW748" s="13" t="s">
        <v>32</v>
      </c>
      <c r="AX748" s="13" t="s">
        <v>77</v>
      </c>
      <c r="AY748" s="254" t="s">
        <v>235</v>
      </c>
    </row>
    <row r="749" s="13" customFormat="1">
      <c r="A749" s="13"/>
      <c r="B749" s="243"/>
      <c r="C749" s="244"/>
      <c r="D749" s="245" t="s">
        <v>243</v>
      </c>
      <c r="E749" s="246" t="s">
        <v>1</v>
      </c>
      <c r="F749" s="247" t="s">
        <v>7011</v>
      </c>
      <c r="G749" s="244"/>
      <c r="H749" s="248">
        <v>14.9</v>
      </c>
      <c r="I749" s="249"/>
      <c r="J749" s="244"/>
      <c r="K749" s="244"/>
      <c r="L749" s="250"/>
      <c r="M749" s="251"/>
      <c r="N749" s="252"/>
      <c r="O749" s="252"/>
      <c r="P749" s="252"/>
      <c r="Q749" s="252"/>
      <c r="R749" s="252"/>
      <c r="S749" s="252"/>
      <c r="T749" s="25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4" t="s">
        <v>243</v>
      </c>
      <c r="AU749" s="254" t="s">
        <v>86</v>
      </c>
      <c r="AV749" s="13" t="s">
        <v>86</v>
      </c>
      <c r="AW749" s="13" t="s">
        <v>32</v>
      </c>
      <c r="AX749" s="13" t="s">
        <v>77</v>
      </c>
      <c r="AY749" s="254" t="s">
        <v>235</v>
      </c>
    </row>
    <row r="750" s="14" customFormat="1">
      <c r="A750" s="14"/>
      <c r="B750" s="255"/>
      <c r="C750" s="256"/>
      <c r="D750" s="245" t="s">
        <v>243</v>
      </c>
      <c r="E750" s="257" t="s">
        <v>1</v>
      </c>
      <c r="F750" s="258" t="s">
        <v>245</v>
      </c>
      <c r="G750" s="256"/>
      <c r="H750" s="259">
        <v>146.90000000000001</v>
      </c>
      <c r="I750" s="260"/>
      <c r="J750" s="256"/>
      <c r="K750" s="256"/>
      <c r="L750" s="261"/>
      <c r="M750" s="262"/>
      <c r="N750" s="263"/>
      <c r="O750" s="263"/>
      <c r="P750" s="263"/>
      <c r="Q750" s="263"/>
      <c r="R750" s="263"/>
      <c r="S750" s="263"/>
      <c r="T750" s="26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65" t="s">
        <v>243</v>
      </c>
      <c r="AU750" s="265" t="s">
        <v>86</v>
      </c>
      <c r="AV750" s="14" t="s">
        <v>241</v>
      </c>
      <c r="AW750" s="14" t="s">
        <v>32</v>
      </c>
      <c r="AX750" s="14" t="s">
        <v>84</v>
      </c>
      <c r="AY750" s="265" t="s">
        <v>235</v>
      </c>
    </row>
    <row r="751" s="2" customFormat="1" ht="37.8" customHeight="1">
      <c r="A751" s="39"/>
      <c r="B751" s="40"/>
      <c r="C751" s="229" t="s">
        <v>1329</v>
      </c>
      <c r="D751" s="229" t="s">
        <v>237</v>
      </c>
      <c r="E751" s="230" t="s">
        <v>7012</v>
      </c>
      <c r="F751" s="231" t="s">
        <v>7013</v>
      </c>
      <c r="G751" s="232" t="s">
        <v>676</v>
      </c>
      <c r="H751" s="233">
        <v>8</v>
      </c>
      <c r="I751" s="234"/>
      <c r="J751" s="235">
        <f>ROUND(I751*H751,2)</f>
        <v>0</v>
      </c>
      <c r="K751" s="236"/>
      <c r="L751" s="45"/>
      <c r="M751" s="237" t="s">
        <v>1</v>
      </c>
      <c r="N751" s="238" t="s">
        <v>42</v>
      </c>
      <c r="O751" s="92"/>
      <c r="P751" s="239">
        <f>O751*H751</f>
        <v>0</v>
      </c>
      <c r="Q751" s="239">
        <v>0.014999999999999999</v>
      </c>
      <c r="R751" s="239">
        <f>Q751*H751</f>
        <v>0.12</v>
      </c>
      <c r="S751" s="239">
        <v>0</v>
      </c>
      <c r="T751" s="240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41" t="s">
        <v>325</v>
      </c>
      <c r="AT751" s="241" t="s">
        <v>237</v>
      </c>
      <c r="AU751" s="241" t="s">
        <v>86</v>
      </c>
      <c r="AY751" s="18" t="s">
        <v>235</v>
      </c>
      <c r="BE751" s="242">
        <f>IF(N751="základní",J751,0)</f>
        <v>0</v>
      </c>
      <c r="BF751" s="242">
        <f>IF(N751="snížená",J751,0)</f>
        <v>0</v>
      </c>
      <c r="BG751" s="242">
        <f>IF(N751="zákl. přenesená",J751,0)</f>
        <v>0</v>
      </c>
      <c r="BH751" s="242">
        <f>IF(N751="sníž. přenesená",J751,0)</f>
        <v>0</v>
      </c>
      <c r="BI751" s="242">
        <f>IF(N751="nulová",J751,0)</f>
        <v>0</v>
      </c>
      <c r="BJ751" s="18" t="s">
        <v>84</v>
      </c>
      <c r="BK751" s="242">
        <f>ROUND(I751*H751,2)</f>
        <v>0</v>
      </c>
      <c r="BL751" s="18" t="s">
        <v>325</v>
      </c>
      <c r="BM751" s="241" t="s">
        <v>7014</v>
      </c>
    </row>
    <row r="752" s="2" customFormat="1">
      <c r="A752" s="39"/>
      <c r="B752" s="40"/>
      <c r="C752" s="41"/>
      <c r="D752" s="245" t="s">
        <v>621</v>
      </c>
      <c r="E752" s="41"/>
      <c r="F752" s="298" t="s">
        <v>7002</v>
      </c>
      <c r="G752" s="41"/>
      <c r="H752" s="41"/>
      <c r="I752" s="299"/>
      <c r="J752" s="41"/>
      <c r="K752" s="41"/>
      <c r="L752" s="45"/>
      <c r="M752" s="300"/>
      <c r="N752" s="301"/>
      <c r="O752" s="92"/>
      <c r="P752" s="92"/>
      <c r="Q752" s="92"/>
      <c r="R752" s="92"/>
      <c r="S752" s="92"/>
      <c r="T752" s="93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T752" s="18" t="s">
        <v>621</v>
      </c>
      <c r="AU752" s="18" t="s">
        <v>86</v>
      </c>
    </row>
    <row r="753" s="13" customFormat="1">
      <c r="A753" s="13"/>
      <c r="B753" s="243"/>
      <c r="C753" s="244"/>
      <c r="D753" s="245" t="s">
        <v>243</v>
      </c>
      <c r="E753" s="246" t="s">
        <v>1</v>
      </c>
      <c r="F753" s="247" t="s">
        <v>7015</v>
      </c>
      <c r="G753" s="244"/>
      <c r="H753" s="248">
        <v>8</v>
      </c>
      <c r="I753" s="249"/>
      <c r="J753" s="244"/>
      <c r="K753" s="244"/>
      <c r="L753" s="250"/>
      <c r="M753" s="251"/>
      <c r="N753" s="252"/>
      <c r="O753" s="252"/>
      <c r="P753" s="252"/>
      <c r="Q753" s="252"/>
      <c r="R753" s="252"/>
      <c r="S753" s="252"/>
      <c r="T753" s="25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4" t="s">
        <v>243</v>
      </c>
      <c r="AU753" s="254" t="s">
        <v>86</v>
      </c>
      <c r="AV753" s="13" t="s">
        <v>86</v>
      </c>
      <c r="AW753" s="13" t="s">
        <v>32</v>
      </c>
      <c r="AX753" s="13" t="s">
        <v>84</v>
      </c>
      <c r="AY753" s="254" t="s">
        <v>235</v>
      </c>
    </row>
    <row r="754" s="2" customFormat="1" ht="37.8" customHeight="1">
      <c r="A754" s="39"/>
      <c r="B754" s="40"/>
      <c r="C754" s="229" t="s">
        <v>1333</v>
      </c>
      <c r="D754" s="229" t="s">
        <v>237</v>
      </c>
      <c r="E754" s="230" t="s">
        <v>7016</v>
      </c>
      <c r="F754" s="231" t="s">
        <v>7017</v>
      </c>
      <c r="G754" s="232" t="s">
        <v>1482</v>
      </c>
      <c r="H754" s="233">
        <v>98.310000000000002</v>
      </c>
      <c r="I754" s="234"/>
      <c r="J754" s="235">
        <f>ROUND(I754*H754,2)</f>
        <v>0</v>
      </c>
      <c r="K754" s="236"/>
      <c r="L754" s="45"/>
      <c r="M754" s="237" t="s">
        <v>1</v>
      </c>
      <c r="N754" s="238" t="s">
        <v>42</v>
      </c>
      <c r="O754" s="92"/>
      <c r="P754" s="239">
        <f>O754*H754</f>
        <v>0</v>
      </c>
      <c r="Q754" s="239">
        <v>0.001</v>
      </c>
      <c r="R754" s="239">
        <f>Q754*H754</f>
        <v>0.098310000000000008</v>
      </c>
      <c r="S754" s="239">
        <v>0</v>
      </c>
      <c r="T754" s="240">
        <f>S754*H754</f>
        <v>0</v>
      </c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R754" s="241" t="s">
        <v>325</v>
      </c>
      <c r="AT754" s="241" t="s">
        <v>237</v>
      </c>
      <c r="AU754" s="241" t="s">
        <v>86</v>
      </c>
      <c r="AY754" s="18" t="s">
        <v>235</v>
      </c>
      <c r="BE754" s="242">
        <f>IF(N754="základní",J754,0)</f>
        <v>0</v>
      </c>
      <c r="BF754" s="242">
        <f>IF(N754="snížená",J754,0)</f>
        <v>0</v>
      </c>
      <c r="BG754" s="242">
        <f>IF(N754="zákl. přenesená",J754,0)</f>
        <v>0</v>
      </c>
      <c r="BH754" s="242">
        <f>IF(N754="sníž. přenesená",J754,0)</f>
        <v>0</v>
      </c>
      <c r="BI754" s="242">
        <f>IF(N754="nulová",J754,0)</f>
        <v>0</v>
      </c>
      <c r="BJ754" s="18" t="s">
        <v>84</v>
      </c>
      <c r="BK754" s="242">
        <f>ROUND(I754*H754,2)</f>
        <v>0</v>
      </c>
      <c r="BL754" s="18" t="s">
        <v>325</v>
      </c>
      <c r="BM754" s="241" t="s">
        <v>7018</v>
      </c>
    </row>
    <row r="755" s="2" customFormat="1">
      <c r="A755" s="39"/>
      <c r="B755" s="40"/>
      <c r="C755" s="41"/>
      <c r="D755" s="245" t="s">
        <v>621</v>
      </c>
      <c r="E755" s="41"/>
      <c r="F755" s="298" t="s">
        <v>7019</v>
      </c>
      <c r="G755" s="41"/>
      <c r="H755" s="41"/>
      <c r="I755" s="299"/>
      <c r="J755" s="41"/>
      <c r="K755" s="41"/>
      <c r="L755" s="45"/>
      <c r="M755" s="300"/>
      <c r="N755" s="301"/>
      <c r="O755" s="92"/>
      <c r="P755" s="92"/>
      <c r="Q755" s="92"/>
      <c r="R755" s="92"/>
      <c r="S755" s="92"/>
      <c r="T755" s="93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T755" s="18" t="s">
        <v>621</v>
      </c>
      <c r="AU755" s="18" t="s">
        <v>86</v>
      </c>
    </row>
    <row r="756" s="13" customFormat="1">
      <c r="A756" s="13"/>
      <c r="B756" s="243"/>
      <c r="C756" s="244"/>
      <c r="D756" s="245" t="s">
        <v>243</v>
      </c>
      <c r="E756" s="246" t="s">
        <v>1</v>
      </c>
      <c r="F756" s="247" t="s">
        <v>7020</v>
      </c>
      <c r="G756" s="244"/>
      <c r="H756" s="248">
        <v>98.310000000000002</v>
      </c>
      <c r="I756" s="249"/>
      <c r="J756" s="244"/>
      <c r="K756" s="244"/>
      <c r="L756" s="250"/>
      <c r="M756" s="251"/>
      <c r="N756" s="252"/>
      <c r="O756" s="252"/>
      <c r="P756" s="252"/>
      <c r="Q756" s="252"/>
      <c r="R756" s="252"/>
      <c r="S756" s="252"/>
      <c r="T756" s="25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4" t="s">
        <v>243</v>
      </c>
      <c r="AU756" s="254" t="s">
        <v>86</v>
      </c>
      <c r="AV756" s="13" t="s">
        <v>86</v>
      </c>
      <c r="AW756" s="13" t="s">
        <v>32</v>
      </c>
      <c r="AX756" s="13" t="s">
        <v>84</v>
      </c>
      <c r="AY756" s="254" t="s">
        <v>235</v>
      </c>
    </row>
    <row r="757" s="2" customFormat="1" ht="37.8" customHeight="1">
      <c r="A757" s="39"/>
      <c r="B757" s="40"/>
      <c r="C757" s="229" t="s">
        <v>1337</v>
      </c>
      <c r="D757" s="229" t="s">
        <v>237</v>
      </c>
      <c r="E757" s="230" t="s">
        <v>7021</v>
      </c>
      <c r="F757" s="231" t="s">
        <v>7022</v>
      </c>
      <c r="G757" s="232" t="s">
        <v>1482</v>
      </c>
      <c r="H757" s="233">
        <v>112.98</v>
      </c>
      <c r="I757" s="234"/>
      <c r="J757" s="235">
        <f>ROUND(I757*H757,2)</f>
        <v>0</v>
      </c>
      <c r="K757" s="236"/>
      <c r="L757" s="45"/>
      <c r="M757" s="237" t="s">
        <v>1</v>
      </c>
      <c r="N757" s="238" t="s">
        <v>42</v>
      </c>
      <c r="O757" s="92"/>
      <c r="P757" s="239">
        <f>O757*H757</f>
        <v>0</v>
      </c>
      <c r="Q757" s="239">
        <v>0.001</v>
      </c>
      <c r="R757" s="239">
        <f>Q757*H757</f>
        <v>0.11298000000000001</v>
      </c>
      <c r="S757" s="239">
        <v>0</v>
      </c>
      <c r="T757" s="240">
        <f>S757*H757</f>
        <v>0</v>
      </c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R757" s="241" t="s">
        <v>325</v>
      </c>
      <c r="AT757" s="241" t="s">
        <v>237</v>
      </c>
      <c r="AU757" s="241" t="s">
        <v>86</v>
      </c>
      <c r="AY757" s="18" t="s">
        <v>235</v>
      </c>
      <c r="BE757" s="242">
        <f>IF(N757="základní",J757,0)</f>
        <v>0</v>
      </c>
      <c r="BF757" s="242">
        <f>IF(N757="snížená",J757,0)</f>
        <v>0</v>
      </c>
      <c r="BG757" s="242">
        <f>IF(N757="zákl. přenesená",J757,0)</f>
        <v>0</v>
      </c>
      <c r="BH757" s="242">
        <f>IF(N757="sníž. přenesená",J757,0)</f>
        <v>0</v>
      </c>
      <c r="BI757" s="242">
        <f>IF(N757="nulová",J757,0)</f>
        <v>0</v>
      </c>
      <c r="BJ757" s="18" t="s">
        <v>84</v>
      </c>
      <c r="BK757" s="242">
        <f>ROUND(I757*H757,2)</f>
        <v>0</v>
      </c>
      <c r="BL757" s="18" t="s">
        <v>325</v>
      </c>
      <c r="BM757" s="241" t="s">
        <v>7023</v>
      </c>
    </row>
    <row r="758" s="2" customFormat="1">
      <c r="A758" s="39"/>
      <c r="B758" s="40"/>
      <c r="C758" s="41"/>
      <c r="D758" s="245" t="s">
        <v>621</v>
      </c>
      <c r="E758" s="41"/>
      <c r="F758" s="298" t="s">
        <v>7019</v>
      </c>
      <c r="G758" s="41"/>
      <c r="H758" s="41"/>
      <c r="I758" s="299"/>
      <c r="J758" s="41"/>
      <c r="K758" s="41"/>
      <c r="L758" s="45"/>
      <c r="M758" s="300"/>
      <c r="N758" s="301"/>
      <c r="O758" s="92"/>
      <c r="P758" s="92"/>
      <c r="Q758" s="92"/>
      <c r="R758" s="92"/>
      <c r="S758" s="92"/>
      <c r="T758" s="93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T758" s="18" t="s">
        <v>621</v>
      </c>
      <c r="AU758" s="18" t="s">
        <v>86</v>
      </c>
    </row>
    <row r="759" s="13" customFormat="1">
      <c r="A759" s="13"/>
      <c r="B759" s="243"/>
      <c r="C759" s="244"/>
      <c r="D759" s="245" t="s">
        <v>243</v>
      </c>
      <c r="E759" s="246" t="s">
        <v>1</v>
      </c>
      <c r="F759" s="247" t="s">
        <v>7024</v>
      </c>
      <c r="G759" s="244"/>
      <c r="H759" s="248">
        <v>112.98</v>
      </c>
      <c r="I759" s="249"/>
      <c r="J759" s="244"/>
      <c r="K759" s="244"/>
      <c r="L759" s="250"/>
      <c r="M759" s="251"/>
      <c r="N759" s="252"/>
      <c r="O759" s="252"/>
      <c r="P759" s="252"/>
      <c r="Q759" s="252"/>
      <c r="R759" s="252"/>
      <c r="S759" s="252"/>
      <c r="T759" s="25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4" t="s">
        <v>243</v>
      </c>
      <c r="AU759" s="254" t="s">
        <v>86</v>
      </c>
      <c r="AV759" s="13" t="s">
        <v>86</v>
      </c>
      <c r="AW759" s="13" t="s">
        <v>32</v>
      </c>
      <c r="AX759" s="13" t="s">
        <v>84</v>
      </c>
      <c r="AY759" s="254" t="s">
        <v>235</v>
      </c>
    </row>
    <row r="760" s="2" customFormat="1" ht="37.8" customHeight="1">
      <c r="A760" s="39"/>
      <c r="B760" s="40"/>
      <c r="C760" s="229" t="s">
        <v>1341</v>
      </c>
      <c r="D760" s="229" t="s">
        <v>237</v>
      </c>
      <c r="E760" s="230" t="s">
        <v>7025</v>
      </c>
      <c r="F760" s="231" t="s">
        <v>7026</v>
      </c>
      <c r="G760" s="232" t="s">
        <v>1482</v>
      </c>
      <c r="H760" s="233">
        <v>179.52000000000001</v>
      </c>
      <c r="I760" s="234"/>
      <c r="J760" s="235">
        <f>ROUND(I760*H760,2)</f>
        <v>0</v>
      </c>
      <c r="K760" s="236"/>
      <c r="L760" s="45"/>
      <c r="M760" s="237" t="s">
        <v>1</v>
      </c>
      <c r="N760" s="238" t="s">
        <v>42</v>
      </c>
      <c r="O760" s="92"/>
      <c r="P760" s="239">
        <f>O760*H760</f>
        <v>0</v>
      </c>
      <c r="Q760" s="239">
        <v>0.001</v>
      </c>
      <c r="R760" s="239">
        <f>Q760*H760</f>
        <v>0.17952000000000001</v>
      </c>
      <c r="S760" s="239">
        <v>0</v>
      </c>
      <c r="T760" s="240">
        <f>S760*H760</f>
        <v>0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41" t="s">
        <v>325</v>
      </c>
      <c r="AT760" s="241" t="s">
        <v>237</v>
      </c>
      <c r="AU760" s="241" t="s">
        <v>86</v>
      </c>
      <c r="AY760" s="18" t="s">
        <v>235</v>
      </c>
      <c r="BE760" s="242">
        <f>IF(N760="základní",J760,0)</f>
        <v>0</v>
      </c>
      <c r="BF760" s="242">
        <f>IF(N760="snížená",J760,0)</f>
        <v>0</v>
      </c>
      <c r="BG760" s="242">
        <f>IF(N760="zákl. přenesená",J760,0)</f>
        <v>0</v>
      </c>
      <c r="BH760" s="242">
        <f>IF(N760="sníž. přenesená",J760,0)</f>
        <v>0</v>
      </c>
      <c r="BI760" s="242">
        <f>IF(N760="nulová",J760,0)</f>
        <v>0</v>
      </c>
      <c r="BJ760" s="18" t="s">
        <v>84</v>
      </c>
      <c r="BK760" s="242">
        <f>ROUND(I760*H760,2)</f>
        <v>0</v>
      </c>
      <c r="BL760" s="18" t="s">
        <v>325</v>
      </c>
      <c r="BM760" s="241" t="s">
        <v>7027</v>
      </c>
    </row>
    <row r="761" s="2" customFormat="1">
      <c r="A761" s="39"/>
      <c r="B761" s="40"/>
      <c r="C761" s="41"/>
      <c r="D761" s="245" t="s">
        <v>621</v>
      </c>
      <c r="E761" s="41"/>
      <c r="F761" s="298" t="s">
        <v>7019</v>
      </c>
      <c r="G761" s="41"/>
      <c r="H761" s="41"/>
      <c r="I761" s="299"/>
      <c r="J761" s="41"/>
      <c r="K761" s="41"/>
      <c r="L761" s="45"/>
      <c r="M761" s="300"/>
      <c r="N761" s="301"/>
      <c r="O761" s="92"/>
      <c r="P761" s="92"/>
      <c r="Q761" s="92"/>
      <c r="R761" s="92"/>
      <c r="S761" s="92"/>
      <c r="T761" s="93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T761" s="18" t="s">
        <v>621</v>
      </c>
      <c r="AU761" s="18" t="s">
        <v>86</v>
      </c>
    </row>
    <row r="762" s="13" customFormat="1">
      <c r="A762" s="13"/>
      <c r="B762" s="243"/>
      <c r="C762" s="244"/>
      <c r="D762" s="245" t="s">
        <v>243</v>
      </c>
      <c r="E762" s="246" t="s">
        <v>1</v>
      </c>
      <c r="F762" s="247" t="s">
        <v>7028</v>
      </c>
      <c r="G762" s="244"/>
      <c r="H762" s="248">
        <v>179.52000000000001</v>
      </c>
      <c r="I762" s="249"/>
      <c r="J762" s="244"/>
      <c r="K762" s="244"/>
      <c r="L762" s="250"/>
      <c r="M762" s="251"/>
      <c r="N762" s="252"/>
      <c r="O762" s="252"/>
      <c r="P762" s="252"/>
      <c r="Q762" s="252"/>
      <c r="R762" s="252"/>
      <c r="S762" s="252"/>
      <c r="T762" s="25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4" t="s">
        <v>243</v>
      </c>
      <c r="AU762" s="254" t="s">
        <v>86</v>
      </c>
      <c r="AV762" s="13" t="s">
        <v>86</v>
      </c>
      <c r="AW762" s="13" t="s">
        <v>32</v>
      </c>
      <c r="AX762" s="13" t="s">
        <v>84</v>
      </c>
      <c r="AY762" s="254" t="s">
        <v>235</v>
      </c>
    </row>
    <row r="763" s="2" customFormat="1" ht="24.15" customHeight="1">
      <c r="A763" s="39"/>
      <c r="B763" s="40"/>
      <c r="C763" s="229" t="s">
        <v>1345</v>
      </c>
      <c r="D763" s="229" t="s">
        <v>237</v>
      </c>
      <c r="E763" s="230" t="s">
        <v>7029</v>
      </c>
      <c r="F763" s="231" t="s">
        <v>7030</v>
      </c>
      <c r="G763" s="232" t="s">
        <v>676</v>
      </c>
      <c r="H763" s="233">
        <v>10</v>
      </c>
      <c r="I763" s="234"/>
      <c r="J763" s="235">
        <f>ROUND(I763*H763,2)</f>
        <v>0</v>
      </c>
      <c r="K763" s="236"/>
      <c r="L763" s="45"/>
      <c r="M763" s="237" t="s">
        <v>1</v>
      </c>
      <c r="N763" s="238" t="s">
        <v>42</v>
      </c>
      <c r="O763" s="92"/>
      <c r="P763" s="239">
        <f>O763*H763</f>
        <v>0</v>
      </c>
      <c r="Q763" s="239">
        <v>0.01</v>
      </c>
      <c r="R763" s="239">
        <f>Q763*H763</f>
        <v>0.10000000000000001</v>
      </c>
      <c r="S763" s="239">
        <v>0</v>
      </c>
      <c r="T763" s="240">
        <f>S763*H763</f>
        <v>0</v>
      </c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R763" s="241" t="s">
        <v>325</v>
      </c>
      <c r="AT763" s="241" t="s">
        <v>237</v>
      </c>
      <c r="AU763" s="241" t="s">
        <v>86</v>
      </c>
      <c r="AY763" s="18" t="s">
        <v>235</v>
      </c>
      <c r="BE763" s="242">
        <f>IF(N763="základní",J763,0)</f>
        <v>0</v>
      </c>
      <c r="BF763" s="242">
        <f>IF(N763="snížená",J763,0)</f>
        <v>0</v>
      </c>
      <c r="BG763" s="242">
        <f>IF(N763="zákl. přenesená",J763,0)</f>
        <v>0</v>
      </c>
      <c r="BH763" s="242">
        <f>IF(N763="sníž. přenesená",J763,0)</f>
        <v>0</v>
      </c>
      <c r="BI763" s="242">
        <f>IF(N763="nulová",J763,0)</f>
        <v>0</v>
      </c>
      <c r="BJ763" s="18" t="s">
        <v>84</v>
      </c>
      <c r="BK763" s="242">
        <f>ROUND(I763*H763,2)</f>
        <v>0</v>
      </c>
      <c r="BL763" s="18" t="s">
        <v>325</v>
      </c>
      <c r="BM763" s="241" t="s">
        <v>7031</v>
      </c>
    </row>
    <row r="764" s="2" customFormat="1">
      <c r="A764" s="39"/>
      <c r="B764" s="40"/>
      <c r="C764" s="41"/>
      <c r="D764" s="245" t="s">
        <v>621</v>
      </c>
      <c r="E764" s="41"/>
      <c r="F764" s="298" t="s">
        <v>7019</v>
      </c>
      <c r="G764" s="41"/>
      <c r="H764" s="41"/>
      <c r="I764" s="299"/>
      <c r="J764" s="41"/>
      <c r="K764" s="41"/>
      <c r="L764" s="45"/>
      <c r="M764" s="300"/>
      <c r="N764" s="301"/>
      <c r="O764" s="92"/>
      <c r="P764" s="92"/>
      <c r="Q764" s="92"/>
      <c r="R764" s="92"/>
      <c r="S764" s="92"/>
      <c r="T764" s="93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T764" s="18" t="s">
        <v>621</v>
      </c>
      <c r="AU764" s="18" t="s">
        <v>86</v>
      </c>
    </row>
    <row r="765" s="13" customFormat="1">
      <c r="A765" s="13"/>
      <c r="B765" s="243"/>
      <c r="C765" s="244"/>
      <c r="D765" s="245" t="s">
        <v>243</v>
      </c>
      <c r="E765" s="246" t="s">
        <v>1</v>
      </c>
      <c r="F765" s="247" t="s">
        <v>7032</v>
      </c>
      <c r="G765" s="244"/>
      <c r="H765" s="248">
        <v>10</v>
      </c>
      <c r="I765" s="249"/>
      <c r="J765" s="244"/>
      <c r="K765" s="244"/>
      <c r="L765" s="250"/>
      <c r="M765" s="251"/>
      <c r="N765" s="252"/>
      <c r="O765" s="252"/>
      <c r="P765" s="252"/>
      <c r="Q765" s="252"/>
      <c r="R765" s="252"/>
      <c r="S765" s="252"/>
      <c r="T765" s="25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4" t="s">
        <v>243</v>
      </c>
      <c r="AU765" s="254" t="s">
        <v>86</v>
      </c>
      <c r="AV765" s="13" t="s">
        <v>86</v>
      </c>
      <c r="AW765" s="13" t="s">
        <v>32</v>
      </c>
      <c r="AX765" s="13" t="s">
        <v>84</v>
      </c>
      <c r="AY765" s="254" t="s">
        <v>235</v>
      </c>
    </row>
    <row r="766" s="2" customFormat="1" ht="49.05" customHeight="1">
      <c r="A766" s="39"/>
      <c r="B766" s="40"/>
      <c r="C766" s="229" t="s">
        <v>1349</v>
      </c>
      <c r="D766" s="229" t="s">
        <v>237</v>
      </c>
      <c r="E766" s="230" t="s">
        <v>7033</v>
      </c>
      <c r="F766" s="231" t="s">
        <v>7034</v>
      </c>
      <c r="G766" s="232" t="s">
        <v>1482</v>
      </c>
      <c r="H766" s="233">
        <v>4993.1800000000003</v>
      </c>
      <c r="I766" s="234"/>
      <c r="J766" s="235">
        <f>ROUND(I766*H766,2)</f>
        <v>0</v>
      </c>
      <c r="K766" s="236"/>
      <c r="L766" s="45"/>
      <c r="M766" s="237" t="s">
        <v>1</v>
      </c>
      <c r="N766" s="238" t="s">
        <v>42</v>
      </c>
      <c r="O766" s="92"/>
      <c r="P766" s="239">
        <f>O766*H766</f>
        <v>0</v>
      </c>
      <c r="Q766" s="239">
        <v>0.001</v>
      </c>
      <c r="R766" s="239">
        <f>Q766*H766</f>
        <v>4.9931800000000006</v>
      </c>
      <c r="S766" s="239">
        <v>0</v>
      </c>
      <c r="T766" s="240">
        <f>S766*H766</f>
        <v>0</v>
      </c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R766" s="241" t="s">
        <v>325</v>
      </c>
      <c r="AT766" s="241" t="s">
        <v>237</v>
      </c>
      <c r="AU766" s="241" t="s">
        <v>86</v>
      </c>
      <c r="AY766" s="18" t="s">
        <v>235</v>
      </c>
      <c r="BE766" s="242">
        <f>IF(N766="základní",J766,0)</f>
        <v>0</v>
      </c>
      <c r="BF766" s="242">
        <f>IF(N766="snížená",J766,0)</f>
        <v>0</v>
      </c>
      <c r="BG766" s="242">
        <f>IF(N766="zákl. přenesená",J766,0)</f>
        <v>0</v>
      </c>
      <c r="BH766" s="242">
        <f>IF(N766="sníž. přenesená",J766,0)</f>
        <v>0</v>
      </c>
      <c r="BI766" s="242">
        <f>IF(N766="nulová",J766,0)</f>
        <v>0</v>
      </c>
      <c r="BJ766" s="18" t="s">
        <v>84</v>
      </c>
      <c r="BK766" s="242">
        <f>ROUND(I766*H766,2)</f>
        <v>0</v>
      </c>
      <c r="BL766" s="18" t="s">
        <v>325</v>
      </c>
      <c r="BM766" s="241" t="s">
        <v>7035</v>
      </c>
    </row>
    <row r="767" s="2" customFormat="1">
      <c r="A767" s="39"/>
      <c r="B767" s="40"/>
      <c r="C767" s="41"/>
      <c r="D767" s="245" t="s">
        <v>621</v>
      </c>
      <c r="E767" s="41"/>
      <c r="F767" s="298" t="s">
        <v>7036</v>
      </c>
      <c r="G767" s="41"/>
      <c r="H767" s="41"/>
      <c r="I767" s="299"/>
      <c r="J767" s="41"/>
      <c r="K767" s="41"/>
      <c r="L767" s="45"/>
      <c r="M767" s="300"/>
      <c r="N767" s="301"/>
      <c r="O767" s="92"/>
      <c r="P767" s="92"/>
      <c r="Q767" s="92"/>
      <c r="R767" s="92"/>
      <c r="S767" s="92"/>
      <c r="T767" s="93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T767" s="18" t="s">
        <v>621</v>
      </c>
      <c r="AU767" s="18" t="s">
        <v>86</v>
      </c>
    </row>
    <row r="768" s="13" customFormat="1">
      <c r="A768" s="13"/>
      <c r="B768" s="243"/>
      <c r="C768" s="244"/>
      <c r="D768" s="245" t="s">
        <v>243</v>
      </c>
      <c r="E768" s="246" t="s">
        <v>1</v>
      </c>
      <c r="F768" s="247" t="s">
        <v>7037</v>
      </c>
      <c r="G768" s="244"/>
      <c r="H768" s="248">
        <v>4993.1800000000003</v>
      </c>
      <c r="I768" s="249"/>
      <c r="J768" s="244"/>
      <c r="K768" s="244"/>
      <c r="L768" s="250"/>
      <c r="M768" s="251"/>
      <c r="N768" s="252"/>
      <c r="O768" s="252"/>
      <c r="P768" s="252"/>
      <c r="Q768" s="252"/>
      <c r="R768" s="252"/>
      <c r="S768" s="252"/>
      <c r="T768" s="25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4" t="s">
        <v>243</v>
      </c>
      <c r="AU768" s="254" t="s">
        <v>86</v>
      </c>
      <c r="AV768" s="13" t="s">
        <v>86</v>
      </c>
      <c r="AW768" s="13" t="s">
        <v>32</v>
      </c>
      <c r="AX768" s="13" t="s">
        <v>84</v>
      </c>
      <c r="AY768" s="254" t="s">
        <v>235</v>
      </c>
    </row>
    <row r="769" s="2" customFormat="1" ht="44.25" customHeight="1">
      <c r="A769" s="39"/>
      <c r="B769" s="40"/>
      <c r="C769" s="229" t="s">
        <v>1354</v>
      </c>
      <c r="D769" s="229" t="s">
        <v>237</v>
      </c>
      <c r="E769" s="230" t="s">
        <v>7038</v>
      </c>
      <c r="F769" s="231" t="s">
        <v>7039</v>
      </c>
      <c r="G769" s="232" t="s">
        <v>166</v>
      </c>
      <c r="H769" s="233">
        <v>83.359999999999999</v>
      </c>
      <c r="I769" s="234"/>
      <c r="J769" s="235">
        <f>ROUND(I769*H769,2)</f>
        <v>0</v>
      </c>
      <c r="K769" s="236"/>
      <c r="L769" s="45"/>
      <c r="M769" s="237" t="s">
        <v>1</v>
      </c>
      <c r="N769" s="238" t="s">
        <v>42</v>
      </c>
      <c r="O769" s="92"/>
      <c r="P769" s="239">
        <f>O769*H769</f>
        <v>0</v>
      </c>
      <c r="Q769" s="239">
        <v>0.029999999999999999</v>
      </c>
      <c r="R769" s="239">
        <f>Q769*H769</f>
        <v>2.5007999999999999</v>
      </c>
      <c r="S769" s="239">
        <v>0</v>
      </c>
      <c r="T769" s="240">
        <f>S769*H769</f>
        <v>0</v>
      </c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R769" s="241" t="s">
        <v>325</v>
      </c>
      <c r="AT769" s="241" t="s">
        <v>237</v>
      </c>
      <c r="AU769" s="241" t="s">
        <v>86</v>
      </c>
      <c r="AY769" s="18" t="s">
        <v>235</v>
      </c>
      <c r="BE769" s="242">
        <f>IF(N769="základní",J769,0)</f>
        <v>0</v>
      </c>
      <c r="BF769" s="242">
        <f>IF(N769="snížená",J769,0)</f>
        <v>0</v>
      </c>
      <c r="BG769" s="242">
        <f>IF(N769="zákl. přenesená",J769,0)</f>
        <v>0</v>
      </c>
      <c r="BH769" s="242">
        <f>IF(N769="sníž. přenesená",J769,0)</f>
        <v>0</v>
      </c>
      <c r="BI769" s="242">
        <f>IF(N769="nulová",J769,0)</f>
        <v>0</v>
      </c>
      <c r="BJ769" s="18" t="s">
        <v>84</v>
      </c>
      <c r="BK769" s="242">
        <f>ROUND(I769*H769,2)</f>
        <v>0</v>
      </c>
      <c r="BL769" s="18" t="s">
        <v>325</v>
      </c>
      <c r="BM769" s="241" t="s">
        <v>7040</v>
      </c>
    </row>
    <row r="770" s="2" customFormat="1">
      <c r="A770" s="39"/>
      <c r="B770" s="40"/>
      <c r="C770" s="41"/>
      <c r="D770" s="245" t="s">
        <v>621</v>
      </c>
      <c r="E770" s="41"/>
      <c r="F770" s="298" t="s">
        <v>7036</v>
      </c>
      <c r="G770" s="41"/>
      <c r="H770" s="41"/>
      <c r="I770" s="299"/>
      <c r="J770" s="41"/>
      <c r="K770" s="41"/>
      <c r="L770" s="45"/>
      <c r="M770" s="300"/>
      <c r="N770" s="301"/>
      <c r="O770" s="92"/>
      <c r="P770" s="92"/>
      <c r="Q770" s="92"/>
      <c r="R770" s="92"/>
      <c r="S770" s="92"/>
      <c r="T770" s="93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T770" s="18" t="s">
        <v>621</v>
      </c>
      <c r="AU770" s="18" t="s">
        <v>86</v>
      </c>
    </row>
    <row r="771" s="2" customFormat="1" ht="33" customHeight="1">
      <c r="A771" s="39"/>
      <c r="B771" s="40"/>
      <c r="C771" s="229" t="s">
        <v>1360</v>
      </c>
      <c r="D771" s="229" t="s">
        <v>237</v>
      </c>
      <c r="E771" s="230" t="s">
        <v>7041</v>
      </c>
      <c r="F771" s="231" t="s">
        <v>7042</v>
      </c>
      <c r="G771" s="232" t="s">
        <v>1482</v>
      </c>
      <c r="H771" s="233">
        <v>265.10000000000002</v>
      </c>
      <c r="I771" s="234"/>
      <c r="J771" s="235">
        <f>ROUND(I771*H771,2)</f>
        <v>0</v>
      </c>
      <c r="K771" s="236"/>
      <c r="L771" s="45"/>
      <c r="M771" s="237" t="s">
        <v>1</v>
      </c>
      <c r="N771" s="238" t="s">
        <v>42</v>
      </c>
      <c r="O771" s="92"/>
      <c r="P771" s="239">
        <f>O771*H771</f>
        <v>0</v>
      </c>
      <c r="Q771" s="239">
        <v>0.001</v>
      </c>
      <c r="R771" s="239">
        <f>Q771*H771</f>
        <v>0.2651</v>
      </c>
      <c r="S771" s="239">
        <v>0</v>
      </c>
      <c r="T771" s="240">
        <f>S771*H771</f>
        <v>0</v>
      </c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R771" s="241" t="s">
        <v>325</v>
      </c>
      <c r="AT771" s="241" t="s">
        <v>237</v>
      </c>
      <c r="AU771" s="241" t="s">
        <v>86</v>
      </c>
      <c r="AY771" s="18" t="s">
        <v>235</v>
      </c>
      <c r="BE771" s="242">
        <f>IF(N771="základní",J771,0)</f>
        <v>0</v>
      </c>
      <c r="BF771" s="242">
        <f>IF(N771="snížená",J771,0)</f>
        <v>0</v>
      </c>
      <c r="BG771" s="242">
        <f>IF(N771="zákl. přenesená",J771,0)</f>
        <v>0</v>
      </c>
      <c r="BH771" s="242">
        <f>IF(N771="sníž. přenesená",J771,0)</f>
        <v>0</v>
      </c>
      <c r="BI771" s="242">
        <f>IF(N771="nulová",J771,0)</f>
        <v>0</v>
      </c>
      <c r="BJ771" s="18" t="s">
        <v>84</v>
      </c>
      <c r="BK771" s="242">
        <f>ROUND(I771*H771,2)</f>
        <v>0</v>
      </c>
      <c r="BL771" s="18" t="s">
        <v>325</v>
      </c>
      <c r="BM771" s="241" t="s">
        <v>7043</v>
      </c>
    </row>
    <row r="772" s="2" customFormat="1">
      <c r="A772" s="39"/>
      <c r="B772" s="40"/>
      <c r="C772" s="41"/>
      <c r="D772" s="245" t="s">
        <v>621</v>
      </c>
      <c r="E772" s="41"/>
      <c r="F772" s="298" t="s">
        <v>7036</v>
      </c>
      <c r="G772" s="41"/>
      <c r="H772" s="41"/>
      <c r="I772" s="299"/>
      <c r="J772" s="41"/>
      <c r="K772" s="41"/>
      <c r="L772" s="45"/>
      <c r="M772" s="300"/>
      <c r="N772" s="301"/>
      <c r="O772" s="92"/>
      <c r="P772" s="92"/>
      <c r="Q772" s="92"/>
      <c r="R772" s="92"/>
      <c r="S772" s="92"/>
      <c r="T772" s="93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T772" s="18" t="s">
        <v>621</v>
      </c>
      <c r="AU772" s="18" t="s">
        <v>86</v>
      </c>
    </row>
    <row r="773" s="13" customFormat="1">
      <c r="A773" s="13"/>
      <c r="B773" s="243"/>
      <c r="C773" s="244"/>
      <c r="D773" s="245" t="s">
        <v>243</v>
      </c>
      <c r="E773" s="246" t="s">
        <v>1</v>
      </c>
      <c r="F773" s="247" t="s">
        <v>7044</v>
      </c>
      <c r="G773" s="244"/>
      <c r="H773" s="248">
        <v>265.10000000000002</v>
      </c>
      <c r="I773" s="249"/>
      <c r="J773" s="244"/>
      <c r="K773" s="244"/>
      <c r="L773" s="250"/>
      <c r="M773" s="251"/>
      <c r="N773" s="252"/>
      <c r="O773" s="252"/>
      <c r="P773" s="252"/>
      <c r="Q773" s="252"/>
      <c r="R773" s="252"/>
      <c r="S773" s="252"/>
      <c r="T773" s="25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4" t="s">
        <v>243</v>
      </c>
      <c r="AU773" s="254" t="s">
        <v>86</v>
      </c>
      <c r="AV773" s="13" t="s">
        <v>86</v>
      </c>
      <c r="AW773" s="13" t="s">
        <v>32</v>
      </c>
      <c r="AX773" s="13" t="s">
        <v>84</v>
      </c>
      <c r="AY773" s="254" t="s">
        <v>235</v>
      </c>
    </row>
    <row r="774" s="2" customFormat="1" ht="44.25" customHeight="1">
      <c r="A774" s="39"/>
      <c r="B774" s="40"/>
      <c r="C774" s="229" t="s">
        <v>1364</v>
      </c>
      <c r="D774" s="229" t="s">
        <v>237</v>
      </c>
      <c r="E774" s="230" t="s">
        <v>7045</v>
      </c>
      <c r="F774" s="231" t="s">
        <v>7046</v>
      </c>
      <c r="G774" s="232" t="s">
        <v>676</v>
      </c>
      <c r="H774" s="233">
        <v>9</v>
      </c>
      <c r="I774" s="234"/>
      <c r="J774" s="235">
        <f>ROUND(I774*H774,2)</f>
        <v>0</v>
      </c>
      <c r="K774" s="236"/>
      <c r="L774" s="45"/>
      <c r="M774" s="237" t="s">
        <v>1</v>
      </c>
      <c r="N774" s="238" t="s">
        <v>42</v>
      </c>
      <c r="O774" s="92"/>
      <c r="P774" s="239">
        <f>O774*H774</f>
        <v>0</v>
      </c>
      <c r="Q774" s="239">
        <v>0.01</v>
      </c>
      <c r="R774" s="239">
        <f>Q774*H774</f>
        <v>0.089999999999999997</v>
      </c>
      <c r="S774" s="239">
        <v>0</v>
      </c>
      <c r="T774" s="240">
        <f>S774*H774</f>
        <v>0</v>
      </c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R774" s="241" t="s">
        <v>325</v>
      </c>
      <c r="AT774" s="241" t="s">
        <v>237</v>
      </c>
      <c r="AU774" s="241" t="s">
        <v>86</v>
      </c>
      <c r="AY774" s="18" t="s">
        <v>235</v>
      </c>
      <c r="BE774" s="242">
        <f>IF(N774="základní",J774,0)</f>
        <v>0</v>
      </c>
      <c r="BF774" s="242">
        <f>IF(N774="snížená",J774,0)</f>
        <v>0</v>
      </c>
      <c r="BG774" s="242">
        <f>IF(N774="zákl. přenesená",J774,0)</f>
        <v>0</v>
      </c>
      <c r="BH774" s="242">
        <f>IF(N774="sníž. přenesená",J774,0)</f>
        <v>0</v>
      </c>
      <c r="BI774" s="242">
        <f>IF(N774="nulová",J774,0)</f>
        <v>0</v>
      </c>
      <c r="BJ774" s="18" t="s">
        <v>84</v>
      </c>
      <c r="BK774" s="242">
        <f>ROUND(I774*H774,2)</f>
        <v>0</v>
      </c>
      <c r="BL774" s="18" t="s">
        <v>325</v>
      </c>
      <c r="BM774" s="241" t="s">
        <v>7047</v>
      </c>
    </row>
    <row r="775" s="2" customFormat="1">
      <c r="A775" s="39"/>
      <c r="B775" s="40"/>
      <c r="C775" s="41"/>
      <c r="D775" s="245" t="s">
        <v>621</v>
      </c>
      <c r="E775" s="41"/>
      <c r="F775" s="298" t="s">
        <v>7036</v>
      </c>
      <c r="G775" s="41"/>
      <c r="H775" s="41"/>
      <c r="I775" s="299"/>
      <c r="J775" s="41"/>
      <c r="K775" s="41"/>
      <c r="L775" s="45"/>
      <c r="M775" s="300"/>
      <c r="N775" s="301"/>
      <c r="O775" s="92"/>
      <c r="P775" s="92"/>
      <c r="Q775" s="92"/>
      <c r="R775" s="92"/>
      <c r="S775" s="92"/>
      <c r="T775" s="93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T775" s="18" t="s">
        <v>621</v>
      </c>
      <c r="AU775" s="18" t="s">
        <v>86</v>
      </c>
    </row>
    <row r="776" s="2" customFormat="1" ht="49.05" customHeight="1">
      <c r="A776" s="39"/>
      <c r="B776" s="40"/>
      <c r="C776" s="229" t="s">
        <v>1371</v>
      </c>
      <c r="D776" s="229" t="s">
        <v>237</v>
      </c>
      <c r="E776" s="230" t="s">
        <v>7048</v>
      </c>
      <c r="F776" s="231" t="s">
        <v>7049</v>
      </c>
      <c r="G776" s="232" t="s">
        <v>676</v>
      </c>
      <c r="H776" s="233">
        <v>1</v>
      </c>
      <c r="I776" s="234"/>
      <c r="J776" s="235">
        <f>ROUND(I776*H776,2)</f>
        <v>0</v>
      </c>
      <c r="K776" s="236"/>
      <c r="L776" s="45"/>
      <c r="M776" s="237" t="s">
        <v>1</v>
      </c>
      <c r="N776" s="238" t="s">
        <v>42</v>
      </c>
      <c r="O776" s="92"/>
      <c r="P776" s="239">
        <f>O776*H776</f>
        <v>0</v>
      </c>
      <c r="Q776" s="239">
        <v>0.10000000000000001</v>
      </c>
      <c r="R776" s="239">
        <f>Q776*H776</f>
        <v>0.10000000000000001</v>
      </c>
      <c r="S776" s="239">
        <v>0</v>
      </c>
      <c r="T776" s="240">
        <f>S776*H776</f>
        <v>0</v>
      </c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R776" s="241" t="s">
        <v>325</v>
      </c>
      <c r="AT776" s="241" t="s">
        <v>237</v>
      </c>
      <c r="AU776" s="241" t="s">
        <v>86</v>
      </c>
      <c r="AY776" s="18" t="s">
        <v>235</v>
      </c>
      <c r="BE776" s="242">
        <f>IF(N776="základní",J776,0)</f>
        <v>0</v>
      </c>
      <c r="BF776" s="242">
        <f>IF(N776="snížená",J776,0)</f>
        <v>0</v>
      </c>
      <c r="BG776" s="242">
        <f>IF(N776="zákl. přenesená",J776,0)</f>
        <v>0</v>
      </c>
      <c r="BH776" s="242">
        <f>IF(N776="sníž. přenesená",J776,0)</f>
        <v>0</v>
      </c>
      <c r="BI776" s="242">
        <f>IF(N776="nulová",J776,0)</f>
        <v>0</v>
      </c>
      <c r="BJ776" s="18" t="s">
        <v>84</v>
      </c>
      <c r="BK776" s="242">
        <f>ROUND(I776*H776,2)</f>
        <v>0</v>
      </c>
      <c r="BL776" s="18" t="s">
        <v>325</v>
      </c>
      <c r="BM776" s="241" t="s">
        <v>7050</v>
      </c>
    </row>
    <row r="777" s="2" customFormat="1">
      <c r="A777" s="39"/>
      <c r="B777" s="40"/>
      <c r="C777" s="41"/>
      <c r="D777" s="245" t="s">
        <v>621</v>
      </c>
      <c r="E777" s="41"/>
      <c r="F777" s="298" t="s">
        <v>7036</v>
      </c>
      <c r="G777" s="41"/>
      <c r="H777" s="41"/>
      <c r="I777" s="299"/>
      <c r="J777" s="41"/>
      <c r="K777" s="41"/>
      <c r="L777" s="45"/>
      <c r="M777" s="300"/>
      <c r="N777" s="301"/>
      <c r="O777" s="92"/>
      <c r="P777" s="92"/>
      <c r="Q777" s="92"/>
      <c r="R777" s="92"/>
      <c r="S777" s="92"/>
      <c r="T777" s="93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T777" s="18" t="s">
        <v>621</v>
      </c>
      <c r="AU777" s="18" t="s">
        <v>86</v>
      </c>
    </row>
    <row r="778" s="2" customFormat="1" ht="24.15" customHeight="1">
      <c r="A778" s="39"/>
      <c r="B778" s="40"/>
      <c r="C778" s="229" t="s">
        <v>1376</v>
      </c>
      <c r="D778" s="229" t="s">
        <v>237</v>
      </c>
      <c r="E778" s="230" t="s">
        <v>1458</v>
      </c>
      <c r="F778" s="231" t="s">
        <v>1459</v>
      </c>
      <c r="G778" s="232" t="s">
        <v>328</v>
      </c>
      <c r="H778" s="233">
        <v>11.99</v>
      </c>
      <c r="I778" s="234"/>
      <c r="J778" s="235">
        <f>ROUND(I778*H778,2)</f>
        <v>0</v>
      </c>
      <c r="K778" s="236"/>
      <c r="L778" s="45"/>
      <c r="M778" s="237" t="s">
        <v>1</v>
      </c>
      <c r="N778" s="238" t="s">
        <v>42</v>
      </c>
      <c r="O778" s="92"/>
      <c r="P778" s="239">
        <f>O778*H778</f>
        <v>0</v>
      </c>
      <c r="Q778" s="239">
        <v>0</v>
      </c>
      <c r="R778" s="239">
        <f>Q778*H778</f>
        <v>0</v>
      </c>
      <c r="S778" s="239">
        <v>0</v>
      </c>
      <c r="T778" s="240">
        <f>S778*H778</f>
        <v>0</v>
      </c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R778" s="241" t="s">
        <v>325</v>
      </c>
      <c r="AT778" s="241" t="s">
        <v>237</v>
      </c>
      <c r="AU778" s="241" t="s">
        <v>86</v>
      </c>
      <c r="AY778" s="18" t="s">
        <v>235</v>
      </c>
      <c r="BE778" s="242">
        <f>IF(N778="základní",J778,0)</f>
        <v>0</v>
      </c>
      <c r="BF778" s="242">
        <f>IF(N778="snížená",J778,0)</f>
        <v>0</v>
      </c>
      <c r="BG778" s="242">
        <f>IF(N778="zákl. přenesená",J778,0)</f>
        <v>0</v>
      </c>
      <c r="BH778" s="242">
        <f>IF(N778="sníž. přenesená",J778,0)</f>
        <v>0</v>
      </c>
      <c r="BI778" s="242">
        <f>IF(N778="nulová",J778,0)</f>
        <v>0</v>
      </c>
      <c r="BJ778" s="18" t="s">
        <v>84</v>
      </c>
      <c r="BK778" s="242">
        <f>ROUND(I778*H778,2)</f>
        <v>0</v>
      </c>
      <c r="BL778" s="18" t="s">
        <v>325</v>
      </c>
      <c r="BM778" s="241" t="s">
        <v>7051</v>
      </c>
    </row>
    <row r="779" s="12" customFormat="1" ht="22.8" customHeight="1">
      <c r="A779" s="12"/>
      <c r="B779" s="213"/>
      <c r="C779" s="214"/>
      <c r="D779" s="215" t="s">
        <v>76</v>
      </c>
      <c r="E779" s="227" t="s">
        <v>1513</v>
      </c>
      <c r="F779" s="227" t="s">
        <v>1514</v>
      </c>
      <c r="G779" s="214"/>
      <c r="H779" s="214"/>
      <c r="I779" s="217"/>
      <c r="J779" s="228">
        <f>BK779</f>
        <v>0</v>
      </c>
      <c r="K779" s="214"/>
      <c r="L779" s="219"/>
      <c r="M779" s="220"/>
      <c r="N779" s="221"/>
      <c r="O779" s="221"/>
      <c r="P779" s="222">
        <f>SUM(P780:P807)</f>
        <v>0</v>
      </c>
      <c r="Q779" s="221"/>
      <c r="R779" s="222">
        <f>SUM(R780:R807)</f>
        <v>3.7662820000000004</v>
      </c>
      <c r="S779" s="221"/>
      <c r="T779" s="223">
        <f>SUM(T780:T807)</f>
        <v>0</v>
      </c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R779" s="224" t="s">
        <v>86</v>
      </c>
      <c r="AT779" s="225" t="s">
        <v>76</v>
      </c>
      <c r="AU779" s="225" t="s">
        <v>84</v>
      </c>
      <c r="AY779" s="224" t="s">
        <v>235</v>
      </c>
      <c r="BK779" s="226">
        <f>SUM(BK780:BK807)</f>
        <v>0</v>
      </c>
    </row>
    <row r="780" s="2" customFormat="1" ht="16.5" customHeight="1">
      <c r="A780" s="39"/>
      <c r="B780" s="40"/>
      <c r="C780" s="229" t="s">
        <v>1380</v>
      </c>
      <c r="D780" s="229" t="s">
        <v>237</v>
      </c>
      <c r="E780" s="230" t="s">
        <v>1516</v>
      </c>
      <c r="F780" s="231" t="s">
        <v>1517</v>
      </c>
      <c r="G780" s="232" t="s">
        <v>166</v>
      </c>
      <c r="H780" s="233">
        <v>84.950000000000003</v>
      </c>
      <c r="I780" s="234"/>
      <c r="J780" s="235">
        <f>ROUND(I780*H780,2)</f>
        <v>0</v>
      </c>
      <c r="K780" s="236"/>
      <c r="L780" s="45"/>
      <c r="M780" s="237" t="s">
        <v>1</v>
      </c>
      <c r="N780" s="238" t="s">
        <v>42</v>
      </c>
      <c r="O780" s="92"/>
      <c r="P780" s="239">
        <f>O780*H780</f>
        <v>0</v>
      </c>
      <c r="Q780" s="239">
        <v>0</v>
      </c>
      <c r="R780" s="239">
        <f>Q780*H780</f>
        <v>0</v>
      </c>
      <c r="S780" s="239">
        <v>0</v>
      </c>
      <c r="T780" s="240">
        <f>S780*H780</f>
        <v>0</v>
      </c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R780" s="241" t="s">
        <v>325</v>
      </c>
      <c r="AT780" s="241" t="s">
        <v>237</v>
      </c>
      <c r="AU780" s="241" t="s">
        <v>86</v>
      </c>
      <c r="AY780" s="18" t="s">
        <v>235</v>
      </c>
      <c r="BE780" s="242">
        <f>IF(N780="základní",J780,0)</f>
        <v>0</v>
      </c>
      <c r="BF780" s="242">
        <f>IF(N780="snížená",J780,0)</f>
        <v>0</v>
      </c>
      <c r="BG780" s="242">
        <f>IF(N780="zákl. přenesená",J780,0)</f>
        <v>0</v>
      </c>
      <c r="BH780" s="242">
        <f>IF(N780="sníž. přenesená",J780,0)</f>
        <v>0</v>
      </c>
      <c r="BI780" s="242">
        <f>IF(N780="nulová",J780,0)</f>
        <v>0</v>
      </c>
      <c r="BJ780" s="18" t="s">
        <v>84</v>
      </c>
      <c r="BK780" s="242">
        <f>ROUND(I780*H780,2)</f>
        <v>0</v>
      </c>
      <c r="BL780" s="18" t="s">
        <v>325</v>
      </c>
      <c r="BM780" s="241" t="s">
        <v>7052</v>
      </c>
    </row>
    <row r="781" s="13" customFormat="1">
      <c r="A781" s="13"/>
      <c r="B781" s="243"/>
      <c r="C781" s="244"/>
      <c r="D781" s="245" t="s">
        <v>243</v>
      </c>
      <c r="E781" s="246" t="s">
        <v>1</v>
      </c>
      <c r="F781" s="247" t="s">
        <v>7053</v>
      </c>
      <c r="G781" s="244"/>
      <c r="H781" s="248">
        <v>84.950000000000003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243</v>
      </c>
      <c r="AU781" s="254" t="s">
        <v>86</v>
      </c>
      <c r="AV781" s="13" t="s">
        <v>86</v>
      </c>
      <c r="AW781" s="13" t="s">
        <v>32</v>
      </c>
      <c r="AX781" s="13" t="s">
        <v>84</v>
      </c>
      <c r="AY781" s="254" t="s">
        <v>235</v>
      </c>
    </row>
    <row r="782" s="2" customFormat="1" ht="16.5" customHeight="1">
      <c r="A782" s="39"/>
      <c r="B782" s="40"/>
      <c r="C782" s="229" t="s">
        <v>1385</v>
      </c>
      <c r="D782" s="229" t="s">
        <v>237</v>
      </c>
      <c r="E782" s="230" t="s">
        <v>1525</v>
      </c>
      <c r="F782" s="231" t="s">
        <v>1526</v>
      </c>
      <c r="G782" s="232" t="s">
        <v>166</v>
      </c>
      <c r="H782" s="233">
        <v>84.950000000000003</v>
      </c>
      <c r="I782" s="234"/>
      <c r="J782" s="235">
        <f>ROUND(I782*H782,2)</f>
        <v>0</v>
      </c>
      <c r="K782" s="236"/>
      <c r="L782" s="45"/>
      <c r="M782" s="237" t="s">
        <v>1</v>
      </c>
      <c r="N782" s="238" t="s">
        <v>42</v>
      </c>
      <c r="O782" s="92"/>
      <c r="P782" s="239">
        <f>O782*H782</f>
        <v>0</v>
      </c>
      <c r="Q782" s="239">
        <v>0.00029999999999999997</v>
      </c>
      <c r="R782" s="239">
        <f>Q782*H782</f>
        <v>0.025484999999999997</v>
      </c>
      <c r="S782" s="239">
        <v>0</v>
      </c>
      <c r="T782" s="240">
        <f>S782*H782</f>
        <v>0</v>
      </c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R782" s="241" t="s">
        <v>325</v>
      </c>
      <c r="AT782" s="241" t="s">
        <v>237</v>
      </c>
      <c r="AU782" s="241" t="s">
        <v>86</v>
      </c>
      <c r="AY782" s="18" t="s">
        <v>235</v>
      </c>
      <c r="BE782" s="242">
        <f>IF(N782="základní",J782,0)</f>
        <v>0</v>
      </c>
      <c r="BF782" s="242">
        <f>IF(N782="snížená",J782,0)</f>
        <v>0</v>
      </c>
      <c r="BG782" s="242">
        <f>IF(N782="zákl. přenesená",J782,0)</f>
        <v>0</v>
      </c>
      <c r="BH782" s="242">
        <f>IF(N782="sníž. přenesená",J782,0)</f>
        <v>0</v>
      </c>
      <c r="BI782" s="242">
        <f>IF(N782="nulová",J782,0)</f>
        <v>0</v>
      </c>
      <c r="BJ782" s="18" t="s">
        <v>84</v>
      </c>
      <c r="BK782" s="242">
        <f>ROUND(I782*H782,2)</f>
        <v>0</v>
      </c>
      <c r="BL782" s="18" t="s">
        <v>325</v>
      </c>
      <c r="BM782" s="241" t="s">
        <v>7054</v>
      </c>
    </row>
    <row r="783" s="2" customFormat="1" ht="21.75" customHeight="1">
      <c r="A783" s="39"/>
      <c r="B783" s="40"/>
      <c r="C783" s="229" t="s">
        <v>1391</v>
      </c>
      <c r="D783" s="229" t="s">
        <v>237</v>
      </c>
      <c r="E783" s="230" t="s">
        <v>7055</v>
      </c>
      <c r="F783" s="231" t="s">
        <v>7056</v>
      </c>
      <c r="G783" s="232" t="s">
        <v>166</v>
      </c>
      <c r="H783" s="233">
        <v>84.950000000000003</v>
      </c>
      <c r="I783" s="234"/>
      <c r="J783" s="235">
        <f>ROUND(I783*H783,2)</f>
        <v>0</v>
      </c>
      <c r="K783" s="236"/>
      <c r="L783" s="45"/>
      <c r="M783" s="237" t="s">
        <v>1</v>
      </c>
      <c r="N783" s="238" t="s">
        <v>42</v>
      </c>
      <c r="O783" s="92"/>
      <c r="P783" s="239">
        <f>O783*H783</f>
        <v>0</v>
      </c>
      <c r="Q783" s="239">
        <v>0</v>
      </c>
      <c r="R783" s="239">
        <f>Q783*H783</f>
        <v>0</v>
      </c>
      <c r="S783" s="239">
        <v>0</v>
      </c>
      <c r="T783" s="240">
        <f>S783*H783</f>
        <v>0</v>
      </c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R783" s="241" t="s">
        <v>325</v>
      </c>
      <c r="AT783" s="241" t="s">
        <v>237</v>
      </c>
      <c r="AU783" s="241" t="s">
        <v>86</v>
      </c>
      <c r="AY783" s="18" t="s">
        <v>235</v>
      </c>
      <c r="BE783" s="242">
        <f>IF(N783="základní",J783,0)</f>
        <v>0</v>
      </c>
      <c r="BF783" s="242">
        <f>IF(N783="snížená",J783,0)</f>
        <v>0</v>
      </c>
      <c r="BG783" s="242">
        <f>IF(N783="zákl. přenesená",J783,0)</f>
        <v>0</v>
      </c>
      <c r="BH783" s="242">
        <f>IF(N783="sníž. přenesená",J783,0)</f>
        <v>0</v>
      </c>
      <c r="BI783" s="242">
        <f>IF(N783="nulová",J783,0)</f>
        <v>0</v>
      </c>
      <c r="BJ783" s="18" t="s">
        <v>84</v>
      </c>
      <c r="BK783" s="242">
        <f>ROUND(I783*H783,2)</f>
        <v>0</v>
      </c>
      <c r="BL783" s="18" t="s">
        <v>325</v>
      </c>
      <c r="BM783" s="241" t="s">
        <v>7057</v>
      </c>
    </row>
    <row r="784" s="2" customFormat="1" ht="21.75" customHeight="1">
      <c r="A784" s="39"/>
      <c r="B784" s="40"/>
      <c r="C784" s="229" t="s">
        <v>1396</v>
      </c>
      <c r="D784" s="229" t="s">
        <v>237</v>
      </c>
      <c r="E784" s="230" t="s">
        <v>2126</v>
      </c>
      <c r="F784" s="231" t="s">
        <v>2127</v>
      </c>
      <c r="G784" s="232" t="s">
        <v>166</v>
      </c>
      <c r="H784" s="233">
        <v>84.950000000000003</v>
      </c>
      <c r="I784" s="234"/>
      <c r="J784" s="235">
        <f>ROUND(I784*H784,2)</f>
        <v>0</v>
      </c>
      <c r="K784" s="236"/>
      <c r="L784" s="45"/>
      <c r="M784" s="237" t="s">
        <v>1</v>
      </c>
      <c r="N784" s="238" t="s">
        <v>42</v>
      </c>
      <c r="O784" s="92"/>
      <c r="P784" s="239">
        <f>O784*H784</f>
        <v>0</v>
      </c>
      <c r="Q784" s="239">
        <v>0.0045500000000000002</v>
      </c>
      <c r="R784" s="239">
        <f>Q784*H784</f>
        <v>0.38652250000000005</v>
      </c>
      <c r="S784" s="239">
        <v>0</v>
      </c>
      <c r="T784" s="240">
        <f>S784*H784</f>
        <v>0</v>
      </c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R784" s="241" t="s">
        <v>325</v>
      </c>
      <c r="AT784" s="241" t="s">
        <v>237</v>
      </c>
      <c r="AU784" s="241" t="s">
        <v>86</v>
      </c>
      <c r="AY784" s="18" t="s">
        <v>235</v>
      </c>
      <c r="BE784" s="242">
        <f>IF(N784="základní",J784,0)</f>
        <v>0</v>
      </c>
      <c r="BF784" s="242">
        <f>IF(N784="snížená",J784,0)</f>
        <v>0</v>
      </c>
      <c r="BG784" s="242">
        <f>IF(N784="zákl. přenesená",J784,0)</f>
        <v>0</v>
      </c>
      <c r="BH784" s="242">
        <f>IF(N784="sníž. přenesená",J784,0)</f>
        <v>0</v>
      </c>
      <c r="BI784" s="242">
        <f>IF(N784="nulová",J784,0)</f>
        <v>0</v>
      </c>
      <c r="BJ784" s="18" t="s">
        <v>84</v>
      </c>
      <c r="BK784" s="242">
        <f>ROUND(I784*H784,2)</f>
        <v>0</v>
      </c>
      <c r="BL784" s="18" t="s">
        <v>325</v>
      </c>
      <c r="BM784" s="241" t="s">
        <v>7058</v>
      </c>
    </row>
    <row r="785" s="2" customFormat="1" ht="33" customHeight="1">
      <c r="A785" s="39"/>
      <c r="B785" s="40"/>
      <c r="C785" s="229" t="s">
        <v>1402</v>
      </c>
      <c r="D785" s="229" t="s">
        <v>237</v>
      </c>
      <c r="E785" s="230" t="s">
        <v>1557</v>
      </c>
      <c r="F785" s="231" t="s">
        <v>1558</v>
      </c>
      <c r="G785" s="232" t="s">
        <v>174</v>
      </c>
      <c r="H785" s="233">
        <v>20</v>
      </c>
      <c r="I785" s="234"/>
      <c r="J785" s="235">
        <f>ROUND(I785*H785,2)</f>
        <v>0</v>
      </c>
      <c r="K785" s="236"/>
      <c r="L785" s="45"/>
      <c r="M785" s="237" t="s">
        <v>1</v>
      </c>
      <c r="N785" s="238" t="s">
        <v>42</v>
      </c>
      <c r="O785" s="92"/>
      <c r="P785" s="239">
        <f>O785*H785</f>
        <v>0</v>
      </c>
      <c r="Q785" s="239">
        <v>0.00042999999999999999</v>
      </c>
      <c r="R785" s="239">
        <f>Q785*H785</f>
        <v>0.0086</v>
      </c>
      <c r="S785" s="239">
        <v>0</v>
      </c>
      <c r="T785" s="240">
        <f>S785*H785</f>
        <v>0</v>
      </c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R785" s="241" t="s">
        <v>325</v>
      </c>
      <c r="AT785" s="241" t="s">
        <v>237</v>
      </c>
      <c r="AU785" s="241" t="s">
        <v>86</v>
      </c>
      <c r="AY785" s="18" t="s">
        <v>235</v>
      </c>
      <c r="BE785" s="242">
        <f>IF(N785="základní",J785,0)</f>
        <v>0</v>
      </c>
      <c r="BF785" s="242">
        <f>IF(N785="snížená",J785,0)</f>
        <v>0</v>
      </c>
      <c r="BG785" s="242">
        <f>IF(N785="zákl. přenesená",J785,0)</f>
        <v>0</v>
      </c>
      <c r="BH785" s="242">
        <f>IF(N785="sníž. přenesená",J785,0)</f>
        <v>0</v>
      </c>
      <c r="BI785" s="242">
        <f>IF(N785="nulová",J785,0)</f>
        <v>0</v>
      </c>
      <c r="BJ785" s="18" t="s">
        <v>84</v>
      </c>
      <c r="BK785" s="242">
        <f>ROUND(I785*H785,2)</f>
        <v>0</v>
      </c>
      <c r="BL785" s="18" t="s">
        <v>325</v>
      </c>
      <c r="BM785" s="241" t="s">
        <v>7059</v>
      </c>
    </row>
    <row r="786" s="13" customFormat="1">
      <c r="A786" s="13"/>
      <c r="B786" s="243"/>
      <c r="C786" s="244"/>
      <c r="D786" s="245" t="s">
        <v>243</v>
      </c>
      <c r="E786" s="246" t="s">
        <v>1</v>
      </c>
      <c r="F786" s="247" t="s">
        <v>672</v>
      </c>
      <c r="G786" s="244"/>
      <c r="H786" s="248">
        <v>20</v>
      </c>
      <c r="I786" s="249"/>
      <c r="J786" s="244"/>
      <c r="K786" s="244"/>
      <c r="L786" s="250"/>
      <c r="M786" s="251"/>
      <c r="N786" s="252"/>
      <c r="O786" s="252"/>
      <c r="P786" s="252"/>
      <c r="Q786" s="252"/>
      <c r="R786" s="252"/>
      <c r="S786" s="252"/>
      <c r="T786" s="25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54" t="s">
        <v>243</v>
      </c>
      <c r="AU786" s="254" t="s">
        <v>86</v>
      </c>
      <c r="AV786" s="13" t="s">
        <v>86</v>
      </c>
      <c r="AW786" s="13" t="s">
        <v>32</v>
      </c>
      <c r="AX786" s="13" t="s">
        <v>84</v>
      </c>
      <c r="AY786" s="254" t="s">
        <v>235</v>
      </c>
    </row>
    <row r="787" s="2" customFormat="1" ht="33" customHeight="1">
      <c r="A787" s="39"/>
      <c r="B787" s="40"/>
      <c r="C787" s="287" t="s">
        <v>1407</v>
      </c>
      <c r="D787" s="287" t="s">
        <v>518</v>
      </c>
      <c r="E787" s="288" t="s">
        <v>7060</v>
      </c>
      <c r="F787" s="289" t="s">
        <v>7061</v>
      </c>
      <c r="G787" s="290" t="s">
        <v>166</v>
      </c>
      <c r="H787" s="291">
        <v>18</v>
      </c>
      <c r="I787" s="292"/>
      <c r="J787" s="293">
        <f>ROUND(I787*H787,2)</f>
        <v>0</v>
      </c>
      <c r="K787" s="294"/>
      <c r="L787" s="295"/>
      <c r="M787" s="296" t="s">
        <v>1</v>
      </c>
      <c r="N787" s="297" t="s">
        <v>42</v>
      </c>
      <c r="O787" s="92"/>
      <c r="P787" s="239">
        <f>O787*H787</f>
        <v>0</v>
      </c>
      <c r="Q787" s="239">
        <v>0.021999999999999999</v>
      </c>
      <c r="R787" s="239">
        <f>Q787*H787</f>
        <v>0.39599999999999996</v>
      </c>
      <c r="S787" s="239">
        <v>0</v>
      </c>
      <c r="T787" s="240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41" t="s">
        <v>421</v>
      </c>
      <c r="AT787" s="241" t="s">
        <v>518</v>
      </c>
      <c r="AU787" s="241" t="s">
        <v>86</v>
      </c>
      <c r="AY787" s="18" t="s">
        <v>235</v>
      </c>
      <c r="BE787" s="242">
        <f>IF(N787="základní",J787,0)</f>
        <v>0</v>
      </c>
      <c r="BF787" s="242">
        <f>IF(N787="snížená",J787,0)</f>
        <v>0</v>
      </c>
      <c r="BG787" s="242">
        <f>IF(N787="zákl. přenesená",J787,0)</f>
        <v>0</v>
      </c>
      <c r="BH787" s="242">
        <f>IF(N787="sníž. přenesená",J787,0)</f>
        <v>0</v>
      </c>
      <c r="BI787" s="242">
        <f>IF(N787="nulová",J787,0)</f>
        <v>0</v>
      </c>
      <c r="BJ787" s="18" t="s">
        <v>84</v>
      </c>
      <c r="BK787" s="242">
        <f>ROUND(I787*H787,2)</f>
        <v>0</v>
      </c>
      <c r="BL787" s="18" t="s">
        <v>325</v>
      </c>
      <c r="BM787" s="241" t="s">
        <v>7062</v>
      </c>
    </row>
    <row r="788" s="13" customFormat="1">
      <c r="A788" s="13"/>
      <c r="B788" s="243"/>
      <c r="C788" s="244"/>
      <c r="D788" s="245" t="s">
        <v>243</v>
      </c>
      <c r="E788" s="244"/>
      <c r="F788" s="247" t="s">
        <v>7063</v>
      </c>
      <c r="G788" s="244"/>
      <c r="H788" s="248">
        <v>18</v>
      </c>
      <c r="I788" s="249"/>
      <c r="J788" s="244"/>
      <c r="K788" s="244"/>
      <c r="L788" s="250"/>
      <c r="M788" s="251"/>
      <c r="N788" s="252"/>
      <c r="O788" s="252"/>
      <c r="P788" s="252"/>
      <c r="Q788" s="252"/>
      <c r="R788" s="252"/>
      <c r="S788" s="252"/>
      <c r="T788" s="25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54" t="s">
        <v>243</v>
      </c>
      <c r="AU788" s="254" t="s">
        <v>86</v>
      </c>
      <c r="AV788" s="13" t="s">
        <v>86</v>
      </c>
      <c r="AW788" s="13" t="s">
        <v>4</v>
      </c>
      <c r="AX788" s="13" t="s">
        <v>84</v>
      </c>
      <c r="AY788" s="254" t="s">
        <v>235</v>
      </c>
    </row>
    <row r="789" s="2" customFormat="1" ht="33" customHeight="1">
      <c r="A789" s="39"/>
      <c r="B789" s="40"/>
      <c r="C789" s="229" t="s">
        <v>1412</v>
      </c>
      <c r="D789" s="229" t="s">
        <v>237</v>
      </c>
      <c r="E789" s="230" t="s">
        <v>2130</v>
      </c>
      <c r="F789" s="231" t="s">
        <v>2131</v>
      </c>
      <c r="G789" s="232" t="s">
        <v>174</v>
      </c>
      <c r="H789" s="233">
        <v>47</v>
      </c>
      <c r="I789" s="234"/>
      <c r="J789" s="235">
        <f>ROUND(I789*H789,2)</f>
        <v>0</v>
      </c>
      <c r="K789" s="236"/>
      <c r="L789" s="45"/>
      <c r="M789" s="237" t="s">
        <v>1</v>
      </c>
      <c r="N789" s="238" t="s">
        <v>42</v>
      </c>
      <c r="O789" s="92"/>
      <c r="P789" s="239">
        <f>O789*H789</f>
        <v>0</v>
      </c>
      <c r="Q789" s="239">
        <v>0.00058</v>
      </c>
      <c r="R789" s="239">
        <f>Q789*H789</f>
        <v>0.02726</v>
      </c>
      <c r="S789" s="239">
        <v>0</v>
      </c>
      <c r="T789" s="240">
        <f>S789*H789</f>
        <v>0</v>
      </c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R789" s="241" t="s">
        <v>325</v>
      </c>
      <c r="AT789" s="241" t="s">
        <v>237</v>
      </c>
      <c r="AU789" s="241" t="s">
        <v>86</v>
      </c>
      <c r="AY789" s="18" t="s">
        <v>235</v>
      </c>
      <c r="BE789" s="242">
        <f>IF(N789="základní",J789,0)</f>
        <v>0</v>
      </c>
      <c r="BF789" s="242">
        <f>IF(N789="snížená",J789,0)</f>
        <v>0</v>
      </c>
      <c r="BG789" s="242">
        <f>IF(N789="zákl. přenesená",J789,0)</f>
        <v>0</v>
      </c>
      <c r="BH789" s="242">
        <f>IF(N789="sníž. přenesená",J789,0)</f>
        <v>0</v>
      </c>
      <c r="BI789" s="242">
        <f>IF(N789="nulová",J789,0)</f>
        <v>0</v>
      </c>
      <c r="BJ789" s="18" t="s">
        <v>84</v>
      </c>
      <c r="BK789" s="242">
        <f>ROUND(I789*H789,2)</f>
        <v>0</v>
      </c>
      <c r="BL789" s="18" t="s">
        <v>325</v>
      </c>
      <c r="BM789" s="241" t="s">
        <v>7064</v>
      </c>
    </row>
    <row r="790" s="13" customFormat="1">
      <c r="A790" s="13"/>
      <c r="B790" s="243"/>
      <c r="C790" s="244"/>
      <c r="D790" s="245" t="s">
        <v>243</v>
      </c>
      <c r="E790" s="246" t="s">
        <v>1</v>
      </c>
      <c r="F790" s="247" t="s">
        <v>7065</v>
      </c>
      <c r="G790" s="244"/>
      <c r="H790" s="248">
        <v>47</v>
      </c>
      <c r="I790" s="249"/>
      <c r="J790" s="244"/>
      <c r="K790" s="244"/>
      <c r="L790" s="250"/>
      <c r="M790" s="251"/>
      <c r="N790" s="252"/>
      <c r="O790" s="252"/>
      <c r="P790" s="252"/>
      <c r="Q790" s="252"/>
      <c r="R790" s="252"/>
      <c r="S790" s="252"/>
      <c r="T790" s="25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4" t="s">
        <v>243</v>
      </c>
      <c r="AU790" s="254" t="s">
        <v>86</v>
      </c>
      <c r="AV790" s="13" t="s">
        <v>86</v>
      </c>
      <c r="AW790" s="13" t="s">
        <v>32</v>
      </c>
      <c r="AX790" s="13" t="s">
        <v>84</v>
      </c>
      <c r="AY790" s="254" t="s">
        <v>235</v>
      </c>
    </row>
    <row r="791" s="2" customFormat="1" ht="24.15" customHeight="1">
      <c r="A791" s="39"/>
      <c r="B791" s="40"/>
      <c r="C791" s="287" t="s">
        <v>1420</v>
      </c>
      <c r="D791" s="287" t="s">
        <v>518</v>
      </c>
      <c r="E791" s="288" t="s">
        <v>2134</v>
      </c>
      <c r="F791" s="289" t="s">
        <v>2135</v>
      </c>
      <c r="G791" s="290" t="s">
        <v>166</v>
      </c>
      <c r="H791" s="291">
        <v>4.7000000000000002</v>
      </c>
      <c r="I791" s="292"/>
      <c r="J791" s="293">
        <f>ROUND(I791*H791,2)</f>
        <v>0</v>
      </c>
      <c r="K791" s="294"/>
      <c r="L791" s="295"/>
      <c r="M791" s="296" t="s">
        <v>1</v>
      </c>
      <c r="N791" s="297" t="s">
        <v>42</v>
      </c>
      <c r="O791" s="92"/>
      <c r="P791" s="239">
        <f>O791*H791</f>
        <v>0</v>
      </c>
      <c r="Q791" s="239">
        <v>0.021999999999999999</v>
      </c>
      <c r="R791" s="239">
        <f>Q791*H791</f>
        <v>0.10339999999999999</v>
      </c>
      <c r="S791" s="239">
        <v>0</v>
      </c>
      <c r="T791" s="240">
        <f>S791*H791</f>
        <v>0</v>
      </c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R791" s="241" t="s">
        <v>421</v>
      </c>
      <c r="AT791" s="241" t="s">
        <v>518</v>
      </c>
      <c r="AU791" s="241" t="s">
        <v>86</v>
      </c>
      <c r="AY791" s="18" t="s">
        <v>235</v>
      </c>
      <c r="BE791" s="242">
        <f>IF(N791="základní",J791,0)</f>
        <v>0</v>
      </c>
      <c r="BF791" s="242">
        <f>IF(N791="snížená",J791,0)</f>
        <v>0</v>
      </c>
      <c r="BG791" s="242">
        <f>IF(N791="zákl. přenesená",J791,0)</f>
        <v>0</v>
      </c>
      <c r="BH791" s="242">
        <f>IF(N791="sníž. přenesená",J791,0)</f>
        <v>0</v>
      </c>
      <c r="BI791" s="242">
        <f>IF(N791="nulová",J791,0)</f>
        <v>0</v>
      </c>
      <c r="BJ791" s="18" t="s">
        <v>84</v>
      </c>
      <c r="BK791" s="242">
        <f>ROUND(I791*H791,2)</f>
        <v>0</v>
      </c>
      <c r="BL791" s="18" t="s">
        <v>325</v>
      </c>
      <c r="BM791" s="241" t="s">
        <v>7066</v>
      </c>
    </row>
    <row r="792" s="13" customFormat="1">
      <c r="A792" s="13"/>
      <c r="B792" s="243"/>
      <c r="C792" s="244"/>
      <c r="D792" s="245" t="s">
        <v>243</v>
      </c>
      <c r="E792" s="244"/>
      <c r="F792" s="247" t="s">
        <v>7067</v>
      </c>
      <c r="G792" s="244"/>
      <c r="H792" s="248">
        <v>4.7000000000000002</v>
      </c>
      <c r="I792" s="249"/>
      <c r="J792" s="244"/>
      <c r="K792" s="244"/>
      <c r="L792" s="250"/>
      <c r="M792" s="251"/>
      <c r="N792" s="252"/>
      <c r="O792" s="252"/>
      <c r="P792" s="252"/>
      <c r="Q792" s="252"/>
      <c r="R792" s="252"/>
      <c r="S792" s="252"/>
      <c r="T792" s="25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4" t="s">
        <v>243</v>
      </c>
      <c r="AU792" s="254" t="s">
        <v>86</v>
      </c>
      <c r="AV792" s="13" t="s">
        <v>86</v>
      </c>
      <c r="AW792" s="13" t="s">
        <v>4</v>
      </c>
      <c r="AX792" s="13" t="s">
        <v>84</v>
      </c>
      <c r="AY792" s="254" t="s">
        <v>235</v>
      </c>
    </row>
    <row r="793" s="2" customFormat="1" ht="33" customHeight="1">
      <c r="A793" s="39"/>
      <c r="B793" s="40"/>
      <c r="C793" s="229" t="s">
        <v>1425</v>
      </c>
      <c r="D793" s="229" t="s">
        <v>237</v>
      </c>
      <c r="E793" s="230" t="s">
        <v>2138</v>
      </c>
      <c r="F793" s="231" t="s">
        <v>2139</v>
      </c>
      <c r="G793" s="232" t="s">
        <v>166</v>
      </c>
      <c r="H793" s="233">
        <v>56.689999999999998</v>
      </c>
      <c r="I793" s="234"/>
      <c r="J793" s="235">
        <f>ROUND(I793*H793,2)</f>
        <v>0</v>
      </c>
      <c r="K793" s="236"/>
      <c r="L793" s="45"/>
      <c r="M793" s="237" t="s">
        <v>1</v>
      </c>
      <c r="N793" s="238" t="s">
        <v>42</v>
      </c>
      <c r="O793" s="92"/>
      <c r="P793" s="239">
        <f>O793*H793</f>
        <v>0</v>
      </c>
      <c r="Q793" s="239">
        <v>0.0090900000000000009</v>
      </c>
      <c r="R793" s="239">
        <f>Q793*H793</f>
        <v>0.51531210000000005</v>
      </c>
      <c r="S793" s="239">
        <v>0</v>
      </c>
      <c r="T793" s="240">
        <f>S793*H793</f>
        <v>0</v>
      </c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R793" s="241" t="s">
        <v>325</v>
      </c>
      <c r="AT793" s="241" t="s">
        <v>237</v>
      </c>
      <c r="AU793" s="241" t="s">
        <v>86</v>
      </c>
      <c r="AY793" s="18" t="s">
        <v>235</v>
      </c>
      <c r="BE793" s="242">
        <f>IF(N793="základní",J793,0)</f>
        <v>0</v>
      </c>
      <c r="BF793" s="242">
        <f>IF(N793="snížená",J793,0)</f>
        <v>0</v>
      </c>
      <c r="BG793" s="242">
        <f>IF(N793="zákl. přenesená",J793,0)</f>
        <v>0</v>
      </c>
      <c r="BH793" s="242">
        <f>IF(N793="sníž. přenesená",J793,0)</f>
        <v>0</v>
      </c>
      <c r="BI793" s="242">
        <f>IF(N793="nulová",J793,0)</f>
        <v>0</v>
      </c>
      <c r="BJ793" s="18" t="s">
        <v>84</v>
      </c>
      <c r="BK793" s="242">
        <f>ROUND(I793*H793,2)</f>
        <v>0</v>
      </c>
      <c r="BL793" s="18" t="s">
        <v>325</v>
      </c>
      <c r="BM793" s="241" t="s">
        <v>7068</v>
      </c>
    </row>
    <row r="794" s="13" customFormat="1">
      <c r="A794" s="13"/>
      <c r="B794" s="243"/>
      <c r="C794" s="244"/>
      <c r="D794" s="245" t="s">
        <v>243</v>
      </c>
      <c r="E794" s="246" t="s">
        <v>1</v>
      </c>
      <c r="F794" s="247" t="s">
        <v>7069</v>
      </c>
      <c r="G794" s="244"/>
      <c r="H794" s="248">
        <v>56.689999999999998</v>
      </c>
      <c r="I794" s="249"/>
      <c r="J794" s="244"/>
      <c r="K794" s="244"/>
      <c r="L794" s="250"/>
      <c r="M794" s="251"/>
      <c r="N794" s="252"/>
      <c r="O794" s="252"/>
      <c r="P794" s="252"/>
      <c r="Q794" s="252"/>
      <c r="R794" s="252"/>
      <c r="S794" s="252"/>
      <c r="T794" s="25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54" t="s">
        <v>243</v>
      </c>
      <c r="AU794" s="254" t="s">
        <v>86</v>
      </c>
      <c r="AV794" s="13" t="s">
        <v>86</v>
      </c>
      <c r="AW794" s="13" t="s">
        <v>32</v>
      </c>
      <c r="AX794" s="13" t="s">
        <v>84</v>
      </c>
      <c r="AY794" s="254" t="s">
        <v>235</v>
      </c>
    </row>
    <row r="795" s="2" customFormat="1" ht="24.15" customHeight="1">
      <c r="A795" s="39"/>
      <c r="B795" s="40"/>
      <c r="C795" s="287" t="s">
        <v>1429</v>
      </c>
      <c r="D795" s="287" t="s">
        <v>518</v>
      </c>
      <c r="E795" s="288" t="s">
        <v>2134</v>
      </c>
      <c r="F795" s="289" t="s">
        <v>2135</v>
      </c>
      <c r="G795" s="290" t="s">
        <v>166</v>
      </c>
      <c r="H795" s="291">
        <v>65.194000000000003</v>
      </c>
      <c r="I795" s="292"/>
      <c r="J795" s="293">
        <f>ROUND(I795*H795,2)</f>
        <v>0</v>
      </c>
      <c r="K795" s="294"/>
      <c r="L795" s="295"/>
      <c r="M795" s="296" t="s">
        <v>1</v>
      </c>
      <c r="N795" s="297" t="s">
        <v>42</v>
      </c>
      <c r="O795" s="92"/>
      <c r="P795" s="239">
        <f>O795*H795</f>
        <v>0</v>
      </c>
      <c r="Q795" s="239">
        <v>0.021999999999999999</v>
      </c>
      <c r="R795" s="239">
        <f>Q795*H795</f>
        <v>1.4342679999999999</v>
      </c>
      <c r="S795" s="239">
        <v>0</v>
      </c>
      <c r="T795" s="240">
        <f>S795*H795</f>
        <v>0</v>
      </c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R795" s="241" t="s">
        <v>421</v>
      </c>
      <c r="AT795" s="241" t="s">
        <v>518</v>
      </c>
      <c r="AU795" s="241" t="s">
        <v>86</v>
      </c>
      <c r="AY795" s="18" t="s">
        <v>235</v>
      </c>
      <c r="BE795" s="242">
        <f>IF(N795="základní",J795,0)</f>
        <v>0</v>
      </c>
      <c r="BF795" s="242">
        <f>IF(N795="snížená",J795,0)</f>
        <v>0</v>
      </c>
      <c r="BG795" s="242">
        <f>IF(N795="zákl. přenesená",J795,0)</f>
        <v>0</v>
      </c>
      <c r="BH795" s="242">
        <f>IF(N795="sníž. přenesená",J795,0)</f>
        <v>0</v>
      </c>
      <c r="BI795" s="242">
        <f>IF(N795="nulová",J795,0)</f>
        <v>0</v>
      </c>
      <c r="BJ795" s="18" t="s">
        <v>84</v>
      </c>
      <c r="BK795" s="242">
        <f>ROUND(I795*H795,2)</f>
        <v>0</v>
      </c>
      <c r="BL795" s="18" t="s">
        <v>325</v>
      </c>
      <c r="BM795" s="241" t="s">
        <v>7070</v>
      </c>
    </row>
    <row r="796" s="13" customFormat="1">
      <c r="A796" s="13"/>
      <c r="B796" s="243"/>
      <c r="C796" s="244"/>
      <c r="D796" s="245" t="s">
        <v>243</v>
      </c>
      <c r="E796" s="244"/>
      <c r="F796" s="247" t="s">
        <v>7071</v>
      </c>
      <c r="G796" s="244"/>
      <c r="H796" s="248">
        <v>65.194000000000003</v>
      </c>
      <c r="I796" s="249"/>
      <c r="J796" s="244"/>
      <c r="K796" s="244"/>
      <c r="L796" s="250"/>
      <c r="M796" s="251"/>
      <c r="N796" s="252"/>
      <c r="O796" s="252"/>
      <c r="P796" s="252"/>
      <c r="Q796" s="252"/>
      <c r="R796" s="252"/>
      <c r="S796" s="252"/>
      <c r="T796" s="25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4" t="s">
        <v>243</v>
      </c>
      <c r="AU796" s="254" t="s">
        <v>86</v>
      </c>
      <c r="AV796" s="13" t="s">
        <v>86</v>
      </c>
      <c r="AW796" s="13" t="s">
        <v>4</v>
      </c>
      <c r="AX796" s="13" t="s">
        <v>84</v>
      </c>
      <c r="AY796" s="254" t="s">
        <v>235</v>
      </c>
    </row>
    <row r="797" s="2" customFormat="1" ht="33" customHeight="1">
      <c r="A797" s="39"/>
      <c r="B797" s="40"/>
      <c r="C797" s="229" t="s">
        <v>1431</v>
      </c>
      <c r="D797" s="229" t="s">
        <v>237</v>
      </c>
      <c r="E797" s="230" t="s">
        <v>7072</v>
      </c>
      <c r="F797" s="231" t="s">
        <v>7073</v>
      </c>
      <c r="G797" s="232" t="s">
        <v>166</v>
      </c>
      <c r="H797" s="233">
        <v>13.630000000000001</v>
      </c>
      <c r="I797" s="234"/>
      <c r="J797" s="235">
        <f>ROUND(I797*H797,2)</f>
        <v>0</v>
      </c>
      <c r="K797" s="236"/>
      <c r="L797" s="45"/>
      <c r="M797" s="237" t="s">
        <v>1</v>
      </c>
      <c r="N797" s="238" t="s">
        <v>42</v>
      </c>
      <c r="O797" s="92"/>
      <c r="P797" s="239">
        <f>O797*H797</f>
        <v>0</v>
      </c>
      <c r="Q797" s="239">
        <v>0.0060000000000000001</v>
      </c>
      <c r="R797" s="239">
        <f>Q797*H797</f>
        <v>0.081780000000000005</v>
      </c>
      <c r="S797" s="239">
        <v>0</v>
      </c>
      <c r="T797" s="240">
        <f>S797*H797</f>
        <v>0</v>
      </c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R797" s="241" t="s">
        <v>325</v>
      </c>
      <c r="AT797" s="241" t="s">
        <v>237</v>
      </c>
      <c r="AU797" s="241" t="s">
        <v>86</v>
      </c>
      <c r="AY797" s="18" t="s">
        <v>235</v>
      </c>
      <c r="BE797" s="242">
        <f>IF(N797="základní",J797,0)</f>
        <v>0</v>
      </c>
      <c r="BF797" s="242">
        <f>IF(N797="snížená",J797,0)</f>
        <v>0</v>
      </c>
      <c r="BG797" s="242">
        <f>IF(N797="zákl. přenesená",J797,0)</f>
        <v>0</v>
      </c>
      <c r="BH797" s="242">
        <f>IF(N797="sníž. přenesená",J797,0)</f>
        <v>0</v>
      </c>
      <c r="BI797" s="242">
        <f>IF(N797="nulová",J797,0)</f>
        <v>0</v>
      </c>
      <c r="BJ797" s="18" t="s">
        <v>84</v>
      </c>
      <c r="BK797" s="242">
        <f>ROUND(I797*H797,2)</f>
        <v>0</v>
      </c>
      <c r="BL797" s="18" t="s">
        <v>325</v>
      </c>
      <c r="BM797" s="241" t="s">
        <v>7074</v>
      </c>
    </row>
    <row r="798" s="13" customFormat="1">
      <c r="A798" s="13"/>
      <c r="B798" s="243"/>
      <c r="C798" s="244"/>
      <c r="D798" s="245" t="s">
        <v>243</v>
      </c>
      <c r="E798" s="246" t="s">
        <v>1</v>
      </c>
      <c r="F798" s="247" t="s">
        <v>7075</v>
      </c>
      <c r="G798" s="244"/>
      <c r="H798" s="248">
        <v>13.630000000000001</v>
      </c>
      <c r="I798" s="249"/>
      <c r="J798" s="244"/>
      <c r="K798" s="244"/>
      <c r="L798" s="250"/>
      <c r="M798" s="251"/>
      <c r="N798" s="252"/>
      <c r="O798" s="252"/>
      <c r="P798" s="252"/>
      <c r="Q798" s="252"/>
      <c r="R798" s="252"/>
      <c r="S798" s="252"/>
      <c r="T798" s="25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54" t="s">
        <v>243</v>
      </c>
      <c r="AU798" s="254" t="s">
        <v>86</v>
      </c>
      <c r="AV798" s="13" t="s">
        <v>86</v>
      </c>
      <c r="AW798" s="13" t="s">
        <v>32</v>
      </c>
      <c r="AX798" s="13" t="s">
        <v>84</v>
      </c>
      <c r="AY798" s="254" t="s">
        <v>235</v>
      </c>
    </row>
    <row r="799" s="2" customFormat="1" ht="33" customHeight="1">
      <c r="A799" s="39"/>
      <c r="B799" s="40"/>
      <c r="C799" s="287" t="s">
        <v>1435</v>
      </c>
      <c r="D799" s="287" t="s">
        <v>518</v>
      </c>
      <c r="E799" s="288" t="s">
        <v>7060</v>
      </c>
      <c r="F799" s="289" t="s">
        <v>7061</v>
      </c>
      <c r="G799" s="290" t="s">
        <v>166</v>
      </c>
      <c r="H799" s="291">
        <v>14.993</v>
      </c>
      <c r="I799" s="292"/>
      <c r="J799" s="293">
        <f>ROUND(I799*H799,2)</f>
        <v>0</v>
      </c>
      <c r="K799" s="294"/>
      <c r="L799" s="295"/>
      <c r="M799" s="296" t="s">
        <v>1</v>
      </c>
      <c r="N799" s="297" t="s">
        <v>42</v>
      </c>
      <c r="O799" s="92"/>
      <c r="P799" s="239">
        <f>O799*H799</f>
        <v>0</v>
      </c>
      <c r="Q799" s="239">
        <v>0.021999999999999999</v>
      </c>
      <c r="R799" s="239">
        <f>Q799*H799</f>
        <v>0.32984599999999997</v>
      </c>
      <c r="S799" s="239">
        <v>0</v>
      </c>
      <c r="T799" s="240">
        <f>S799*H799</f>
        <v>0</v>
      </c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R799" s="241" t="s">
        <v>421</v>
      </c>
      <c r="AT799" s="241" t="s">
        <v>518</v>
      </c>
      <c r="AU799" s="241" t="s">
        <v>86</v>
      </c>
      <c r="AY799" s="18" t="s">
        <v>235</v>
      </c>
      <c r="BE799" s="242">
        <f>IF(N799="základní",J799,0)</f>
        <v>0</v>
      </c>
      <c r="BF799" s="242">
        <f>IF(N799="snížená",J799,0)</f>
        <v>0</v>
      </c>
      <c r="BG799" s="242">
        <f>IF(N799="zákl. přenesená",J799,0)</f>
        <v>0</v>
      </c>
      <c r="BH799" s="242">
        <f>IF(N799="sníž. přenesená",J799,0)</f>
        <v>0</v>
      </c>
      <c r="BI799" s="242">
        <f>IF(N799="nulová",J799,0)</f>
        <v>0</v>
      </c>
      <c r="BJ799" s="18" t="s">
        <v>84</v>
      </c>
      <c r="BK799" s="242">
        <f>ROUND(I799*H799,2)</f>
        <v>0</v>
      </c>
      <c r="BL799" s="18" t="s">
        <v>325</v>
      </c>
      <c r="BM799" s="241" t="s">
        <v>7076</v>
      </c>
    </row>
    <row r="800" s="13" customFormat="1">
      <c r="A800" s="13"/>
      <c r="B800" s="243"/>
      <c r="C800" s="244"/>
      <c r="D800" s="245" t="s">
        <v>243</v>
      </c>
      <c r="E800" s="244"/>
      <c r="F800" s="247" t="s">
        <v>7077</v>
      </c>
      <c r="G800" s="244"/>
      <c r="H800" s="248">
        <v>14.993</v>
      </c>
      <c r="I800" s="249"/>
      <c r="J800" s="244"/>
      <c r="K800" s="244"/>
      <c r="L800" s="250"/>
      <c r="M800" s="251"/>
      <c r="N800" s="252"/>
      <c r="O800" s="252"/>
      <c r="P800" s="252"/>
      <c r="Q800" s="252"/>
      <c r="R800" s="252"/>
      <c r="S800" s="252"/>
      <c r="T800" s="25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54" t="s">
        <v>243</v>
      </c>
      <c r="AU800" s="254" t="s">
        <v>86</v>
      </c>
      <c r="AV800" s="13" t="s">
        <v>86</v>
      </c>
      <c r="AW800" s="13" t="s">
        <v>4</v>
      </c>
      <c r="AX800" s="13" t="s">
        <v>84</v>
      </c>
      <c r="AY800" s="254" t="s">
        <v>235</v>
      </c>
    </row>
    <row r="801" s="2" customFormat="1" ht="33" customHeight="1">
      <c r="A801" s="39"/>
      <c r="B801" s="40"/>
      <c r="C801" s="229" t="s">
        <v>1439</v>
      </c>
      <c r="D801" s="229" t="s">
        <v>237</v>
      </c>
      <c r="E801" s="230" t="s">
        <v>7078</v>
      </c>
      <c r="F801" s="231" t="s">
        <v>7079</v>
      </c>
      <c r="G801" s="232" t="s">
        <v>166</v>
      </c>
      <c r="H801" s="233">
        <v>14.73</v>
      </c>
      <c r="I801" s="234"/>
      <c r="J801" s="235">
        <f>ROUND(I801*H801,2)</f>
        <v>0</v>
      </c>
      <c r="K801" s="236"/>
      <c r="L801" s="45"/>
      <c r="M801" s="237" t="s">
        <v>1</v>
      </c>
      <c r="N801" s="238" t="s">
        <v>42</v>
      </c>
      <c r="O801" s="92"/>
      <c r="P801" s="239">
        <f>O801*H801</f>
        <v>0</v>
      </c>
      <c r="Q801" s="239">
        <v>0.0053800000000000002</v>
      </c>
      <c r="R801" s="239">
        <f>Q801*H801</f>
        <v>0.07924740000000001</v>
      </c>
      <c r="S801" s="239">
        <v>0</v>
      </c>
      <c r="T801" s="240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241" t="s">
        <v>325</v>
      </c>
      <c r="AT801" s="241" t="s">
        <v>237</v>
      </c>
      <c r="AU801" s="241" t="s">
        <v>86</v>
      </c>
      <c r="AY801" s="18" t="s">
        <v>235</v>
      </c>
      <c r="BE801" s="242">
        <f>IF(N801="základní",J801,0)</f>
        <v>0</v>
      </c>
      <c r="BF801" s="242">
        <f>IF(N801="snížená",J801,0)</f>
        <v>0</v>
      </c>
      <c r="BG801" s="242">
        <f>IF(N801="zákl. přenesená",J801,0)</f>
        <v>0</v>
      </c>
      <c r="BH801" s="242">
        <f>IF(N801="sníž. přenesená",J801,0)</f>
        <v>0</v>
      </c>
      <c r="BI801" s="242">
        <f>IF(N801="nulová",J801,0)</f>
        <v>0</v>
      </c>
      <c r="BJ801" s="18" t="s">
        <v>84</v>
      </c>
      <c r="BK801" s="242">
        <f>ROUND(I801*H801,2)</f>
        <v>0</v>
      </c>
      <c r="BL801" s="18" t="s">
        <v>325</v>
      </c>
      <c r="BM801" s="241" t="s">
        <v>7080</v>
      </c>
    </row>
    <row r="802" s="13" customFormat="1">
      <c r="A802" s="13"/>
      <c r="B802" s="243"/>
      <c r="C802" s="244"/>
      <c r="D802" s="245" t="s">
        <v>243</v>
      </c>
      <c r="E802" s="246" t="s">
        <v>1</v>
      </c>
      <c r="F802" s="247" t="s">
        <v>7081</v>
      </c>
      <c r="G802" s="244"/>
      <c r="H802" s="248">
        <v>14.73</v>
      </c>
      <c r="I802" s="249"/>
      <c r="J802" s="244"/>
      <c r="K802" s="244"/>
      <c r="L802" s="250"/>
      <c r="M802" s="251"/>
      <c r="N802" s="252"/>
      <c r="O802" s="252"/>
      <c r="P802" s="252"/>
      <c r="Q802" s="252"/>
      <c r="R802" s="252"/>
      <c r="S802" s="252"/>
      <c r="T802" s="25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4" t="s">
        <v>243</v>
      </c>
      <c r="AU802" s="254" t="s">
        <v>86</v>
      </c>
      <c r="AV802" s="13" t="s">
        <v>86</v>
      </c>
      <c r="AW802" s="13" t="s">
        <v>32</v>
      </c>
      <c r="AX802" s="13" t="s">
        <v>84</v>
      </c>
      <c r="AY802" s="254" t="s">
        <v>235</v>
      </c>
    </row>
    <row r="803" s="2" customFormat="1" ht="24.15" customHeight="1">
      <c r="A803" s="39"/>
      <c r="B803" s="40"/>
      <c r="C803" s="287" t="s">
        <v>1443</v>
      </c>
      <c r="D803" s="287" t="s">
        <v>518</v>
      </c>
      <c r="E803" s="288" t="s">
        <v>7082</v>
      </c>
      <c r="F803" s="289" t="s">
        <v>7083</v>
      </c>
      <c r="G803" s="290" t="s">
        <v>166</v>
      </c>
      <c r="H803" s="291">
        <v>16.202999999999999</v>
      </c>
      <c r="I803" s="292"/>
      <c r="J803" s="293">
        <f>ROUND(I803*H803,2)</f>
        <v>0</v>
      </c>
      <c r="K803" s="294"/>
      <c r="L803" s="295"/>
      <c r="M803" s="296" t="s">
        <v>1</v>
      </c>
      <c r="N803" s="297" t="s">
        <v>42</v>
      </c>
      <c r="O803" s="92"/>
      <c r="P803" s="239">
        <f>O803*H803</f>
        <v>0</v>
      </c>
      <c r="Q803" s="239">
        <v>0.021999999999999999</v>
      </c>
      <c r="R803" s="239">
        <f>Q803*H803</f>
        <v>0.35646599999999995</v>
      </c>
      <c r="S803" s="239">
        <v>0</v>
      </c>
      <c r="T803" s="240">
        <f>S803*H803</f>
        <v>0</v>
      </c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R803" s="241" t="s">
        <v>421</v>
      </c>
      <c r="AT803" s="241" t="s">
        <v>518</v>
      </c>
      <c r="AU803" s="241" t="s">
        <v>86</v>
      </c>
      <c r="AY803" s="18" t="s">
        <v>235</v>
      </c>
      <c r="BE803" s="242">
        <f>IF(N803="základní",J803,0)</f>
        <v>0</v>
      </c>
      <c r="BF803" s="242">
        <f>IF(N803="snížená",J803,0)</f>
        <v>0</v>
      </c>
      <c r="BG803" s="242">
        <f>IF(N803="zákl. přenesená",J803,0)</f>
        <v>0</v>
      </c>
      <c r="BH803" s="242">
        <f>IF(N803="sníž. přenesená",J803,0)</f>
        <v>0</v>
      </c>
      <c r="BI803" s="242">
        <f>IF(N803="nulová",J803,0)</f>
        <v>0</v>
      </c>
      <c r="BJ803" s="18" t="s">
        <v>84</v>
      </c>
      <c r="BK803" s="242">
        <f>ROUND(I803*H803,2)</f>
        <v>0</v>
      </c>
      <c r="BL803" s="18" t="s">
        <v>325</v>
      </c>
      <c r="BM803" s="241" t="s">
        <v>7084</v>
      </c>
    </row>
    <row r="804" s="13" customFormat="1">
      <c r="A804" s="13"/>
      <c r="B804" s="243"/>
      <c r="C804" s="244"/>
      <c r="D804" s="245" t="s">
        <v>243</v>
      </c>
      <c r="E804" s="244"/>
      <c r="F804" s="247" t="s">
        <v>7085</v>
      </c>
      <c r="G804" s="244"/>
      <c r="H804" s="248">
        <v>16.202999999999999</v>
      </c>
      <c r="I804" s="249"/>
      <c r="J804" s="244"/>
      <c r="K804" s="244"/>
      <c r="L804" s="250"/>
      <c r="M804" s="251"/>
      <c r="N804" s="252"/>
      <c r="O804" s="252"/>
      <c r="P804" s="252"/>
      <c r="Q804" s="252"/>
      <c r="R804" s="252"/>
      <c r="S804" s="252"/>
      <c r="T804" s="25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4" t="s">
        <v>243</v>
      </c>
      <c r="AU804" s="254" t="s">
        <v>86</v>
      </c>
      <c r="AV804" s="13" t="s">
        <v>86</v>
      </c>
      <c r="AW804" s="13" t="s">
        <v>4</v>
      </c>
      <c r="AX804" s="13" t="s">
        <v>84</v>
      </c>
      <c r="AY804" s="254" t="s">
        <v>235</v>
      </c>
    </row>
    <row r="805" s="2" customFormat="1" ht="24.15" customHeight="1">
      <c r="A805" s="39"/>
      <c r="B805" s="40"/>
      <c r="C805" s="229" t="s">
        <v>1447</v>
      </c>
      <c r="D805" s="229" t="s">
        <v>237</v>
      </c>
      <c r="E805" s="230" t="s">
        <v>1679</v>
      </c>
      <c r="F805" s="231" t="s">
        <v>1680</v>
      </c>
      <c r="G805" s="232" t="s">
        <v>166</v>
      </c>
      <c r="H805" s="233">
        <v>14.73</v>
      </c>
      <c r="I805" s="234"/>
      <c r="J805" s="235">
        <f>ROUND(I805*H805,2)</f>
        <v>0</v>
      </c>
      <c r="K805" s="236"/>
      <c r="L805" s="45"/>
      <c r="M805" s="237" t="s">
        <v>1</v>
      </c>
      <c r="N805" s="238" t="s">
        <v>42</v>
      </c>
      <c r="O805" s="92"/>
      <c r="P805" s="239">
        <f>O805*H805</f>
        <v>0</v>
      </c>
      <c r="Q805" s="239">
        <v>0.0015</v>
      </c>
      <c r="R805" s="239">
        <f>Q805*H805</f>
        <v>0.022095</v>
      </c>
      <c r="S805" s="239">
        <v>0</v>
      </c>
      <c r="T805" s="240">
        <f>S805*H805</f>
        <v>0</v>
      </c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R805" s="241" t="s">
        <v>325</v>
      </c>
      <c r="AT805" s="241" t="s">
        <v>237</v>
      </c>
      <c r="AU805" s="241" t="s">
        <v>86</v>
      </c>
      <c r="AY805" s="18" t="s">
        <v>235</v>
      </c>
      <c r="BE805" s="242">
        <f>IF(N805="základní",J805,0)</f>
        <v>0</v>
      </c>
      <c r="BF805" s="242">
        <f>IF(N805="snížená",J805,0)</f>
        <v>0</v>
      </c>
      <c r="BG805" s="242">
        <f>IF(N805="zákl. přenesená",J805,0)</f>
        <v>0</v>
      </c>
      <c r="BH805" s="242">
        <f>IF(N805="sníž. přenesená",J805,0)</f>
        <v>0</v>
      </c>
      <c r="BI805" s="242">
        <f>IF(N805="nulová",J805,0)</f>
        <v>0</v>
      </c>
      <c r="BJ805" s="18" t="s">
        <v>84</v>
      </c>
      <c r="BK805" s="242">
        <f>ROUND(I805*H805,2)</f>
        <v>0</v>
      </c>
      <c r="BL805" s="18" t="s">
        <v>325</v>
      </c>
      <c r="BM805" s="241" t="s">
        <v>7086</v>
      </c>
    </row>
    <row r="806" s="13" customFormat="1">
      <c r="A806" s="13"/>
      <c r="B806" s="243"/>
      <c r="C806" s="244"/>
      <c r="D806" s="245" t="s">
        <v>243</v>
      </c>
      <c r="E806" s="246" t="s">
        <v>1</v>
      </c>
      <c r="F806" s="247" t="s">
        <v>6829</v>
      </c>
      <c r="G806" s="244"/>
      <c r="H806" s="248">
        <v>14.73</v>
      </c>
      <c r="I806" s="249"/>
      <c r="J806" s="244"/>
      <c r="K806" s="244"/>
      <c r="L806" s="250"/>
      <c r="M806" s="251"/>
      <c r="N806" s="252"/>
      <c r="O806" s="252"/>
      <c r="P806" s="252"/>
      <c r="Q806" s="252"/>
      <c r="R806" s="252"/>
      <c r="S806" s="252"/>
      <c r="T806" s="25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4" t="s">
        <v>243</v>
      </c>
      <c r="AU806" s="254" t="s">
        <v>86</v>
      </c>
      <c r="AV806" s="13" t="s">
        <v>86</v>
      </c>
      <c r="AW806" s="13" t="s">
        <v>32</v>
      </c>
      <c r="AX806" s="13" t="s">
        <v>84</v>
      </c>
      <c r="AY806" s="254" t="s">
        <v>235</v>
      </c>
    </row>
    <row r="807" s="2" customFormat="1" ht="24.15" customHeight="1">
      <c r="A807" s="39"/>
      <c r="B807" s="40"/>
      <c r="C807" s="229" t="s">
        <v>1452</v>
      </c>
      <c r="D807" s="229" t="s">
        <v>237</v>
      </c>
      <c r="E807" s="230" t="s">
        <v>1694</v>
      </c>
      <c r="F807" s="231" t="s">
        <v>1695</v>
      </c>
      <c r="G807" s="232" t="s">
        <v>328</v>
      </c>
      <c r="H807" s="233">
        <v>3.766</v>
      </c>
      <c r="I807" s="234"/>
      <c r="J807" s="235">
        <f>ROUND(I807*H807,2)</f>
        <v>0</v>
      </c>
      <c r="K807" s="236"/>
      <c r="L807" s="45"/>
      <c r="M807" s="237" t="s">
        <v>1</v>
      </c>
      <c r="N807" s="238" t="s">
        <v>42</v>
      </c>
      <c r="O807" s="92"/>
      <c r="P807" s="239">
        <f>O807*H807</f>
        <v>0</v>
      </c>
      <c r="Q807" s="239">
        <v>0</v>
      </c>
      <c r="R807" s="239">
        <f>Q807*H807</f>
        <v>0</v>
      </c>
      <c r="S807" s="239">
        <v>0</v>
      </c>
      <c r="T807" s="240">
        <f>S807*H807</f>
        <v>0</v>
      </c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R807" s="241" t="s">
        <v>325</v>
      </c>
      <c r="AT807" s="241" t="s">
        <v>237</v>
      </c>
      <c r="AU807" s="241" t="s">
        <v>86</v>
      </c>
      <c r="AY807" s="18" t="s">
        <v>235</v>
      </c>
      <c r="BE807" s="242">
        <f>IF(N807="základní",J807,0)</f>
        <v>0</v>
      </c>
      <c r="BF807" s="242">
        <f>IF(N807="snížená",J807,0)</f>
        <v>0</v>
      </c>
      <c r="BG807" s="242">
        <f>IF(N807="zákl. přenesená",J807,0)</f>
        <v>0</v>
      </c>
      <c r="BH807" s="242">
        <f>IF(N807="sníž. přenesená",J807,0)</f>
        <v>0</v>
      </c>
      <c r="BI807" s="242">
        <f>IF(N807="nulová",J807,0)</f>
        <v>0</v>
      </c>
      <c r="BJ807" s="18" t="s">
        <v>84</v>
      </c>
      <c r="BK807" s="242">
        <f>ROUND(I807*H807,2)</f>
        <v>0</v>
      </c>
      <c r="BL807" s="18" t="s">
        <v>325</v>
      </c>
      <c r="BM807" s="241" t="s">
        <v>7087</v>
      </c>
    </row>
    <row r="808" s="12" customFormat="1" ht="22.8" customHeight="1">
      <c r="A808" s="12"/>
      <c r="B808" s="213"/>
      <c r="C808" s="214"/>
      <c r="D808" s="215" t="s">
        <v>76</v>
      </c>
      <c r="E808" s="227" t="s">
        <v>1697</v>
      </c>
      <c r="F808" s="227" t="s">
        <v>1698</v>
      </c>
      <c r="G808" s="214"/>
      <c r="H808" s="214"/>
      <c r="I808" s="217"/>
      <c r="J808" s="228">
        <f>BK808</f>
        <v>0</v>
      </c>
      <c r="K808" s="214"/>
      <c r="L808" s="219"/>
      <c r="M808" s="220"/>
      <c r="N808" s="221"/>
      <c r="O808" s="221"/>
      <c r="P808" s="222">
        <f>SUM(P809:P841)</f>
        <v>0</v>
      </c>
      <c r="Q808" s="221"/>
      <c r="R808" s="222">
        <f>SUM(R809:R841)</f>
        <v>1.8728949000000001</v>
      </c>
      <c r="S808" s="221"/>
      <c r="T808" s="223">
        <f>SUM(T809:T841)</f>
        <v>0</v>
      </c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R808" s="224" t="s">
        <v>86</v>
      </c>
      <c r="AT808" s="225" t="s">
        <v>76</v>
      </c>
      <c r="AU808" s="225" t="s">
        <v>84</v>
      </c>
      <c r="AY808" s="224" t="s">
        <v>235</v>
      </c>
      <c r="BK808" s="226">
        <f>SUM(BK809:BK841)</f>
        <v>0</v>
      </c>
    </row>
    <row r="809" s="2" customFormat="1" ht="21.75" customHeight="1">
      <c r="A809" s="39"/>
      <c r="B809" s="40"/>
      <c r="C809" s="229" t="s">
        <v>1457</v>
      </c>
      <c r="D809" s="229" t="s">
        <v>237</v>
      </c>
      <c r="E809" s="230" t="s">
        <v>1700</v>
      </c>
      <c r="F809" s="231" t="s">
        <v>1701</v>
      </c>
      <c r="G809" s="232" t="s">
        <v>166</v>
      </c>
      <c r="H809" s="233">
        <v>21.359999999999999</v>
      </c>
      <c r="I809" s="234"/>
      <c r="J809" s="235">
        <f>ROUND(I809*H809,2)</f>
        <v>0</v>
      </c>
      <c r="K809" s="236"/>
      <c r="L809" s="45"/>
      <c r="M809" s="237" t="s">
        <v>1</v>
      </c>
      <c r="N809" s="238" t="s">
        <v>42</v>
      </c>
      <c r="O809" s="92"/>
      <c r="P809" s="239">
        <f>O809*H809</f>
        <v>0</v>
      </c>
      <c r="Q809" s="239">
        <v>0</v>
      </c>
      <c r="R809" s="239">
        <f>Q809*H809</f>
        <v>0</v>
      </c>
      <c r="S809" s="239">
        <v>0</v>
      </c>
      <c r="T809" s="240">
        <f>S809*H809</f>
        <v>0</v>
      </c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R809" s="241" t="s">
        <v>325</v>
      </c>
      <c r="AT809" s="241" t="s">
        <v>237</v>
      </c>
      <c r="AU809" s="241" t="s">
        <v>86</v>
      </c>
      <c r="AY809" s="18" t="s">
        <v>235</v>
      </c>
      <c r="BE809" s="242">
        <f>IF(N809="základní",J809,0)</f>
        <v>0</v>
      </c>
      <c r="BF809" s="242">
        <f>IF(N809="snížená",J809,0)</f>
        <v>0</v>
      </c>
      <c r="BG809" s="242">
        <f>IF(N809="zákl. přenesená",J809,0)</f>
        <v>0</v>
      </c>
      <c r="BH809" s="242">
        <f>IF(N809="sníž. přenesená",J809,0)</f>
        <v>0</v>
      </c>
      <c r="BI809" s="242">
        <f>IF(N809="nulová",J809,0)</f>
        <v>0</v>
      </c>
      <c r="BJ809" s="18" t="s">
        <v>84</v>
      </c>
      <c r="BK809" s="242">
        <f>ROUND(I809*H809,2)</f>
        <v>0</v>
      </c>
      <c r="BL809" s="18" t="s">
        <v>325</v>
      </c>
      <c r="BM809" s="241" t="s">
        <v>7088</v>
      </c>
    </row>
    <row r="810" s="13" customFormat="1">
      <c r="A810" s="13"/>
      <c r="B810" s="243"/>
      <c r="C810" s="244"/>
      <c r="D810" s="245" t="s">
        <v>243</v>
      </c>
      <c r="E810" s="246" t="s">
        <v>1</v>
      </c>
      <c r="F810" s="247" t="s">
        <v>6985</v>
      </c>
      <c r="G810" s="244"/>
      <c r="H810" s="248">
        <v>21.359999999999999</v>
      </c>
      <c r="I810" s="249"/>
      <c r="J810" s="244"/>
      <c r="K810" s="244"/>
      <c r="L810" s="250"/>
      <c r="M810" s="251"/>
      <c r="N810" s="252"/>
      <c r="O810" s="252"/>
      <c r="P810" s="252"/>
      <c r="Q810" s="252"/>
      <c r="R810" s="252"/>
      <c r="S810" s="252"/>
      <c r="T810" s="25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4" t="s">
        <v>243</v>
      </c>
      <c r="AU810" s="254" t="s">
        <v>86</v>
      </c>
      <c r="AV810" s="13" t="s">
        <v>86</v>
      </c>
      <c r="AW810" s="13" t="s">
        <v>32</v>
      </c>
      <c r="AX810" s="13" t="s">
        <v>84</v>
      </c>
      <c r="AY810" s="254" t="s">
        <v>235</v>
      </c>
    </row>
    <row r="811" s="2" customFormat="1" ht="16.5" customHeight="1">
      <c r="A811" s="39"/>
      <c r="B811" s="40"/>
      <c r="C811" s="229" t="s">
        <v>1461</v>
      </c>
      <c r="D811" s="229" t="s">
        <v>237</v>
      </c>
      <c r="E811" s="230" t="s">
        <v>1706</v>
      </c>
      <c r="F811" s="231" t="s">
        <v>1707</v>
      </c>
      <c r="G811" s="232" t="s">
        <v>166</v>
      </c>
      <c r="H811" s="233">
        <v>288.36000000000001</v>
      </c>
      <c r="I811" s="234"/>
      <c r="J811" s="235">
        <f>ROUND(I811*H811,2)</f>
        <v>0</v>
      </c>
      <c r="K811" s="236"/>
      <c r="L811" s="45"/>
      <c r="M811" s="237" t="s">
        <v>1</v>
      </c>
      <c r="N811" s="238" t="s">
        <v>42</v>
      </c>
      <c r="O811" s="92"/>
      <c r="P811" s="239">
        <f>O811*H811</f>
        <v>0</v>
      </c>
      <c r="Q811" s="239">
        <v>0</v>
      </c>
      <c r="R811" s="239">
        <f>Q811*H811</f>
        <v>0</v>
      </c>
      <c r="S811" s="239">
        <v>0</v>
      </c>
      <c r="T811" s="240">
        <f>S811*H811</f>
        <v>0</v>
      </c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R811" s="241" t="s">
        <v>325</v>
      </c>
      <c r="AT811" s="241" t="s">
        <v>237</v>
      </c>
      <c r="AU811" s="241" t="s">
        <v>86</v>
      </c>
      <c r="AY811" s="18" t="s">
        <v>235</v>
      </c>
      <c r="BE811" s="242">
        <f>IF(N811="základní",J811,0)</f>
        <v>0</v>
      </c>
      <c r="BF811" s="242">
        <f>IF(N811="snížená",J811,0)</f>
        <v>0</v>
      </c>
      <c r="BG811" s="242">
        <f>IF(N811="zákl. přenesená",J811,0)</f>
        <v>0</v>
      </c>
      <c r="BH811" s="242">
        <f>IF(N811="sníž. přenesená",J811,0)</f>
        <v>0</v>
      </c>
      <c r="BI811" s="242">
        <f>IF(N811="nulová",J811,0)</f>
        <v>0</v>
      </c>
      <c r="BJ811" s="18" t="s">
        <v>84</v>
      </c>
      <c r="BK811" s="242">
        <f>ROUND(I811*H811,2)</f>
        <v>0</v>
      </c>
      <c r="BL811" s="18" t="s">
        <v>325</v>
      </c>
      <c r="BM811" s="241" t="s">
        <v>7089</v>
      </c>
    </row>
    <row r="812" s="13" customFormat="1">
      <c r="A812" s="13"/>
      <c r="B812" s="243"/>
      <c r="C812" s="244"/>
      <c r="D812" s="245" t="s">
        <v>243</v>
      </c>
      <c r="E812" s="246" t="s">
        <v>1</v>
      </c>
      <c r="F812" s="247" t="s">
        <v>6594</v>
      </c>
      <c r="G812" s="244"/>
      <c r="H812" s="248">
        <v>267</v>
      </c>
      <c r="I812" s="249"/>
      <c r="J812" s="244"/>
      <c r="K812" s="244"/>
      <c r="L812" s="250"/>
      <c r="M812" s="251"/>
      <c r="N812" s="252"/>
      <c r="O812" s="252"/>
      <c r="P812" s="252"/>
      <c r="Q812" s="252"/>
      <c r="R812" s="252"/>
      <c r="S812" s="252"/>
      <c r="T812" s="25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4" t="s">
        <v>243</v>
      </c>
      <c r="AU812" s="254" t="s">
        <v>86</v>
      </c>
      <c r="AV812" s="13" t="s">
        <v>86</v>
      </c>
      <c r="AW812" s="13" t="s">
        <v>32</v>
      </c>
      <c r="AX812" s="13" t="s">
        <v>77</v>
      </c>
      <c r="AY812" s="254" t="s">
        <v>235</v>
      </c>
    </row>
    <row r="813" s="13" customFormat="1">
      <c r="A813" s="13"/>
      <c r="B813" s="243"/>
      <c r="C813" s="244"/>
      <c r="D813" s="245" t="s">
        <v>243</v>
      </c>
      <c r="E813" s="246" t="s">
        <v>1</v>
      </c>
      <c r="F813" s="247" t="s">
        <v>6985</v>
      </c>
      <c r="G813" s="244"/>
      <c r="H813" s="248">
        <v>21.359999999999999</v>
      </c>
      <c r="I813" s="249"/>
      <c r="J813" s="244"/>
      <c r="K813" s="244"/>
      <c r="L813" s="250"/>
      <c r="M813" s="251"/>
      <c r="N813" s="252"/>
      <c r="O813" s="252"/>
      <c r="P813" s="252"/>
      <c r="Q813" s="252"/>
      <c r="R813" s="252"/>
      <c r="S813" s="252"/>
      <c r="T813" s="25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54" t="s">
        <v>243</v>
      </c>
      <c r="AU813" s="254" t="s">
        <v>86</v>
      </c>
      <c r="AV813" s="13" t="s">
        <v>86</v>
      </c>
      <c r="AW813" s="13" t="s">
        <v>32</v>
      </c>
      <c r="AX813" s="13" t="s">
        <v>77</v>
      </c>
      <c r="AY813" s="254" t="s">
        <v>235</v>
      </c>
    </row>
    <row r="814" s="14" customFormat="1">
      <c r="A814" s="14"/>
      <c r="B814" s="255"/>
      <c r="C814" s="256"/>
      <c r="D814" s="245" t="s">
        <v>243</v>
      </c>
      <c r="E814" s="257" t="s">
        <v>1</v>
      </c>
      <c r="F814" s="258" t="s">
        <v>245</v>
      </c>
      <c r="G814" s="256"/>
      <c r="H814" s="259">
        <v>288.36000000000001</v>
      </c>
      <c r="I814" s="260"/>
      <c r="J814" s="256"/>
      <c r="K814" s="256"/>
      <c r="L814" s="261"/>
      <c r="M814" s="262"/>
      <c r="N814" s="263"/>
      <c r="O814" s="263"/>
      <c r="P814" s="263"/>
      <c r="Q814" s="263"/>
      <c r="R814" s="263"/>
      <c r="S814" s="263"/>
      <c r="T814" s="26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65" t="s">
        <v>243</v>
      </c>
      <c r="AU814" s="265" t="s">
        <v>86</v>
      </c>
      <c r="AV814" s="14" t="s">
        <v>241</v>
      </c>
      <c r="AW814" s="14" t="s">
        <v>32</v>
      </c>
      <c r="AX814" s="14" t="s">
        <v>84</v>
      </c>
      <c r="AY814" s="265" t="s">
        <v>235</v>
      </c>
    </row>
    <row r="815" s="2" customFormat="1" ht="24.15" customHeight="1">
      <c r="A815" s="39"/>
      <c r="B815" s="40"/>
      <c r="C815" s="229" t="s">
        <v>1466</v>
      </c>
      <c r="D815" s="229" t="s">
        <v>237</v>
      </c>
      <c r="E815" s="230" t="s">
        <v>7090</v>
      </c>
      <c r="F815" s="231" t="s">
        <v>7091</v>
      </c>
      <c r="G815" s="232" t="s">
        <v>166</v>
      </c>
      <c r="H815" s="233">
        <v>267</v>
      </c>
      <c r="I815" s="234"/>
      <c r="J815" s="235">
        <f>ROUND(I815*H815,2)</f>
        <v>0</v>
      </c>
      <c r="K815" s="236"/>
      <c r="L815" s="45"/>
      <c r="M815" s="237" t="s">
        <v>1</v>
      </c>
      <c r="N815" s="238" t="s">
        <v>42</v>
      </c>
      <c r="O815" s="92"/>
      <c r="P815" s="239">
        <f>O815*H815</f>
        <v>0</v>
      </c>
      <c r="Q815" s="239">
        <v>0.00050000000000000001</v>
      </c>
      <c r="R815" s="239">
        <f>Q815*H815</f>
        <v>0.13350000000000001</v>
      </c>
      <c r="S815" s="239">
        <v>0</v>
      </c>
      <c r="T815" s="240">
        <f>S815*H815</f>
        <v>0</v>
      </c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R815" s="241" t="s">
        <v>325</v>
      </c>
      <c r="AT815" s="241" t="s">
        <v>237</v>
      </c>
      <c r="AU815" s="241" t="s">
        <v>86</v>
      </c>
      <c r="AY815" s="18" t="s">
        <v>235</v>
      </c>
      <c r="BE815" s="242">
        <f>IF(N815="základní",J815,0)</f>
        <v>0</v>
      </c>
      <c r="BF815" s="242">
        <f>IF(N815="snížená",J815,0)</f>
        <v>0</v>
      </c>
      <c r="BG815" s="242">
        <f>IF(N815="zákl. přenesená",J815,0)</f>
        <v>0</v>
      </c>
      <c r="BH815" s="242">
        <f>IF(N815="sníž. přenesená",J815,0)</f>
        <v>0</v>
      </c>
      <c r="BI815" s="242">
        <f>IF(N815="nulová",J815,0)</f>
        <v>0</v>
      </c>
      <c r="BJ815" s="18" t="s">
        <v>84</v>
      </c>
      <c r="BK815" s="242">
        <f>ROUND(I815*H815,2)</f>
        <v>0</v>
      </c>
      <c r="BL815" s="18" t="s">
        <v>325</v>
      </c>
      <c r="BM815" s="241" t="s">
        <v>7092</v>
      </c>
    </row>
    <row r="816" s="13" customFormat="1">
      <c r="A816" s="13"/>
      <c r="B816" s="243"/>
      <c r="C816" s="244"/>
      <c r="D816" s="245" t="s">
        <v>243</v>
      </c>
      <c r="E816" s="246" t="s">
        <v>1</v>
      </c>
      <c r="F816" s="247" t="s">
        <v>6594</v>
      </c>
      <c r="G816" s="244"/>
      <c r="H816" s="248">
        <v>267</v>
      </c>
      <c r="I816" s="249"/>
      <c r="J816" s="244"/>
      <c r="K816" s="244"/>
      <c r="L816" s="250"/>
      <c r="M816" s="251"/>
      <c r="N816" s="252"/>
      <c r="O816" s="252"/>
      <c r="P816" s="252"/>
      <c r="Q816" s="252"/>
      <c r="R816" s="252"/>
      <c r="S816" s="252"/>
      <c r="T816" s="25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4" t="s">
        <v>243</v>
      </c>
      <c r="AU816" s="254" t="s">
        <v>86</v>
      </c>
      <c r="AV816" s="13" t="s">
        <v>86</v>
      </c>
      <c r="AW816" s="13" t="s">
        <v>32</v>
      </c>
      <c r="AX816" s="13" t="s">
        <v>77</v>
      </c>
      <c r="AY816" s="254" t="s">
        <v>235</v>
      </c>
    </row>
    <row r="817" s="14" customFormat="1">
      <c r="A817" s="14"/>
      <c r="B817" s="255"/>
      <c r="C817" s="256"/>
      <c r="D817" s="245" t="s">
        <v>243</v>
      </c>
      <c r="E817" s="257" t="s">
        <v>1</v>
      </c>
      <c r="F817" s="258" t="s">
        <v>245</v>
      </c>
      <c r="G817" s="256"/>
      <c r="H817" s="259">
        <v>267</v>
      </c>
      <c r="I817" s="260"/>
      <c r="J817" s="256"/>
      <c r="K817" s="256"/>
      <c r="L817" s="261"/>
      <c r="M817" s="262"/>
      <c r="N817" s="263"/>
      <c r="O817" s="263"/>
      <c r="P817" s="263"/>
      <c r="Q817" s="263"/>
      <c r="R817" s="263"/>
      <c r="S817" s="263"/>
      <c r="T817" s="26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65" t="s">
        <v>243</v>
      </c>
      <c r="AU817" s="265" t="s">
        <v>86</v>
      </c>
      <c r="AV817" s="14" t="s">
        <v>241</v>
      </c>
      <c r="AW817" s="14" t="s">
        <v>32</v>
      </c>
      <c r="AX817" s="14" t="s">
        <v>84</v>
      </c>
      <c r="AY817" s="265" t="s">
        <v>235</v>
      </c>
    </row>
    <row r="818" s="2" customFormat="1" ht="24.15" customHeight="1">
      <c r="A818" s="39"/>
      <c r="B818" s="40"/>
      <c r="C818" s="229" t="s">
        <v>1470</v>
      </c>
      <c r="D818" s="229" t="s">
        <v>237</v>
      </c>
      <c r="E818" s="230" t="s">
        <v>7093</v>
      </c>
      <c r="F818" s="231" t="s">
        <v>7094</v>
      </c>
      <c r="G818" s="232" t="s">
        <v>166</v>
      </c>
      <c r="H818" s="233">
        <v>21.359999999999999</v>
      </c>
      <c r="I818" s="234"/>
      <c r="J818" s="235">
        <f>ROUND(I818*H818,2)</f>
        <v>0</v>
      </c>
      <c r="K818" s="236"/>
      <c r="L818" s="45"/>
      <c r="M818" s="237" t="s">
        <v>1</v>
      </c>
      <c r="N818" s="238" t="s">
        <v>42</v>
      </c>
      <c r="O818" s="92"/>
      <c r="P818" s="239">
        <f>O818*H818</f>
        <v>0</v>
      </c>
      <c r="Q818" s="239">
        <v>0.00315</v>
      </c>
      <c r="R818" s="239">
        <f>Q818*H818</f>
        <v>0.067283999999999997</v>
      </c>
      <c r="S818" s="239">
        <v>0</v>
      </c>
      <c r="T818" s="240">
        <f>S818*H818</f>
        <v>0</v>
      </c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R818" s="241" t="s">
        <v>325</v>
      </c>
      <c r="AT818" s="241" t="s">
        <v>237</v>
      </c>
      <c r="AU818" s="241" t="s">
        <v>86</v>
      </c>
      <c r="AY818" s="18" t="s">
        <v>235</v>
      </c>
      <c r="BE818" s="242">
        <f>IF(N818="základní",J818,0)</f>
        <v>0</v>
      </c>
      <c r="BF818" s="242">
        <f>IF(N818="snížená",J818,0)</f>
        <v>0</v>
      </c>
      <c r="BG818" s="242">
        <f>IF(N818="zákl. přenesená",J818,0)</f>
        <v>0</v>
      </c>
      <c r="BH818" s="242">
        <f>IF(N818="sníž. přenesená",J818,0)</f>
        <v>0</v>
      </c>
      <c r="BI818" s="242">
        <f>IF(N818="nulová",J818,0)</f>
        <v>0</v>
      </c>
      <c r="BJ818" s="18" t="s">
        <v>84</v>
      </c>
      <c r="BK818" s="242">
        <f>ROUND(I818*H818,2)</f>
        <v>0</v>
      </c>
      <c r="BL818" s="18" t="s">
        <v>325</v>
      </c>
      <c r="BM818" s="241" t="s">
        <v>7095</v>
      </c>
    </row>
    <row r="819" s="13" customFormat="1">
      <c r="A819" s="13"/>
      <c r="B819" s="243"/>
      <c r="C819" s="244"/>
      <c r="D819" s="245" t="s">
        <v>243</v>
      </c>
      <c r="E819" s="246" t="s">
        <v>1</v>
      </c>
      <c r="F819" s="247" t="s">
        <v>6985</v>
      </c>
      <c r="G819" s="244"/>
      <c r="H819" s="248">
        <v>21.359999999999999</v>
      </c>
      <c r="I819" s="249"/>
      <c r="J819" s="244"/>
      <c r="K819" s="244"/>
      <c r="L819" s="250"/>
      <c r="M819" s="251"/>
      <c r="N819" s="252"/>
      <c r="O819" s="252"/>
      <c r="P819" s="252"/>
      <c r="Q819" s="252"/>
      <c r="R819" s="252"/>
      <c r="S819" s="252"/>
      <c r="T819" s="25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54" t="s">
        <v>243</v>
      </c>
      <c r="AU819" s="254" t="s">
        <v>86</v>
      </c>
      <c r="AV819" s="13" t="s">
        <v>86</v>
      </c>
      <c r="AW819" s="13" t="s">
        <v>32</v>
      </c>
      <c r="AX819" s="13" t="s">
        <v>84</v>
      </c>
      <c r="AY819" s="254" t="s">
        <v>235</v>
      </c>
    </row>
    <row r="820" s="2" customFormat="1" ht="33" customHeight="1">
      <c r="A820" s="39"/>
      <c r="B820" s="40"/>
      <c r="C820" s="229" t="s">
        <v>1474</v>
      </c>
      <c r="D820" s="229" t="s">
        <v>237</v>
      </c>
      <c r="E820" s="230" t="s">
        <v>7096</v>
      </c>
      <c r="F820" s="231" t="s">
        <v>7097</v>
      </c>
      <c r="G820" s="232" t="s">
        <v>166</v>
      </c>
      <c r="H820" s="233">
        <v>21.359999999999999</v>
      </c>
      <c r="I820" s="234"/>
      <c r="J820" s="235">
        <f>ROUND(I820*H820,2)</f>
        <v>0</v>
      </c>
      <c r="K820" s="236"/>
      <c r="L820" s="45"/>
      <c r="M820" s="237" t="s">
        <v>1</v>
      </c>
      <c r="N820" s="238" t="s">
        <v>42</v>
      </c>
      <c r="O820" s="92"/>
      <c r="P820" s="239">
        <f>O820*H820</f>
        <v>0</v>
      </c>
      <c r="Q820" s="239">
        <v>0.0045500000000000002</v>
      </c>
      <c r="R820" s="239">
        <f>Q820*H820</f>
        <v>0.097187999999999997</v>
      </c>
      <c r="S820" s="239">
        <v>0</v>
      </c>
      <c r="T820" s="240">
        <f>S820*H820</f>
        <v>0</v>
      </c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R820" s="241" t="s">
        <v>325</v>
      </c>
      <c r="AT820" s="241" t="s">
        <v>237</v>
      </c>
      <c r="AU820" s="241" t="s">
        <v>86</v>
      </c>
      <c r="AY820" s="18" t="s">
        <v>235</v>
      </c>
      <c r="BE820" s="242">
        <f>IF(N820="základní",J820,0)</f>
        <v>0</v>
      </c>
      <c r="BF820" s="242">
        <f>IF(N820="snížená",J820,0)</f>
        <v>0</v>
      </c>
      <c r="BG820" s="242">
        <f>IF(N820="zákl. přenesená",J820,0)</f>
        <v>0</v>
      </c>
      <c r="BH820" s="242">
        <f>IF(N820="sníž. přenesená",J820,0)</f>
        <v>0</v>
      </c>
      <c r="BI820" s="242">
        <f>IF(N820="nulová",J820,0)</f>
        <v>0</v>
      </c>
      <c r="BJ820" s="18" t="s">
        <v>84</v>
      </c>
      <c r="BK820" s="242">
        <f>ROUND(I820*H820,2)</f>
        <v>0</v>
      </c>
      <c r="BL820" s="18" t="s">
        <v>325</v>
      </c>
      <c r="BM820" s="241" t="s">
        <v>7098</v>
      </c>
    </row>
    <row r="821" s="2" customFormat="1" ht="16.5" customHeight="1">
      <c r="A821" s="39"/>
      <c r="B821" s="40"/>
      <c r="C821" s="229" t="s">
        <v>1479</v>
      </c>
      <c r="D821" s="229" t="s">
        <v>237</v>
      </c>
      <c r="E821" s="230" t="s">
        <v>1718</v>
      </c>
      <c r="F821" s="231" t="s">
        <v>1719</v>
      </c>
      <c r="G821" s="232" t="s">
        <v>166</v>
      </c>
      <c r="H821" s="233">
        <v>21.359999999999999</v>
      </c>
      <c r="I821" s="234"/>
      <c r="J821" s="235">
        <f>ROUND(I821*H821,2)</f>
        <v>0</v>
      </c>
      <c r="K821" s="236"/>
      <c r="L821" s="45"/>
      <c r="M821" s="237" t="s">
        <v>1</v>
      </c>
      <c r="N821" s="238" t="s">
        <v>42</v>
      </c>
      <c r="O821" s="92"/>
      <c r="P821" s="239">
        <f>O821*H821</f>
        <v>0</v>
      </c>
      <c r="Q821" s="239">
        <v>0.00040000000000000002</v>
      </c>
      <c r="R821" s="239">
        <f>Q821*H821</f>
        <v>0.0085439999999999995</v>
      </c>
      <c r="S821" s="239">
        <v>0</v>
      </c>
      <c r="T821" s="240">
        <f>S821*H821</f>
        <v>0</v>
      </c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R821" s="241" t="s">
        <v>325</v>
      </c>
      <c r="AT821" s="241" t="s">
        <v>237</v>
      </c>
      <c r="AU821" s="241" t="s">
        <v>86</v>
      </c>
      <c r="AY821" s="18" t="s">
        <v>235</v>
      </c>
      <c r="BE821" s="242">
        <f>IF(N821="základní",J821,0)</f>
        <v>0</v>
      </c>
      <c r="BF821" s="242">
        <f>IF(N821="snížená",J821,0)</f>
        <v>0</v>
      </c>
      <c r="BG821" s="242">
        <f>IF(N821="zákl. přenesená",J821,0)</f>
        <v>0</v>
      </c>
      <c r="BH821" s="242">
        <f>IF(N821="sníž. přenesená",J821,0)</f>
        <v>0</v>
      </c>
      <c r="BI821" s="242">
        <f>IF(N821="nulová",J821,0)</f>
        <v>0</v>
      </c>
      <c r="BJ821" s="18" t="s">
        <v>84</v>
      </c>
      <c r="BK821" s="242">
        <f>ROUND(I821*H821,2)</f>
        <v>0</v>
      </c>
      <c r="BL821" s="18" t="s">
        <v>325</v>
      </c>
      <c r="BM821" s="241" t="s">
        <v>7099</v>
      </c>
    </row>
    <row r="822" s="13" customFormat="1">
      <c r="A822" s="13"/>
      <c r="B822" s="243"/>
      <c r="C822" s="244"/>
      <c r="D822" s="245" t="s">
        <v>243</v>
      </c>
      <c r="E822" s="246" t="s">
        <v>1</v>
      </c>
      <c r="F822" s="247" t="s">
        <v>6985</v>
      </c>
      <c r="G822" s="244"/>
      <c r="H822" s="248">
        <v>21.359999999999999</v>
      </c>
      <c r="I822" s="249"/>
      <c r="J822" s="244"/>
      <c r="K822" s="244"/>
      <c r="L822" s="250"/>
      <c r="M822" s="251"/>
      <c r="N822" s="252"/>
      <c r="O822" s="252"/>
      <c r="P822" s="252"/>
      <c r="Q822" s="252"/>
      <c r="R822" s="252"/>
      <c r="S822" s="252"/>
      <c r="T822" s="25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54" t="s">
        <v>243</v>
      </c>
      <c r="AU822" s="254" t="s">
        <v>86</v>
      </c>
      <c r="AV822" s="13" t="s">
        <v>86</v>
      </c>
      <c r="AW822" s="13" t="s">
        <v>32</v>
      </c>
      <c r="AX822" s="13" t="s">
        <v>84</v>
      </c>
      <c r="AY822" s="254" t="s">
        <v>235</v>
      </c>
    </row>
    <row r="823" s="2" customFormat="1" ht="37.8" customHeight="1">
      <c r="A823" s="39"/>
      <c r="B823" s="40"/>
      <c r="C823" s="287" t="s">
        <v>1485</v>
      </c>
      <c r="D823" s="287" t="s">
        <v>518</v>
      </c>
      <c r="E823" s="288" t="s">
        <v>7100</v>
      </c>
      <c r="F823" s="289" t="s">
        <v>7101</v>
      </c>
      <c r="G823" s="290" t="s">
        <v>166</v>
      </c>
      <c r="H823" s="291">
        <v>23.495999999999999</v>
      </c>
      <c r="I823" s="292"/>
      <c r="J823" s="293">
        <f>ROUND(I823*H823,2)</f>
        <v>0</v>
      </c>
      <c r="K823" s="294"/>
      <c r="L823" s="295"/>
      <c r="M823" s="296" t="s">
        <v>1</v>
      </c>
      <c r="N823" s="297" t="s">
        <v>42</v>
      </c>
      <c r="O823" s="92"/>
      <c r="P823" s="239">
        <f>O823*H823</f>
        <v>0</v>
      </c>
      <c r="Q823" s="239">
        <v>0.0025999999999999999</v>
      </c>
      <c r="R823" s="239">
        <f>Q823*H823</f>
        <v>0.061089599999999994</v>
      </c>
      <c r="S823" s="239">
        <v>0</v>
      </c>
      <c r="T823" s="240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41" t="s">
        <v>421</v>
      </c>
      <c r="AT823" s="241" t="s">
        <v>518</v>
      </c>
      <c r="AU823" s="241" t="s">
        <v>86</v>
      </c>
      <c r="AY823" s="18" t="s">
        <v>235</v>
      </c>
      <c r="BE823" s="242">
        <f>IF(N823="základní",J823,0)</f>
        <v>0</v>
      </c>
      <c r="BF823" s="242">
        <f>IF(N823="snížená",J823,0)</f>
        <v>0</v>
      </c>
      <c r="BG823" s="242">
        <f>IF(N823="zákl. přenesená",J823,0)</f>
        <v>0</v>
      </c>
      <c r="BH823" s="242">
        <f>IF(N823="sníž. přenesená",J823,0)</f>
        <v>0</v>
      </c>
      <c r="BI823" s="242">
        <f>IF(N823="nulová",J823,0)</f>
        <v>0</v>
      </c>
      <c r="BJ823" s="18" t="s">
        <v>84</v>
      </c>
      <c r="BK823" s="242">
        <f>ROUND(I823*H823,2)</f>
        <v>0</v>
      </c>
      <c r="BL823" s="18" t="s">
        <v>325</v>
      </c>
      <c r="BM823" s="241" t="s">
        <v>7102</v>
      </c>
    </row>
    <row r="824" s="13" customFormat="1">
      <c r="A824" s="13"/>
      <c r="B824" s="243"/>
      <c r="C824" s="244"/>
      <c r="D824" s="245" t="s">
        <v>243</v>
      </c>
      <c r="E824" s="244"/>
      <c r="F824" s="247" t="s">
        <v>7103</v>
      </c>
      <c r="G824" s="244"/>
      <c r="H824" s="248">
        <v>23.495999999999999</v>
      </c>
      <c r="I824" s="249"/>
      <c r="J824" s="244"/>
      <c r="K824" s="244"/>
      <c r="L824" s="250"/>
      <c r="M824" s="251"/>
      <c r="N824" s="252"/>
      <c r="O824" s="252"/>
      <c r="P824" s="252"/>
      <c r="Q824" s="252"/>
      <c r="R824" s="252"/>
      <c r="S824" s="252"/>
      <c r="T824" s="25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54" t="s">
        <v>243</v>
      </c>
      <c r="AU824" s="254" t="s">
        <v>86</v>
      </c>
      <c r="AV824" s="13" t="s">
        <v>86</v>
      </c>
      <c r="AW824" s="13" t="s">
        <v>4</v>
      </c>
      <c r="AX824" s="13" t="s">
        <v>84</v>
      </c>
      <c r="AY824" s="254" t="s">
        <v>235</v>
      </c>
    </row>
    <row r="825" s="2" customFormat="1" ht="16.5" customHeight="1">
      <c r="A825" s="39"/>
      <c r="B825" s="40"/>
      <c r="C825" s="229" t="s">
        <v>1489</v>
      </c>
      <c r="D825" s="229" t="s">
        <v>237</v>
      </c>
      <c r="E825" s="230" t="s">
        <v>7104</v>
      </c>
      <c r="F825" s="231" t="s">
        <v>7105</v>
      </c>
      <c r="G825" s="232" t="s">
        <v>166</v>
      </c>
      <c r="H825" s="233">
        <v>267</v>
      </c>
      <c r="I825" s="234"/>
      <c r="J825" s="235">
        <f>ROUND(I825*H825,2)</f>
        <v>0</v>
      </c>
      <c r="K825" s="236"/>
      <c r="L825" s="45"/>
      <c r="M825" s="237" t="s">
        <v>1</v>
      </c>
      <c r="N825" s="238" t="s">
        <v>42</v>
      </c>
      <c r="O825" s="92"/>
      <c r="P825" s="239">
        <f>O825*H825</f>
        <v>0</v>
      </c>
      <c r="Q825" s="239">
        <v>0.00069999999999999999</v>
      </c>
      <c r="R825" s="239">
        <f>Q825*H825</f>
        <v>0.18690000000000001</v>
      </c>
      <c r="S825" s="239">
        <v>0</v>
      </c>
      <c r="T825" s="240">
        <f>S825*H825</f>
        <v>0</v>
      </c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R825" s="241" t="s">
        <v>325</v>
      </c>
      <c r="AT825" s="241" t="s">
        <v>237</v>
      </c>
      <c r="AU825" s="241" t="s">
        <v>86</v>
      </c>
      <c r="AY825" s="18" t="s">
        <v>235</v>
      </c>
      <c r="BE825" s="242">
        <f>IF(N825="základní",J825,0)</f>
        <v>0</v>
      </c>
      <c r="BF825" s="242">
        <f>IF(N825="snížená",J825,0)</f>
        <v>0</v>
      </c>
      <c r="BG825" s="242">
        <f>IF(N825="zákl. přenesená",J825,0)</f>
        <v>0</v>
      </c>
      <c r="BH825" s="242">
        <f>IF(N825="sníž. přenesená",J825,0)</f>
        <v>0</v>
      </c>
      <c r="BI825" s="242">
        <f>IF(N825="nulová",J825,0)</f>
        <v>0</v>
      </c>
      <c r="BJ825" s="18" t="s">
        <v>84</v>
      </c>
      <c r="BK825" s="242">
        <f>ROUND(I825*H825,2)</f>
        <v>0</v>
      </c>
      <c r="BL825" s="18" t="s">
        <v>325</v>
      </c>
      <c r="BM825" s="241" t="s">
        <v>7106</v>
      </c>
    </row>
    <row r="826" s="13" customFormat="1">
      <c r="A826" s="13"/>
      <c r="B826" s="243"/>
      <c r="C826" s="244"/>
      <c r="D826" s="245" t="s">
        <v>243</v>
      </c>
      <c r="E826" s="246" t="s">
        <v>1</v>
      </c>
      <c r="F826" s="247" t="s">
        <v>6594</v>
      </c>
      <c r="G826" s="244"/>
      <c r="H826" s="248">
        <v>267</v>
      </c>
      <c r="I826" s="249"/>
      <c r="J826" s="244"/>
      <c r="K826" s="244"/>
      <c r="L826" s="250"/>
      <c r="M826" s="251"/>
      <c r="N826" s="252"/>
      <c r="O826" s="252"/>
      <c r="P826" s="252"/>
      <c r="Q826" s="252"/>
      <c r="R826" s="252"/>
      <c r="S826" s="252"/>
      <c r="T826" s="25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54" t="s">
        <v>243</v>
      </c>
      <c r="AU826" s="254" t="s">
        <v>86</v>
      </c>
      <c r="AV826" s="13" t="s">
        <v>86</v>
      </c>
      <c r="AW826" s="13" t="s">
        <v>32</v>
      </c>
      <c r="AX826" s="13" t="s">
        <v>77</v>
      </c>
      <c r="AY826" s="254" t="s">
        <v>235</v>
      </c>
    </row>
    <row r="827" s="14" customFormat="1">
      <c r="A827" s="14"/>
      <c r="B827" s="255"/>
      <c r="C827" s="256"/>
      <c r="D827" s="245" t="s">
        <v>243</v>
      </c>
      <c r="E827" s="257" t="s">
        <v>1</v>
      </c>
      <c r="F827" s="258" t="s">
        <v>245</v>
      </c>
      <c r="G827" s="256"/>
      <c r="H827" s="259">
        <v>267</v>
      </c>
      <c r="I827" s="260"/>
      <c r="J827" s="256"/>
      <c r="K827" s="256"/>
      <c r="L827" s="261"/>
      <c r="M827" s="262"/>
      <c r="N827" s="263"/>
      <c r="O827" s="263"/>
      <c r="P827" s="263"/>
      <c r="Q827" s="263"/>
      <c r="R827" s="263"/>
      <c r="S827" s="263"/>
      <c r="T827" s="26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65" t="s">
        <v>243</v>
      </c>
      <c r="AU827" s="265" t="s">
        <v>86</v>
      </c>
      <c r="AV827" s="14" t="s">
        <v>241</v>
      </c>
      <c r="AW827" s="14" t="s">
        <v>32</v>
      </c>
      <c r="AX827" s="14" t="s">
        <v>84</v>
      </c>
      <c r="AY827" s="265" t="s">
        <v>235</v>
      </c>
    </row>
    <row r="828" s="2" customFormat="1" ht="21.75" customHeight="1">
      <c r="A828" s="39"/>
      <c r="B828" s="40"/>
      <c r="C828" s="287" t="s">
        <v>1494</v>
      </c>
      <c r="D828" s="287" t="s">
        <v>518</v>
      </c>
      <c r="E828" s="288" t="s">
        <v>7107</v>
      </c>
      <c r="F828" s="289" t="s">
        <v>7108</v>
      </c>
      <c r="G828" s="290" t="s">
        <v>166</v>
      </c>
      <c r="H828" s="291">
        <v>293.69999999999999</v>
      </c>
      <c r="I828" s="292"/>
      <c r="J828" s="293">
        <f>ROUND(I828*H828,2)</f>
        <v>0</v>
      </c>
      <c r="K828" s="294"/>
      <c r="L828" s="295"/>
      <c r="M828" s="296" t="s">
        <v>1</v>
      </c>
      <c r="N828" s="297" t="s">
        <v>42</v>
      </c>
      <c r="O828" s="92"/>
      <c r="P828" s="239">
        <f>O828*H828</f>
        <v>0</v>
      </c>
      <c r="Q828" s="239">
        <v>0.0042900000000000004</v>
      </c>
      <c r="R828" s="239">
        <f>Q828*H828</f>
        <v>1.259973</v>
      </c>
      <c r="S828" s="239">
        <v>0</v>
      </c>
      <c r="T828" s="240">
        <f>S828*H828</f>
        <v>0</v>
      </c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R828" s="241" t="s">
        <v>421</v>
      </c>
      <c r="AT828" s="241" t="s">
        <v>518</v>
      </c>
      <c r="AU828" s="241" t="s">
        <v>86</v>
      </c>
      <c r="AY828" s="18" t="s">
        <v>235</v>
      </c>
      <c r="BE828" s="242">
        <f>IF(N828="základní",J828,0)</f>
        <v>0</v>
      </c>
      <c r="BF828" s="242">
        <f>IF(N828="snížená",J828,0)</f>
        <v>0</v>
      </c>
      <c r="BG828" s="242">
        <f>IF(N828="zákl. přenesená",J828,0)</f>
        <v>0</v>
      </c>
      <c r="BH828" s="242">
        <f>IF(N828="sníž. přenesená",J828,0)</f>
        <v>0</v>
      </c>
      <c r="BI828" s="242">
        <f>IF(N828="nulová",J828,0)</f>
        <v>0</v>
      </c>
      <c r="BJ828" s="18" t="s">
        <v>84</v>
      </c>
      <c r="BK828" s="242">
        <f>ROUND(I828*H828,2)</f>
        <v>0</v>
      </c>
      <c r="BL828" s="18" t="s">
        <v>325</v>
      </c>
      <c r="BM828" s="241" t="s">
        <v>7109</v>
      </c>
    </row>
    <row r="829" s="13" customFormat="1">
      <c r="A829" s="13"/>
      <c r="B829" s="243"/>
      <c r="C829" s="244"/>
      <c r="D829" s="245" t="s">
        <v>243</v>
      </c>
      <c r="E829" s="244"/>
      <c r="F829" s="247" t="s">
        <v>7110</v>
      </c>
      <c r="G829" s="244"/>
      <c r="H829" s="248">
        <v>293.69999999999999</v>
      </c>
      <c r="I829" s="249"/>
      <c r="J829" s="244"/>
      <c r="K829" s="244"/>
      <c r="L829" s="250"/>
      <c r="M829" s="251"/>
      <c r="N829" s="252"/>
      <c r="O829" s="252"/>
      <c r="P829" s="252"/>
      <c r="Q829" s="252"/>
      <c r="R829" s="252"/>
      <c r="S829" s="252"/>
      <c r="T829" s="25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4" t="s">
        <v>243</v>
      </c>
      <c r="AU829" s="254" t="s">
        <v>86</v>
      </c>
      <c r="AV829" s="13" t="s">
        <v>86</v>
      </c>
      <c r="AW829" s="13" t="s">
        <v>4</v>
      </c>
      <c r="AX829" s="13" t="s">
        <v>84</v>
      </c>
      <c r="AY829" s="254" t="s">
        <v>235</v>
      </c>
    </row>
    <row r="830" s="2" customFormat="1" ht="16.5" customHeight="1">
      <c r="A830" s="39"/>
      <c r="B830" s="40"/>
      <c r="C830" s="229" t="s">
        <v>1498</v>
      </c>
      <c r="D830" s="229" t="s">
        <v>237</v>
      </c>
      <c r="E830" s="230" t="s">
        <v>1737</v>
      </c>
      <c r="F830" s="231" t="s">
        <v>1738</v>
      </c>
      <c r="G830" s="232" t="s">
        <v>174</v>
      </c>
      <c r="H830" s="233">
        <v>173.77000000000001</v>
      </c>
      <c r="I830" s="234"/>
      <c r="J830" s="235">
        <f>ROUND(I830*H830,2)</f>
        <v>0</v>
      </c>
      <c r="K830" s="236"/>
      <c r="L830" s="45"/>
      <c r="M830" s="237" t="s">
        <v>1</v>
      </c>
      <c r="N830" s="238" t="s">
        <v>42</v>
      </c>
      <c r="O830" s="92"/>
      <c r="P830" s="239">
        <f>O830*H830</f>
        <v>0</v>
      </c>
      <c r="Q830" s="239">
        <v>1.0000000000000001E-05</v>
      </c>
      <c r="R830" s="239">
        <f>Q830*H830</f>
        <v>0.0017377000000000002</v>
      </c>
      <c r="S830" s="239">
        <v>0</v>
      </c>
      <c r="T830" s="240">
        <f>S830*H830</f>
        <v>0</v>
      </c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R830" s="241" t="s">
        <v>325</v>
      </c>
      <c r="AT830" s="241" t="s">
        <v>237</v>
      </c>
      <c r="AU830" s="241" t="s">
        <v>86</v>
      </c>
      <c r="AY830" s="18" t="s">
        <v>235</v>
      </c>
      <c r="BE830" s="242">
        <f>IF(N830="základní",J830,0)</f>
        <v>0</v>
      </c>
      <c r="BF830" s="242">
        <f>IF(N830="snížená",J830,0)</f>
        <v>0</v>
      </c>
      <c r="BG830" s="242">
        <f>IF(N830="zákl. přenesená",J830,0)</f>
        <v>0</v>
      </c>
      <c r="BH830" s="242">
        <f>IF(N830="sníž. přenesená",J830,0)</f>
        <v>0</v>
      </c>
      <c r="BI830" s="242">
        <f>IF(N830="nulová",J830,0)</f>
        <v>0</v>
      </c>
      <c r="BJ830" s="18" t="s">
        <v>84</v>
      </c>
      <c r="BK830" s="242">
        <f>ROUND(I830*H830,2)</f>
        <v>0</v>
      </c>
      <c r="BL830" s="18" t="s">
        <v>325</v>
      </c>
      <c r="BM830" s="241" t="s">
        <v>7111</v>
      </c>
    </row>
    <row r="831" s="13" customFormat="1">
      <c r="A831" s="13"/>
      <c r="B831" s="243"/>
      <c r="C831" s="244"/>
      <c r="D831" s="245" t="s">
        <v>243</v>
      </c>
      <c r="E831" s="246" t="s">
        <v>1</v>
      </c>
      <c r="F831" s="247" t="s">
        <v>7112</v>
      </c>
      <c r="G831" s="244"/>
      <c r="H831" s="248">
        <v>173.77000000000001</v>
      </c>
      <c r="I831" s="249"/>
      <c r="J831" s="244"/>
      <c r="K831" s="244"/>
      <c r="L831" s="250"/>
      <c r="M831" s="251"/>
      <c r="N831" s="252"/>
      <c r="O831" s="252"/>
      <c r="P831" s="252"/>
      <c r="Q831" s="252"/>
      <c r="R831" s="252"/>
      <c r="S831" s="252"/>
      <c r="T831" s="25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54" t="s">
        <v>243</v>
      </c>
      <c r="AU831" s="254" t="s">
        <v>86</v>
      </c>
      <c r="AV831" s="13" t="s">
        <v>86</v>
      </c>
      <c r="AW831" s="13" t="s">
        <v>32</v>
      </c>
      <c r="AX831" s="13" t="s">
        <v>77</v>
      </c>
      <c r="AY831" s="254" t="s">
        <v>235</v>
      </c>
    </row>
    <row r="832" s="14" customFormat="1">
      <c r="A832" s="14"/>
      <c r="B832" s="255"/>
      <c r="C832" s="256"/>
      <c r="D832" s="245" t="s">
        <v>243</v>
      </c>
      <c r="E832" s="257" t="s">
        <v>1</v>
      </c>
      <c r="F832" s="258" t="s">
        <v>245</v>
      </c>
      <c r="G832" s="256"/>
      <c r="H832" s="259">
        <v>173.77000000000001</v>
      </c>
      <c r="I832" s="260"/>
      <c r="J832" s="256"/>
      <c r="K832" s="256"/>
      <c r="L832" s="261"/>
      <c r="M832" s="262"/>
      <c r="N832" s="263"/>
      <c r="O832" s="263"/>
      <c r="P832" s="263"/>
      <c r="Q832" s="263"/>
      <c r="R832" s="263"/>
      <c r="S832" s="263"/>
      <c r="T832" s="26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65" t="s">
        <v>243</v>
      </c>
      <c r="AU832" s="265" t="s">
        <v>86</v>
      </c>
      <c r="AV832" s="14" t="s">
        <v>241</v>
      </c>
      <c r="AW832" s="14" t="s">
        <v>32</v>
      </c>
      <c r="AX832" s="14" t="s">
        <v>84</v>
      </c>
      <c r="AY832" s="265" t="s">
        <v>235</v>
      </c>
    </row>
    <row r="833" s="2" customFormat="1" ht="16.5" customHeight="1">
      <c r="A833" s="39"/>
      <c r="B833" s="40"/>
      <c r="C833" s="287" t="s">
        <v>1503</v>
      </c>
      <c r="D833" s="287" t="s">
        <v>518</v>
      </c>
      <c r="E833" s="288" t="s">
        <v>1743</v>
      </c>
      <c r="F833" s="289" t="s">
        <v>7113</v>
      </c>
      <c r="G833" s="290" t="s">
        <v>174</v>
      </c>
      <c r="H833" s="291">
        <v>177.24500000000001</v>
      </c>
      <c r="I833" s="292"/>
      <c r="J833" s="293">
        <f>ROUND(I833*H833,2)</f>
        <v>0</v>
      </c>
      <c r="K833" s="294"/>
      <c r="L833" s="295"/>
      <c r="M833" s="296" t="s">
        <v>1</v>
      </c>
      <c r="N833" s="297" t="s">
        <v>42</v>
      </c>
      <c r="O833" s="92"/>
      <c r="P833" s="239">
        <f>O833*H833</f>
        <v>0</v>
      </c>
      <c r="Q833" s="239">
        <v>0.00027999999999999998</v>
      </c>
      <c r="R833" s="239">
        <f>Q833*H833</f>
        <v>0.049628599999999995</v>
      </c>
      <c r="S833" s="239">
        <v>0</v>
      </c>
      <c r="T833" s="240">
        <f>S833*H833</f>
        <v>0</v>
      </c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R833" s="241" t="s">
        <v>421</v>
      </c>
      <c r="AT833" s="241" t="s">
        <v>518</v>
      </c>
      <c r="AU833" s="241" t="s">
        <v>86</v>
      </c>
      <c r="AY833" s="18" t="s">
        <v>235</v>
      </c>
      <c r="BE833" s="242">
        <f>IF(N833="základní",J833,0)</f>
        <v>0</v>
      </c>
      <c r="BF833" s="242">
        <f>IF(N833="snížená",J833,0)</f>
        <v>0</v>
      </c>
      <c r="BG833" s="242">
        <f>IF(N833="zákl. přenesená",J833,0)</f>
        <v>0</v>
      </c>
      <c r="BH833" s="242">
        <f>IF(N833="sníž. přenesená",J833,0)</f>
        <v>0</v>
      </c>
      <c r="BI833" s="242">
        <f>IF(N833="nulová",J833,0)</f>
        <v>0</v>
      </c>
      <c r="BJ833" s="18" t="s">
        <v>84</v>
      </c>
      <c r="BK833" s="242">
        <f>ROUND(I833*H833,2)</f>
        <v>0</v>
      </c>
      <c r="BL833" s="18" t="s">
        <v>325</v>
      </c>
      <c r="BM833" s="241" t="s">
        <v>7114</v>
      </c>
    </row>
    <row r="834" s="13" customFormat="1">
      <c r="A834" s="13"/>
      <c r="B834" s="243"/>
      <c r="C834" s="244"/>
      <c r="D834" s="245" t="s">
        <v>243</v>
      </c>
      <c r="E834" s="244"/>
      <c r="F834" s="247" t="s">
        <v>7115</v>
      </c>
      <c r="G834" s="244"/>
      <c r="H834" s="248">
        <v>177.24500000000001</v>
      </c>
      <c r="I834" s="249"/>
      <c r="J834" s="244"/>
      <c r="K834" s="244"/>
      <c r="L834" s="250"/>
      <c r="M834" s="251"/>
      <c r="N834" s="252"/>
      <c r="O834" s="252"/>
      <c r="P834" s="252"/>
      <c r="Q834" s="252"/>
      <c r="R834" s="252"/>
      <c r="S834" s="252"/>
      <c r="T834" s="25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54" t="s">
        <v>243</v>
      </c>
      <c r="AU834" s="254" t="s">
        <v>86</v>
      </c>
      <c r="AV834" s="13" t="s">
        <v>86</v>
      </c>
      <c r="AW834" s="13" t="s">
        <v>4</v>
      </c>
      <c r="AX834" s="13" t="s">
        <v>84</v>
      </c>
      <c r="AY834" s="254" t="s">
        <v>235</v>
      </c>
    </row>
    <row r="835" s="2" customFormat="1" ht="24.15" customHeight="1">
      <c r="A835" s="39"/>
      <c r="B835" s="40"/>
      <c r="C835" s="229" t="s">
        <v>1509</v>
      </c>
      <c r="D835" s="229" t="s">
        <v>237</v>
      </c>
      <c r="E835" s="230" t="s">
        <v>7116</v>
      </c>
      <c r="F835" s="231" t="s">
        <v>7117</v>
      </c>
      <c r="G835" s="232" t="s">
        <v>174</v>
      </c>
      <c r="H835" s="233">
        <v>19</v>
      </c>
      <c r="I835" s="234"/>
      <c r="J835" s="235">
        <f>ROUND(I835*H835,2)</f>
        <v>0</v>
      </c>
      <c r="K835" s="236"/>
      <c r="L835" s="45"/>
      <c r="M835" s="237" t="s">
        <v>1</v>
      </c>
      <c r="N835" s="238" t="s">
        <v>42</v>
      </c>
      <c r="O835" s="92"/>
      <c r="P835" s="239">
        <f>O835*H835</f>
        <v>0</v>
      </c>
      <c r="Q835" s="239">
        <v>5.0000000000000002E-05</v>
      </c>
      <c r="R835" s="239">
        <f>Q835*H835</f>
        <v>0.00095</v>
      </c>
      <c r="S835" s="239">
        <v>0</v>
      </c>
      <c r="T835" s="240">
        <f>S835*H835</f>
        <v>0</v>
      </c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R835" s="241" t="s">
        <v>325</v>
      </c>
      <c r="AT835" s="241" t="s">
        <v>237</v>
      </c>
      <c r="AU835" s="241" t="s">
        <v>86</v>
      </c>
      <c r="AY835" s="18" t="s">
        <v>235</v>
      </c>
      <c r="BE835" s="242">
        <f>IF(N835="základní",J835,0)</f>
        <v>0</v>
      </c>
      <c r="BF835" s="242">
        <f>IF(N835="snížená",J835,0)</f>
        <v>0</v>
      </c>
      <c r="BG835" s="242">
        <f>IF(N835="zákl. přenesená",J835,0)</f>
        <v>0</v>
      </c>
      <c r="BH835" s="242">
        <f>IF(N835="sníž. přenesená",J835,0)</f>
        <v>0</v>
      </c>
      <c r="BI835" s="242">
        <f>IF(N835="nulová",J835,0)</f>
        <v>0</v>
      </c>
      <c r="BJ835" s="18" t="s">
        <v>84</v>
      </c>
      <c r="BK835" s="242">
        <f>ROUND(I835*H835,2)</f>
        <v>0</v>
      </c>
      <c r="BL835" s="18" t="s">
        <v>325</v>
      </c>
      <c r="BM835" s="241" t="s">
        <v>7118</v>
      </c>
    </row>
    <row r="836" s="2" customFormat="1" ht="37.8" customHeight="1">
      <c r="A836" s="39"/>
      <c r="B836" s="40"/>
      <c r="C836" s="287" t="s">
        <v>1515</v>
      </c>
      <c r="D836" s="287" t="s">
        <v>518</v>
      </c>
      <c r="E836" s="288" t="s">
        <v>7100</v>
      </c>
      <c r="F836" s="289" t="s">
        <v>7101</v>
      </c>
      <c r="G836" s="290" t="s">
        <v>166</v>
      </c>
      <c r="H836" s="291">
        <v>2.1850000000000001</v>
      </c>
      <c r="I836" s="292"/>
      <c r="J836" s="293">
        <f>ROUND(I836*H836,2)</f>
        <v>0</v>
      </c>
      <c r="K836" s="294"/>
      <c r="L836" s="295"/>
      <c r="M836" s="296" t="s">
        <v>1</v>
      </c>
      <c r="N836" s="297" t="s">
        <v>42</v>
      </c>
      <c r="O836" s="92"/>
      <c r="P836" s="239">
        <f>O836*H836</f>
        <v>0</v>
      </c>
      <c r="Q836" s="239">
        <v>0.0025999999999999999</v>
      </c>
      <c r="R836" s="239">
        <f>Q836*H836</f>
        <v>0.0056810000000000003</v>
      </c>
      <c r="S836" s="239">
        <v>0</v>
      </c>
      <c r="T836" s="240">
        <f>S836*H836</f>
        <v>0</v>
      </c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R836" s="241" t="s">
        <v>421</v>
      </c>
      <c r="AT836" s="241" t="s">
        <v>518</v>
      </c>
      <c r="AU836" s="241" t="s">
        <v>86</v>
      </c>
      <c r="AY836" s="18" t="s">
        <v>235</v>
      </c>
      <c r="BE836" s="242">
        <f>IF(N836="základní",J836,0)</f>
        <v>0</v>
      </c>
      <c r="BF836" s="242">
        <f>IF(N836="snížená",J836,0)</f>
        <v>0</v>
      </c>
      <c r="BG836" s="242">
        <f>IF(N836="zákl. přenesená",J836,0)</f>
        <v>0</v>
      </c>
      <c r="BH836" s="242">
        <f>IF(N836="sníž. přenesená",J836,0)</f>
        <v>0</v>
      </c>
      <c r="BI836" s="242">
        <f>IF(N836="nulová",J836,0)</f>
        <v>0</v>
      </c>
      <c r="BJ836" s="18" t="s">
        <v>84</v>
      </c>
      <c r="BK836" s="242">
        <f>ROUND(I836*H836,2)</f>
        <v>0</v>
      </c>
      <c r="BL836" s="18" t="s">
        <v>325</v>
      </c>
      <c r="BM836" s="241" t="s">
        <v>7119</v>
      </c>
    </row>
    <row r="837" s="13" customFormat="1">
      <c r="A837" s="13"/>
      <c r="B837" s="243"/>
      <c r="C837" s="244"/>
      <c r="D837" s="245" t="s">
        <v>243</v>
      </c>
      <c r="E837" s="244"/>
      <c r="F837" s="247" t="s">
        <v>7120</v>
      </c>
      <c r="G837" s="244"/>
      <c r="H837" s="248">
        <v>2.1850000000000001</v>
      </c>
      <c r="I837" s="249"/>
      <c r="J837" s="244"/>
      <c r="K837" s="244"/>
      <c r="L837" s="250"/>
      <c r="M837" s="251"/>
      <c r="N837" s="252"/>
      <c r="O837" s="252"/>
      <c r="P837" s="252"/>
      <c r="Q837" s="252"/>
      <c r="R837" s="252"/>
      <c r="S837" s="252"/>
      <c r="T837" s="25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4" t="s">
        <v>243</v>
      </c>
      <c r="AU837" s="254" t="s">
        <v>86</v>
      </c>
      <c r="AV837" s="13" t="s">
        <v>86</v>
      </c>
      <c r="AW837" s="13" t="s">
        <v>4</v>
      </c>
      <c r="AX837" s="13" t="s">
        <v>84</v>
      </c>
      <c r="AY837" s="254" t="s">
        <v>235</v>
      </c>
    </row>
    <row r="838" s="2" customFormat="1" ht="16.5" customHeight="1">
      <c r="A838" s="39"/>
      <c r="B838" s="40"/>
      <c r="C838" s="229" t="s">
        <v>1524</v>
      </c>
      <c r="D838" s="229" t="s">
        <v>237</v>
      </c>
      <c r="E838" s="230" t="s">
        <v>7121</v>
      </c>
      <c r="F838" s="231" t="s">
        <v>7122</v>
      </c>
      <c r="G838" s="232" t="s">
        <v>240</v>
      </c>
      <c r="H838" s="233">
        <v>4</v>
      </c>
      <c r="I838" s="234"/>
      <c r="J838" s="235">
        <f>ROUND(I838*H838,2)</f>
        <v>0</v>
      </c>
      <c r="K838" s="236"/>
      <c r="L838" s="45"/>
      <c r="M838" s="237" t="s">
        <v>1</v>
      </c>
      <c r="N838" s="238" t="s">
        <v>42</v>
      </c>
      <c r="O838" s="92"/>
      <c r="P838" s="239">
        <f>O838*H838</f>
        <v>0</v>
      </c>
      <c r="Q838" s="239">
        <v>3.0000000000000001E-05</v>
      </c>
      <c r="R838" s="239">
        <f>Q838*H838</f>
        <v>0.00012</v>
      </c>
      <c r="S838" s="239">
        <v>0</v>
      </c>
      <c r="T838" s="240">
        <f>S838*H838</f>
        <v>0</v>
      </c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R838" s="241" t="s">
        <v>325</v>
      </c>
      <c r="AT838" s="241" t="s">
        <v>237</v>
      </c>
      <c r="AU838" s="241" t="s">
        <v>86</v>
      </c>
      <c r="AY838" s="18" t="s">
        <v>235</v>
      </c>
      <c r="BE838" s="242">
        <f>IF(N838="základní",J838,0)</f>
        <v>0</v>
      </c>
      <c r="BF838" s="242">
        <f>IF(N838="snížená",J838,0)</f>
        <v>0</v>
      </c>
      <c r="BG838" s="242">
        <f>IF(N838="zákl. přenesená",J838,0)</f>
        <v>0</v>
      </c>
      <c r="BH838" s="242">
        <f>IF(N838="sníž. přenesená",J838,0)</f>
        <v>0</v>
      </c>
      <c r="BI838" s="242">
        <f>IF(N838="nulová",J838,0)</f>
        <v>0</v>
      </c>
      <c r="BJ838" s="18" t="s">
        <v>84</v>
      </c>
      <c r="BK838" s="242">
        <f>ROUND(I838*H838,2)</f>
        <v>0</v>
      </c>
      <c r="BL838" s="18" t="s">
        <v>325</v>
      </c>
      <c r="BM838" s="241" t="s">
        <v>7123</v>
      </c>
    </row>
    <row r="839" s="2" customFormat="1" ht="37.8" customHeight="1">
      <c r="A839" s="39"/>
      <c r="B839" s="40"/>
      <c r="C839" s="287" t="s">
        <v>1530</v>
      </c>
      <c r="D839" s="287" t="s">
        <v>518</v>
      </c>
      <c r="E839" s="288" t="s">
        <v>7100</v>
      </c>
      <c r="F839" s="289" t="s">
        <v>7101</v>
      </c>
      <c r="G839" s="290" t="s">
        <v>166</v>
      </c>
      <c r="H839" s="291">
        <v>0.11500000000000001</v>
      </c>
      <c r="I839" s="292"/>
      <c r="J839" s="293">
        <f>ROUND(I839*H839,2)</f>
        <v>0</v>
      </c>
      <c r="K839" s="294"/>
      <c r="L839" s="295"/>
      <c r="M839" s="296" t="s">
        <v>1</v>
      </c>
      <c r="N839" s="297" t="s">
        <v>42</v>
      </c>
      <c r="O839" s="92"/>
      <c r="P839" s="239">
        <f>O839*H839</f>
        <v>0</v>
      </c>
      <c r="Q839" s="239">
        <v>0.0025999999999999999</v>
      </c>
      <c r="R839" s="239">
        <f>Q839*H839</f>
        <v>0.000299</v>
      </c>
      <c r="S839" s="239">
        <v>0</v>
      </c>
      <c r="T839" s="240">
        <f>S839*H839</f>
        <v>0</v>
      </c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R839" s="241" t="s">
        <v>421</v>
      </c>
      <c r="AT839" s="241" t="s">
        <v>518</v>
      </c>
      <c r="AU839" s="241" t="s">
        <v>86</v>
      </c>
      <c r="AY839" s="18" t="s">
        <v>235</v>
      </c>
      <c r="BE839" s="242">
        <f>IF(N839="základní",J839,0)</f>
        <v>0</v>
      </c>
      <c r="BF839" s="242">
        <f>IF(N839="snížená",J839,0)</f>
        <v>0</v>
      </c>
      <c r="BG839" s="242">
        <f>IF(N839="zákl. přenesená",J839,0)</f>
        <v>0</v>
      </c>
      <c r="BH839" s="242">
        <f>IF(N839="sníž. přenesená",J839,0)</f>
        <v>0</v>
      </c>
      <c r="BI839" s="242">
        <f>IF(N839="nulová",J839,0)</f>
        <v>0</v>
      </c>
      <c r="BJ839" s="18" t="s">
        <v>84</v>
      </c>
      <c r="BK839" s="242">
        <f>ROUND(I839*H839,2)</f>
        <v>0</v>
      </c>
      <c r="BL839" s="18" t="s">
        <v>325</v>
      </c>
      <c r="BM839" s="241" t="s">
        <v>7124</v>
      </c>
    </row>
    <row r="840" s="13" customFormat="1">
      <c r="A840" s="13"/>
      <c r="B840" s="243"/>
      <c r="C840" s="244"/>
      <c r="D840" s="245" t="s">
        <v>243</v>
      </c>
      <c r="E840" s="244"/>
      <c r="F840" s="247" t="s">
        <v>7125</v>
      </c>
      <c r="G840" s="244"/>
      <c r="H840" s="248">
        <v>0.11500000000000001</v>
      </c>
      <c r="I840" s="249"/>
      <c r="J840" s="244"/>
      <c r="K840" s="244"/>
      <c r="L840" s="250"/>
      <c r="M840" s="251"/>
      <c r="N840" s="252"/>
      <c r="O840" s="252"/>
      <c r="P840" s="252"/>
      <c r="Q840" s="252"/>
      <c r="R840" s="252"/>
      <c r="S840" s="252"/>
      <c r="T840" s="25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4" t="s">
        <v>243</v>
      </c>
      <c r="AU840" s="254" t="s">
        <v>86</v>
      </c>
      <c r="AV840" s="13" t="s">
        <v>86</v>
      </c>
      <c r="AW840" s="13" t="s">
        <v>4</v>
      </c>
      <c r="AX840" s="13" t="s">
        <v>84</v>
      </c>
      <c r="AY840" s="254" t="s">
        <v>235</v>
      </c>
    </row>
    <row r="841" s="2" customFormat="1" ht="24.15" customHeight="1">
      <c r="A841" s="39"/>
      <c r="B841" s="40"/>
      <c r="C841" s="229" t="s">
        <v>1534</v>
      </c>
      <c r="D841" s="229" t="s">
        <v>237</v>
      </c>
      <c r="E841" s="230" t="s">
        <v>1777</v>
      </c>
      <c r="F841" s="231" t="s">
        <v>1778</v>
      </c>
      <c r="G841" s="232" t="s">
        <v>328</v>
      </c>
      <c r="H841" s="233">
        <v>1.873</v>
      </c>
      <c r="I841" s="234"/>
      <c r="J841" s="235">
        <f>ROUND(I841*H841,2)</f>
        <v>0</v>
      </c>
      <c r="K841" s="236"/>
      <c r="L841" s="45"/>
      <c r="M841" s="237" t="s">
        <v>1</v>
      </c>
      <c r="N841" s="238" t="s">
        <v>42</v>
      </c>
      <c r="O841" s="92"/>
      <c r="P841" s="239">
        <f>O841*H841</f>
        <v>0</v>
      </c>
      <c r="Q841" s="239">
        <v>0</v>
      </c>
      <c r="R841" s="239">
        <f>Q841*H841</f>
        <v>0</v>
      </c>
      <c r="S841" s="239">
        <v>0</v>
      </c>
      <c r="T841" s="240">
        <f>S841*H841</f>
        <v>0</v>
      </c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R841" s="241" t="s">
        <v>325</v>
      </c>
      <c r="AT841" s="241" t="s">
        <v>237</v>
      </c>
      <c r="AU841" s="241" t="s">
        <v>86</v>
      </c>
      <c r="AY841" s="18" t="s">
        <v>235</v>
      </c>
      <c r="BE841" s="242">
        <f>IF(N841="základní",J841,0)</f>
        <v>0</v>
      </c>
      <c r="BF841" s="242">
        <f>IF(N841="snížená",J841,0)</f>
        <v>0</v>
      </c>
      <c r="BG841" s="242">
        <f>IF(N841="zákl. přenesená",J841,0)</f>
        <v>0</v>
      </c>
      <c r="BH841" s="242">
        <f>IF(N841="sníž. přenesená",J841,0)</f>
        <v>0</v>
      </c>
      <c r="BI841" s="242">
        <f>IF(N841="nulová",J841,0)</f>
        <v>0</v>
      </c>
      <c r="BJ841" s="18" t="s">
        <v>84</v>
      </c>
      <c r="BK841" s="242">
        <f>ROUND(I841*H841,2)</f>
        <v>0</v>
      </c>
      <c r="BL841" s="18" t="s">
        <v>325</v>
      </c>
      <c r="BM841" s="241" t="s">
        <v>7126</v>
      </c>
    </row>
    <row r="842" s="12" customFormat="1" ht="22.8" customHeight="1">
      <c r="A842" s="12"/>
      <c r="B842" s="213"/>
      <c r="C842" s="214"/>
      <c r="D842" s="215" t="s">
        <v>76</v>
      </c>
      <c r="E842" s="227" t="s">
        <v>1780</v>
      </c>
      <c r="F842" s="227" t="s">
        <v>1781</v>
      </c>
      <c r="G842" s="214"/>
      <c r="H842" s="214"/>
      <c r="I842" s="217"/>
      <c r="J842" s="228">
        <f>BK842</f>
        <v>0</v>
      </c>
      <c r="K842" s="214"/>
      <c r="L842" s="219"/>
      <c r="M842" s="220"/>
      <c r="N842" s="221"/>
      <c r="O842" s="221"/>
      <c r="P842" s="222">
        <f>SUM(P843:P846)</f>
        <v>0</v>
      </c>
      <c r="Q842" s="221"/>
      <c r="R842" s="222">
        <f>SUM(R843:R846)</f>
        <v>1.8959999999999999</v>
      </c>
      <c r="S842" s="221"/>
      <c r="T842" s="223">
        <f>SUM(T843:T846)</f>
        <v>0</v>
      </c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R842" s="224" t="s">
        <v>86</v>
      </c>
      <c r="AT842" s="225" t="s">
        <v>76</v>
      </c>
      <c r="AU842" s="225" t="s">
        <v>84</v>
      </c>
      <c r="AY842" s="224" t="s">
        <v>235</v>
      </c>
      <c r="BK842" s="226">
        <f>SUM(BK843:BK846)</f>
        <v>0</v>
      </c>
    </row>
    <row r="843" s="2" customFormat="1" ht="16.5" customHeight="1">
      <c r="A843" s="39"/>
      <c r="B843" s="40"/>
      <c r="C843" s="229" t="s">
        <v>1540</v>
      </c>
      <c r="D843" s="229" t="s">
        <v>237</v>
      </c>
      <c r="E843" s="230" t="s">
        <v>7127</v>
      </c>
      <c r="F843" s="231" t="s">
        <v>7128</v>
      </c>
      <c r="G843" s="232" t="s">
        <v>166</v>
      </c>
      <c r="H843" s="233">
        <v>395</v>
      </c>
      <c r="I843" s="234"/>
      <c r="J843" s="235">
        <f>ROUND(I843*H843,2)</f>
        <v>0</v>
      </c>
      <c r="K843" s="236"/>
      <c r="L843" s="45"/>
      <c r="M843" s="237" t="s">
        <v>1</v>
      </c>
      <c r="N843" s="238" t="s">
        <v>42</v>
      </c>
      <c r="O843" s="92"/>
      <c r="P843" s="239">
        <f>O843*H843</f>
        <v>0</v>
      </c>
      <c r="Q843" s="239">
        <v>0.0047999999999999996</v>
      </c>
      <c r="R843" s="239">
        <f>Q843*H843</f>
        <v>1.8959999999999999</v>
      </c>
      <c r="S843" s="239">
        <v>0</v>
      </c>
      <c r="T843" s="240">
        <f>S843*H843</f>
        <v>0</v>
      </c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R843" s="241" t="s">
        <v>325</v>
      </c>
      <c r="AT843" s="241" t="s">
        <v>237</v>
      </c>
      <c r="AU843" s="241" t="s">
        <v>86</v>
      </c>
      <c r="AY843" s="18" t="s">
        <v>235</v>
      </c>
      <c r="BE843" s="242">
        <f>IF(N843="základní",J843,0)</f>
        <v>0</v>
      </c>
      <c r="BF843" s="242">
        <f>IF(N843="snížená",J843,0)</f>
        <v>0</v>
      </c>
      <c r="BG843" s="242">
        <f>IF(N843="zákl. přenesená",J843,0)</f>
        <v>0</v>
      </c>
      <c r="BH843" s="242">
        <f>IF(N843="sníž. přenesená",J843,0)</f>
        <v>0</v>
      </c>
      <c r="BI843" s="242">
        <f>IF(N843="nulová",J843,0)</f>
        <v>0</v>
      </c>
      <c r="BJ843" s="18" t="s">
        <v>84</v>
      </c>
      <c r="BK843" s="242">
        <f>ROUND(I843*H843,2)</f>
        <v>0</v>
      </c>
      <c r="BL843" s="18" t="s">
        <v>325</v>
      </c>
      <c r="BM843" s="241" t="s">
        <v>7129</v>
      </c>
    </row>
    <row r="844" s="2" customFormat="1">
      <c r="A844" s="39"/>
      <c r="B844" s="40"/>
      <c r="C844" s="41"/>
      <c r="D844" s="245" t="s">
        <v>621</v>
      </c>
      <c r="E844" s="41"/>
      <c r="F844" s="298" t="s">
        <v>7130</v>
      </c>
      <c r="G844" s="41"/>
      <c r="H844" s="41"/>
      <c r="I844" s="299"/>
      <c r="J844" s="41"/>
      <c r="K844" s="41"/>
      <c r="L844" s="45"/>
      <c r="M844" s="300"/>
      <c r="N844" s="301"/>
      <c r="O844" s="92"/>
      <c r="P844" s="92"/>
      <c r="Q844" s="92"/>
      <c r="R844" s="92"/>
      <c r="S844" s="92"/>
      <c r="T844" s="93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T844" s="18" t="s">
        <v>621</v>
      </c>
      <c r="AU844" s="18" t="s">
        <v>86</v>
      </c>
    </row>
    <row r="845" s="13" customFormat="1">
      <c r="A845" s="13"/>
      <c r="B845" s="243"/>
      <c r="C845" s="244"/>
      <c r="D845" s="245" t="s">
        <v>243</v>
      </c>
      <c r="E845" s="246" t="s">
        <v>1</v>
      </c>
      <c r="F845" s="247" t="s">
        <v>7131</v>
      </c>
      <c r="G845" s="244"/>
      <c r="H845" s="248">
        <v>395</v>
      </c>
      <c r="I845" s="249"/>
      <c r="J845" s="244"/>
      <c r="K845" s="244"/>
      <c r="L845" s="250"/>
      <c r="M845" s="251"/>
      <c r="N845" s="252"/>
      <c r="O845" s="252"/>
      <c r="P845" s="252"/>
      <c r="Q845" s="252"/>
      <c r="R845" s="252"/>
      <c r="S845" s="252"/>
      <c r="T845" s="25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54" t="s">
        <v>243</v>
      </c>
      <c r="AU845" s="254" t="s">
        <v>86</v>
      </c>
      <c r="AV845" s="13" t="s">
        <v>86</v>
      </c>
      <c r="AW845" s="13" t="s">
        <v>32</v>
      </c>
      <c r="AX845" s="13" t="s">
        <v>84</v>
      </c>
      <c r="AY845" s="254" t="s">
        <v>235</v>
      </c>
    </row>
    <row r="846" s="2" customFormat="1" ht="24.15" customHeight="1">
      <c r="A846" s="39"/>
      <c r="B846" s="40"/>
      <c r="C846" s="229" t="s">
        <v>1545</v>
      </c>
      <c r="D846" s="229" t="s">
        <v>237</v>
      </c>
      <c r="E846" s="230" t="s">
        <v>1802</v>
      </c>
      <c r="F846" s="231" t="s">
        <v>1803</v>
      </c>
      <c r="G846" s="232" t="s">
        <v>328</v>
      </c>
      <c r="H846" s="233">
        <v>1.8959999999999999</v>
      </c>
      <c r="I846" s="234"/>
      <c r="J846" s="235">
        <f>ROUND(I846*H846,2)</f>
        <v>0</v>
      </c>
      <c r="K846" s="236"/>
      <c r="L846" s="45"/>
      <c r="M846" s="237" t="s">
        <v>1</v>
      </c>
      <c r="N846" s="238" t="s">
        <v>42</v>
      </c>
      <c r="O846" s="92"/>
      <c r="P846" s="239">
        <f>O846*H846</f>
        <v>0</v>
      </c>
      <c r="Q846" s="239">
        <v>0</v>
      </c>
      <c r="R846" s="239">
        <f>Q846*H846</f>
        <v>0</v>
      </c>
      <c r="S846" s="239">
        <v>0</v>
      </c>
      <c r="T846" s="240">
        <f>S846*H846</f>
        <v>0</v>
      </c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R846" s="241" t="s">
        <v>325</v>
      </c>
      <c r="AT846" s="241" t="s">
        <v>237</v>
      </c>
      <c r="AU846" s="241" t="s">
        <v>86</v>
      </c>
      <c r="AY846" s="18" t="s">
        <v>235</v>
      </c>
      <c r="BE846" s="242">
        <f>IF(N846="základní",J846,0)</f>
        <v>0</v>
      </c>
      <c r="BF846" s="242">
        <f>IF(N846="snížená",J846,0)</f>
        <v>0</v>
      </c>
      <c r="BG846" s="242">
        <f>IF(N846="zákl. přenesená",J846,0)</f>
        <v>0</v>
      </c>
      <c r="BH846" s="242">
        <f>IF(N846="sníž. přenesená",J846,0)</f>
        <v>0</v>
      </c>
      <c r="BI846" s="242">
        <f>IF(N846="nulová",J846,0)</f>
        <v>0</v>
      </c>
      <c r="BJ846" s="18" t="s">
        <v>84</v>
      </c>
      <c r="BK846" s="242">
        <f>ROUND(I846*H846,2)</f>
        <v>0</v>
      </c>
      <c r="BL846" s="18" t="s">
        <v>325</v>
      </c>
      <c r="BM846" s="241" t="s">
        <v>7132</v>
      </c>
    </row>
    <row r="847" s="12" customFormat="1" ht="22.8" customHeight="1">
      <c r="A847" s="12"/>
      <c r="B847" s="213"/>
      <c r="C847" s="214"/>
      <c r="D847" s="215" t="s">
        <v>76</v>
      </c>
      <c r="E847" s="227" t="s">
        <v>1805</v>
      </c>
      <c r="F847" s="227" t="s">
        <v>1806</v>
      </c>
      <c r="G847" s="214"/>
      <c r="H847" s="214"/>
      <c r="I847" s="217"/>
      <c r="J847" s="228">
        <f>BK847</f>
        <v>0</v>
      </c>
      <c r="K847" s="214"/>
      <c r="L847" s="219"/>
      <c r="M847" s="220"/>
      <c r="N847" s="221"/>
      <c r="O847" s="221"/>
      <c r="P847" s="222">
        <f>SUM(P848:P867)</f>
        <v>0</v>
      </c>
      <c r="Q847" s="221"/>
      <c r="R847" s="222">
        <f>SUM(R848:R867)</f>
        <v>5.0477049999999997</v>
      </c>
      <c r="S847" s="221"/>
      <c r="T847" s="223">
        <f>SUM(T848:T867)</f>
        <v>0</v>
      </c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R847" s="224" t="s">
        <v>86</v>
      </c>
      <c r="AT847" s="225" t="s">
        <v>76</v>
      </c>
      <c r="AU847" s="225" t="s">
        <v>84</v>
      </c>
      <c r="AY847" s="224" t="s">
        <v>235</v>
      </c>
      <c r="BK847" s="226">
        <f>SUM(BK848:BK867)</f>
        <v>0</v>
      </c>
    </row>
    <row r="848" s="2" customFormat="1" ht="16.5" customHeight="1">
      <c r="A848" s="39"/>
      <c r="B848" s="40"/>
      <c r="C848" s="229" t="s">
        <v>1549</v>
      </c>
      <c r="D848" s="229" t="s">
        <v>237</v>
      </c>
      <c r="E848" s="230" t="s">
        <v>7133</v>
      </c>
      <c r="F848" s="231" t="s">
        <v>7134</v>
      </c>
      <c r="G848" s="232" t="s">
        <v>166</v>
      </c>
      <c r="H848" s="233">
        <v>131.11000000000001</v>
      </c>
      <c r="I848" s="234"/>
      <c r="J848" s="235">
        <f>ROUND(I848*H848,2)</f>
        <v>0</v>
      </c>
      <c r="K848" s="236"/>
      <c r="L848" s="45"/>
      <c r="M848" s="237" t="s">
        <v>1</v>
      </c>
      <c r="N848" s="238" t="s">
        <v>42</v>
      </c>
      <c r="O848" s="92"/>
      <c r="P848" s="239">
        <f>O848*H848</f>
        <v>0</v>
      </c>
      <c r="Q848" s="239">
        <v>0</v>
      </c>
      <c r="R848" s="239">
        <f>Q848*H848</f>
        <v>0</v>
      </c>
      <c r="S848" s="239">
        <v>0</v>
      </c>
      <c r="T848" s="240">
        <f>S848*H848</f>
        <v>0</v>
      </c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R848" s="241" t="s">
        <v>325</v>
      </c>
      <c r="AT848" s="241" t="s">
        <v>237</v>
      </c>
      <c r="AU848" s="241" t="s">
        <v>86</v>
      </c>
      <c r="AY848" s="18" t="s">
        <v>235</v>
      </c>
      <c r="BE848" s="242">
        <f>IF(N848="základní",J848,0)</f>
        <v>0</v>
      </c>
      <c r="BF848" s="242">
        <f>IF(N848="snížená",J848,0)</f>
        <v>0</v>
      </c>
      <c r="BG848" s="242">
        <f>IF(N848="zákl. přenesená",J848,0)</f>
        <v>0</v>
      </c>
      <c r="BH848" s="242">
        <f>IF(N848="sníž. přenesená",J848,0)</f>
        <v>0</v>
      </c>
      <c r="BI848" s="242">
        <f>IF(N848="nulová",J848,0)</f>
        <v>0</v>
      </c>
      <c r="BJ848" s="18" t="s">
        <v>84</v>
      </c>
      <c r="BK848" s="242">
        <f>ROUND(I848*H848,2)</f>
        <v>0</v>
      </c>
      <c r="BL848" s="18" t="s">
        <v>325</v>
      </c>
      <c r="BM848" s="241" t="s">
        <v>7135</v>
      </c>
    </row>
    <row r="849" s="13" customFormat="1">
      <c r="A849" s="13"/>
      <c r="B849" s="243"/>
      <c r="C849" s="244"/>
      <c r="D849" s="245" t="s">
        <v>243</v>
      </c>
      <c r="E849" s="246" t="s">
        <v>1</v>
      </c>
      <c r="F849" s="247" t="s">
        <v>7136</v>
      </c>
      <c r="G849" s="244"/>
      <c r="H849" s="248">
        <v>73.840000000000003</v>
      </c>
      <c r="I849" s="249"/>
      <c r="J849" s="244"/>
      <c r="K849" s="244"/>
      <c r="L849" s="250"/>
      <c r="M849" s="251"/>
      <c r="N849" s="252"/>
      <c r="O849" s="252"/>
      <c r="P849" s="252"/>
      <c r="Q849" s="252"/>
      <c r="R849" s="252"/>
      <c r="S849" s="252"/>
      <c r="T849" s="25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4" t="s">
        <v>243</v>
      </c>
      <c r="AU849" s="254" t="s">
        <v>86</v>
      </c>
      <c r="AV849" s="13" t="s">
        <v>86</v>
      </c>
      <c r="AW849" s="13" t="s">
        <v>32</v>
      </c>
      <c r="AX849" s="13" t="s">
        <v>77</v>
      </c>
      <c r="AY849" s="254" t="s">
        <v>235</v>
      </c>
    </row>
    <row r="850" s="13" customFormat="1">
      <c r="A850" s="13"/>
      <c r="B850" s="243"/>
      <c r="C850" s="244"/>
      <c r="D850" s="245" t="s">
        <v>243</v>
      </c>
      <c r="E850" s="246" t="s">
        <v>1</v>
      </c>
      <c r="F850" s="247" t="s">
        <v>7137</v>
      </c>
      <c r="G850" s="244"/>
      <c r="H850" s="248">
        <v>57.270000000000003</v>
      </c>
      <c r="I850" s="249"/>
      <c r="J850" s="244"/>
      <c r="K850" s="244"/>
      <c r="L850" s="250"/>
      <c r="M850" s="251"/>
      <c r="N850" s="252"/>
      <c r="O850" s="252"/>
      <c r="P850" s="252"/>
      <c r="Q850" s="252"/>
      <c r="R850" s="252"/>
      <c r="S850" s="252"/>
      <c r="T850" s="25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54" t="s">
        <v>243</v>
      </c>
      <c r="AU850" s="254" t="s">
        <v>86</v>
      </c>
      <c r="AV850" s="13" t="s">
        <v>86</v>
      </c>
      <c r="AW850" s="13" t="s">
        <v>32</v>
      </c>
      <c r="AX850" s="13" t="s">
        <v>77</v>
      </c>
      <c r="AY850" s="254" t="s">
        <v>235</v>
      </c>
    </row>
    <row r="851" s="14" customFormat="1">
      <c r="A851" s="14"/>
      <c r="B851" s="255"/>
      <c r="C851" s="256"/>
      <c r="D851" s="245" t="s">
        <v>243</v>
      </c>
      <c r="E851" s="257" t="s">
        <v>1</v>
      </c>
      <c r="F851" s="258" t="s">
        <v>245</v>
      </c>
      <c r="G851" s="256"/>
      <c r="H851" s="259">
        <v>131.11000000000001</v>
      </c>
      <c r="I851" s="260"/>
      <c r="J851" s="256"/>
      <c r="K851" s="256"/>
      <c r="L851" s="261"/>
      <c r="M851" s="262"/>
      <c r="N851" s="263"/>
      <c r="O851" s="263"/>
      <c r="P851" s="263"/>
      <c r="Q851" s="263"/>
      <c r="R851" s="263"/>
      <c r="S851" s="263"/>
      <c r="T851" s="26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65" t="s">
        <v>243</v>
      </c>
      <c r="AU851" s="265" t="s">
        <v>86</v>
      </c>
      <c r="AV851" s="14" t="s">
        <v>241</v>
      </c>
      <c r="AW851" s="14" t="s">
        <v>32</v>
      </c>
      <c r="AX851" s="14" t="s">
        <v>84</v>
      </c>
      <c r="AY851" s="265" t="s">
        <v>235</v>
      </c>
    </row>
    <row r="852" s="2" customFormat="1" ht="16.5" customHeight="1">
      <c r="A852" s="39"/>
      <c r="B852" s="40"/>
      <c r="C852" s="229" t="s">
        <v>1556</v>
      </c>
      <c r="D852" s="229" t="s">
        <v>237</v>
      </c>
      <c r="E852" s="230" t="s">
        <v>1808</v>
      </c>
      <c r="F852" s="231" t="s">
        <v>1809</v>
      </c>
      <c r="G852" s="232" t="s">
        <v>166</v>
      </c>
      <c r="H852" s="233">
        <v>131.11000000000001</v>
      </c>
      <c r="I852" s="234"/>
      <c r="J852" s="235">
        <f>ROUND(I852*H852,2)</f>
        <v>0</v>
      </c>
      <c r="K852" s="236"/>
      <c r="L852" s="45"/>
      <c r="M852" s="237" t="s">
        <v>1</v>
      </c>
      <c r="N852" s="238" t="s">
        <v>42</v>
      </c>
      <c r="O852" s="92"/>
      <c r="P852" s="239">
        <f>O852*H852</f>
        <v>0</v>
      </c>
      <c r="Q852" s="239">
        <v>0.00029999999999999997</v>
      </c>
      <c r="R852" s="239">
        <f>Q852*H852</f>
        <v>0.039333</v>
      </c>
      <c r="S852" s="239">
        <v>0</v>
      </c>
      <c r="T852" s="240">
        <f>S852*H852</f>
        <v>0</v>
      </c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R852" s="241" t="s">
        <v>325</v>
      </c>
      <c r="AT852" s="241" t="s">
        <v>237</v>
      </c>
      <c r="AU852" s="241" t="s">
        <v>86</v>
      </c>
      <c r="AY852" s="18" t="s">
        <v>235</v>
      </c>
      <c r="BE852" s="242">
        <f>IF(N852="základní",J852,0)</f>
        <v>0</v>
      </c>
      <c r="BF852" s="242">
        <f>IF(N852="snížená",J852,0)</f>
        <v>0</v>
      </c>
      <c r="BG852" s="242">
        <f>IF(N852="zákl. přenesená",J852,0)</f>
        <v>0</v>
      </c>
      <c r="BH852" s="242">
        <f>IF(N852="sníž. přenesená",J852,0)</f>
        <v>0</v>
      </c>
      <c r="BI852" s="242">
        <f>IF(N852="nulová",J852,0)</f>
        <v>0</v>
      </c>
      <c r="BJ852" s="18" t="s">
        <v>84</v>
      </c>
      <c r="BK852" s="242">
        <f>ROUND(I852*H852,2)</f>
        <v>0</v>
      </c>
      <c r="BL852" s="18" t="s">
        <v>325</v>
      </c>
      <c r="BM852" s="241" t="s">
        <v>7138</v>
      </c>
    </row>
    <row r="853" s="2" customFormat="1" ht="24.15" customHeight="1">
      <c r="A853" s="39"/>
      <c r="B853" s="40"/>
      <c r="C853" s="229" t="s">
        <v>1589</v>
      </c>
      <c r="D853" s="229" t="s">
        <v>237</v>
      </c>
      <c r="E853" s="230" t="s">
        <v>7139</v>
      </c>
      <c r="F853" s="231" t="s">
        <v>7140</v>
      </c>
      <c r="G853" s="232" t="s">
        <v>166</v>
      </c>
      <c r="H853" s="233">
        <v>15.6</v>
      </c>
      <c r="I853" s="234"/>
      <c r="J853" s="235">
        <f>ROUND(I853*H853,2)</f>
        <v>0</v>
      </c>
      <c r="K853" s="236"/>
      <c r="L853" s="45"/>
      <c r="M853" s="237" t="s">
        <v>1</v>
      </c>
      <c r="N853" s="238" t="s">
        <v>42</v>
      </c>
      <c r="O853" s="92"/>
      <c r="P853" s="239">
        <f>O853*H853</f>
        <v>0</v>
      </c>
      <c r="Q853" s="239">
        <v>0.0015</v>
      </c>
      <c r="R853" s="239">
        <f>Q853*H853</f>
        <v>0.023400000000000001</v>
      </c>
      <c r="S853" s="239">
        <v>0</v>
      </c>
      <c r="T853" s="240">
        <f>S853*H853</f>
        <v>0</v>
      </c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R853" s="241" t="s">
        <v>325</v>
      </c>
      <c r="AT853" s="241" t="s">
        <v>237</v>
      </c>
      <c r="AU853" s="241" t="s">
        <v>86</v>
      </c>
      <c r="AY853" s="18" t="s">
        <v>235</v>
      </c>
      <c r="BE853" s="242">
        <f>IF(N853="základní",J853,0)</f>
        <v>0</v>
      </c>
      <c r="BF853" s="242">
        <f>IF(N853="snížená",J853,0)</f>
        <v>0</v>
      </c>
      <c r="BG853" s="242">
        <f>IF(N853="zákl. přenesená",J853,0)</f>
        <v>0</v>
      </c>
      <c r="BH853" s="242">
        <f>IF(N853="sníž. přenesená",J853,0)</f>
        <v>0</v>
      </c>
      <c r="BI853" s="242">
        <f>IF(N853="nulová",J853,0)</f>
        <v>0</v>
      </c>
      <c r="BJ853" s="18" t="s">
        <v>84</v>
      </c>
      <c r="BK853" s="242">
        <f>ROUND(I853*H853,2)</f>
        <v>0</v>
      </c>
      <c r="BL853" s="18" t="s">
        <v>325</v>
      </c>
      <c r="BM853" s="241" t="s">
        <v>7141</v>
      </c>
    </row>
    <row r="854" s="13" customFormat="1">
      <c r="A854" s="13"/>
      <c r="B854" s="243"/>
      <c r="C854" s="244"/>
      <c r="D854" s="245" t="s">
        <v>243</v>
      </c>
      <c r="E854" s="246" t="s">
        <v>1</v>
      </c>
      <c r="F854" s="247" t="s">
        <v>7142</v>
      </c>
      <c r="G854" s="244"/>
      <c r="H854" s="248">
        <v>15.6</v>
      </c>
      <c r="I854" s="249"/>
      <c r="J854" s="244"/>
      <c r="K854" s="244"/>
      <c r="L854" s="250"/>
      <c r="M854" s="251"/>
      <c r="N854" s="252"/>
      <c r="O854" s="252"/>
      <c r="P854" s="252"/>
      <c r="Q854" s="252"/>
      <c r="R854" s="252"/>
      <c r="S854" s="252"/>
      <c r="T854" s="25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4" t="s">
        <v>243</v>
      </c>
      <c r="AU854" s="254" t="s">
        <v>86</v>
      </c>
      <c r="AV854" s="13" t="s">
        <v>86</v>
      </c>
      <c r="AW854" s="13" t="s">
        <v>32</v>
      </c>
      <c r="AX854" s="13" t="s">
        <v>84</v>
      </c>
      <c r="AY854" s="254" t="s">
        <v>235</v>
      </c>
    </row>
    <row r="855" s="2" customFormat="1" ht="33" customHeight="1">
      <c r="A855" s="39"/>
      <c r="B855" s="40"/>
      <c r="C855" s="229" t="s">
        <v>1595</v>
      </c>
      <c r="D855" s="229" t="s">
        <v>237</v>
      </c>
      <c r="E855" s="230" t="s">
        <v>1821</v>
      </c>
      <c r="F855" s="231" t="s">
        <v>1822</v>
      </c>
      <c r="G855" s="232" t="s">
        <v>166</v>
      </c>
      <c r="H855" s="233">
        <v>57.270000000000003</v>
      </c>
      <c r="I855" s="234"/>
      <c r="J855" s="235">
        <f>ROUND(I855*H855,2)</f>
        <v>0</v>
      </c>
      <c r="K855" s="236"/>
      <c r="L855" s="45"/>
      <c r="M855" s="237" t="s">
        <v>1</v>
      </c>
      <c r="N855" s="238" t="s">
        <v>42</v>
      </c>
      <c r="O855" s="92"/>
      <c r="P855" s="239">
        <f>O855*H855</f>
        <v>0</v>
      </c>
      <c r="Q855" s="239">
        <v>0.0090299999999999998</v>
      </c>
      <c r="R855" s="239">
        <f>Q855*H855</f>
        <v>0.5171481</v>
      </c>
      <c r="S855" s="239">
        <v>0</v>
      </c>
      <c r="T855" s="240">
        <f>S855*H855</f>
        <v>0</v>
      </c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R855" s="241" t="s">
        <v>325</v>
      </c>
      <c r="AT855" s="241" t="s">
        <v>237</v>
      </c>
      <c r="AU855" s="241" t="s">
        <v>86</v>
      </c>
      <c r="AY855" s="18" t="s">
        <v>235</v>
      </c>
      <c r="BE855" s="242">
        <f>IF(N855="základní",J855,0)</f>
        <v>0</v>
      </c>
      <c r="BF855" s="242">
        <f>IF(N855="snížená",J855,0)</f>
        <v>0</v>
      </c>
      <c r="BG855" s="242">
        <f>IF(N855="zákl. přenesená",J855,0)</f>
        <v>0</v>
      </c>
      <c r="BH855" s="242">
        <f>IF(N855="sníž. přenesená",J855,0)</f>
        <v>0</v>
      </c>
      <c r="BI855" s="242">
        <f>IF(N855="nulová",J855,0)</f>
        <v>0</v>
      </c>
      <c r="BJ855" s="18" t="s">
        <v>84</v>
      </c>
      <c r="BK855" s="242">
        <f>ROUND(I855*H855,2)</f>
        <v>0</v>
      </c>
      <c r="BL855" s="18" t="s">
        <v>325</v>
      </c>
      <c r="BM855" s="241" t="s">
        <v>7143</v>
      </c>
    </row>
    <row r="856" s="13" customFormat="1">
      <c r="A856" s="13"/>
      <c r="B856" s="243"/>
      <c r="C856" s="244"/>
      <c r="D856" s="245" t="s">
        <v>243</v>
      </c>
      <c r="E856" s="246" t="s">
        <v>1</v>
      </c>
      <c r="F856" s="247" t="s">
        <v>7137</v>
      </c>
      <c r="G856" s="244"/>
      <c r="H856" s="248">
        <v>57.270000000000003</v>
      </c>
      <c r="I856" s="249"/>
      <c r="J856" s="244"/>
      <c r="K856" s="244"/>
      <c r="L856" s="250"/>
      <c r="M856" s="251"/>
      <c r="N856" s="252"/>
      <c r="O856" s="252"/>
      <c r="P856" s="252"/>
      <c r="Q856" s="252"/>
      <c r="R856" s="252"/>
      <c r="S856" s="252"/>
      <c r="T856" s="25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4" t="s">
        <v>243</v>
      </c>
      <c r="AU856" s="254" t="s">
        <v>86</v>
      </c>
      <c r="AV856" s="13" t="s">
        <v>86</v>
      </c>
      <c r="AW856" s="13" t="s">
        <v>32</v>
      </c>
      <c r="AX856" s="13" t="s">
        <v>84</v>
      </c>
      <c r="AY856" s="254" t="s">
        <v>235</v>
      </c>
    </row>
    <row r="857" s="2" customFormat="1" ht="24.15" customHeight="1">
      <c r="A857" s="39"/>
      <c r="B857" s="40"/>
      <c r="C857" s="287" t="s">
        <v>1600</v>
      </c>
      <c r="D857" s="287" t="s">
        <v>518</v>
      </c>
      <c r="E857" s="288" t="s">
        <v>1825</v>
      </c>
      <c r="F857" s="289" t="s">
        <v>1826</v>
      </c>
      <c r="G857" s="290" t="s">
        <v>166</v>
      </c>
      <c r="H857" s="291">
        <v>65.861000000000004</v>
      </c>
      <c r="I857" s="292"/>
      <c r="J857" s="293">
        <f>ROUND(I857*H857,2)</f>
        <v>0</v>
      </c>
      <c r="K857" s="294"/>
      <c r="L857" s="295"/>
      <c r="M857" s="296" t="s">
        <v>1</v>
      </c>
      <c r="N857" s="297" t="s">
        <v>42</v>
      </c>
      <c r="O857" s="92"/>
      <c r="P857" s="239">
        <f>O857*H857</f>
        <v>0</v>
      </c>
      <c r="Q857" s="239">
        <v>0.0201</v>
      </c>
      <c r="R857" s="239">
        <f>Q857*H857</f>
        <v>1.3238061000000001</v>
      </c>
      <c r="S857" s="239">
        <v>0</v>
      </c>
      <c r="T857" s="240">
        <f>S857*H857</f>
        <v>0</v>
      </c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R857" s="241" t="s">
        <v>421</v>
      </c>
      <c r="AT857" s="241" t="s">
        <v>518</v>
      </c>
      <c r="AU857" s="241" t="s">
        <v>86</v>
      </c>
      <c r="AY857" s="18" t="s">
        <v>235</v>
      </c>
      <c r="BE857" s="242">
        <f>IF(N857="základní",J857,0)</f>
        <v>0</v>
      </c>
      <c r="BF857" s="242">
        <f>IF(N857="snížená",J857,0)</f>
        <v>0</v>
      </c>
      <c r="BG857" s="242">
        <f>IF(N857="zákl. přenesená",J857,0)</f>
        <v>0</v>
      </c>
      <c r="BH857" s="242">
        <f>IF(N857="sníž. přenesená",J857,0)</f>
        <v>0</v>
      </c>
      <c r="BI857" s="242">
        <f>IF(N857="nulová",J857,0)</f>
        <v>0</v>
      </c>
      <c r="BJ857" s="18" t="s">
        <v>84</v>
      </c>
      <c r="BK857" s="242">
        <f>ROUND(I857*H857,2)</f>
        <v>0</v>
      </c>
      <c r="BL857" s="18" t="s">
        <v>325</v>
      </c>
      <c r="BM857" s="241" t="s">
        <v>7144</v>
      </c>
    </row>
    <row r="858" s="13" customFormat="1">
      <c r="A858" s="13"/>
      <c r="B858" s="243"/>
      <c r="C858" s="244"/>
      <c r="D858" s="245" t="s">
        <v>243</v>
      </c>
      <c r="E858" s="244"/>
      <c r="F858" s="247" t="s">
        <v>7145</v>
      </c>
      <c r="G858" s="244"/>
      <c r="H858" s="248">
        <v>65.861000000000004</v>
      </c>
      <c r="I858" s="249"/>
      <c r="J858" s="244"/>
      <c r="K858" s="244"/>
      <c r="L858" s="250"/>
      <c r="M858" s="251"/>
      <c r="N858" s="252"/>
      <c r="O858" s="252"/>
      <c r="P858" s="252"/>
      <c r="Q858" s="252"/>
      <c r="R858" s="252"/>
      <c r="S858" s="252"/>
      <c r="T858" s="25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4" t="s">
        <v>243</v>
      </c>
      <c r="AU858" s="254" t="s">
        <v>86</v>
      </c>
      <c r="AV858" s="13" t="s">
        <v>86</v>
      </c>
      <c r="AW858" s="13" t="s">
        <v>4</v>
      </c>
      <c r="AX858" s="13" t="s">
        <v>84</v>
      </c>
      <c r="AY858" s="254" t="s">
        <v>235</v>
      </c>
    </row>
    <row r="859" s="2" customFormat="1" ht="33" customHeight="1">
      <c r="A859" s="39"/>
      <c r="B859" s="40"/>
      <c r="C859" s="229" t="s">
        <v>1622</v>
      </c>
      <c r="D859" s="229" t="s">
        <v>237</v>
      </c>
      <c r="E859" s="230" t="s">
        <v>1830</v>
      </c>
      <c r="F859" s="231" t="s">
        <v>1831</v>
      </c>
      <c r="G859" s="232" t="s">
        <v>166</v>
      </c>
      <c r="H859" s="233">
        <v>131.11000000000001</v>
      </c>
      <c r="I859" s="234"/>
      <c r="J859" s="235">
        <f>ROUND(I859*H859,2)</f>
        <v>0</v>
      </c>
      <c r="K859" s="236"/>
      <c r="L859" s="45"/>
      <c r="M859" s="237" t="s">
        <v>1</v>
      </c>
      <c r="N859" s="238" t="s">
        <v>42</v>
      </c>
      <c r="O859" s="92"/>
      <c r="P859" s="239">
        <f>O859*H859</f>
        <v>0</v>
      </c>
      <c r="Q859" s="239">
        <v>0.0053800000000000002</v>
      </c>
      <c r="R859" s="239">
        <f>Q859*H859</f>
        <v>0.7053718000000001</v>
      </c>
      <c r="S859" s="239">
        <v>0</v>
      </c>
      <c r="T859" s="240">
        <f>S859*H859</f>
        <v>0</v>
      </c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R859" s="241" t="s">
        <v>325</v>
      </c>
      <c r="AT859" s="241" t="s">
        <v>237</v>
      </c>
      <c r="AU859" s="241" t="s">
        <v>86</v>
      </c>
      <c r="AY859" s="18" t="s">
        <v>235</v>
      </c>
      <c r="BE859" s="242">
        <f>IF(N859="základní",J859,0)</f>
        <v>0</v>
      </c>
      <c r="BF859" s="242">
        <f>IF(N859="snížená",J859,0)</f>
        <v>0</v>
      </c>
      <c r="BG859" s="242">
        <f>IF(N859="zákl. přenesená",J859,0)</f>
        <v>0</v>
      </c>
      <c r="BH859" s="242">
        <f>IF(N859="sníž. přenesená",J859,0)</f>
        <v>0</v>
      </c>
      <c r="BI859" s="242">
        <f>IF(N859="nulová",J859,0)</f>
        <v>0</v>
      </c>
      <c r="BJ859" s="18" t="s">
        <v>84</v>
      </c>
      <c r="BK859" s="242">
        <f>ROUND(I859*H859,2)</f>
        <v>0</v>
      </c>
      <c r="BL859" s="18" t="s">
        <v>325</v>
      </c>
      <c r="BM859" s="241" t="s">
        <v>7146</v>
      </c>
    </row>
    <row r="860" s="13" customFormat="1">
      <c r="A860" s="13"/>
      <c r="B860" s="243"/>
      <c r="C860" s="244"/>
      <c r="D860" s="245" t="s">
        <v>243</v>
      </c>
      <c r="E860" s="246" t="s">
        <v>1</v>
      </c>
      <c r="F860" s="247" t="s">
        <v>7147</v>
      </c>
      <c r="G860" s="244"/>
      <c r="H860" s="248">
        <v>131.11000000000001</v>
      </c>
      <c r="I860" s="249"/>
      <c r="J860" s="244"/>
      <c r="K860" s="244"/>
      <c r="L860" s="250"/>
      <c r="M860" s="251"/>
      <c r="N860" s="252"/>
      <c r="O860" s="252"/>
      <c r="P860" s="252"/>
      <c r="Q860" s="252"/>
      <c r="R860" s="252"/>
      <c r="S860" s="252"/>
      <c r="T860" s="25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4" t="s">
        <v>243</v>
      </c>
      <c r="AU860" s="254" t="s">
        <v>86</v>
      </c>
      <c r="AV860" s="13" t="s">
        <v>86</v>
      </c>
      <c r="AW860" s="13" t="s">
        <v>32</v>
      </c>
      <c r="AX860" s="13" t="s">
        <v>84</v>
      </c>
      <c r="AY860" s="254" t="s">
        <v>235</v>
      </c>
    </row>
    <row r="861" s="2" customFormat="1" ht="24.15" customHeight="1">
      <c r="A861" s="39"/>
      <c r="B861" s="40"/>
      <c r="C861" s="287" t="s">
        <v>1631</v>
      </c>
      <c r="D861" s="287" t="s">
        <v>518</v>
      </c>
      <c r="E861" s="288" t="s">
        <v>1834</v>
      </c>
      <c r="F861" s="289" t="s">
        <v>1835</v>
      </c>
      <c r="G861" s="290" t="s">
        <v>166</v>
      </c>
      <c r="H861" s="291">
        <v>144.221</v>
      </c>
      <c r="I861" s="292"/>
      <c r="J861" s="293">
        <f>ROUND(I861*H861,2)</f>
        <v>0</v>
      </c>
      <c r="K861" s="294"/>
      <c r="L861" s="295"/>
      <c r="M861" s="296" t="s">
        <v>1</v>
      </c>
      <c r="N861" s="297" t="s">
        <v>42</v>
      </c>
      <c r="O861" s="92"/>
      <c r="P861" s="239">
        <f>O861*H861</f>
        <v>0</v>
      </c>
      <c r="Q861" s="239">
        <v>0.016</v>
      </c>
      <c r="R861" s="239">
        <f>Q861*H861</f>
        <v>2.3075360000000003</v>
      </c>
      <c r="S861" s="239">
        <v>0</v>
      </c>
      <c r="T861" s="240">
        <f>S861*H861</f>
        <v>0</v>
      </c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R861" s="241" t="s">
        <v>421</v>
      </c>
      <c r="AT861" s="241" t="s">
        <v>518</v>
      </c>
      <c r="AU861" s="241" t="s">
        <v>86</v>
      </c>
      <c r="AY861" s="18" t="s">
        <v>235</v>
      </c>
      <c r="BE861" s="242">
        <f>IF(N861="základní",J861,0)</f>
        <v>0</v>
      </c>
      <c r="BF861" s="242">
        <f>IF(N861="snížená",J861,0)</f>
        <v>0</v>
      </c>
      <c r="BG861" s="242">
        <f>IF(N861="zákl. přenesená",J861,0)</f>
        <v>0</v>
      </c>
      <c r="BH861" s="242">
        <f>IF(N861="sníž. přenesená",J861,0)</f>
        <v>0</v>
      </c>
      <c r="BI861" s="242">
        <f>IF(N861="nulová",J861,0)</f>
        <v>0</v>
      </c>
      <c r="BJ861" s="18" t="s">
        <v>84</v>
      </c>
      <c r="BK861" s="242">
        <f>ROUND(I861*H861,2)</f>
        <v>0</v>
      </c>
      <c r="BL861" s="18" t="s">
        <v>325</v>
      </c>
      <c r="BM861" s="241" t="s">
        <v>7148</v>
      </c>
    </row>
    <row r="862" s="13" customFormat="1">
      <c r="A862" s="13"/>
      <c r="B862" s="243"/>
      <c r="C862" s="244"/>
      <c r="D862" s="245" t="s">
        <v>243</v>
      </c>
      <c r="E862" s="244"/>
      <c r="F862" s="247" t="s">
        <v>7149</v>
      </c>
      <c r="G862" s="244"/>
      <c r="H862" s="248">
        <v>144.221</v>
      </c>
      <c r="I862" s="249"/>
      <c r="J862" s="244"/>
      <c r="K862" s="244"/>
      <c r="L862" s="250"/>
      <c r="M862" s="251"/>
      <c r="N862" s="252"/>
      <c r="O862" s="252"/>
      <c r="P862" s="252"/>
      <c r="Q862" s="252"/>
      <c r="R862" s="252"/>
      <c r="S862" s="252"/>
      <c r="T862" s="25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54" t="s">
        <v>243</v>
      </c>
      <c r="AU862" s="254" t="s">
        <v>86</v>
      </c>
      <c r="AV862" s="13" t="s">
        <v>86</v>
      </c>
      <c r="AW862" s="13" t="s">
        <v>4</v>
      </c>
      <c r="AX862" s="13" t="s">
        <v>84</v>
      </c>
      <c r="AY862" s="254" t="s">
        <v>235</v>
      </c>
    </row>
    <row r="863" s="2" customFormat="1" ht="24.15" customHeight="1">
      <c r="A863" s="39"/>
      <c r="B863" s="40"/>
      <c r="C863" s="229" t="s">
        <v>1646</v>
      </c>
      <c r="D863" s="229" t="s">
        <v>237</v>
      </c>
      <c r="E863" s="230" t="s">
        <v>7150</v>
      </c>
      <c r="F863" s="231" t="s">
        <v>7151</v>
      </c>
      <c r="G863" s="232" t="s">
        <v>166</v>
      </c>
      <c r="H863" s="233">
        <v>131.11000000000001</v>
      </c>
      <c r="I863" s="234"/>
      <c r="J863" s="235">
        <f>ROUND(I863*H863,2)</f>
        <v>0</v>
      </c>
      <c r="K863" s="236"/>
      <c r="L863" s="45"/>
      <c r="M863" s="237" t="s">
        <v>1</v>
      </c>
      <c r="N863" s="238" t="s">
        <v>42</v>
      </c>
      <c r="O863" s="92"/>
      <c r="P863" s="239">
        <f>O863*H863</f>
        <v>0</v>
      </c>
      <c r="Q863" s="239">
        <v>0.001</v>
      </c>
      <c r="R863" s="239">
        <f>Q863*H863</f>
        <v>0.13111</v>
      </c>
      <c r="S863" s="239">
        <v>0</v>
      </c>
      <c r="T863" s="240">
        <f>S863*H863</f>
        <v>0</v>
      </c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R863" s="241" t="s">
        <v>325</v>
      </c>
      <c r="AT863" s="241" t="s">
        <v>237</v>
      </c>
      <c r="AU863" s="241" t="s">
        <v>86</v>
      </c>
      <c r="AY863" s="18" t="s">
        <v>235</v>
      </c>
      <c r="BE863" s="242">
        <f>IF(N863="základní",J863,0)</f>
        <v>0</v>
      </c>
      <c r="BF863" s="242">
        <f>IF(N863="snížená",J863,0)</f>
        <v>0</v>
      </c>
      <c r="BG863" s="242">
        <f>IF(N863="zákl. přenesená",J863,0)</f>
        <v>0</v>
      </c>
      <c r="BH863" s="242">
        <f>IF(N863="sníž. přenesená",J863,0)</f>
        <v>0</v>
      </c>
      <c r="BI863" s="242">
        <f>IF(N863="nulová",J863,0)</f>
        <v>0</v>
      </c>
      <c r="BJ863" s="18" t="s">
        <v>84</v>
      </c>
      <c r="BK863" s="242">
        <f>ROUND(I863*H863,2)</f>
        <v>0</v>
      </c>
      <c r="BL863" s="18" t="s">
        <v>325</v>
      </c>
      <c r="BM863" s="241" t="s">
        <v>7152</v>
      </c>
    </row>
    <row r="864" s="13" customFormat="1">
      <c r="A864" s="13"/>
      <c r="B864" s="243"/>
      <c r="C864" s="244"/>
      <c r="D864" s="245" t="s">
        <v>243</v>
      </c>
      <c r="E864" s="246" t="s">
        <v>1</v>
      </c>
      <c r="F864" s="247" t="s">
        <v>7136</v>
      </c>
      <c r="G864" s="244"/>
      <c r="H864" s="248">
        <v>73.840000000000003</v>
      </c>
      <c r="I864" s="249"/>
      <c r="J864" s="244"/>
      <c r="K864" s="244"/>
      <c r="L864" s="250"/>
      <c r="M864" s="251"/>
      <c r="N864" s="252"/>
      <c r="O864" s="252"/>
      <c r="P864" s="252"/>
      <c r="Q864" s="252"/>
      <c r="R864" s="252"/>
      <c r="S864" s="252"/>
      <c r="T864" s="25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54" t="s">
        <v>243</v>
      </c>
      <c r="AU864" s="254" t="s">
        <v>86</v>
      </c>
      <c r="AV864" s="13" t="s">
        <v>86</v>
      </c>
      <c r="AW864" s="13" t="s">
        <v>32</v>
      </c>
      <c r="AX864" s="13" t="s">
        <v>77</v>
      </c>
      <c r="AY864" s="254" t="s">
        <v>235</v>
      </c>
    </row>
    <row r="865" s="13" customFormat="1">
      <c r="A865" s="13"/>
      <c r="B865" s="243"/>
      <c r="C865" s="244"/>
      <c r="D865" s="245" t="s">
        <v>243</v>
      </c>
      <c r="E865" s="246" t="s">
        <v>1</v>
      </c>
      <c r="F865" s="247" t="s">
        <v>7137</v>
      </c>
      <c r="G865" s="244"/>
      <c r="H865" s="248">
        <v>57.270000000000003</v>
      </c>
      <c r="I865" s="249"/>
      <c r="J865" s="244"/>
      <c r="K865" s="244"/>
      <c r="L865" s="250"/>
      <c r="M865" s="251"/>
      <c r="N865" s="252"/>
      <c r="O865" s="252"/>
      <c r="P865" s="252"/>
      <c r="Q865" s="252"/>
      <c r="R865" s="252"/>
      <c r="S865" s="252"/>
      <c r="T865" s="25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4" t="s">
        <v>243</v>
      </c>
      <c r="AU865" s="254" t="s">
        <v>86</v>
      </c>
      <c r="AV865" s="13" t="s">
        <v>86</v>
      </c>
      <c r="AW865" s="13" t="s">
        <v>32</v>
      </c>
      <c r="AX865" s="13" t="s">
        <v>77</v>
      </c>
      <c r="AY865" s="254" t="s">
        <v>235</v>
      </c>
    </row>
    <row r="866" s="14" customFormat="1">
      <c r="A866" s="14"/>
      <c r="B866" s="255"/>
      <c r="C866" s="256"/>
      <c r="D866" s="245" t="s">
        <v>243</v>
      </c>
      <c r="E866" s="257" t="s">
        <v>1</v>
      </c>
      <c r="F866" s="258" t="s">
        <v>245</v>
      </c>
      <c r="G866" s="256"/>
      <c r="H866" s="259">
        <v>131.11000000000001</v>
      </c>
      <c r="I866" s="260"/>
      <c r="J866" s="256"/>
      <c r="K866" s="256"/>
      <c r="L866" s="261"/>
      <c r="M866" s="262"/>
      <c r="N866" s="263"/>
      <c r="O866" s="263"/>
      <c r="P866" s="263"/>
      <c r="Q866" s="263"/>
      <c r="R866" s="263"/>
      <c r="S866" s="263"/>
      <c r="T866" s="26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65" t="s">
        <v>243</v>
      </c>
      <c r="AU866" s="265" t="s">
        <v>86</v>
      </c>
      <c r="AV866" s="14" t="s">
        <v>241</v>
      </c>
      <c r="AW866" s="14" t="s">
        <v>32</v>
      </c>
      <c r="AX866" s="14" t="s">
        <v>84</v>
      </c>
      <c r="AY866" s="265" t="s">
        <v>235</v>
      </c>
    </row>
    <row r="867" s="2" customFormat="1" ht="24.15" customHeight="1">
      <c r="A867" s="39"/>
      <c r="B867" s="40"/>
      <c r="C867" s="229" t="s">
        <v>1652</v>
      </c>
      <c r="D867" s="229" t="s">
        <v>237</v>
      </c>
      <c r="E867" s="230" t="s">
        <v>1839</v>
      </c>
      <c r="F867" s="231" t="s">
        <v>1840</v>
      </c>
      <c r="G867" s="232" t="s">
        <v>328</v>
      </c>
      <c r="H867" s="233">
        <v>5.048</v>
      </c>
      <c r="I867" s="234"/>
      <c r="J867" s="235">
        <f>ROUND(I867*H867,2)</f>
        <v>0</v>
      </c>
      <c r="K867" s="236"/>
      <c r="L867" s="45"/>
      <c r="M867" s="237" t="s">
        <v>1</v>
      </c>
      <c r="N867" s="238" t="s">
        <v>42</v>
      </c>
      <c r="O867" s="92"/>
      <c r="P867" s="239">
        <f>O867*H867</f>
        <v>0</v>
      </c>
      <c r="Q867" s="239">
        <v>0</v>
      </c>
      <c r="R867" s="239">
        <f>Q867*H867</f>
        <v>0</v>
      </c>
      <c r="S867" s="239">
        <v>0</v>
      </c>
      <c r="T867" s="240">
        <f>S867*H867</f>
        <v>0</v>
      </c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R867" s="241" t="s">
        <v>325</v>
      </c>
      <c r="AT867" s="241" t="s">
        <v>237</v>
      </c>
      <c r="AU867" s="241" t="s">
        <v>86</v>
      </c>
      <c r="AY867" s="18" t="s">
        <v>235</v>
      </c>
      <c r="BE867" s="242">
        <f>IF(N867="základní",J867,0)</f>
        <v>0</v>
      </c>
      <c r="BF867" s="242">
        <f>IF(N867="snížená",J867,0)</f>
        <v>0</v>
      </c>
      <c r="BG867" s="242">
        <f>IF(N867="zákl. přenesená",J867,0)</f>
        <v>0</v>
      </c>
      <c r="BH867" s="242">
        <f>IF(N867="sníž. přenesená",J867,0)</f>
        <v>0</v>
      </c>
      <c r="BI867" s="242">
        <f>IF(N867="nulová",J867,0)</f>
        <v>0</v>
      </c>
      <c r="BJ867" s="18" t="s">
        <v>84</v>
      </c>
      <c r="BK867" s="242">
        <f>ROUND(I867*H867,2)</f>
        <v>0</v>
      </c>
      <c r="BL867" s="18" t="s">
        <v>325</v>
      </c>
      <c r="BM867" s="241" t="s">
        <v>7153</v>
      </c>
    </row>
    <row r="868" s="12" customFormat="1" ht="22.8" customHeight="1">
      <c r="A868" s="12"/>
      <c r="B868" s="213"/>
      <c r="C868" s="214"/>
      <c r="D868" s="215" t="s">
        <v>76</v>
      </c>
      <c r="E868" s="227" t="s">
        <v>1842</v>
      </c>
      <c r="F868" s="227" t="s">
        <v>1843</v>
      </c>
      <c r="G868" s="214"/>
      <c r="H868" s="214"/>
      <c r="I868" s="217"/>
      <c r="J868" s="228">
        <f>BK868</f>
        <v>0</v>
      </c>
      <c r="K868" s="214"/>
      <c r="L868" s="219"/>
      <c r="M868" s="220"/>
      <c r="N868" s="221"/>
      <c r="O868" s="221"/>
      <c r="P868" s="222">
        <f>SUM(P869:P884)</f>
        <v>0</v>
      </c>
      <c r="Q868" s="221"/>
      <c r="R868" s="222">
        <f>SUM(R869:R884)</f>
        <v>0.680952</v>
      </c>
      <c r="S868" s="221"/>
      <c r="T868" s="223">
        <f>SUM(T869:T884)</f>
        <v>0</v>
      </c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R868" s="224" t="s">
        <v>86</v>
      </c>
      <c r="AT868" s="225" t="s">
        <v>76</v>
      </c>
      <c r="AU868" s="225" t="s">
        <v>84</v>
      </c>
      <c r="AY868" s="224" t="s">
        <v>235</v>
      </c>
      <c r="BK868" s="226">
        <f>SUM(BK869:BK884)</f>
        <v>0</v>
      </c>
    </row>
    <row r="869" s="2" customFormat="1" ht="16.5" customHeight="1">
      <c r="A869" s="39"/>
      <c r="B869" s="40"/>
      <c r="C869" s="229" t="s">
        <v>1672</v>
      </c>
      <c r="D869" s="229" t="s">
        <v>237</v>
      </c>
      <c r="E869" s="230" t="s">
        <v>7154</v>
      </c>
      <c r="F869" s="231" t="s">
        <v>7155</v>
      </c>
      <c r="G869" s="232" t="s">
        <v>166</v>
      </c>
      <c r="H869" s="233">
        <v>1418.6500000000001</v>
      </c>
      <c r="I869" s="234"/>
      <c r="J869" s="235">
        <f>ROUND(I869*H869,2)</f>
        <v>0</v>
      </c>
      <c r="K869" s="236"/>
      <c r="L869" s="45"/>
      <c r="M869" s="237" t="s">
        <v>1</v>
      </c>
      <c r="N869" s="238" t="s">
        <v>42</v>
      </c>
      <c r="O869" s="92"/>
      <c r="P869" s="239">
        <f>O869*H869</f>
        <v>0</v>
      </c>
      <c r="Q869" s="239">
        <v>6.9999999999999994E-05</v>
      </c>
      <c r="R869" s="239">
        <f>Q869*H869</f>
        <v>0.099305499999999991</v>
      </c>
      <c r="S869" s="239">
        <v>0</v>
      </c>
      <c r="T869" s="240">
        <f>S869*H869</f>
        <v>0</v>
      </c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R869" s="241" t="s">
        <v>325</v>
      </c>
      <c r="AT869" s="241" t="s">
        <v>237</v>
      </c>
      <c r="AU869" s="241" t="s">
        <v>86</v>
      </c>
      <c r="AY869" s="18" t="s">
        <v>235</v>
      </c>
      <c r="BE869" s="242">
        <f>IF(N869="základní",J869,0)</f>
        <v>0</v>
      </c>
      <c r="BF869" s="242">
        <f>IF(N869="snížená",J869,0)</f>
        <v>0</v>
      </c>
      <c r="BG869" s="242">
        <f>IF(N869="zákl. přenesená",J869,0)</f>
        <v>0</v>
      </c>
      <c r="BH869" s="242">
        <f>IF(N869="sníž. přenesená",J869,0)</f>
        <v>0</v>
      </c>
      <c r="BI869" s="242">
        <f>IF(N869="nulová",J869,0)</f>
        <v>0</v>
      </c>
      <c r="BJ869" s="18" t="s">
        <v>84</v>
      </c>
      <c r="BK869" s="242">
        <f>ROUND(I869*H869,2)</f>
        <v>0</v>
      </c>
      <c r="BL869" s="18" t="s">
        <v>325</v>
      </c>
      <c r="BM869" s="241" t="s">
        <v>7156</v>
      </c>
    </row>
    <row r="870" s="13" customFormat="1">
      <c r="A870" s="13"/>
      <c r="B870" s="243"/>
      <c r="C870" s="244"/>
      <c r="D870" s="245" t="s">
        <v>243</v>
      </c>
      <c r="E870" s="246" t="s">
        <v>1</v>
      </c>
      <c r="F870" s="247" t="s">
        <v>6434</v>
      </c>
      <c r="G870" s="244"/>
      <c r="H870" s="248">
        <v>1418.6500000000001</v>
      </c>
      <c r="I870" s="249"/>
      <c r="J870" s="244"/>
      <c r="K870" s="244"/>
      <c r="L870" s="250"/>
      <c r="M870" s="251"/>
      <c r="N870" s="252"/>
      <c r="O870" s="252"/>
      <c r="P870" s="252"/>
      <c r="Q870" s="252"/>
      <c r="R870" s="252"/>
      <c r="S870" s="252"/>
      <c r="T870" s="25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4" t="s">
        <v>243</v>
      </c>
      <c r="AU870" s="254" t="s">
        <v>86</v>
      </c>
      <c r="AV870" s="13" t="s">
        <v>86</v>
      </c>
      <c r="AW870" s="13" t="s">
        <v>32</v>
      </c>
      <c r="AX870" s="13" t="s">
        <v>84</v>
      </c>
      <c r="AY870" s="254" t="s">
        <v>235</v>
      </c>
    </row>
    <row r="871" s="2" customFormat="1" ht="16.5" customHeight="1">
      <c r="A871" s="39"/>
      <c r="B871" s="40"/>
      <c r="C871" s="229" t="s">
        <v>1678</v>
      </c>
      <c r="D871" s="229" t="s">
        <v>237</v>
      </c>
      <c r="E871" s="230" t="s">
        <v>1849</v>
      </c>
      <c r="F871" s="231" t="s">
        <v>1850</v>
      </c>
      <c r="G871" s="232" t="s">
        <v>166</v>
      </c>
      <c r="H871" s="233">
        <v>1418.6500000000001</v>
      </c>
      <c r="I871" s="234"/>
      <c r="J871" s="235">
        <f>ROUND(I871*H871,2)</f>
        <v>0</v>
      </c>
      <c r="K871" s="236"/>
      <c r="L871" s="45"/>
      <c r="M871" s="237" t="s">
        <v>1</v>
      </c>
      <c r="N871" s="238" t="s">
        <v>42</v>
      </c>
      <c r="O871" s="92"/>
      <c r="P871" s="239">
        <f>O871*H871</f>
        <v>0</v>
      </c>
      <c r="Q871" s="239">
        <v>0</v>
      </c>
      <c r="R871" s="239">
        <f>Q871*H871</f>
        <v>0</v>
      </c>
      <c r="S871" s="239">
        <v>0</v>
      </c>
      <c r="T871" s="240">
        <f>S871*H871</f>
        <v>0</v>
      </c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R871" s="241" t="s">
        <v>325</v>
      </c>
      <c r="AT871" s="241" t="s">
        <v>237</v>
      </c>
      <c r="AU871" s="241" t="s">
        <v>86</v>
      </c>
      <c r="AY871" s="18" t="s">
        <v>235</v>
      </c>
      <c r="BE871" s="242">
        <f>IF(N871="základní",J871,0)</f>
        <v>0</v>
      </c>
      <c r="BF871" s="242">
        <f>IF(N871="snížená",J871,0)</f>
        <v>0</v>
      </c>
      <c r="BG871" s="242">
        <f>IF(N871="zákl. přenesená",J871,0)</f>
        <v>0</v>
      </c>
      <c r="BH871" s="242">
        <f>IF(N871="sníž. přenesená",J871,0)</f>
        <v>0</v>
      </c>
      <c r="BI871" s="242">
        <f>IF(N871="nulová",J871,0)</f>
        <v>0</v>
      </c>
      <c r="BJ871" s="18" t="s">
        <v>84</v>
      </c>
      <c r="BK871" s="242">
        <f>ROUND(I871*H871,2)</f>
        <v>0</v>
      </c>
      <c r="BL871" s="18" t="s">
        <v>325</v>
      </c>
      <c r="BM871" s="241" t="s">
        <v>7157</v>
      </c>
    </row>
    <row r="872" s="13" customFormat="1">
      <c r="A872" s="13"/>
      <c r="B872" s="243"/>
      <c r="C872" s="244"/>
      <c r="D872" s="245" t="s">
        <v>243</v>
      </c>
      <c r="E872" s="246" t="s">
        <v>1</v>
      </c>
      <c r="F872" s="247" t="s">
        <v>6434</v>
      </c>
      <c r="G872" s="244"/>
      <c r="H872" s="248">
        <v>1418.6500000000001</v>
      </c>
      <c r="I872" s="249"/>
      <c r="J872" s="244"/>
      <c r="K872" s="244"/>
      <c r="L872" s="250"/>
      <c r="M872" s="251"/>
      <c r="N872" s="252"/>
      <c r="O872" s="252"/>
      <c r="P872" s="252"/>
      <c r="Q872" s="252"/>
      <c r="R872" s="252"/>
      <c r="S872" s="252"/>
      <c r="T872" s="25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4" t="s">
        <v>243</v>
      </c>
      <c r="AU872" s="254" t="s">
        <v>86</v>
      </c>
      <c r="AV872" s="13" t="s">
        <v>86</v>
      </c>
      <c r="AW872" s="13" t="s">
        <v>32</v>
      </c>
      <c r="AX872" s="13" t="s">
        <v>84</v>
      </c>
      <c r="AY872" s="254" t="s">
        <v>235</v>
      </c>
    </row>
    <row r="873" s="2" customFormat="1" ht="24.15" customHeight="1">
      <c r="A873" s="39"/>
      <c r="B873" s="40"/>
      <c r="C873" s="229" t="s">
        <v>1682</v>
      </c>
      <c r="D873" s="229" t="s">
        <v>237</v>
      </c>
      <c r="E873" s="230" t="s">
        <v>3948</v>
      </c>
      <c r="F873" s="231" t="s">
        <v>3949</v>
      </c>
      <c r="G873" s="232" t="s">
        <v>166</v>
      </c>
      <c r="H873" s="233">
        <v>1418.6500000000001</v>
      </c>
      <c r="I873" s="234"/>
      <c r="J873" s="235">
        <f>ROUND(I873*H873,2)</f>
        <v>0</v>
      </c>
      <c r="K873" s="236"/>
      <c r="L873" s="45"/>
      <c r="M873" s="237" t="s">
        <v>1</v>
      </c>
      <c r="N873" s="238" t="s">
        <v>42</v>
      </c>
      <c r="O873" s="92"/>
      <c r="P873" s="239">
        <f>O873*H873</f>
        <v>0</v>
      </c>
      <c r="Q873" s="239">
        <v>0.00017000000000000001</v>
      </c>
      <c r="R873" s="239">
        <f>Q873*H873</f>
        <v>0.24117050000000004</v>
      </c>
      <c r="S873" s="239">
        <v>0</v>
      </c>
      <c r="T873" s="240">
        <f>S873*H873</f>
        <v>0</v>
      </c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R873" s="241" t="s">
        <v>325</v>
      </c>
      <c r="AT873" s="241" t="s">
        <v>237</v>
      </c>
      <c r="AU873" s="241" t="s">
        <v>86</v>
      </c>
      <c r="AY873" s="18" t="s">
        <v>235</v>
      </c>
      <c r="BE873" s="242">
        <f>IF(N873="základní",J873,0)</f>
        <v>0</v>
      </c>
      <c r="BF873" s="242">
        <f>IF(N873="snížená",J873,0)</f>
        <v>0</v>
      </c>
      <c r="BG873" s="242">
        <f>IF(N873="zákl. přenesená",J873,0)</f>
        <v>0</v>
      </c>
      <c r="BH873" s="242">
        <f>IF(N873="sníž. přenesená",J873,0)</f>
        <v>0</v>
      </c>
      <c r="BI873" s="242">
        <f>IF(N873="nulová",J873,0)</f>
        <v>0</v>
      </c>
      <c r="BJ873" s="18" t="s">
        <v>84</v>
      </c>
      <c r="BK873" s="242">
        <f>ROUND(I873*H873,2)</f>
        <v>0</v>
      </c>
      <c r="BL873" s="18" t="s">
        <v>325</v>
      </c>
      <c r="BM873" s="241" t="s">
        <v>7158</v>
      </c>
    </row>
    <row r="874" s="13" customFormat="1">
      <c r="A874" s="13"/>
      <c r="B874" s="243"/>
      <c r="C874" s="244"/>
      <c r="D874" s="245" t="s">
        <v>243</v>
      </c>
      <c r="E874" s="246" t="s">
        <v>1</v>
      </c>
      <c r="F874" s="247" t="s">
        <v>6434</v>
      </c>
      <c r="G874" s="244"/>
      <c r="H874" s="248">
        <v>1418.6500000000001</v>
      </c>
      <c r="I874" s="249"/>
      <c r="J874" s="244"/>
      <c r="K874" s="244"/>
      <c r="L874" s="250"/>
      <c r="M874" s="251"/>
      <c r="N874" s="252"/>
      <c r="O874" s="252"/>
      <c r="P874" s="252"/>
      <c r="Q874" s="252"/>
      <c r="R874" s="252"/>
      <c r="S874" s="252"/>
      <c r="T874" s="25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4" t="s">
        <v>243</v>
      </c>
      <c r="AU874" s="254" t="s">
        <v>86</v>
      </c>
      <c r="AV874" s="13" t="s">
        <v>86</v>
      </c>
      <c r="AW874" s="13" t="s">
        <v>32</v>
      </c>
      <c r="AX874" s="13" t="s">
        <v>84</v>
      </c>
      <c r="AY874" s="254" t="s">
        <v>235</v>
      </c>
    </row>
    <row r="875" s="2" customFormat="1" ht="24.15" customHeight="1">
      <c r="A875" s="39"/>
      <c r="B875" s="40"/>
      <c r="C875" s="229" t="s">
        <v>1689</v>
      </c>
      <c r="D875" s="229" t="s">
        <v>237</v>
      </c>
      <c r="E875" s="230" t="s">
        <v>3952</v>
      </c>
      <c r="F875" s="231" t="s">
        <v>3953</v>
      </c>
      <c r="G875" s="232" t="s">
        <v>166</v>
      </c>
      <c r="H875" s="233">
        <v>1418.6500000000001</v>
      </c>
      <c r="I875" s="234"/>
      <c r="J875" s="235">
        <f>ROUND(I875*H875,2)</f>
        <v>0</v>
      </c>
      <c r="K875" s="236"/>
      <c r="L875" s="45"/>
      <c r="M875" s="237" t="s">
        <v>1</v>
      </c>
      <c r="N875" s="238" t="s">
        <v>42</v>
      </c>
      <c r="O875" s="92"/>
      <c r="P875" s="239">
        <f>O875*H875</f>
        <v>0</v>
      </c>
      <c r="Q875" s="239">
        <v>0.00012</v>
      </c>
      <c r="R875" s="239">
        <f>Q875*H875</f>
        <v>0.17023800000000003</v>
      </c>
      <c r="S875" s="239">
        <v>0</v>
      </c>
      <c r="T875" s="240">
        <f>S875*H875</f>
        <v>0</v>
      </c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R875" s="241" t="s">
        <v>325</v>
      </c>
      <c r="AT875" s="241" t="s">
        <v>237</v>
      </c>
      <c r="AU875" s="241" t="s">
        <v>86</v>
      </c>
      <c r="AY875" s="18" t="s">
        <v>235</v>
      </c>
      <c r="BE875" s="242">
        <f>IF(N875="základní",J875,0)</f>
        <v>0</v>
      </c>
      <c r="BF875" s="242">
        <f>IF(N875="snížená",J875,0)</f>
        <v>0</v>
      </c>
      <c r="BG875" s="242">
        <f>IF(N875="zákl. přenesená",J875,0)</f>
        <v>0</v>
      </c>
      <c r="BH875" s="242">
        <f>IF(N875="sníž. přenesená",J875,0)</f>
        <v>0</v>
      </c>
      <c r="BI875" s="242">
        <f>IF(N875="nulová",J875,0)</f>
        <v>0</v>
      </c>
      <c r="BJ875" s="18" t="s">
        <v>84</v>
      </c>
      <c r="BK875" s="242">
        <f>ROUND(I875*H875,2)</f>
        <v>0</v>
      </c>
      <c r="BL875" s="18" t="s">
        <v>325</v>
      </c>
      <c r="BM875" s="241" t="s">
        <v>7159</v>
      </c>
    </row>
    <row r="876" s="13" customFormat="1">
      <c r="A876" s="13"/>
      <c r="B876" s="243"/>
      <c r="C876" s="244"/>
      <c r="D876" s="245" t="s">
        <v>243</v>
      </c>
      <c r="E876" s="246" t="s">
        <v>1</v>
      </c>
      <c r="F876" s="247" t="s">
        <v>6434</v>
      </c>
      <c r="G876" s="244"/>
      <c r="H876" s="248">
        <v>1418.6500000000001</v>
      </c>
      <c r="I876" s="249"/>
      <c r="J876" s="244"/>
      <c r="K876" s="244"/>
      <c r="L876" s="250"/>
      <c r="M876" s="251"/>
      <c r="N876" s="252"/>
      <c r="O876" s="252"/>
      <c r="P876" s="252"/>
      <c r="Q876" s="252"/>
      <c r="R876" s="252"/>
      <c r="S876" s="252"/>
      <c r="T876" s="25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54" t="s">
        <v>243</v>
      </c>
      <c r="AU876" s="254" t="s">
        <v>86</v>
      </c>
      <c r="AV876" s="13" t="s">
        <v>86</v>
      </c>
      <c r="AW876" s="13" t="s">
        <v>32</v>
      </c>
      <c r="AX876" s="13" t="s">
        <v>84</v>
      </c>
      <c r="AY876" s="254" t="s">
        <v>235</v>
      </c>
    </row>
    <row r="877" s="2" customFormat="1" ht="24.15" customHeight="1">
      <c r="A877" s="39"/>
      <c r="B877" s="40"/>
      <c r="C877" s="229" t="s">
        <v>1693</v>
      </c>
      <c r="D877" s="229" t="s">
        <v>237</v>
      </c>
      <c r="E877" s="230" t="s">
        <v>3955</v>
      </c>
      <c r="F877" s="231" t="s">
        <v>3956</v>
      </c>
      <c r="G877" s="232" t="s">
        <v>166</v>
      </c>
      <c r="H877" s="233">
        <v>1418.6500000000001</v>
      </c>
      <c r="I877" s="234"/>
      <c r="J877" s="235">
        <f>ROUND(I877*H877,2)</f>
        <v>0</v>
      </c>
      <c r="K877" s="236"/>
      <c r="L877" s="45"/>
      <c r="M877" s="237" t="s">
        <v>1</v>
      </c>
      <c r="N877" s="238" t="s">
        <v>42</v>
      </c>
      <c r="O877" s="92"/>
      <c r="P877" s="239">
        <f>O877*H877</f>
        <v>0</v>
      </c>
      <c r="Q877" s="239">
        <v>0.00012</v>
      </c>
      <c r="R877" s="239">
        <f>Q877*H877</f>
        <v>0.17023800000000003</v>
      </c>
      <c r="S877" s="239">
        <v>0</v>
      </c>
      <c r="T877" s="240">
        <f>S877*H877</f>
        <v>0</v>
      </c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R877" s="241" t="s">
        <v>325</v>
      </c>
      <c r="AT877" s="241" t="s">
        <v>237</v>
      </c>
      <c r="AU877" s="241" t="s">
        <v>86</v>
      </c>
      <c r="AY877" s="18" t="s">
        <v>235</v>
      </c>
      <c r="BE877" s="242">
        <f>IF(N877="základní",J877,0)</f>
        <v>0</v>
      </c>
      <c r="BF877" s="242">
        <f>IF(N877="snížená",J877,0)</f>
        <v>0</v>
      </c>
      <c r="BG877" s="242">
        <f>IF(N877="zákl. přenesená",J877,0)</f>
        <v>0</v>
      </c>
      <c r="BH877" s="242">
        <f>IF(N877="sníž. přenesená",J877,0)</f>
        <v>0</v>
      </c>
      <c r="BI877" s="242">
        <f>IF(N877="nulová",J877,0)</f>
        <v>0</v>
      </c>
      <c r="BJ877" s="18" t="s">
        <v>84</v>
      </c>
      <c r="BK877" s="242">
        <f>ROUND(I877*H877,2)</f>
        <v>0</v>
      </c>
      <c r="BL877" s="18" t="s">
        <v>325</v>
      </c>
      <c r="BM877" s="241" t="s">
        <v>7160</v>
      </c>
    </row>
    <row r="878" s="13" customFormat="1">
      <c r="A878" s="13"/>
      <c r="B878" s="243"/>
      <c r="C878" s="244"/>
      <c r="D878" s="245" t="s">
        <v>243</v>
      </c>
      <c r="E878" s="246" t="s">
        <v>1</v>
      </c>
      <c r="F878" s="247" t="s">
        <v>7161</v>
      </c>
      <c r="G878" s="244"/>
      <c r="H878" s="248">
        <v>215.952</v>
      </c>
      <c r="I878" s="249"/>
      <c r="J878" s="244"/>
      <c r="K878" s="244"/>
      <c r="L878" s="250"/>
      <c r="M878" s="251"/>
      <c r="N878" s="252"/>
      <c r="O878" s="252"/>
      <c r="P878" s="252"/>
      <c r="Q878" s="252"/>
      <c r="R878" s="252"/>
      <c r="S878" s="252"/>
      <c r="T878" s="25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54" t="s">
        <v>243</v>
      </c>
      <c r="AU878" s="254" t="s">
        <v>86</v>
      </c>
      <c r="AV878" s="13" t="s">
        <v>86</v>
      </c>
      <c r="AW878" s="13" t="s">
        <v>32</v>
      </c>
      <c r="AX878" s="13" t="s">
        <v>77</v>
      </c>
      <c r="AY878" s="254" t="s">
        <v>235</v>
      </c>
    </row>
    <row r="879" s="13" customFormat="1">
      <c r="A879" s="13"/>
      <c r="B879" s="243"/>
      <c r="C879" s="244"/>
      <c r="D879" s="245" t="s">
        <v>243</v>
      </c>
      <c r="E879" s="246" t="s">
        <v>1</v>
      </c>
      <c r="F879" s="247" t="s">
        <v>7162</v>
      </c>
      <c r="G879" s="244"/>
      <c r="H879" s="248">
        <v>106.26000000000001</v>
      </c>
      <c r="I879" s="249"/>
      <c r="J879" s="244"/>
      <c r="K879" s="244"/>
      <c r="L879" s="250"/>
      <c r="M879" s="251"/>
      <c r="N879" s="252"/>
      <c r="O879" s="252"/>
      <c r="P879" s="252"/>
      <c r="Q879" s="252"/>
      <c r="R879" s="252"/>
      <c r="S879" s="252"/>
      <c r="T879" s="25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4" t="s">
        <v>243</v>
      </c>
      <c r="AU879" s="254" t="s">
        <v>86</v>
      </c>
      <c r="AV879" s="13" t="s">
        <v>86</v>
      </c>
      <c r="AW879" s="13" t="s">
        <v>32</v>
      </c>
      <c r="AX879" s="13" t="s">
        <v>77</v>
      </c>
      <c r="AY879" s="254" t="s">
        <v>235</v>
      </c>
    </row>
    <row r="880" s="13" customFormat="1">
      <c r="A880" s="13"/>
      <c r="B880" s="243"/>
      <c r="C880" s="244"/>
      <c r="D880" s="245" t="s">
        <v>243</v>
      </c>
      <c r="E880" s="246" t="s">
        <v>1</v>
      </c>
      <c r="F880" s="247" t="s">
        <v>7163</v>
      </c>
      <c r="G880" s="244"/>
      <c r="H880" s="248">
        <v>4.7999999999999998</v>
      </c>
      <c r="I880" s="249"/>
      <c r="J880" s="244"/>
      <c r="K880" s="244"/>
      <c r="L880" s="250"/>
      <c r="M880" s="251"/>
      <c r="N880" s="252"/>
      <c r="O880" s="252"/>
      <c r="P880" s="252"/>
      <c r="Q880" s="252"/>
      <c r="R880" s="252"/>
      <c r="S880" s="252"/>
      <c r="T880" s="25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4" t="s">
        <v>243</v>
      </c>
      <c r="AU880" s="254" t="s">
        <v>86</v>
      </c>
      <c r="AV880" s="13" t="s">
        <v>86</v>
      </c>
      <c r="AW880" s="13" t="s">
        <v>32</v>
      </c>
      <c r="AX880" s="13" t="s">
        <v>77</v>
      </c>
      <c r="AY880" s="254" t="s">
        <v>235</v>
      </c>
    </row>
    <row r="881" s="13" customFormat="1">
      <c r="A881" s="13"/>
      <c r="B881" s="243"/>
      <c r="C881" s="244"/>
      <c r="D881" s="245" t="s">
        <v>243</v>
      </c>
      <c r="E881" s="246" t="s">
        <v>1</v>
      </c>
      <c r="F881" s="247" t="s">
        <v>7164</v>
      </c>
      <c r="G881" s="244"/>
      <c r="H881" s="248">
        <v>0.44500000000000001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243</v>
      </c>
      <c r="AU881" s="254" t="s">
        <v>86</v>
      </c>
      <c r="AV881" s="13" t="s">
        <v>86</v>
      </c>
      <c r="AW881" s="13" t="s">
        <v>32</v>
      </c>
      <c r="AX881" s="13" t="s">
        <v>77</v>
      </c>
      <c r="AY881" s="254" t="s">
        <v>235</v>
      </c>
    </row>
    <row r="882" s="13" customFormat="1">
      <c r="A882" s="13"/>
      <c r="B882" s="243"/>
      <c r="C882" s="244"/>
      <c r="D882" s="245" t="s">
        <v>243</v>
      </c>
      <c r="E882" s="246" t="s">
        <v>1</v>
      </c>
      <c r="F882" s="247" t="s">
        <v>7165</v>
      </c>
      <c r="G882" s="244"/>
      <c r="H882" s="248">
        <v>1088.8019999999999</v>
      </c>
      <c r="I882" s="249"/>
      <c r="J882" s="244"/>
      <c r="K882" s="244"/>
      <c r="L882" s="250"/>
      <c r="M882" s="251"/>
      <c r="N882" s="252"/>
      <c r="O882" s="252"/>
      <c r="P882" s="252"/>
      <c r="Q882" s="252"/>
      <c r="R882" s="252"/>
      <c r="S882" s="252"/>
      <c r="T882" s="25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4" t="s">
        <v>243</v>
      </c>
      <c r="AU882" s="254" t="s">
        <v>86</v>
      </c>
      <c r="AV882" s="13" t="s">
        <v>86</v>
      </c>
      <c r="AW882" s="13" t="s">
        <v>32</v>
      </c>
      <c r="AX882" s="13" t="s">
        <v>77</v>
      </c>
      <c r="AY882" s="254" t="s">
        <v>235</v>
      </c>
    </row>
    <row r="883" s="13" customFormat="1">
      <c r="A883" s="13"/>
      <c r="B883" s="243"/>
      <c r="C883" s="244"/>
      <c r="D883" s="245" t="s">
        <v>243</v>
      </c>
      <c r="E883" s="246" t="s">
        <v>1</v>
      </c>
      <c r="F883" s="247" t="s">
        <v>7166</v>
      </c>
      <c r="G883" s="244"/>
      <c r="H883" s="248">
        <v>2.391</v>
      </c>
      <c r="I883" s="249"/>
      <c r="J883" s="244"/>
      <c r="K883" s="244"/>
      <c r="L883" s="250"/>
      <c r="M883" s="251"/>
      <c r="N883" s="252"/>
      <c r="O883" s="252"/>
      <c r="P883" s="252"/>
      <c r="Q883" s="252"/>
      <c r="R883" s="252"/>
      <c r="S883" s="252"/>
      <c r="T883" s="25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4" t="s">
        <v>243</v>
      </c>
      <c r="AU883" s="254" t="s">
        <v>86</v>
      </c>
      <c r="AV883" s="13" t="s">
        <v>86</v>
      </c>
      <c r="AW883" s="13" t="s">
        <v>32</v>
      </c>
      <c r="AX883" s="13" t="s">
        <v>77</v>
      </c>
      <c r="AY883" s="254" t="s">
        <v>235</v>
      </c>
    </row>
    <row r="884" s="14" customFormat="1">
      <c r="A884" s="14"/>
      <c r="B884" s="255"/>
      <c r="C884" s="256"/>
      <c r="D884" s="245" t="s">
        <v>243</v>
      </c>
      <c r="E884" s="257" t="s">
        <v>6434</v>
      </c>
      <c r="F884" s="258" t="s">
        <v>245</v>
      </c>
      <c r="G884" s="256"/>
      <c r="H884" s="259">
        <v>1418.6500000000001</v>
      </c>
      <c r="I884" s="260"/>
      <c r="J884" s="256"/>
      <c r="K884" s="256"/>
      <c r="L884" s="261"/>
      <c r="M884" s="262"/>
      <c r="N884" s="263"/>
      <c r="O884" s="263"/>
      <c r="P884" s="263"/>
      <c r="Q884" s="263"/>
      <c r="R884" s="263"/>
      <c r="S884" s="263"/>
      <c r="T884" s="26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65" t="s">
        <v>243</v>
      </c>
      <c r="AU884" s="265" t="s">
        <v>86</v>
      </c>
      <c r="AV884" s="14" t="s">
        <v>241</v>
      </c>
      <c r="AW884" s="14" t="s">
        <v>32</v>
      </c>
      <c r="AX884" s="14" t="s">
        <v>84</v>
      </c>
      <c r="AY884" s="265" t="s">
        <v>235</v>
      </c>
    </row>
    <row r="885" s="12" customFormat="1" ht="22.8" customHeight="1">
      <c r="A885" s="12"/>
      <c r="B885" s="213"/>
      <c r="C885" s="214"/>
      <c r="D885" s="215" t="s">
        <v>76</v>
      </c>
      <c r="E885" s="227" t="s">
        <v>1871</v>
      </c>
      <c r="F885" s="227" t="s">
        <v>1872</v>
      </c>
      <c r="G885" s="214"/>
      <c r="H885" s="214"/>
      <c r="I885" s="217"/>
      <c r="J885" s="228">
        <f>BK885</f>
        <v>0</v>
      </c>
      <c r="K885" s="214"/>
      <c r="L885" s="219"/>
      <c r="M885" s="220"/>
      <c r="N885" s="221"/>
      <c r="O885" s="221"/>
      <c r="P885" s="222">
        <f>SUM(P886:P913)</f>
        <v>0</v>
      </c>
      <c r="Q885" s="221"/>
      <c r="R885" s="222">
        <f>SUM(R886:R913)</f>
        <v>0.54479079999999991</v>
      </c>
      <c r="S885" s="221"/>
      <c r="T885" s="223">
        <f>SUM(T886:T913)</f>
        <v>0</v>
      </c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R885" s="224" t="s">
        <v>86</v>
      </c>
      <c r="AT885" s="225" t="s">
        <v>76</v>
      </c>
      <c r="AU885" s="225" t="s">
        <v>84</v>
      </c>
      <c r="AY885" s="224" t="s">
        <v>235</v>
      </c>
      <c r="BK885" s="226">
        <f>SUM(BK886:BK913)</f>
        <v>0</v>
      </c>
    </row>
    <row r="886" s="2" customFormat="1" ht="24.15" customHeight="1">
      <c r="A886" s="39"/>
      <c r="B886" s="40"/>
      <c r="C886" s="229" t="s">
        <v>1699</v>
      </c>
      <c r="D886" s="229" t="s">
        <v>237</v>
      </c>
      <c r="E886" s="230" t="s">
        <v>1874</v>
      </c>
      <c r="F886" s="231" t="s">
        <v>1875</v>
      </c>
      <c r="G886" s="232" t="s">
        <v>166</v>
      </c>
      <c r="H886" s="233">
        <v>1097.0740000000001</v>
      </c>
      <c r="I886" s="234"/>
      <c r="J886" s="235">
        <f>ROUND(I886*H886,2)</f>
        <v>0</v>
      </c>
      <c r="K886" s="236"/>
      <c r="L886" s="45"/>
      <c r="M886" s="237" t="s">
        <v>1</v>
      </c>
      <c r="N886" s="238" t="s">
        <v>42</v>
      </c>
      <c r="O886" s="92"/>
      <c r="P886" s="239">
        <f>O886*H886</f>
        <v>0</v>
      </c>
      <c r="Q886" s="239">
        <v>0</v>
      </c>
      <c r="R886" s="239">
        <f>Q886*H886</f>
        <v>0</v>
      </c>
      <c r="S886" s="239">
        <v>0</v>
      </c>
      <c r="T886" s="240">
        <f>S886*H886</f>
        <v>0</v>
      </c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R886" s="241" t="s">
        <v>325</v>
      </c>
      <c r="AT886" s="241" t="s">
        <v>237</v>
      </c>
      <c r="AU886" s="241" t="s">
        <v>86</v>
      </c>
      <c r="AY886" s="18" t="s">
        <v>235</v>
      </c>
      <c r="BE886" s="242">
        <f>IF(N886="základní",J886,0)</f>
        <v>0</v>
      </c>
      <c r="BF886" s="242">
        <f>IF(N886="snížená",J886,0)</f>
        <v>0</v>
      </c>
      <c r="BG886" s="242">
        <f>IF(N886="zákl. přenesená",J886,0)</f>
        <v>0</v>
      </c>
      <c r="BH886" s="242">
        <f>IF(N886="sníž. přenesená",J886,0)</f>
        <v>0</v>
      </c>
      <c r="BI886" s="242">
        <f>IF(N886="nulová",J886,0)</f>
        <v>0</v>
      </c>
      <c r="BJ886" s="18" t="s">
        <v>84</v>
      </c>
      <c r="BK886" s="242">
        <f>ROUND(I886*H886,2)</f>
        <v>0</v>
      </c>
      <c r="BL886" s="18" t="s">
        <v>325</v>
      </c>
      <c r="BM886" s="241" t="s">
        <v>7167</v>
      </c>
    </row>
    <row r="887" s="15" customFormat="1">
      <c r="A887" s="15"/>
      <c r="B887" s="266"/>
      <c r="C887" s="267"/>
      <c r="D887" s="245" t="s">
        <v>243</v>
      </c>
      <c r="E887" s="268" t="s">
        <v>1</v>
      </c>
      <c r="F887" s="269" t="s">
        <v>788</v>
      </c>
      <c r="G887" s="267"/>
      <c r="H887" s="268" t="s">
        <v>1</v>
      </c>
      <c r="I887" s="270"/>
      <c r="J887" s="267"/>
      <c r="K887" s="267"/>
      <c r="L887" s="271"/>
      <c r="M887" s="272"/>
      <c r="N887" s="273"/>
      <c r="O887" s="273"/>
      <c r="P887" s="273"/>
      <c r="Q887" s="273"/>
      <c r="R887" s="273"/>
      <c r="S887" s="273"/>
      <c r="T887" s="274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75" t="s">
        <v>243</v>
      </c>
      <c r="AU887" s="275" t="s">
        <v>86</v>
      </c>
      <c r="AV887" s="15" t="s">
        <v>84</v>
      </c>
      <c r="AW887" s="15" t="s">
        <v>32</v>
      </c>
      <c r="AX887" s="15" t="s">
        <v>77</v>
      </c>
      <c r="AY887" s="275" t="s">
        <v>235</v>
      </c>
    </row>
    <row r="888" s="13" customFormat="1">
      <c r="A888" s="13"/>
      <c r="B888" s="243"/>
      <c r="C888" s="244"/>
      <c r="D888" s="245" t="s">
        <v>243</v>
      </c>
      <c r="E888" s="246" t="s">
        <v>1</v>
      </c>
      <c r="F888" s="247" t="s">
        <v>7168</v>
      </c>
      <c r="G888" s="244"/>
      <c r="H888" s="248">
        <v>179.62000000000001</v>
      </c>
      <c r="I888" s="249"/>
      <c r="J888" s="244"/>
      <c r="K888" s="244"/>
      <c r="L888" s="250"/>
      <c r="M888" s="251"/>
      <c r="N888" s="252"/>
      <c r="O888" s="252"/>
      <c r="P888" s="252"/>
      <c r="Q888" s="252"/>
      <c r="R888" s="252"/>
      <c r="S888" s="252"/>
      <c r="T888" s="25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4" t="s">
        <v>243</v>
      </c>
      <c r="AU888" s="254" t="s">
        <v>86</v>
      </c>
      <c r="AV888" s="13" t="s">
        <v>86</v>
      </c>
      <c r="AW888" s="13" t="s">
        <v>32</v>
      </c>
      <c r="AX888" s="13" t="s">
        <v>77</v>
      </c>
      <c r="AY888" s="254" t="s">
        <v>235</v>
      </c>
    </row>
    <row r="889" s="13" customFormat="1">
      <c r="A889" s="13"/>
      <c r="B889" s="243"/>
      <c r="C889" s="244"/>
      <c r="D889" s="245" t="s">
        <v>243</v>
      </c>
      <c r="E889" s="246" t="s">
        <v>1</v>
      </c>
      <c r="F889" s="247" t="s">
        <v>7169</v>
      </c>
      <c r="G889" s="244"/>
      <c r="H889" s="248">
        <v>15.6</v>
      </c>
      <c r="I889" s="249"/>
      <c r="J889" s="244"/>
      <c r="K889" s="244"/>
      <c r="L889" s="250"/>
      <c r="M889" s="251"/>
      <c r="N889" s="252"/>
      <c r="O889" s="252"/>
      <c r="P889" s="252"/>
      <c r="Q889" s="252"/>
      <c r="R889" s="252"/>
      <c r="S889" s="252"/>
      <c r="T889" s="25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4" t="s">
        <v>243</v>
      </c>
      <c r="AU889" s="254" t="s">
        <v>86</v>
      </c>
      <c r="AV889" s="13" t="s">
        <v>86</v>
      </c>
      <c r="AW889" s="13" t="s">
        <v>32</v>
      </c>
      <c r="AX889" s="13" t="s">
        <v>77</v>
      </c>
      <c r="AY889" s="254" t="s">
        <v>235</v>
      </c>
    </row>
    <row r="890" s="13" customFormat="1">
      <c r="A890" s="13"/>
      <c r="B890" s="243"/>
      <c r="C890" s="244"/>
      <c r="D890" s="245" t="s">
        <v>243</v>
      </c>
      <c r="E890" s="246" t="s">
        <v>1</v>
      </c>
      <c r="F890" s="247" t="s">
        <v>7170</v>
      </c>
      <c r="G890" s="244"/>
      <c r="H890" s="248">
        <v>245.52500000000001</v>
      </c>
      <c r="I890" s="249"/>
      <c r="J890" s="244"/>
      <c r="K890" s="244"/>
      <c r="L890" s="250"/>
      <c r="M890" s="251"/>
      <c r="N890" s="252"/>
      <c r="O890" s="252"/>
      <c r="P890" s="252"/>
      <c r="Q890" s="252"/>
      <c r="R890" s="252"/>
      <c r="S890" s="252"/>
      <c r="T890" s="25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4" t="s">
        <v>243</v>
      </c>
      <c r="AU890" s="254" t="s">
        <v>86</v>
      </c>
      <c r="AV890" s="13" t="s">
        <v>86</v>
      </c>
      <c r="AW890" s="13" t="s">
        <v>32</v>
      </c>
      <c r="AX890" s="13" t="s">
        <v>77</v>
      </c>
      <c r="AY890" s="254" t="s">
        <v>235</v>
      </c>
    </row>
    <row r="891" s="13" customFormat="1">
      <c r="A891" s="13"/>
      <c r="B891" s="243"/>
      <c r="C891" s="244"/>
      <c r="D891" s="245" t="s">
        <v>243</v>
      </c>
      <c r="E891" s="246" t="s">
        <v>1</v>
      </c>
      <c r="F891" s="247" t="s">
        <v>7171</v>
      </c>
      <c r="G891" s="244"/>
      <c r="H891" s="248">
        <v>50.280000000000001</v>
      </c>
      <c r="I891" s="249"/>
      <c r="J891" s="244"/>
      <c r="K891" s="244"/>
      <c r="L891" s="250"/>
      <c r="M891" s="251"/>
      <c r="N891" s="252"/>
      <c r="O891" s="252"/>
      <c r="P891" s="252"/>
      <c r="Q891" s="252"/>
      <c r="R891" s="252"/>
      <c r="S891" s="252"/>
      <c r="T891" s="25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4" t="s">
        <v>243</v>
      </c>
      <c r="AU891" s="254" t="s">
        <v>86</v>
      </c>
      <c r="AV891" s="13" t="s">
        <v>86</v>
      </c>
      <c r="AW891" s="13" t="s">
        <v>32</v>
      </c>
      <c r="AX891" s="13" t="s">
        <v>77</v>
      </c>
      <c r="AY891" s="254" t="s">
        <v>235</v>
      </c>
    </row>
    <row r="892" s="13" customFormat="1">
      <c r="A892" s="13"/>
      <c r="B892" s="243"/>
      <c r="C892" s="244"/>
      <c r="D892" s="245" t="s">
        <v>243</v>
      </c>
      <c r="E892" s="246" t="s">
        <v>1</v>
      </c>
      <c r="F892" s="247" t="s">
        <v>7172</v>
      </c>
      <c r="G892" s="244"/>
      <c r="H892" s="248">
        <v>606.04899999999998</v>
      </c>
      <c r="I892" s="249"/>
      <c r="J892" s="244"/>
      <c r="K892" s="244"/>
      <c r="L892" s="250"/>
      <c r="M892" s="251"/>
      <c r="N892" s="252"/>
      <c r="O892" s="252"/>
      <c r="P892" s="252"/>
      <c r="Q892" s="252"/>
      <c r="R892" s="252"/>
      <c r="S892" s="252"/>
      <c r="T892" s="25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4" t="s">
        <v>243</v>
      </c>
      <c r="AU892" s="254" t="s">
        <v>86</v>
      </c>
      <c r="AV892" s="13" t="s">
        <v>86</v>
      </c>
      <c r="AW892" s="13" t="s">
        <v>32</v>
      </c>
      <c r="AX892" s="13" t="s">
        <v>77</v>
      </c>
      <c r="AY892" s="254" t="s">
        <v>235</v>
      </c>
    </row>
    <row r="893" s="14" customFormat="1">
      <c r="A893" s="14"/>
      <c r="B893" s="255"/>
      <c r="C893" s="256"/>
      <c r="D893" s="245" t="s">
        <v>243</v>
      </c>
      <c r="E893" s="257" t="s">
        <v>1</v>
      </c>
      <c r="F893" s="258" t="s">
        <v>245</v>
      </c>
      <c r="G893" s="256"/>
      <c r="H893" s="259">
        <v>1097.0740000000001</v>
      </c>
      <c r="I893" s="260"/>
      <c r="J893" s="256"/>
      <c r="K893" s="256"/>
      <c r="L893" s="261"/>
      <c r="M893" s="262"/>
      <c r="N893" s="263"/>
      <c r="O893" s="263"/>
      <c r="P893" s="263"/>
      <c r="Q893" s="263"/>
      <c r="R893" s="263"/>
      <c r="S893" s="263"/>
      <c r="T893" s="26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65" t="s">
        <v>243</v>
      </c>
      <c r="AU893" s="265" t="s">
        <v>86</v>
      </c>
      <c r="AV893" s="14" t="s">
        <v>241</v>
      </c>
      <c r="AW893" s="14" t="s">
        <v>32</v>
      </c>
      <c r="AX893" s="14" t="s">
        <v>84</v>
      </c>
      <c r="AY893" s="265" t="s">
        <v>235</v>
      </c>
    </row>
    <row r="894" s="2" customFormat="1" ht="24.15" customHeight="1">
      <c r="A894" s="39"/>
      <c r="B894" s="40"/>
      <c r="C894" s="229" t="s">
        <v>1705</v>
      </c>
      <c r="D894" s="229" t="s">
        <v>237</v>
      </c>
      <c r="E894" s="230" t="s">
        <v>2146</v>
      </c>
      <c r="F894" s="231" t="s">
        <v>2147</v>
      </c>
      <c r="G894" s="232" t="s">
        <v>166</v>
      </c>
      <c r="H894" s="233">
        <v>1093.174</v>
      </c>
      <c r="I894" s="234"/>
      <c r="J894" s="235">
        <f>ROUND(I894*H894,2)</f>
        <v>0</v>
      </c>
      <c r="K894" s="236"/>
      <c r="L894" s="45"/>
      <c r="M894" s="237" t="s">
        <v>1</v>
      </c>
      <c r="N894" s="238" t="s">
        <v>42</v>
      </c>
      <c r="O894" s="92"/>
      <c r="P894" s="239">
        <f>O894*H894</f>
        <v>0</v>
      </c>
      <c r="Q894" s="239">
        <v>0.00021000000000000001</v>
      </c>
      <c r="R894" s="239">
        <f>Q894*H894</f>
        <v>0.22956654000000001</v>
      </c>
      <c r="S894" s="239">
        <v>0</v>
      </c>
      <c r="T894" s="240">
        <f>S894*H894</f>
        <v>0</v>
      </c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R894" s="241" t="s">
        <v>325</v>
      </c>
      <c r="AT894" s="241" t="s">
        <v>237</v>
      </c>
      <c r="AU894" s="241" t="s">
        <v>86</v>
      </c>
      <c r="AY894" s="18" t="s">
        <v>235</v>
      </c>
      <c r="BE894" s="242">
        <f>IF(N894="základní",J894,0)</f>
        <v>0</v>
      </c>
      <c r="BF894" s="242">
        <f>IF(N894="snížená",J894,0)</f>
        <v>0</v>
      </c>
      <c r="BG894" s="242">
        <f>IF(N894="zákl. přenesená",J894,0)</f>
        <v>0</v>
      </c>
      <c r="BH894" s="242">
        <f>IF(N894="sníž. přenesená",J894,0)</f>
        <v>0</v>
      </c>
      <c r="BI894" s="242">
        <f>IF(N894="nulová",J894,0)</f>
        <v>0</v>
      </c>
      <c r="BJ894" s="18" t="s">
        <v>84</v>
      </c>
      <c r="BK894" s="242">
        <f>ROUND(I894*H894,2)</f>
        <v>0</v>
      </c>
      <c r="BL894" s="18" t="s">
        <v>325</v>
      </c>
      <c r="BM894" s="241" t="s">
        <v>7173</v>
      </c>
    </row>
    <row r="895" s="15" customFormat="1">
      <c r="A895" s="15"/>
      <c r="B895" s="266"/>
      <c r="C895" s="267"/>
      <c r="D895" s="245" t="s">
        <v>243</v>
      </c>
      <c r="E895" s="268" t="s">
        <v>1</v>
      </c>
      <c r="F895" s="269" t="s">
        <v>788</v>
      </c>
      <c r="G895" s="267"/>
      <c r="H895" s="268" t="s">
        <v>1</v>
      </c>
      <c r="I895" s="270"/>
      <c r="J895" s="267"/>
      <c r="K895" s="267"/>
      <c r="L895" s="271"/>
      <c r="M895" s="272"/>
      <c r="N895" s="273"/>
      <c r="O895" s="273"/>
      <c r="P895" s="273"/>
      <c r="Q895" s="273"/>
      <c r="R895" s="273"/>
      <c r="S895" s="273"/>
      <c r="T895" s="274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75" t="s">
        <v>243</v>
      </c>
      <c r="AU895" s="275" t="s">
        <v>86</v>
      </c>
      <c r="AV895" s="15" t="s">
        <v>84</v>
      </c>
      <c r="AW895" s="15" t="s">
        <v>32</v>
      </c>
      <c r="AX895" s="15" t="s">
        <v>77</v>
      </c>
      <c r="AY895" s="275" t="s">
        <v>235</v>
      </c>
    </row>
    <row r="896" s="13" customFormat="1">
      <c r="A896" s="13"/>
      <c r="B896" s="243"/>
      <c r="C896" s="244"/>
      <c r="D896" s="245" t="s">
        <v>243</v>
      </c>
      <c r="E896" s="246" t="s">
        <v>1</v>
      </c>
      <c r="F896" s="247" t="s">
        <v>7168</v>
      </c>
      <c r="G896" s="244"/>
      <c r="H896" s="248">
        <v>179.62000000000001</v>
      </c>
      <c r="I896" s="249"/>
      <c r="J896" s="244"/>
      <c r="K896" s="244"/>
      <c r="L896" s="250"/>
      <c r="M896" s="251"/>
      <c r="N896" s="252"/>
      <c r="O896" s="252"/>
      <c r="P896" s="252"/>
      <c r="Q896" s="252"/>
      <c r="R896" s="252"/>
      <c r="S896" s="252"/>
      <c r="T896" s="25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4" t="s">
        <v>243</v>
      </c>
      <c r="AU896" s="254" t="s">
        <v>86</v>
      </c>
      <c r="AV896" s="13" t="s">
        <v>86</v>
      </c>
      <c r="AW896" s="13" t="s">
        <v>32</v>
      </c>
      <c r="AX896" s="13" t="s">
        <v>77</v>
      </c>
      <c r="AY896" s="254" t="s">
        <v>235</v>
      </c>
    </row>
    <row r="897" s="13" customFormat="1">
      <c r="A897" s="13"/>
      <c r="B897" s="243"/>
      <c r="C897" s="244"/>
      <c r="D897" s="245" t="s">
        <v>243</v>
      </c>
      <c r="E897" s="246" t="s">
        <v>1</v>
      </c>
      <c r="F897" s="247" t="s">
        <v>7174</v>
      </c>
      <c r="G897" s="244"/>
      <c r="H897" s="248">
        <v>11.699999999999999</v>
      </c>
      <c r="I897" s="249"/>
      <c r="J897" s="244"/>
      <c r="K897" s="244"/>
      <c r="L897" s="250"/>
      <c r="M897" s="251"/>
      <c r="N897" s="252"/>
      <c r="O897" s="252"/>
      <c r="P897" s="252"/>
      <c r="Q897" s="252"/>
      <c r="R897" s="252"/>
      <c r="S897" s="252"/>
      <c r="T897" s="25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4" t="s">
        <v>243</v>
      </c>
      <c r="AU897" s="254" t="s">
        <v>86</v>
      </c>
      <c r="AV897" s="13" t="s">
        <v>86</v>
      </c>
      <c r="AW897" s="13" t="s">
        <v>32</v>
      </c>
      <c r="AX897" s="13" t="s">
        <v>77</v>
      </c>
      <c r="AY897" s="254" t="s">
        <v>235</v>
      </c>
    </row>
    <row r="898" s="13" customFormat="1">
      <c r="A898" s="13"/>
      <c r="B898" s="243"/>
      <c r="C898" s="244"/>
      <c r="D898" s="245" t="s">
        <v>243</v>
      </c>
      <c r="E898" s="246" t="s">
        <v>1</v>
      </c>
      <c r="F898" s="247" t="s">
        <v>7170</v>
      </c>
      <c r="G898" s="244"/>
      <c r="H898" s="248">
        <v>245.52500000000001</v>
      </c>
      <c r="I898" s="249"/>
      <c r="J898" s="244"/>
      <c r="K898" s="244"/>
      <c r="L898" s="250"/>
      <c r="M898" s="251"/>
      <c r="N898" s="252"/>
      <c r="O898" s="252"/>
      <c r="P898" s="252"/>
      <c r="Q898" s="252"/>
      <c r="R898" s="252"/>
      <c r="S898" s="252"/>
      <c r="T898" s="25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4" t="s">
        <v>243</v>
      </c>
      <c r="AU898" s="254" t="s">
        <v>86</v>
      </c>
      <c r="AV898" s="13" t="s">
        <v>86</v>
      </c>
      <c r="AW898" s="13" t="s">
        <v>32</v>
      </c>
      <c r="AX898" s="13" t="s">
        <v>77</v>
      </c>
      <c r="AY898" s="254" t="s">
        <v>235</v>
      </c>
    </row>
    <row r="899" s="13" customFormat="1">
      <c r="A899" s="13"/>
      <c r="B899" s="243"/>
      <c r="C899" s="244"/>
      <c r="D899" s="245" t="s">
        <v>243</v>
      </c>
      <c r="E899" s="246" t="s">
        <v>1</v>
      </c>
      <c r="F899" s="247" t="s">
        <v>7171</v>
      </c>
      <c r="G899" s="244"/>
      <c r="H899" s="248">
        <v>50.280000000000001</v>
      </c>
      <c r="I899" s="249"/>
      <c r="J899" s="244"/>
      <c r="K899" s="244"/>
      <c r="L899" s="250"/>
      <c r="M899" s="251"/>
      <c r="N899" s="252"/>
      <c r="O899" s="252"/>
      <c r="P899" s="252"/>
      <c r="Q899" s="252"/>
      <c r="R899" s="252"/>
      <c r="S899" s="252"/>
      <c r="T899" s="25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4" t="s">
        <v>243</v>
      </c>
      <c r="AU899" s="254" t="s">
        <v>86</v>
      </c>
      <c r="AV899" s="13" t="s">
        <v>86</v>
      </c>
      <c r="AW899" s="13" t="s">
        <v>32</v>
      </c>
      <c r="AX899" s="13" t="s">
        <v>77</v>
      </c>
      <c r="AY899" s="254" t="s">
        <v>235</v>
      </c>
    </row>
    <row r="900" s="13" customFormat="1">
      <c r="A900" s="13"/>
      <c r="B900" s="243"/>
      <c r="C900" s="244"/>
      <c r="D900" s="245" t="s">
        <v>243</v>
      </c>
      <c r="E900" s="246" t="s">
        <v>1</v>
      </c>
      <c r="F900" s="247" t="s">
        <v>7172</v>
      </c>
      <c r="G900" s="244"/>
      <c r="H900" s="248">
        <v>606.04899999999998</v>
      </c>
      <c r="I900" s="249"/>
      <c r="J900" s="244"/>
      <c r="K900" s="244"/>
      <c r="L900" s="250"/>
      <c r="M900" s="251"/>
      <c r="N900" s="252"/>
      <c r="O900" s="252"/>
      <c r="P900" s="252"/>
      <c r="Q900" s="252"/>
      <c r="R900" s="252"/>
      <c r="S900" s="252"/>
      <c r="T900" s="25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4" t="s">
        <v>243</v>
      </c>
      <c r="AU900" s="254" t="s">
        <v>86</v>
      </c>
      <c r="AV900" s="13" t="s">
        <v>86</v>
      </c>
      <c r="AW900" s="13" t="s">
        <v>32</v>
      </c>
      <c r="AX900" s="13" t="s">
        <v>77</v>
      </c>
      <c r="AY900" s="254" t="s">
        <v>235</v>
      </c>
    </row>
    <row r="901" s="14" customFormat="1">
      <c r="A901" s="14"/>
      <c r="B901" s="255"/>
      <c r="C901" s="256"/>
      <c r="D901" s="245" t="s">
        <v>243</v>
      </c>
      <c r="E901" s="257" t="s">
        <v>1</v>
      </c>
      <c r="F901" s="258" t="s">
        <v>245</v>
      </c>
      <c r="G901" s="256"/>
      <c r="H901" s="259">
        <v>1093.174</v>
      </c>
      <c r="I901" s="260"/>
      <c r="J901" s="256"/>
      <c r="K901" s="256"/>
      <c r="L901" s="261"/>
      <c r="M901" s="262"/>
      <c r="N901" s="263"/>
      <c r="O901" s="263"/>
      <c r="P901" s="263"/>
      <c r="Q901" s="263"/>
      <c r="R901" s="263"/>
      <c r="S901" s="263"/>
      <c r="T901" s="26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65" t="s">
        <v>243</v>
      </c>
      <c r="AU901" s="265" t="s">
        <v>86</v>
      </c>
      <c r="AV901" s="14" t="s">
        <v>241</v>
      </c>
      <c r="AW901" s="14" t="s">
        <v>32</v>
      </c>
      <c r="AX901" s="14" t="s">
        <v>84</v>
      </c>
      <c r="AY901" s="265" t="s">
        <v>235</v>
      </c>
    </row>
    <row r="902" s="2" customFormat="1" ht="33" customHeight="1">
      <c r="A902" s="39"/>
      <c r="B902" s="40"/>
      <c r="C902" s="229" t="s">
        <v>1709</v>
      </c>
      <c r="D902" s="229" t="s">
        <v>237</v>
      </c>
      <c r="E902" s="230" t="s">
        <v>7175</v>
      </c>
      <c r="F902" s="231" t="s">
        <v>7176</v>
      </c>
      <c r="G902" s="232" t="s">
        <v>166</v>
      </c>
      <c r="H902" s="233">
        <v>11.699999999999999</v>
      </c>
      <c r="I902" s="234"/>
      <c r="J902" s="235">
        <f>ROUND(I902*H902,2)</f>
        <v>0</v>
      </c>
      <c r="K902" s="236"/>
      <c r="L902" s="45"/>
      <c r="M902" s="237" t="s">
        <v>1</v>
      </c>
      <c r="N902" s="238" t="s">
        <v>42</v>
      </c>
      <c r="O902" s="92"/>
      <c r="P902" s="239">
        <f>O902*H902</f>
        <v>0</v>
      </c>
      <c r="Q902" s="239">
        <v>0.00029</v>
      </c>
      <c r="R902" s="239">
        <f>Q902*H902</f>
        <v>0.0033929999999999997</v>
      </c>
      <c r="S902" s="239">
        <v>0</v>
      </c>
      <c r="T902" s="240">
        <f>S902*H902</f>
        <v>0</v>
      </c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R902" s="241" t="s">
        <v>325</v>
      </c>
      <c r="AT902" s="241" t="s">
        <v>237</v>
      </c>
      <c r="AU902" s="241" t="s">
        <v>86</v>
      </c>
      <c r="AY902" s="18" t="s">
        <v>235</v>
      </c>
      <c r="BE902" s="242">
        <f>IF(N902="základní",J902,0)</f>
        <v>0</v>
      </c>
      <c r="BF902" s="242">
        <f>IF(N902="snížená",J902,0)</f>
        <v>0</v>
      </c>
      <c r="BG902" s="242">
        <f>IF(N902="zákl. přenesená",J902,0)</f>
        <v>0</v>
      </c>
      <c r="BH902" s="242">
        <f>IF(N902="sníž. přenesená",J902,0)</f>
        <v>0</v>
      </c>
      <c r="BI902" s="242">
        <f>IF(N902="nulová",J902,0)</f>
        <v>0</v>
      </c>
      <c r="BJ902" s="18" t="s">
        <v>84</v>
      </c>
      <c r="BK902" s="242">
        <f>ROUND(I902*H902,2)</f>
        <v>0</v>
      </c>
      <c r="BL902" s="18" t="s">
        <v>325</v>
      </c>
      <c r="BM902" s="241" t="s">
        <v>7177</v>
      </c>
    </row>
    <row r="903" s="13" customFormat="1">
      <c r="A903" s="13"/>
      <c r="B903" s="243"/>
      <c r="C903" s="244"/>
      <c r="D903" s="245" t="s">
        <v>243</v>
      </c>
      <c r="E903" s="246" t="s">
        <v>1</v>
      </c>
      <c r="F903" s="247" t="s">
        <v>7174</v>
      </c>
      <c r="G903" s="244"/>
      <c r="H903" s="248">
        <v>11.699999999999999</v>
      </c>
      <c r="I903" s="249"/>
      <c r="J903" s="244"/>
      <c r="K903" s="244"/>
      <c r="L903" s="250"/>
      <c r="M903" s="251"/>
      <c r="N903" s="252"/>
      <c r="O903" s="252"/>
      <c r="P903" s="252"/>
      <c r="Q903" s="252"/>
      <c r="R903" s="252"/>
      <c r="S903" s="252"/>
      <c r="T903" s="25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4" t="s">
        <v>243</v>
      </c>
      <c r="AU903" s="254" t="s">
        <v>86</v>
      </c>
      <c r="AV903" s="13" t="s">
        <v>86</v>
      </c>
      <c r="AW903" s="13" t="s">
        <v>32</v>
      </c>
      <c r="AX903" s="13" t="s">
        <v>84</v>
      </c>
      <c r="AY903" s="254" t="s">
        <v>235</v>
      </c>
    </row>
    <row r="904" s="2" customFormat="1" ht="24.15" customHeight="1">
      <c r="A904" s="39"/>
      <c r="B904" s="40"/>
      <c r="C904" s="229" t="s">
        <v>1713</v>
      </c>
      <c r="D904" s="229" t="s">
        <v>237</v>
      </c>
      <c r="E904" s="230" t="s">
        <v>7178</v>
      </c>
      <c r="F904" s="231" t="s">
        <v>7179</v>
      </c>
      <c r="G904" s="232" t="s">
        <v>166</v>
      </c>
      <c r="H904" s="233">
        <v>901.85400000000004</v>
      </c>
      <c r="I904" s="234"/>
      <c r="J904" s="235">
        <f>ROUND(I904*H904,2)</f>
        <v>0</v>
      </c>
      <c r="K904" s="236"/>
      <c r="L904" s="45"/>
      <c r="M904" s="237" t="s">
        <v>1</v>
      </c>
      <c r="N904" s="238" t="s">
        <v>42</v>
      </c>
      <c r="O904" s="92"/>
      <c r="P904" s="239">
        <f>O904*H904</f>
        <v>0</v>
      </c>
      <c r="Q904" s="239">
        <v>0.00029</v>
      </c>
      <c r="R904" s="239">
        <f>Q904*H904</f>
        <v>0.26153766000000001</v>
      </c>
      <c r="S904" s="239">
        <v>0</v>
      </c>
      <c r="T904" s="240">
        <f>S904*H904</f>
        <v>0</v>
      </c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R904" s="241" t="s">
        <v>325</v>
      </c>
      <c r="AT904" s="241" t="s">
        <v>237</v>
      </c>
      <c r="AU904" s="241" t="s">
        <v>86</v>
      </c>
      <c r="AY904" s="18" t="s">
        <v>235</v>
      </c>
      <c r="BE904" s="242">
        <f>IF(N904="základní",J904,0)</f>
        <v>0</v>
      </c>
      <c r="BF904" s="242">
        <f>IF(N904="snížená",J904,0)</f>
        <v>0</v>
      </c>
      <c r="BG904" s="242">
        <f>IF(N904="zákl. přenesená",J904,0)</f>
        <v>0</v>
      </c>
      <c r="BH904" s="242">
        <f>IF(N904="sníž. přenesená",J904,0)</f>
        <v>0</v>
      </c>
      <c r="BI904" s="242">
        <f>IF(N904="nulová",J904,0)</f>
        <v>0</v>
      </c>
      <c r="BJ904" s="18" t="s">
        <v>84</v>
      </c>
      <c r="BK904" s="242">
        <f>ROUND(I904*H904,2)</f>
        <v>0</v>
      </c>
      <c r="BL904" s="18" t="s">
        <v>325</v>
      </c>
      <c r="BM904" s="241" t="s">
        <v>7180</v>
      </c>
    </row>
    <row r="905" s="15" customFormat="1">
      <c r="A905" s="15"/>
      <c r="B905" s="266"/>
      <c r="C905" s="267"/>
      <c r="D905" s="245" t="s">
        <v>243</v>
      </c>
      <c r="E905" s="268" t="s">
        <v>1</v>
      </c>
      <c r="F905" s="269" t="s">
        <v>788</v>
      </c>
      <c r="G905" s="267"/>
      <c r="H905" s="268" t="s">
        <v>1</v>
      </c>
      <c r="I905" s="270"/>
      <c r="J905" s="267"/>
      <c r="K905" s="267"/>
      <c r="L905" s="271"/>
      <c r="M905" s="272"/>
      <c r="N905" s="273"/>
      <c r="O905" s="273"/>
      <c r="P905" s="273"/>
      <c r="Q905" s="273"/>
      <c r="R905" s="273"/>
      <c r="S905" s="273"/>
      <c r="T905" s="274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75" t="s">
        <v>243</v>
      </c>
      <c r="AU905" s="275" t="s">
        <v>86</v>
      </c>
      <c r="AV905" s="15" t="s">
        <v>84</v>
      </c>
      <c r="AW905" s="15" t="s">
        <v>32</v>
      </c>
      <c r="AX905" s="15" t="s">
        <v>77</v>
      </c>
      <c r="AY905" s="275" t="s">
        <v>235</v>
      </c>
    </row>
    <row r="906" s="13" customFormat="1">
      <c r="A906" s="13"/>
      <c r="B906" s="243"/>
      <c r="C906" s="244"/>
      <c r="D906" s="245" t="s">
        <v>243</v>
      </c>
      <c r="E906" s="246" t="s">
        <v>1</v>
      </c>
      <c r="F906" s="247" t="s">
        <v>7170</v>
      </c>
      <c r="G906" s="244"/>
      <c r="H906" s="248">
        <v>245.52500000000001</v>
      </c>
      <c r="I906" s="249"/>
      <c r="J906" s="244"/>
      <c r="K906" s="244"/>
      <c r="L906" s="250"/>
      <c r="M906" s="251"/>
      <c r="N906" s="252"/>
      <c r="O906" s="252"/>
      <c r="P906" s="252"/>
      <c r="Q906" s="252"/>
      <c r="R906" s="252"/>
      <c r="S906" s="252"/>
      <c r="T906" s="25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54" t="s">
        <v>243</v>
      </c>
      <c r="AU906" s="254" t="s">
        <v>86</v>
      </c>
      <c r="AV906" s="13" t="s">
        <v>86</v>
      </c>
      <c r="AW906" s="13" t="s">
        <v>32</v>
      </c>
      <c r="AX906" s="13" t="s">
        <v>77</v>
      </c>
      <c r="AY906" s="254" t="s">
        <v>235</v>
      </c>
    </row>
    <row r="907" s="13" customFormat="1">
      <c r="A907" s="13"/>
      <c r="B907" s="243"/>
      <c r="C907" s="244"/>
      <c r="D907" s="245" t="s">
        <v>243</v>
      </c>
      <c r="E907" s="246" t="s">
        <v>1</v>
      </c>
      <c r="F907" s="247" t="s">
        <v>7171</v>
      </c>
      <c r="G907" s="244"/>
      <c r="H907" s="248">
        <v>50.280000000000001</v>
      </c>
      <c r="I907" s="249"/>
      <c r="J907" s="244"/>
      <c r="K907" s="244"/>
      <c r="L907" s="250"/>
      <c r="M907" s="251"/>
      <c r="N907" s="252"/>
      <c r="O907" s="252"/>
      <c r="P907" s="252"/>
      <c r="Q907" s="252"/>
      <c r="R907" s="252"/>
      <c r="S907" s="252"/>
      <c r="T907" s="25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4" t="s">
        <v>243</v>
      </c>
      <c r="AU907" s="254" t="s">
        <v>86</v>
      </c>
      <c r="AV907" s="13" t="s">
        <v>86</v>
      </c>
      <c r="AW907" s="13" t="s">
        <v>32</v>
      </c>
      <c r="AX907" s="13" t="s">
        <v>77</v>
      </c>
      <c r="AY907" s="254" t="s">
        <v>235</v>
      </c>
    </row>
    <row r="908" s="13" customFormat="1">
      <c r="A908" s="13"/>
      <c r="B908" s="243"/>
      <c r="C908" s="244"/>
      <c r="D908" s="245" t="s">
        <v>243</v>
      </c>
      <c r="E908" s="246" t="s">
        <v>1</v>
      </c>
      <c r="F908" s="247" t="s">
        <v>7172</v>
      </c>
      <c r="G908" s="244"/>
      <c r="H908" s="248">
        <v>606.04899999999998</v>
      </c>
      <c r="I908" s="249"/>
      <c r="J908" s="244"/>
      <c r="K908" s="244"/>
      <c r="L908" s="250"/>
      <c r="M908" s="251"/>
      <c r="N908" s="252"/>
      <c r="O908" s="252"/>
      <c r="P908" s="252"/>
      <c r="Q908" s="252"/>
      <c r="R908" s="252"/>
      <c r="S908" s="252"/>
      <c r="T908" s="25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4" t="s">
        <v>243</v>
      </c>
      <c r="AU908" s="254" t="s">
        <v>86</v>
      </c>
      <c r="AV908" s="13" t="s">
        <v>86</v>
      </c>
      <c r="AW908" s="13" t="s">
        <v>32</v>
      </c>
      <c r="AX908" s="13" t="s">
        <v>77</v>
      </c>
      <c r="AY908" s="254" t="s">
        <v>235</v>
      </c>
    </row>
    <row r="909" s="14" customFormat="1">
      <c r="A909" s="14"/>
      <c r="B909" s="255"/>
      <c r="C909" s="256"/>
      <c r="D909" s="245" t="s">
        <v>243</v>
      </c>
      <c r="E909" s="257" t="s">
        <v>1</v>
      </c>
      <c r="F909" s="258" t="s">
        <v>245</v>
      </c>
      <c r="G909" s="256"/>
      <c r="H909" s="259">
        <v>901.85400000000004</v>
      </c>
      <c r="I909" s="260"/>
      <c r="J909" s="256"/>
      <c r="K909" s="256"/>
      <c r="L909" s="261"/>
      <c r="M909" s="262"/>
      <c r="N909" s="263"/>
      <c r="O909" s="263"/>
      <c r="P909" s="263"/>
      <c r="Q909" s="263"/>
      <c r="R909" s="263"/>
      <c r="S909" s="263"/>
      <c r="T909" s="26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65" t="s">
        <v>243</v>
      </c>
      <c r="AU909" s="265" t="s">
        <v>86</v>
      </c>
      <c r="AV909" s="14" t="s">
        <v>241</v>
      </c>
      <c r="AW909" s="14" t="s">
        <v>32</v>
      </c>
      <c r="AX909" s="14" t="s">
        <v>84</v>
      </c>
      <c r="AY909" s="265" t="s">
        <v>235</v>
      </c>
    </row>
    <row r="910" s="2" customFormat="1" ht="16.5" customHeight="1">
      <c r="A910" s="39"/>
      <c r="B910" s="40"/>
      <c r="C910" s="229" t="s">
        <v>1717</v>
      </c>
      <c r="D910" s="229" t="s">
        <v>237</v>
      </c>
      <c r="E910" s="230" t="s">
        <v>1880</v>
      </c>
      <c r="F910" s="231" t="s">
        <v>1881</v>
      </c>
      <c r="G910" s="232" t="s">
        <v>166</v>
      </c>
      <c r="H910" s="233">
        <v>179.62000000000001</v>
      </c>
      <c r="I910" s="234"/>
      <c r="J910" s="235">
        <f>ROUND(I910*H910,2)</f>
        <v>0</v>
      </c>
      <c r="K910" s="236"/>
      <c r="L910" s="45"/>
      <c r="M910" s="237" t="s">
        <v>1</v>
      </c>
      <c r="N910" s="238" t="s">
        <v>42</v>
      </c>
      <c r="O910" s="92"/>
      <c r="P910" s="239">
        <f>O910*H910</f>
        <v>0</v>
      </c>
      <c r="Q910" s="239">
        <v>0.00027999999999999998</v>
      </c>
      <c r="R910" s="239">
        <f>Q910*H910</f>
        <v>0.050293599999999994</v>
      </c>
      <c r="S910" s="239">
        <v>0</v>
      </c>
      <c r="T910" s="240">
        <f>S910*H910</f>
        <v>0</v>
      </c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R910" s="241" t="s">
        <v>325</v>
      </c>
      <c r="AT910" s="241" t="s">
        <v>237</v>
      </c>
      <c r="AU910" s="241" t="s">
        <v>86</v>
      </c>
      <c r="AY910" s="18" t="s">
        <v>235</v>
      </c>
      <c r="BE910" s="242">
        <f>IF(N910="základní",J910,0)</f>
        <v>0</v>
      </c>
      <c r="BF910" s="242">
        <f>IF(N910="snížená",J910,0)</f>
        <v>0</v>
      </c>
      <c r="BG910" s="242">
        <f>IF(N910="zákl. přenesená",J910,0)</f>
        <v>0</v>
      </c>
      <c r="BH910" s="242">
        <f>IF(N910="sníž. přenesená",J910,0)</f>
        <v>0</v>
      </c>
      <c r="BI910" s="242">
        <f>IF(N910="nulová",J910,0)</f>
        <v>0</v>
      </c>
      <c r="BJ910" s="18" t="s">
        <v>84</v>
      </c>
      <c r="BK910" s="242">
        <f>ROUND(I910*H910,2)</f>
        <v>0</v>
      </c>
      <c r="BL910" s="18" t="s">
        <v>325</v>
      </c>
      <c r="BM910" s="241" t="s">
        <v>7181</v>
      </c>
    </row>
    <row r="911" s="2" customFormat="1">
      <c r="A911" s="39"/>
      <c r="B911" s="40"/>
      <c r="C911" s="41"/>
      <c r="D911" s="245" t="s">
        <v>621</v>
      </c>
      <c r="E911" s="41"/>
      <c r="F911" s="298" t="s">
        <v>1883</v>
      </c>
      <c r="G911" s="41"/>
      <c r="H911" s="41"/>
      <c r="I911" s="299"/>
      <c r="J911" s="41"/>
      <c r="K911" s="41"/>
      <c r="L911" s="45"/>
      <c r="M911" s="300"/>
      <c r="N911" s="301"/>
      <c r="O911" s="92"/>
      <c r="P911" s="92"/>
      <c r="Q911" s="92"/>
      <c r="R911" s="92"/>
      <c r="S911" s="92"/>
      <c r="T911" s="93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T911" s="18" t="s">
        <v>621</v>
      </c>
      <c r="AU911" s="18" t="s">
        <v>86</v>
      </c>
    </row>
    <row r="912" s="15" customFormat="1">
      <c r="A912" s="15"/>
      <c r="B912" s="266"/>
      <c r="C912" s="267"/>
      <c r="D912" s="245" t="s">
        <v>243</v>
      </c>
      <c r="E912" s="268" t="s">
        <v>1</v>
      </c>
      <c r="F912" s="269" t="s">
        <v>502</v>
      </c>
      <c r="G912" s="267"/>
      <c r="H912" s="268" t="s">
        <v>1</v>
      </c>
      <c r="I912" s="270"/>
      <c r="J912" s="267"/>
      <c r="K912" s="267"/>
      <c r="L912" s="271"/>
      <c r="M912" s="272"/>
      <c r="N912" s="273"/>
      <c r="O912" s="273"/>
      <c r="P912" s="273"/>
      <c r="Q912" s="273"/>
      <c r="R912" s="273"/>
      <c r="S912" s="273"/>
      <c r="T912" s="274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75" t="s">
        <v>243</v>
      </c>
      <c r="AU912" s="275" t="s">
        <v>86</v>
      </c>
      <c r="AV912" s="15" t="s">
        <v>84</v>
      </c>
      <c r="AW912" s="15" t="s">
        <v>32</v>
      </c>
      <c r="AX912" s="15" t="s">
        <v>77</v>
      </c>
      <c r="AY912" s="275" t="s">
        <v>235</v>
      </c>
    </row>
    <row r="913" s="13" customFormat="1">
      <c r="A913" s="13"/>
      <c r="B913" s="243"/>
      <c r="C913" s="244"/>
      <c r="D913" s="245" t="s">
        <v>243</v>
      </c>
      <c r="E913" s="246" t="s">
        <v>1</v>
      </c>
      <c r="F913" s="247" t="s">
        <v>7182</v>
      </c>
      <c r="G913" s="244"/>
      <c r="H913" s="248">
        <v>179.62000000000001</v>
      </c>
      <c r="I913" s="249"/>
      <c r="J913" s="244"/>
      <c r="K913" s="244"/>
      <c r="L913" s="250"/>
      <c r="M913" s="251"/>
      <c r="N913" s="252"/>
      <c r="O913" s="252"/>
      <c r="P913" s="252"/>
      <c r="Q913" s="252"/>
      <c r="R913" s="252"/>
      <c r="S913" s="252"/>
      <c r="T913" s="25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4" t="s">
        <v>243</v>
      </c>
      <c r="AU913" s="254" t="s">
        <v>86</v>
      </c>
      <c r="AV913" s="13" t="s">
        <v>86</v>
      </c>
      <c r="AW913" s="13" t="s">
        <v>32</v>
      </c>
      <c r="AX913" s="13" t="s">
        <v>84</v>
      </c>
      <c r="AY913" s="254" t="s">
        <v>235</v>
      </c>
    </row>
    <row r="914" s="12" customFormat="1" ht="25.92" customHeight="1">
      <c r="A914" s="12"/>
      <c r="B914" s="213"/>
      <c r="C914" s="214"/>
      <c r="D914" s="215" t="s">
        <v>76</v>
      </c>
      <c r="E914" s="216" t="s">
        <v>7183</v>
      </c>
      <c r="F914" s="216" t="s">
        <v>7184</v>
      </c>
      <c r="G914" s="214"/>
      <c r="H914" s="214"/>
      <c r="I914" s="217"/>
      <c r="J914" s="218">
        <f>BK914</f>
        <v>0</v>
      </c>
      <c r="K914" s="214"/>
      <c r="L914" s="219"/>
      <c r="M914" s="220"/>
      <c r="N914" s="221"/>
      <c r="O914" s="221"/>
      <c r="P914" s="222">
        <f>P915</f>
        <v>0</v>
      </c>
      <c r="Q914" s="221"/>
      <c r="R914" s="222">
        <f>R915</f>
        <v>0.66000000000000003</v>
      </c>
      <c r="S914" s="221"/>
      <c r="T914" s="223">
        <f>T915</f>
        <v>0</v>
      </c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R914" s="224" t="s">
        <v>250</v>
      </c>
      <c r="AT914" s="225" t="s">
        <v>76</v>
      </c>
      <c r="AU914" s="225" t="s">
        <v>77</v>
      </c>
      <c r="AY914" s="224" t="s">
        <v>235</v>
      </c>
      <c r="BK914" s="226">
        <f>BK915</f>
        <v>0</v>
      </c>
    </row>
    <row r="915" s="12" customFormat="1" ht="22.8" customHeight="1">
      <c r="A915" s="12"/>
      <c r="B915" s="213"/>
      <c r="C915" s="214"/>
      <c r="D915" s="215" t="s">
        <v>76</v>
      </c>
      <c r="E915" s="227" t="s">
        <v>7185</v>
      </c>
      <c r="F915" s="227" t="s">
        <v>7186</v>
      </c>
      <c r="G915" s="214"/>
      <c r="H915" s="214"/>
      <c r="I915" s="217"/>
      <c r="J915" s="228">
        <f>BK915</f>
        <v>0</v>
      </c>
      <c r="K915" s="214"/>
      <c r="L915" s="219"/>
      <c r="M915" s="220"/>
      <c r="N915" s="221"/>
      <c r="O915" s="221"/>
      <c r="P915" s="222">
        <f>SUM(P916:P927)</f>
        <v>0</v>
      </c>
      <c r="Q915" s="221"/>
      <c r="R915" s="222">
        <f>SUM(R916:R927)</f>
        <v>0.66000000000000003</v>
      </c>
      <c r="S915" s="221"/>
      <c r="T915" s="223">
        <f>SUM(T916:T927)</f>
        <v>0</v>
      </c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R915" s="224" t="s">
        <v>250</v>
      </c>
      <c r="AT915" s="225" t="s">
        <v>76</v>
      </c>
      <c r="AU915" s="225" t="s">
        <v>84</v>
      </c>
      <c r="AY915" s="224" t="s">
        <v>235</v>
      </c>
      <c r="BK915" s="226">
        <f>SUM(BK916:BK927)</f>
        <v>0</v>
      </c>
    </row>
    <row r="916" s="2" customFormat="1" ht="16.5" customHeight="1">
      <c r="A916" s="39"/>
      <c r="B916" s="40"/>
      <c r="C916" s="229" t="s">
        <v>1721</v>
      </c>
      <c r="D916" s="229" t="s">
        <v>237</v>
      </c>
      <c r="E916" s="230" t="s">
        <v>7187</v>
      </c>
      <c r="F916" s="231" t="s">
        <v>7188</v>
      </c>
      <c r="G916" s="232" t="s">
        <v>676</v>
      </c>
      <c r="H916" s="233">
        <v>2</v>
      </c>
      <c r="I916" s="234"/>
      <c r="J916" s="235">
        <f>ROUND(I916*H916,2)</f>
        <v>0</v>
      </c>
      <c r="K916" s="236"/>
      <c r="L916" s="45"/>
      <c r="M916" s="237" t="s">
        <v>1</v>
      </c>
      <c r="N916" s="238" t="s">
        <v>42</v>
      </c>
      <c r="O916" s="92"/>
      <c r="P916" s="239">
        <f>O916*H916</f>
        <v>0</v>
      </c>
      <c r="Q916" s="239">
        <v>0</v>
      </c>
      <c r="R916" s="239">
        <f>Q916*H916</f>
        <v>0</v>
      </c>
      <c r="S916" s="239">
        <v>0</v>
      </c>
      <c r="T916" s="240">
        <f>S916*H916</f>
        <v>0</v>
      </c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R916" s="241" t="s">
        <v>617</v>
      </c>
      <c r="AT916" s="241" t="s">
        <v>237</v>
      </c>
      <c r="AU916" s="241" t="s">
        <v>86</v>
      </c>
      <c r="AY916" s="18" t="s">
        <v>235</v>
      </c>
      <c r="BE916" s="242">
        <f>IF(N916="základní",J916,0)</f>
        <v>0</v>
      </c>
      <c r="BF916" s="242">
        <f>IF(N916="snížená",J916,0)</f>
        <v>0</v>
      </c>
      <c r="BG916" s="242">
        <f>IF(N916="zákl. přenesená",J916,0)</f>
        <v>0</v>
      </c>
      <c r="BH916" s="242">
        <f>IF(N916="sníž. přenesená",J916,0)</f>
        <v>0</v>
      </c>
      <c r="BI916" s="242">
        <f>IF(N916="nulová",J916,0)</f>
        <v>0</v>
      </c>
      <c r="BJ916" s="18" t="s">
        <v>84</v>
      </c>
      <c r="BK916" s="242">
        <f>ROUND(I916*H916,2)</f>
        <v>0</v>
      </c>
      <c r="BL916" s="18" t="s">
        <v>617</v>
      </c>
      <c r="BM916" s="241" t="s">
        <v>7189</v>
      </c>
    </row>
    <row r="917" s="2" customFormat="1" ht="24.15" customHeight="1">
      <c r="A917" s="39"/>
      <c r="B917" s="40"/>
      <c r="C917" s="229" t="s">
        <v>1726</v>
      </c>
      <c r="D917" s="229" t="s">
        <v>237</v>
      </c>
      <c r="E917" s="230" t="s">
        <v>7190</v>
      </c>
      <c r="F917" s="231" t="s">
        <v>7191</v>
      </c>
      <c r="G917" s="232" t="s">
        <v>676</v>
      </c>
      <c r="H917" s="233">
        <v>1</v>
      </c>
      <c r="I917" s="234"/>
      <c r="J917" s="235">
        <f>ROUND(I917*H917,2)</f>
        <v>0</v>
      </c>
      <c r="K917" s="236"/>
      <c r="L917" s="45"/>
      <c r="M917" s="237" t="s">
        <v>1</v>
      </c>
      <c r="N917" s="238" t="s">
        <v>42</v>
      </c>
      <c r="O917" s="92"/>
      <c r="P917" s="239">
        <f>O917*H917</f>
        <v>0</v>
      </c>
      <c r="Q917" s="239">
        <v>0</v>
      </c>
      <c r="R917" s="239">
        <f>Q917*H917</f>
        <v>0</v>
      </c>
      <c r="S917" s="239">
        <v>0</v>
      </c>
      <c r="T917" s="240">
        <f>S917*H917</f>
        <v>0</v>
      </c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R917" s="241" t="s">
        <v>617</v>
      </c>
      <c r="AT917" s="241" t="s">
        <v>237</v>
      </c>
      <c r="AU917" s="241" t="s">
        <v>86</v>
      </c>
      <c r="AY917" s="18" t="s">
        <v>235</v>
      </c>
      <c r="BE917" s="242">
        <f>IF(N917="základní",J917,0)</f>
        <v>0</v>
      </c>
      <c r="BF917" s="242">
        <f>IF(N917="snížená",J917,0)</f>
        <v>0</v>
      </c>
      <c r="BG917" s="242">
        <f>IF(N917="zákl. přenesená",J917,0)</f>
        <v>0</v>
      </c>
      <c r="BH917" s="242">
        <f>IF(N917="sníž. přenesená",J917,0)</f>
        <v>0</v>
      </c>
      <c r="BI917" s="242">
        <f>IF(N917="nulová",J917,0)</f>
        <v>0</v>
      </c>
      <c r="BJ917" s="18" t="s">
        <v>84</v>
      </c>
      <c r="BK917" s="242">
        <f>ROUND(I917*H917,2)</f>
        <v>0</v>
      </c>
      <c r="BL917" s="18" t="s">
        <v>617</v>
      </c>
      <c r="BM917" s="241" t="s">
        <v>7192</v>
      </c>
    </row>
    <row r="918" s="2" customFormat="1">
      <c r="A918" s="39"/>
      <c r="B918" s="40"/>
      <c r="C918" s="41"/>
      <c r="D918" s="245" t="s">
        <v>621</v>
      </c>
      <c r="E918" s="41"/>
      <c r="F918" s="298" t="s">
        <v>7193</v>
      </c>
      <c r="G918" s="41"/>
      <c r="H918" s="41"/>
      <c r="I918" s="299"/>
      <c r="J918" s="41"/>
      <c r="K918" s="41"/>
      <c r="L918" s="45"/>
      <c r="M918" s="300"/>
      <c r="N918" s="301"/>
      <c r="O918" s="92"/>
      <c r="P918" s="92"/>
      <c r="Q918" s="92"/>
      <c r="R918" s="92"/>
      <c r="S918" s="92"/>
      <c r="T918" s="93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T918" s="18" t="s">
        <v>621</v>
      </c>
      <c r="AU918" s="18" t="s">
        <v>86</v>
      </c>
    </row>
    <row r="919" s="2" customFormat="1" ht="24.15" customHeight="1">
      <c r="A919" s="39"/>
      <c r="B919" s="40"/>
      <c r="C919" s="229" t="s">
        <v>1731</v>
      </c>
      <c r="D919" s="229" t="s">
        <v>237</v>
      </c>
      <c r="E919" s="230" t="s">
        <v>7194</v>
      </c>
      <c r="F919" s="231" t="s">
        <v>7191</v>
      </c>
      <c r="G919" s="232" t="s">
        <v>676</v>
      </c>
      <c r="H919" s="233">
        <v>1</v>
      </c>
      <c r="I919" s="234"/>
      <c r="J919" s="235">
        <f>ROUND(I919*H919,2)</f>
        <v>0</v>
      </c>
      <c r="K919" s="236"/>
      <c r="L919" s="45"/>
      <c r="M919" s="237" t="s">
        <v>1</v>
      </c>
      <c r="N919" s="238" t="s">
        <v>42</v>
      </c>
      <c r="O919" s="92"/>
      <c r="P919" s="239">
        <f>O919*H919</f>
        <v>0</v>
      </c>
      <c r="Q919" s="239">
        <v>0</v>
      </c>
      <c r="R919" s="239">
        <f>Q919*H919</f>
        <v>0</v>
      </c>
      <c r="S919" s="239">
        <v>0</v>
      </c>
      <c r="T919" s="240">
        <f>S919*H919</f>
        <v>0</v>
      </c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R919" s="241" t="s">
        <v>617</v>
      </c>
      <c r="AT919" s="241" t="s">
        <v>237</v>
      </c>
      <c r="AU919" s="241" t="s">
        <v>86</v>
      </c>
      <c r="AY919" s="18" t="s">
        <v>235</v>
      </c>
      <c r="BE919" s="242">
        <f>IF(N919="základní",J919,0)</f>
        <v>0</v>
      </c>
      <c r="BF919" s="242">
        <f>IF(N919="snížená",J919,0)</f>
        <v>0</v>
      </c>
      <c r="BG919" s="242">
        <f>IF(N919="zákl. přenesená",J919,0)</f>
        <v>0</v>
      </c>
      <c r="BH919" s="242">
        <f>IF(N919="sníž. přenesená",J919,0)</f>
        <v>0</v>
      </c>
      <c r="BI919" s="242">
        <f>IF(N919="nulová",J919,0)</f>
        <v>0</v>
      </c>
      <c r="BJ919" s="18" t="s">
        <v>84</v>
      </c>
      <c r="BK919" s="242">
        <f>ROUND(I919*H919,2)</f>
        <v>0</v>
      </c>
      <c r="BL919" s="18" t="s">
        <v>617</v>
      </c>
      <c r="BM919" s="241" t="s">
        <v>7195</v>
      </c>
    </row>
    <row r="920" s="2" customFormat="1">
      <c r="A920" s="39"/>
      <c r="B920" s="40"/>
      <c r="C920" s="41"/>
      <c r="D920" s="245" t="s">
        <v>621</v>
      </c>
      <c r="E920" s="41"/>
      <c r="F920" s="298" t="s">
        <v>7193</v>
      </c>
      <c r="G920" s="41"/>
      <c r="H920" s="41"/>
      <c r="I920" s="299"/>
      <c r="J920" s="41"/>
      <c r="K920" s="41"/>
      <c r="L920" s="45"/>
      <c r="M920" s="300"/>
      <c r="N920" s="301"/>
      <c r="O920" s="92"/>
      <c r="P920" s="92"/>
      <c r="Q920" s="92"/>
      <c r="R920" s="92"/>
      <c r="S920" s="92"/>
      <c r="T920" s="93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T920" s="18" t="s">
        <v>621</v>
      </c>
      <c r="AU920" s="18" t="s">
        <v>86</v>
      </c>
    </row>
    <row r="921" s="2" customFormat="1" ht="33" customHeight="1">
      <c r="A921" s="39"/>
      <c r="B921" s="40"/>
      <c r="C921" s="229" t="s">
        <v>1736</v>
      </c>
      <c r="D921" s="229" t="s">
        <v>237</v>
      </c>
      <c r="E921" s="230" t="s">
        <v>7196</v>
      </c>
      <c r="F921" s="231" t="s">
        <v>7197</v>
      </c>
      <c r="G921" s="232" t="s">
        <v>676</v>
      </c>
      <c r="H921" s="233">
        <v>1</v>
      </c>
      <c r="I921" s="234"/>
      <c r="J921" s="235">
        <f>ROUND(I921*H921,2)</f>
        <v>0</v>
      </c>
      <c r="K921" s="236"/>
      <c r="L921" s="45"/>
      <c r="M921" s="237" t="s">
        <v>1</v>
      </c>
      <c r="N921" s="238" t="s">
        <v>42</v>
      </c>
      <c r="O921" s="92"/>
      <c r="P921" s="239">
        <f>O921*H921</f>
        <v>0</v>
      </c>
      <c r="Q921" s="239">
        <v>0</v>
      </c>
      <c r="R921" s="239">
        <f>Q921*H921</f>
        <v>0</v>
      </c>
      <c r="S921" s="239">
        <v>0</v>
      </c>
      <c r="T921" s="240">
        <f>S921*H921</f>
        <v>0</v>
      </c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R921" s="241" t="s">
        <v>617</v>
      </c>
      <c r="AT921" s="241" t="s">
        <v>237</v>
      </c>
      <c r="AU921" s="241" t="s">
        <v>86</v>
      </c>
      <c r="AY921" s="18" t="s">
        <v>235</v>
      </c>
      <c r="BE921" s="242">
        <f>IF(N921="základní",J921,0)</f>
        <v>0</v>
      </c>
      <c r="BF921" s="242">
        <f>IF(N921="snížená",J921,0)</f>
        <v>0</v>
      </c>
      <c r="BG921" s="242">
        <f>IF(N921="zákl. přenesená",J921,0)</f>
        <v>0</v>
      </c>
      <c r="BH921" s="242">
        <f>IF(N921="sníž. přenesená",J921,0)</f>
        <v>0</v>
      </c>
      <c r="BI921" s="242">
        <f>IF(N921="nulová",J921,0)</f>
        <v>0</v>
      </c>
      <c r="BJ921" s="18" t="s">
        <v>84</v>
      </c>
      <c r="BK921" s="242">
        <f>ROUND(I921*H921,2)</f>
        <v>0</v>
      </c>
      <c r="BL921" s="18" t="s">
        <v>617</v>
      </c>
      <c r="BM921" s="241" t="s">
        <v>7198</v>
      </c>
    </row>
    <row r="922" s="2" customFormat="1" ht="33" customHeight="1">
      <c r="A922" s="39"/>
      <c r="B922" s="40"/>
      <c r="C922" s="229" t="s">
        <v>1742</v>
      </c>
      <c r="D922" s="229" t="s">
        <v>237</v>
      </c>
      <c r="E922" s="230" t="s">
        <v>7199</v>
      </c>
      <c r="F922" s="231" t="s">
        <v>7200</v>
      </c>
      <c r="G922" s="232" t="s">
        <v>676</v>
      </c>
      <c r="H922" s="233">
        <v>1</v>
      </c>
      <c r="I922" s="234"/>
      <c r="J922" s="235">
        <f>ROUND(I922*H922,2)</f>
        <v>0</v>
      </c>
      <c r="K922" s="236"/>
      <c r="L922" s="45"/>
      <c r="M922" s="237" t="s">
        <v>1</v>
      </c>
      <c r="N922" s="238" t="s">
        <v>42</v>
      </c>
      <c r="O922" s="92"/>
      <c r="P922" s="239">
        <f>O922*H922</f>
        <v>0</v>
      </c>
      <c r="Q922" s="239">
        <v>0</v>
      </c>
      <c r="R922" s="239">
        <f>Q922*H922</f>
        <v>0</v>
      </c>
      <c r="S922" s="239">
        <v>0</v>
      </c>
      <c r="T922" s="240">
        <f>S922*H922</f>
        <v>0</v>
      </c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R922" s="241" t="s">
        <v>617</v>
      </c>
      <c r="AT922" s="241" t="s">
        <v>237</v>
      </c>
      <c r="AU922" s="241" t="s">
        <v>86</v>
      </c>
      <c r="AY922" s="18" t="s">
        <v>235</v>
      </c>
      <c r="BE922" s="242">
        <f>IF(N922="základní",J922,0)</f>
        <v>0</v>
      </c>
      <c r="BF922" s="242">
        <f>IF(N922="snížená",J922,0)</f>
        <v>0</v>
      </c>
      <c r="BG922" s="242">
        <f>IF(N922="zákl. přenesená",J922,0)</f>
        <v>0</v>
      </c>
      <c r="BH922" s="242">
        <f>IF(N922="sníž. přenesená",J922,0)</f>
        <v>0</v>
      </c>
      <c r="BI922" s="242">
        <f>IF(N922="nulová",J922,0)</f>
        <v>0</v>
      </c>
      <c r="BJ922" s="18" t="s">
        <v>84</v>
      </c>
      <c r="BK922" s="242">
        <f>ROUND(I922*H922,2)</f>
        <v>0</v>
      </c>
      <c r="BL922" s="18" t="s">
        <v>617</v>
      </c>
      <c r="BM922" s="241" t="s">
        <v>7201</v>
      </c>
    </row>
    <row r="923" s="2" customFormat="1" ht="33" customHeight="1">
      <c r="A923" s="39"/>
      <c r="B923" s="40"/>
      <c r="C923" s="229" t="s">
        <v>1747</v>
      </c>
      <c r="D923" s="229" t="s">
        <v>237</v>
      </c>
      <c r="E923" s="230" t="s">
        <v>7202</v>
      </c>
      <c r="F923" s="231" t="s">
        <v>7203</v>
      </c>
      <c r="G923" s="232" t="s">
        <v>676</v>
      </c>
      <c r="H923" s="233">
        <v>1</v>
      </c>
      <c r="I923" s="234"/>
      <c r="J923" s="235">
        <f>ROUND(I923*H923,2)</f>
        <v>0</v>
      </c>
      <c r="K923" s="236"/>
      <c r="L923" s="45"/>
      <c r="M923" s="237" t="s">
        <v>1</v>
      </c>
      <c r="N923" s="238" t="s">
        <v>42</v>
      </c>
      <c r="O923" s="92"/>
      <c r="P923" s="239">
        <f>O923*H923</f>
        <v>0</v>
      </c>
      <c r="Q923" s="239">
        <v>0</v>
      </c>
      <c r="R923" s="239">
        <f>Q923*H923</f>
        <v>0</v>
      </c>
      <c r="S923" s="239">
        <v>0</v>
      </c>
      <c r="T923" s="240">
        <f>S923*H923</f>
        <v>0</v>
      </c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R923" s="241" t="s">
        <v>617</v>
      </c>
      <c r="AT923" s="241" t="s">
        <v>237</v>
      </c>
      <c r="AU923" s="241" t="s">
        <v>86</v>
      </c>
      <c r="AY923" s="18" t="s">
        <v>235</v>
      </c>
      <c r="BE923" s="242">
        <f>IF(N923="základní",J923,0)</f>
        <v>0</v>
      </c>
      <c r="BF923" s="242">
        <f>IF(N923="snížená",J923,0)</f>
        <v>0</v>
      </c>
      <c r="BG923" s="242">
        <f>IF(N923="zákl. přenesená",J923,0)</f>
        <v>0</v>
      </c>
      <c r="BH923" s="242">
        <f>IF(N923="sníž. přenesená",J923,0)</f>
        <v>0</v>
      </c>
      <c r="BI923" s="242">
        <f>IF(N923="nulová",J923,0)</f>
        <v>0</v>
      </c>
      <c r="BJ923" s="18" t="s">
        <v>84</v>
      </c>
      <c r="BK923" s="242">
        <f>ROUND(I923*H923,2)</f>
        <v>0</v>
      </c>
      <c r="BL923" s="18" t="s">
        <v>617</v>
      </c>
      <c r="BM923" s="241" t="s">
        <v>7204</v>
      </c>
    </row>
    <row r="924" s="2" customFormat="1" ht="33" customHeight="1">
      <c r="A924" s="39"/>
      <c r="B924" s="40"/>
      <c r="C924" s="229" t="s">
        <v>1753</v>
      </c>
      <c r="D924" s="229" t="s">
        <v>237</v>
      </c>
      <c r="E924" s="230" t="s">
        <v>7205</v>
      </c>
      <c r="F924" s="231" t="s">
        <v>7206</v>
      </c>
      <c r="G924" s="232" t="s">
        <v>676</v>
      </c>
      <c r="H924" s="233">
        <v>1</v>
      </c>
      <c r="I924" s="234"/>
      <c r="J924" s="235">
        <f>ROUND(I924*H924,2)</f>
        <v>0</v>
      </c>
      <c r="K924" s="236"/>
      <c r="L924" s="45"/>
      <c r="M924" s="237" t="s">
        <v>1</v>
      </c>
      <c r="N924" s="238" t="s">
        <v>42</v>
      </c>
      <c r="O924" s="92"/>
      <c r="P924" s="239">
        <f>O924*H924</f>
        <v>0</v>
      </c>
      <c r="Q924" s="239">
        <v>0</v>
      </c>
      <c r="R924" s="239">
        <f>Q924*H924</f>
        <v>0</v>
      </c>
      <c r="S924" s="239">
        <v>0</v>
      </c>
      <c r="T924" s="240">
        <f>S924*H924</f>
        <v>0</v>
      </c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R924" s="241" t="s">
        <v>617</v>
      </c>
      <c r="AT924" s="241" t="s">
        <v>237</v>
      </c>
      <c r="AU924" s="241" t="s">
        <v>86</v>
      </c>
      <c r="AY924" s="18" t="s">
        <v>235</v>
      </c>
      <c r="BE924" s="242">
        <f>IF(N924="základní",J924,0)</f>
        <v>0</v>
      </c>
      <c r="BF924" s="242">
        <f>IF(N924="snížená",J924,0)</f>
        <v>0</v>
      </c>
      <c r="BG924" s="242">
        <f>IF(N924="zákl. přenesená",J924,0)</f>
        <v>0</v>
      </c>
      <c r="BH924" s="242">
        <f>IF(N924="sníž. přenesená",J924,0)</f>
        <v>0</v>
      </c>
      <c r="BI924" s="242">
        <f>IF(N924="nulová",J924,0)</f>
        <v>0</v>
      </c>
      <c r="BJ924" s="18" t="s">
        <v>84</v>
      </c>
      <c r="BK924" s="242">
        <f>ROUND(I924*H924,2)</f>
        <v>0</v>
      </c>
      <c r="BL924" s="18" t="s">
        <v>617</v>
      </c>
      <c r="BM924" s="241" t="s">
        <v>7207</v>
      </c>
    </row>
    <row r="925" s="2" customFormat="1" ht="37.8" customHeight="1">
      <c r="A925" s="39"/>
      <c r="B925" s="40"/>
      <c r="C925" s="229" t="s">
        <v>1756</v>
      </c>
      <c r="D925" s="229" t="s">
        <v>237</v>
      </c>
      <c r="E925" s="230" t="s">
        <v>7208</v>
      </c>
      <c r="F925" s="231" t="s">
        <v>7209</v>
      </c>
      <c r="G925" s="232" t="s">
        <v>676</v>
      </c>
      <c r="H925" s="233">
        <v>1</v>
      </c>
      <c r="I925" s="234"/>
      <c r="J925" s="235">
        <f>ROUND(I925*H925,2)</f>
        <v>0</v>
      </c>
      <c r="K925" s="236"/>
      <c r="L925" s="45"/>
      <c r="M925" s="237" t="s">
        <v>1</v>
      </c>
      <c r="N925" s="238" t="s">
        <v>42</v>
      </c>
      <c r="O925" s="92"/>
      <c r="P925" s="239">
        <f>O925*H925</f>
        <v>0</v>
      </c>
      <c r="Q925" s="239">
        <v>0</v>
      </c>
      <c r="R925" s="239">
        <f>Q925*H925</f>
        <v>0</v>
      </c>
      <c r="S925" s="239">
        <v>0</v>
      </c>
      <c r="T925" s="240">
        <f>S925*H925</f>
        <v>0</v>
      </c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R925" s="241" t="s">
        <v>617</v>
      </c>
      <c r="AT925" s="241" t="s">
        <v>237</v>
      </c>
      <c r="AU925" s="241" t="s">
        <v>86</v>
      </c>
      <c r="AY925" s="18" t="s">
        <v>235</v>
      </c>
      <c r="BE925" s="242">
        <f>IF(N925="základní",J925,0)</f>
        <v>0</v>
      </c>
      <c r="BF925" s="242">
        <f>IF(N925="snížená",J925,0)</f>
        <v>0</v>
      </c>
      <c r="BG925" s="242">
        <f>IF(N925="zákl. přenesená",J925,0)</f>
        <v>0</v>
      </c>
      <c r="BH925" s="242">
        <f>IF(N925="sníž. přenesená",J925,0)</f>
        <v>0</v>
      </c>
      <c r="BI925" s="242">
        <f>IF(N925="nulová",J925,0)</f>
        <v>0</v>
      </c>
      <c r="BJ925" s="18" t="s">
        <v>84</v>
      </c>
      <c r="BK925" s="242">
        <f>ROUND(I925*H925,2)</f>
        <v>0</v>
      </c>
      <c r="BL925" s="18" t="s">
        <v>617</v>
      </c>
      <c r="BM925" s="241" t="s">
        <v>7210</v>
      </c>
    </row>
    <row r="926" s="2" customFormat="1" ht="24.15" customHeight="1">
      <c r="A926" s="39"/>
      <c r="B926" s="40"/>
      <c r="C926" s="229" t="s">
        <v>1760</v>
      </c>
      <c r="D926" s="229" t="s">
        <v>237</v>
      </c>
      <c r="E926" s="230" t="s">
        <v>7211</v>
      </c>
      <c r="F926" s="231" t="s">
        <v>7212</v>
      </c>
      <c r="G926" s="232" t="s">
        <v>166</v>
      </c>
      <c r="H926" s="233">
        <v>6.5999999999999996</v>
      </c>
      <c r="I926" s="234"/>
      <c r="J926" s="235">
        <f>ROUND(I926*H926,2)</f>
        <v>0</v>
      </c>
      <c r="K926" s="236"/>
      <c r="L926" s="45"/>
      <c r="M926" s="237" t="s">
        <v>1</v>
      </c>
      <c r="N926" s="238" t="s">
        <v>42</v>
      </c>
      <c r="O926" s="92"/>
      <c r="P926" s="239">
        <f>O926*H926</f>
        <v>0</v>
      </c>
      <c r="Q926" s="239">
        <v>0.10000000000000001</v>
      </c>
      <c r="R926" s="239">
        <f>Q926*H926</f>
        <v>0.66000000000000003</v>
      </c>
      <c r="S926" s="239">
        <v>0</v>
      </c>
      <c r="T926" s="240">
        <f>S926*H926</f>
        <v>0</v>
      </c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R926" s="241" t="s">
        <v>617</v>
      </c>
      <c r="AT926" s="241" t="s">
        <v>237</v>
      </c>
      <c r="AU926" s="241" t="s">
        <v>86</v>
      </c>
      <c r="AY926" s="18" t="s">
        <v>235</v>
      </c>
      <c r="BE926" s="242">
        <f>IF(N926="základní",J926,0)</f>
        <v>0</v>
      </c>
      <c r="BF926" s="242">
        <f>IF(N926="snížená",J926,0)</f>
        <v>0</v>
      </c>
      <c r="BG926" s="242">
        <f>IF(N926="zákl. přenesená",J926,0)</f>
        <v>0</v>
      </c>
      <c r="BH926" s="242">
        <f>IF(N926="sníž. přenesená",J926,0)</f>
        <v>0</v>
      </c>
      <c r="BI926" s="242">
        <f>IF(N926="nulová",J926,0)</f>
        <v>0</v>
      </c>
      <c r="BJ926" s="18" t="s">
        <v>84</v>
      </c>
      <c r="BK926" s="242">
        <f>ROUND(I926*H926,2)</f>
        <v>0</v>
      </c>
      <c r="BL926" s="18" t="s">
        <v>617</v>
      </c>
      <c r="BM926" s="241" t="s">
        <v>7213</v>
      </c>
    </row>
    <row r="927" s="2" customFormat="1">
      <c r="A927" s="39"/>
      <c r="B927" s="40"/>
      <c r="C927" s="41"/>
      <c r="D927" s="245" t="s">
        <v>621</v>
      </c>
      <c r="E927" s="41"/>
      <c r="F927" s="298" t="s">
        <v>7214</v>
      </c>
      <c r="G927" s="41"/>
      <c r="H927" s="41"/>
      <c r="I927" s="299"/>
      <c r="J927" s="41"/>
      <c r="K927" s="41"/>
      <c r="L927" s="45"/>
      <c r="M927" s="314"/>
      <c r="N927" s="315"/>
      <c r="O927" s="307"/>
      <c r="P927" s="307"/>
      <c r="Q927" s="307"/>
      <c r="R927" s="307"/>
      <c r="S927" s="307"/>
      <c r="T927" s="316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T927" s="18" t="s">
        <v>621</v>
      </c>
      <c r="AU927" s="18" t="s">
        <v>86</v>
      </c>
    </row>
    <row r="928" s="2" customFormat="1" ht="6.96" customHeight="1">
      <c r="A928" s="39"/>
      <c r="B928" s="67"/>
      <c r="C928" s="68"/>
      <c r="D928" s="68"/>
      <c r="E928" s="68"/>
      <c r="F928" s="68"/>
      <c r="G928" s="68"/>
      <c r="H928" s="68"/>
      <c r="I928" s="68"/>
      <c r="J928" s="68"/>
      <c r="K928" s="68"/>
      <c r="L928" s="45"/>
      <c r="M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</sheetData>
  <sheetProtection sheet="1" autoFilter="0" formatColumns="0" formatRows="0" objects="1" scenarios="1" spinCount="100000" saltValue="HFIjnBvDnSLxQ2FCj00dohyoIEb3QyA86aCUvNmi/9YbarDNxs9+Yj7RCV1CJMLQhqgVqtfUHAzZMf0+2+rffQ==" hashValue="cknlZaYUj4QRVeQiI/rGPwRb7Dzb9hi2E51O0GLL8X5q0crIpD6pPPdzU1MjjFTmnKXkocShECW1B7DRlL812w==" algorithmName="SHA-512" password="CC35"/>
  <autoFilter ref="C143:K92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2:H132"/>
    <mergeCell ref="E134:H134"/>
    <mergeCell ref="E136:H13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91</v>
      </c>
      <c r="AZ2" s="147" t="s">
        <v>162</v>
      </c>
      <c r="BA2" s="147" t="s">
        <v>1</v>
      </c>
      <c r="BB2" s="147" t="s">
        <v>163</v>
      </c>
      <c r="BC2" s="147" t="s">
        <v>164</v>
      </c>
      <c r="BD2" s="147" t="s">
        <v>86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  <c r="AZ3" s="147" t="s">
        <v>165</v>
      </c>
      <c r="BA3" s="147" t="s">
        <v>1</v>
      </c>
      <c r="BB3" s="147" t="s">
        <v>166</v>
      </c>
      <c r="BC3" s="147" t="s">
        <v>167</v>
      </c>
      <c r="BD3" s="147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  <c r="AZ4" s="147" t="s">
        <v>169</v>
      </c>
      <c r="BA4" s="147" t="s">
        <v>1</v>
      </c>
      <c r="BB4" s="147" t="s">
        <v>166</v>
      </c>
      <c r="BC4" s="147" t="s">
        <v>170</v>
      </c>
      <c r="BD4" s="147" t="s">
        <v>86</v>
      </c>
    </row>
    <row r="5" s="1" customFormat="1" ht="6.96" customHeight="1">
      <c r="B5" s="21"/>
      <c r="L5" s="21"/>
      <c r="AZ5" s="147" t="s">
        <v>171</v>
      </c>
      <c r="BA5" s="147" t="s">
        <v>1</v>
      </c>
      <c r="BB5" s="147" t="s">
        <v>166</v>
      </c>
      <c r="BC5" s="147" t="s">
        <v>172</v>
      </c>
      <c r="BD5" s="147" t="s">
        <v>86</v>
      </c>
    </row>
    <row r="6" s="1" customFormat="1" ht="12" customHeight="1">
      <c r="B6" s="21"/>
      <c r="D6" s="152" t="s">
        <v>16</v>
      </c>
      <c r="L6" s="21"/>
      <c r="AZ6" s="147" t="s">
        <v>173</v>
      </c>
      <c r="BA6" s="147" t="s">
        <v>1</v>
      </c>
      <c r="BB6" s="147" t="s">
        <v>174</v>
      </c>
      <c r="BC6" s="147" t="s">
        <v>175</v>
      </c>
      <c r="BD6" s="147" t="s">
        <v>86</v>
      </c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  <c r="AZ7" s="147" t="s">
        <v>176</v>
      </c>
      <c r="BA7" s="147" t="s">
        <v>1</v>
      </c>
      <c r="BB7" s="147" t="s">
        <v>166</v>
      </c>
      <c r="BC7" s="147" t="s">
        <v>177</v>
      </c>
      <c r="BD7" s="147" t="s">
        <v>86</v>
      </c>
    </row>
    <row r="8" s="1" customFormat="1" ht="12" customHeight="1">
      <c r="B8" s="21"/>
      <c r="D8" s="152" t="s">
        <v>178</v>
      </c>
      <c r="L8" s="21"/>
      <c r="AZ8" s="147" t="s">
        <v>179</v>
      </c>
      <c r="BA8" s="147" t="s">
        <v>1</v>
      </c>
      <c r="BB8" s="147" t="s">
        <v>174</v>
      </c>
      <c r="BC8" s="147" t="s">
        <v>180</v>
      </c>
      <c r="BD8" s="147" t="s">
        <v>86</v>
      </c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Z9" s="147" t="s">
        <v>182</v>
      </c>
      <c r="BA9" s="147" t="s">
        <v>1</v>
      </c>
      <c r="BB9" s="147" t="s">
        <v>166</v>
      </c>
      <c r="BC9" s="147" t="s">
        <v>183</v>
      </c>
      <c r="BD9" s="147" t="s">
        <v>86</v>
      </c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Z10" s="147" t="s">
        <v>185</v>
      </c>
      <c r="BA10" s="147" t="s">
        <v>1</v>
      </c>
      <c r="BB10" s="147" t="s">
        <v>174</v>
      </c>
      <c r="BC10" s="147" t="s">
        <v>77</v>
      </c>
      <c r="BD10" s="147" t="s">
        <v>86</v>
      </c>
    </row>
    <row r="11" s="2" customFormat="1" ht="16.5" customHeight="1">
      <c r="A11" s="39"/>
      <c r="B11" s="45"/>
      <c r="C11" s="39"/>
      <c r="D11" s="39"/>
      <c r="E11" s="154" t="s">
        <v>186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Z11" s="147" t="s">
        <v>187</v>
      </c>
      <c r="BA11" s="147" t="s">
        <v>1</v>
      </c>
      <c r="BB11" s="147" t="s">
        <v>166</v>
      </c>
      <c r="BC11" s="147" t="s">
        <v>188</v>
      </c>
      <c r="BD11" s="147" t="s">
        <v>86</v>
      </c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ROUND(J145,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ROUND((SUM(BE145:BE1541)),  2)</f>
        <v>0</v>
      </c>
      <c r="G35" s="39"/>
      <c r="H35" s="39"/>
      <c r="I35" s="166">
        <v>0.20999999999999999</v>
      </c>
      <c r="J35" s="165">
        <f>ROUND(((SUM(BE145:BE1541))*I35),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ROUND((SUM(BF145:BF1541)),  2)</f>
        <v>0</v>
      </c>
      <c r="G36" s="39"/>
      <c r="H36" s="39"/>
      <c r="I36" s="166">
        <v>0.12</v>
      </c>
      <c r="J36" s="165">
        <f>ROUND(((SUM(BF145:BF1541))*I36),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ROUND((SUM(BG145:BG1541)),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ROUND((SUM(BH145:BH1541)),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ROUND((SUM(BI145:BI1541)),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D.1.1 - Architektonicko-stavební část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J145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195</v>
      </c>
      <c r="E99" s="193"/>
      <c r="F99" s="193"/>
      <c r="G99" s="193"/>
      <c r="H99" s="193"/>
      <c r="I99" s="193"/>
      <c r="J99" s="194">
        <f>J146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196</v>
      </c>
      <c r="E100" s="198"/>
      <c r="F100" s="198"/>
      <c r="G100" s="198"/>
      <c r="H100" s="198"/>
      <c r="I100" s="198"/>
      <c r="J100" s="199">
        <f>J147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197</v>
      </c>
      <c r="E101" s="198"/>
      <c r="F101" s="198"/>
      <c r="G101" s="198"/>
      <c r="H101" s="198"/>
      <c r="I101" s="198"/>
      <c r="J101" s="199">
        <f>J200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198</v>
      </c>
      <c r="E102" s="198"/>
      <c r="F102" s="198"/>
      <c r="G102" s="198"/>
      <c r="H102" s="198"/>
      <c r="I102" s="198"/>
      <c r="J102" s="199">
        <f>J221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199</v>
      </c>
      <c r="E103" s="198"/>
      <c r="F103" s="198"/>
      <c r="G103" s="198"/>
      <c r="H103" s="198"/>
      <c r="I103" s="198"/>
      <c r="J103" s="199">
        <f>J352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200</v>
      </c>
      <c r="E104" s="198"/>
      <c r="F104" s="198"/>
      <c r="G104" s="198"/>
      <c r="H104" s="198"/>
      <c r="I104" s="198"/>
      <c r="J104" s="199">
        <f>J359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201</v>
      </c>
      <c r="E105" s="198"/>
      <c r="F105" s="198"/>
      <c r="G105" s="198"/>
      <c r="H105" s="198"/>
      <c r="I105" s="198"/>
      <c r="J105" s="199">
        <f>J530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202</v>
      </c>
      <c r="E106" s="198"/>
      <c r="F106" s="198"/>
      <c r="G106" s="198"/>
      <c r="H106" s="198"/>
      <c r="I106" s="198"/>
      <c r="J106" s="199">
        <f>J636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203</v>
      </c>
      <c r="E107" s="198"/>
      <c r="F107" s="198"/>
      <c r="G107" s="198"/>
      <c r="H107" s="198"/>
      <c r="I107" s="198"/>
      <c r="J107" s="199">
        <f>J650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0"/>
      <c r="C108" s="191"/>
      <c r="D108" s="192" t="s">
        <v>204</v>
      </c>
      <c r="E108" s="193"/>
      <c r="F108" s="193"/>
      <c r="G108" s="193"/>
      <c r="H108" s="193"/>
      <c r="I108" s="193"/>
      <c r="J108" s="194">
        <f>J652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6"/>
      <c r="C109" s="134"/>
      <c r="D109" s="197" t="s">
        <v>205</v>
      </c>
      <c r="E109" s="198"/>
      <c r="F109" s="198"/>
      <c r="G109" s="198"/>
      <c r="H109" s="198"/>
      <c r="I109" s="198"/>
      <c r="J109" s="199">
        <f>J653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206</v>
      </c>
      <c r="E110" s="198"/>
      <c r="F110" s="198"/>
      <c r="G110" s="198"/>
      <c r="H110" s="198"/>
      <c r="I110" s="198"/>
      <c r="J110" s="199">
        <f>J678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207</v>
      </c>
      <c r="E111" s="198"/>
      <c r="F111" s="198"/>
      <c r="G111" s="198"/>
      <c r="H111" s="198"/>
      <c r="I111" s="198"/>
      <c r="J111" s="199">
        <f>J718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208</v>
      </c>
      <c r="E112" s="198"/>
      <c r="F112" s="198"/>
      <c r="G112" s="198"/>
      <c r="H112" s="198"/>
      <c r="I112" s="198"/>
      <c r="J112" s="199">
        <f>J753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209</v>
      </c>
      <c r="E113" s="198"/>
      <c r="F113" s="198"/>
      <c r="G113" s="198"/>
      <c r="H113" s="198"/>
      <c r="I113" s="198"/>
      <c r="J113" s="199">
        <f>J761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210</v>
      </c>
      <c r="E114" s="198"/>
      <c r="F114" s="198"/>
      <c r="G114" s="198"/>
      <c r="H114" s="198"/>
      <c r="I114" s="198"/>
      <c r="J114" s="199">
        <f>J767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211</v>
      </c>
      <c r="E115" s="198"/>
      <c r="F115" s="198"/>
      <c r="G115" s="198"/>
      <c r="H115" s="198"/>
      <c r="I115" s="198"/>
      <c r="J115" s="199">
        <f>J799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212</v>
      </c>
      <c r="E116" s="198"/>
      <c r="F116" s="198"/>
      <c r="G116" s="198"/>
      <c r="H116" s="198"/>
      <c r="I116" s="198"/>
      <c r="J116" s="199">
        <f>J866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213</v>
      </c>
      <c r="E117" s="198"/>
      <c r="F117" s="198"/>
      <c r="G117" s="198"/>
      <c r="H117" s="198"/>
      <c r="I117" s="198"/>
      <c r="J117" s="199">
        <f>J1064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214</v>
      </c>
      <c r="E118" s="198"/>
      <c r="F118" s="198"/>
      <c r="G118" s="198"/>
      <c r="H118" s="198"/>
      <c r="I118" s="198"/>
      <c r="J118" s="199">
        <f>J1153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215</v>
      </c>
      <c r="E119" s="198"/>
      <c r="F119" s="198"/>
      <c r="G119" s="198"/>
      <c r="H119" s="198"/>
      <c r="I119" s="198"/>
      <c r="J119" s="199">
        <f>J1370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216</v>
      </c>
      <c r="E120" s="198"/>
      <c r="F120" s="198"/>
      <c r="G120" s="198"/>
      <c r="H120" s="198"/>
      <c r="I120" s="198"/>
      <c r="J120" s="199">
        <f>J1433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6"/>
      <c r="C121" s="134"/>
      <c r="D121" s="197" t="s">
        <v>217</v>
      </c>
      <c r="E121" s="198"/>
      <c r="F121" s="198"/>
      <c r="G121" s="198"/>
      <c r="H121" s="198"/>
      <c r="I121" s="198"/>
      <c r="J121" s="199">
        <f>J1453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218</v>
      </c>
      <c r="E122" s="198"/>
      <c r="F122" s="198"/>
      <c r="G122" s="198"/>
      <c r="H122" s="198"/>
      <c r="I122" s="198"/>
      <c r="J122" s="199">
        <f>J1485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219</v>
      </c>
      <c r="E123" s="198"/>
      <c r="F123" s="198"/>
      <c r="G123" s="198"/>
      <c r="H123" s="198"/>
      <c r="I123" s="198"/>
      <c r="J123" s="199">
        <f>J1506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2" customFormat="1" ht="21.84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67"/>
      <c r="C125" s="68"/>
      <c r="D125" s="68"/>
      <c r="E125" s="68"/>
      <c r="F125" s="68"/>
      <c r="G125" s="68"/>
      <c r="H125" s="68"/>
      <c r="I125" s="68"/>
      <c r="J125" s="68"/>
      <c r="K125" s="68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9" s="2" customFormat="1" ht="6.96" customHeight="1">
      <c r="A129" s="39"/>
      <c r="B129" s="69"/>
      <c r="C129" s="70"/>
      <c r="D129" s="70"/>
      <c r="E129" s="70"/>
      <c r="F129" s="70"/>
      <c r="G129" s="70"/>
      <c r="H129" s="70"/>
      <c r="I129" s="70"/>
      <c r="J129" s="70"/>
      <c r="K129" s="70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24.96" customHeight="1">
      <c r="A130" s="39"/>
      <c r="B130" s="40"/>
      <c r="C130" s="24" t="s">
        <v>220</v>
      </c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6.96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2" customHeight="1">
      <c r="A132" s="39"/>
      <c r="B132" s="40"/>
      <c r="C132" s="33" t="s">
        <v>16</v>
      </c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6.5" customHeight="1">
      <c r="A133" s="39"/>
      <c r="B133" s="40"/>
      <c r="C133" s="41"/>
      <c r="D133" s="41"/>
      <c r="E133" s="185" t="str">
        <f>E7</f>
        <v>Parkoviště pro zaměstnance a heliport</v>
      </c>
      <c r="F133" s="33"/>
      <c r="G133" s="33"/>
      <c r="H133" s="33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" customFormat="1" ht="12" customHeight="1">
      <c r="B134" s="22"/>
      <c r="C134" s="33" t="s">
        <v>178</v>
      </c>
      <c r="D134" s="23"/>
      <c r="E134" s="23"/>
      <c r="F134" s="23"/>
      <c r="G134" s="23"/>
      <c r="H134" s="23"/>
      <c r="I134" s="23"/>
      <c r="J134" s="23"/>
      <c r="K134" s="23"/>
      <c r="L134" s="21"/>
    </row>
    <row r="135" s="2" customFormat="1" ht="16.5" customHeight="1">
      <c r="A135" s="39"/>
      <c r="B135" s="40"/>
      <c r="C135" s="41"/>
      <c r="D135" s="41"/>
      <c r="E135" s="185" t="s">
        <v>181</v>
      </c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2" customHeight="1">
      <c r="A136" s="39"/>
      <c r="B136" s="40"/>
      <c r="C136" s="33" t="s">
        <v>184</v>
      </c>
      <c r="D136" s="41"/>
      <c r="E136" s="41"/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16.5" customHeight="1">
      <c r="A137" s="39"/>
      <c r="B137" s="40"/>
      <c r="C137" s="41"/>
      <c r="D137" s="41"/>
      <c r="E137" s="77" t="str">
        <f>E11</f>
        <v>D.1.1 - Architektonicko-stavební část</v>
      </c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6.96" customHeight="1">
      <c r="A138" s="39"/>
      <c r="B138" s="40"/>
      <c r="C138" s="41"/>
      <c r="D138" s="41"/>
      <c r="E138" s="41"/>
      <c r="F138" s="41"/>
      <c r="G138" s="41"/>
      <c r="H138" s="41"/>
      <c r="I138" s="41"/>
      <c r="J138" s="41"/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12" customHeight="1">
      <c r="A139" s="39"/>
      <c r="B139" s="40"/>
      <c r="C139" s="33" t="s">
        <v>20</v>
      </c>
      <c r="D139" s="41"/>
      <c r="E139" s="41"/>
      <c r="F139" s="28" t="str">
        <f>F14</f>
        <v>České Budějovice</v>
      </c>
      <c r="G139" s="41"/>
      <c r="H139" s="41"/>
      <c r="I139" s="33" t="s">
        <v>22</v>
      </c>
      <c r="J139" s="80" t="str">
        <f>IF(J14="","",J14)</f>
        <v>13. 6. 2025</v>
      </c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6.96" customHeight="1">
      <c r="A140" s="39"/>
      <c r="B140" s="40"/>
      <c r="C140" s="41"/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5.15" customHeight="1">
      <c r="A141" s="39"/>
      <c r="B141" s="40"/>
      <c r="C141" s="33" t="s">
        <v>24</v>
      </c>
      <c r="D141" s="41"/>
      <c r="E141" s="41"/>
      <c r="F141" s="28" t="str">
        <f>E17</f>
        <v>Nemocnice České Budějovice</v>
      </c>
      <c r="G141" s="41"/>
      <c r="H141" s="41"/>
      <c r="I141" s="33" t="s">
        <v>30</v>
      </c>
      <c r="J141" s="37" t="str">
        <f>E23</f>
        <v>AGP nova</v>
      </c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5.15" customHeight="1">
      <c r="A142" s="39"/>
      <c r="B142" s="40"/>
      <c r="C142" s="33" t="s">
        <v>28</v>
      </c>
      <c r="D142" s="41"/>
      <c r="E142" s="41"/>
      <c r="F142" s="28" t="str">
        <f>IF(E20="","",E20)</f>
        <v>Vyplň údaj</v>
      </c>
      <c r="G142" s="41"/>
      <c r="H142" s="41"/>
      <c r="I142" s="33" t="s">
        <v>33</v>
      </c>
      <c r="J142" s="37" t="str">
        <f>E26</f>
        <v>QSB</v>
      </c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10.32" customHeight="1">
      <c r="A143" s="39"/>
      <c r="B143" s="40"/>
      <c r="C143" s="41"/>
      <c r="D143" s="41"/>
      <c r="E143" s="41"/>
      <c r="F143" s="41"/>
      <c r="G143" s="41"/>
      <c r="H143" s="41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11" customFormat="1" ht="29.28" customHeight="1">
      <c r="A144" s="201"/>
      <c r="B144" s="202"/>
      <c r="C144" s="203" t="s">
        <v>221</v>
      </c>
      <c r="D144" s="204" t="s">
        <v>62</v>
      </c>
      <c r="E144" s="204" t="s">
        <v>58</v>
      </c>
      <c r="F144" s="204" t="s">
        <v>59</v>
      </c>
      <c r="G144" s="204" t="s">
        <v>222</v>
      </c>
      <c r="H144" s="204" t="s">
        <v>223</v>
      </c>
      <c r="I144" s="204" t="s">
        <v>224</v>
      </c>
      <c r="J144" s="205" t="s">
        <v>192</v>
      </c>
      <c r="K144" s="206" t="s">
        <v>225</v>
      </c>
      <c r="L144" s="207"/>
      <c r="M144" s="101" t="s">
        <v>1</v>
      </c>
      <c r="N144" s="102" t="s">
        <v>41</v>
      </c>
      <c r="O144" s="102" t="s">
        <v>226</v>
      </c>
      <c r="P144" s="102" t="s">
        <v>227</v>
      </c>
      <c r="Q144" s="102" t="s">
        <v>228</v>
      </c>
      <c r="R144" s="102" t="s">
        <v>229</v>
      </c>
      <c r="S144" s="102" t="s">
        <v>230</v>
      </c>
      <c r="T144" s="103" t="s">
        <v>231</v>
      </c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</row>
    <row r="145" s="2" customFormat="1" ht="22.8" customHeight="1">
      <c r="A145" s="39"/>
      <c r="B145" s="40"/>
      <c r="C145" s="108" t="s">
        <v>232</v>
      </c>
      <c r="D145" s="41"/>
      <c r="E145" s="41"/>
      <c r="F145" s="41"/>
      <c r="G145" s="41"/>
      <c r="H145" s="41"/>
      <c r="I145" s="41"/>
      <c r="J145" s="208">
        <f>BK145</f>
        <v>0</v>
      </c>
      <c r="K145" s="41"/>
      <c r="L145" s="45"/>
      <c r="M145" s="104"/>
      <c r="N145" s="209"/>
      <c r="O145" s="105"/>
      <c r="P145" s="210">
        <f>P146+P652</f>
        <v>0</v>
      </c>
      <c r="Q145" s="105"/>
      <c r="R145" s="210">
        <f>R146+R652</f>
        <v>1071.9102539800001</v>
      </c>
      <c r="S145" s="105"/>
      <c r="T145" s="211">
        <f>T146+T652</f>
        <v>138.52066875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76</v>
      </c>
      <c r="AU145" s="18" t="s">
        <v>194</v>
      </c>
      <c r="BK145" s="212">
        <f>BK146+BK652</f>
        <v>0</v>
      </c>
    </row>
    <row r="146" s="12" customFormat="1" ht="25.92" customHeight="1">
      <c r="A146" s="12"/>
      <c r="B146" s="213"/>
      <c r="C146" s="214"/>
      <c r="D146" s="215" t="s">
        <v>76</v>
      </c>
      <c r="E146" s="216" t="s">
        <v>233</v>
      </c>
      <c r="F146" s="216" t="s">
        <v>234</v>
      </c>
      <c r="G146" s="214"/>
      <c r="H146" s="214"/>
      <c r="I146" s="217"/>
      <c r="J146" s="218">
        <f>BK146</f>
        <v>0</v>
      </c>
      <c r="K146" s="214"/>
      <c r="L146" s="219"/>
      <c r="M146" s="220"/>
      <c r="N146" s="221"/>
      <c r="O146" s="221"/>
      <c r="P146" s="222">
        <f>P147+P200+P221+P352+P359+P530+P636+P650</f>
        <v>0</v>
      </c>
      <c r="Q146" s="221"/>
      <c r="R146" s="222">
        <f>R147+R200+R221+R352+R359+R530+R636+R650</f>
        <v>852.45449068000005</v>
      </c>
      <c r="S146" s="221"/>
      <c r="T146" s="223">
        <f>T147+T200+T221+T352+T359+T530+T636+T650</f>
        <v>138.52066875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84</v>
      </c>
      <c r="AT146" s="225" t="s">
        <v>76</v>
      </c>
      <c r="AU146" s="225" t="s">
        <v>77</v>
      </c>
      <c r="AY146" s="224" t="s">
        <v>235</v>
      </c>
      <c r="BK146" s="226">
        <f>BK147+BK200+BK221+BK352+BK359+BK530+BK636+BK650</f>
        <v>0</v>
      </c>
    </row>
    <row r="147" s="12" customFormat="1" ht="22.8" customHeight="1">
      <c r="A147" s="12"/>
      <c r="B147" s="213"/>
      <c r="C147" s="214"/>
      <c r="D147" s="215" t="s">
        <v>76</v>
      </c>
      <c r="E147" s="227" t="s">
        <v>84</v>
      </c>
      <c r="F147" s="227" t="s">
        <v>236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SUM(P148:P199)</f>
        <v>0</v>
      </c>
      <c r="Q147" s="221"/>
      <c r="R147" s="222">
        <f>SUM(R148:R199)</f>
        <v>0.55715000000000003</v>
      </c>
      <c r="S147" s="221"/>
      <c r="T147" s="223">
        <f>SUM(T148:T199)</f>
        <v>118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84</v>
      </c>
      <c r="AT147" s="225" t="s">
        <v>76</v>
      </c>
      <c r="AU147" s="225" t="s">
        <v>84</v>
      </c>
      <c r="AY147" s="224" t="s">
        <v>235</v>
      </c>
      <c r="BK147" s="226">
        <f>SUM(BK148:BK199)</f>
        <v>0</v>
      </c>
    </row>
    <row r="148" s="2" customFormat="1" ht="16.5" customHeight="1">
      <c r="A148" s="39"/>
      <c r="B148" s="40"/>
      <c r="C148" s="229" t="s">
        <v>84</v>
      </c>
      <c r="D148" s="229" t="s">
        <v>237</v>
      </c>
      <c r="E148" s="230" t="s">
        <v>238</v>
      </c>
      <c r="F148" s="231" t="s">
        <v>239</v>
      </c>
      <c r="G148" s="232" t="s">
        <v>240</v>
      </c>
      <c r="H148" s="233">
        <v>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86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242</v>
      </c>
    </row>
    <row r="149" s="13" customFormat="1">
      <c r="A149" s="13"/>
      <c r="B149" s="243"/>
      <c r="C149" s="244"/>
      <c r="D149" s="245" t="s">
        <v>243</v>
      </c>
      <c r="E149" s="246" t="s">
        <v>1</v>
      </c>
      <c r="F149" s="247" t="s">
        <v>244</v>
      </c>
      <c r="G149" s="244"/>
      <c r="H149" s="248">
        <v>5</v>
      </c>
      <c r="I149" s="249"/>
      <c r="J149" s="244"/>
      <c r="K149" s="244"/>
      <c r="L149" s="250"/>
      <c r="M149" s="251"/>
      <c r="N149" s="252"/>
      <c r="O149" s="252"/>
      <c r="P149" s="252"/>
      <c r="Q149" s="252"/>
      <c r="R149" s="252"/>
      <c r="S149" s="252"/>
      <c r="T149" s="25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4" t="s">
        <v>243</v>
      </c>
      <c r="AU149" s="254" t="s">
        <v>86</v>
      </c>
      <c r="AV149" s="13" t="s">
        <v>86</v>
      </c>
      <c r="AW149" s="13" t="s">
        <v>32</v>
      </c>
      <c r="AX149" s="13" t="s">
        <v>77</v>
      </c>
      <c r="AY149" s="254" t="s">
        <v>235</v>
      </c>
    </row>
    <row r="150" s="14" customFormat="1">
      <c r="A150" s="14"/>
      <c r="B150" s="255"/>
      <c r="C150" s="256"/>
      <c r="D150" s="245" t="s">
        <v>243</v>
      </c>
      <c r="E150" s="257" t="s">
        <v>1</v>
      </c>
      <c r="F150" s="258" t="s">
        <v>245</v>
      </c>
      <c r="G150" s="256"/>
      <c r="H150" s="259">
        <v>5</v>
      </c>
      <c r="I150" s="260"/>
      <c r="J150" s="256"/>
      <c r="K150" s="256"/>
      <c r="L150" s="261"/>
      <c r="M150" s="262"/>
      <c r="N150" s="263"/>
      <c r="O150" s="263"/>
      <c r="P150" s="263"/>
      <c r="Q150" s="263"/>
      <c r="R150" s="263"/>
      <c r="S150" s="263"/>
      <c r="T150" s="26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5" t="s">
        <v>243</v>
      </c>
      <c r="AU150" s="265" t="s">
        <v>86</v>
      </c>
      <c r="AV150" s="14" t="s">
        <v>241</v>
      </c>
      <c r="AW150" s="14" t="s">
        <v>32</v>
      </c>
      <c r="AX150" s="14" t="s">
        <v>84</v>
      </c>
      <c r="AY150" s="265" t="s">
        <v>235</v>
      </c>
    </row>
    <row r="151" s="2" customFormat="1" ht="24.15" customHeight="1">
      <c r="A151" s="39"/>
      <c r="B151" s="40"/>
      <c r="C151" s="229" t="s">
        <v>86</v>
      </c>
      <c r="D151" s="229" t="s">
        <v>237</v>
      </c>
      <c r="E151" s="230" t="s">
        <v>246</v>
      </c>
      <c r="F151" s="231" t="s">
        <v>247</v>
      </c>
      <c r="G151" s="232" t="s">
        <v>166</v>
      </c>
      <c r="H151" s="233">
        <v>859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241</v>
      </c>
      <c r="AT151" s="241" t="s">
        <v>237</v>
      </c>
      <c r="AU151" s="241" t="s">
        <v>86</v>
      </c>
      <c r="AY151" s="18" t="s">
        <v>235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241</v>
      </c>
      <c r="BM151" s="241" t="s">
        <v>248</v>
      </c>
    </row>
    <row r="152" s="13" customFormat="1">
      <c r="A152" s="13"/>
      <c r="B152" s="243"/>
      <c r="C152" s="244"/>
      <c r="D152" s="245" t="s">
        <v>243</v>
      </c>
      <c r="E152" s="246" t="s">
        <v>1</v>
      </c>
      <c r="F152" s="247" t="s">
        <v>249</v>
      </c>
      <c r="G152" s="244"/>
      <c r="H152" s="248">
        <v>859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243</v>
      </c>
      <c r="AU152" s="254" t="s">
        <v>86</v>
      </c>
      <c r="AV152" s="13" t="s">
        <v>86</v>
      </c>
      <c r="AW152" s="13" t="s">
        <v>32</v>
      </c>
      <c r="AX152" s="13" t="s">
        <v>84</v>
      </c>
      <c r="AY152" s="254" t="s">
        <v>235</v>
      </c>
    </row>
    <row r="153" s="2" customFormat="1" ht="24.15" customHeight="1">
      <c r="A153" s="39"/>
      <c r="B153" s="40"/>
      <c r="C153" s="229" t="s">
        <v>250</v>
      </c>
      <c r="D153" s="229" t="s">
        <v>237</v>
      </c>
      <c r="E153" s="230" t="s">
        <v>251</v>
      </c>
      <c r="F153" s="231" t="s">
        <v>252</v>
      </c>
      <c r="G153" s="232" t="s">
        <v>174</v>
      </c>
      <c r="H153" s="233">
        <v>163.09999999999999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241</v>
      </c>
      <c r="AT153" s="241" t="s">
        <v>237</v>
      </c>
      <c r="AU153" s="241" t="s">
        <v>86</v>
      </c>
      <c r="AY153" s="18" t="s">
        <v>235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241</v>
      </c>
      <c r="BM153" s="241" t="s">
        <v>253</v>
      </c>
    </row>
    <row r="154" s="13" customFormat="1">
      <c r="A154" s="13"/>
      <c r="B154" s="243"/>
      <c r="C154" s="244"/>
      <c r="D154" s="245" t="s">
        <v>243</v>
      </c>
      <c r="E154" s="246" t="s">
        <v>1</v>
      </c>
      <c r="F154" s="247" t="s">
        <v>254</v>
      </c>
      <c r="G154" s="244"/>
      <c r="H154" s="248">
        <v>23.100000000000001</v>
      </c>
      <c r="I154" s="249"/>
      <c r="J154" s="244"/>
      <c r="K154" s="244"/>
      <c r="L154" s="250"/>
      <c r="M154" s="251"/>
      <c r="N154" s="252"/>
      <c r="O154" s="252"/>
      <c r="P154" s="252"/>
      <c r="Q154" s="252"/>
      <c r="R154" s="252"/>
      <c r="S154" s="252"/>
      <c r="T154" s="25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4" t="s">
        <v>243</v>
      </c>
      <c r="AU154" s="254" t="s">
        <v>86</v>
      </c>
      <c r="AV154" s="13" t="s">
        <v>86</v>
      </c>
      <c r="AW154" s="13" t="s">
        <v>32</v>
      </c>
      <c r="AX154" s="13" t="s">
        <v>77</v>
      </c>
      <c r="AY154" s="254" t="s">
        <v>235</v>
      </c>
    </row>
    <row r="155" s="13" customFormat="1">
      <c r="A155" s="13"/>
      <c r="B155" s="243"/>
      <c r="C155" s="244"/>
      <c r="D155" s="245" t="s">
        <v>243</v>
      </c>
      <c r="E155" s="246" t="s">
        <v>1</v>
      </c>
      <c r="F155" s="247" t="s">
        <v>255</v>
      </c>
      <c r="G155" s="244"/>
      <c r="H155" s="248">
        <v>140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243</v>
      </c>
      <c r="AU155" s="254" t="s">
        <v>86</v>
      </c>
      <c r="AV155" s="13" t="s">
        <v>86</v>
      </c>
      <c r="AW155" s="13" t="s">
        <v>32</v>
      </c>
      <c r="AX155" s="13" t="s">
        <v>77</v>
      </c>
      <c r="AY155" s="254" t="s">
        <v>235</v>
      </c>
    </row>
    <row r="156" s="14" customFormat="1">
      <c r="A156" s="14"/>
      <c r="B156" s="255"/>
      <c r="C156" s="256"/>
      <c r="D156" s="245" t="s">
        <v>243</v>
      </c>
      <c r="E156" s="257" t="s">
        <v>1</v>
      </c>
      <c r="F156" s="258" t="s">
        <v>245</v>
      </c>
      <c r="G156" s="256"/>
      <c r="H156" s="259">
        <v>163.09999999999999</v>
      </c>
      <c r="I156" s="260"/>
      <c r="J156" s="256"/>
      <c r="K156" s="256"/>
      <c r="L156" s="261"/>
      <c r="M156" s="262"/>
      <c r="N156" s="263"/>
      <c r="O156" s="263"/>
      <c r="P156" s="263"/>
      <c r="Q156" s="263"/>
      <c r="R156" s="263"/>
      <c r="S156" s="263"/>
      <c r="T156" s="26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5" t="s">
        <v>243</v>
      </c>
      <c r="AU156" s="265" t="s">
        <v>86</v>
      </c>
      <c r="AV156" s="14" t="s">
        <v>241</v>
      </c>
      <c r="AW156" s="14" t="s">
        <v>32</v>
      </c>
      <c r="AX156" s="14" t="s">
        <v>84</v>
      </c>
      <c r="AY156" s="265" t="s">
        <v>235</v>
      </c>
    </row>
    <row r="157" s="2" customFormat="1" ht="33" customHeight="1">
      <c r="A157" s="39"/>
      <c r="B157" s="40"/>
      <c r="C157" s="229" t="s">
        <v>241</v>
      </c>
      <c r="D157" s="229" t="s">
        <v>237</v>
      </c>
      <c r="E157" s="230" t="s">
        <v>256</v>
      </c>
      <c r="F157" s="231" t="s">
        <v>257</v>
      </c>
      <c r="G157" s="232" t="s">
        <v>163</v>
      </c>
      <c r="H157" s="233">
        <v>206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241</v>
      </c>
      <c r="AT157" s="241" t="s">
        <v>237</v>
      </c>
      <c r="AU157" s="241" t="s">
        <v>86</v>
      </c>
      <c r="AY157" s="18" t="s">
        <v>235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241</v>
      </c>
      <c r="BM157" s="241" t="s">
        <v>258</v>
      </c>
    </row>
    <row r="158" s="13" customFormat="1">
      <c r="A158" s="13"/>
      <c r="B158" s="243"/>
      <c r="C158" s="244"/>
      <c r="D158" s="245" t="s">
        <v>243</v>
      </c>
      <c r="E158" s="246" t="s">
        <v>1</v>
      </c>
      <c r="F158" s="247" t="s">
        <v>259</v>
      </c>
      <c r="G158" s="244"/>
      <c r="H158" s="248">
        <v>80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243</v>
      </c>
      <c r="AU158" s="254" t="s">
        <v>86</v>
      </c>
      <c r="AV158" s="13" t="s">
        <v>86</v>
      </c>
      <c r="AW158" s="13" t="s">
        <v>32</v>
      </c>
      <c r="AX158" s="13" t="s">
        <v>77</v>
      </c>
      <c r="AY158" s="254" t="s">
        <v>235</v>
      </c>
    </row>
    <row r="159" s="13" customFormat="1">
      <c r="A159" s="13"/>
      <c r="B159" s="243"/>
      <c r="C159" s="244"/>
      <c r="D159" s="245" t="s">
        <v>243</v>
      </c>
      <c r="E159" s="246" t="s">
        <v>1</v>
      </c>
      <c r="F159" s="247" t="s">
        <v>260</v>
      </c>
      <c r="G159" s="244"/>
      <c r="H159" s="248">
        <v>72</v>
      </c>
      <c r="I159" s="249"/>
      <c r="J159" s="244"/>
      <c r="K159" s="244"/>
      <c r="L159" s="250"/>
      <c r="M159" s="251"/>
      <c r="N159" s="252"/>
      <c r="O159" s="252"/>
      <c r="P159" s="252"/>
      <c r="Q159" s="252"/>
      <c r="R159" s="252"/>
      <c r="S159" s="252"/>
      <c r="T159" s="25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4" t="s">
        <v>243</v>
      </c>
      <c r="AU159" s="254" t="s">
        <v>86</v>
      </c>
      <c r="AV159" s="13" t="s">
        <v>86</v>
      </c>
      <c r="AW159" s="13" t="s">
        <v>32</v>
      </c>
      <c r="AX159" s="13" t="s">
        <v>77</v>
      </c>
      <c r="AY159" s="254" t="s">
        <v>235</v>
      </c>
    </row>
    <row r="160" s="13" customFormat="1">
      <c r="A160" s="13"/>
      <c r="B160" s="243"/>
      <c r="C160" s="244"/>
      <c r="D160" s="245" t="s">
        <v>243</v>
      </c>
      <c r="E160" s="246" t="s">
        <v>1</v>
      </c>
      <c r="F160" s="247" t="s">
        <v>261</v>
      </c>
      <c r="G160" s="244"/>
      <c r="H160" s="248">
        <v>18</v>
      </c>
      <c r="I160" s="249"/>
      <c r="J160" s="244"/>
      <c r="K160" s="244"/>
      <c r="L160" s="250"/>
      <c r="M160" s="251"/>
      <c r="N160" s="252"/>
      <c r="O160" s="252"/>
      <c r="P160" s="252"/>
      <c r="Q160" s="252"/>
      <c r="R160" s="252"/>
      <c r="S160" s="252"/>
      <c r="T160" s="25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4" t="s">
        <v>243</v>
      </c>
      <c r="AU160" s="254" t="s">
        <v>86</v>
      </c>
      <c r="AV160" s="13" t="s">
        <v>86</v>
      </c>
      <c r="AW160" s="13" t="s">
        <v>32</v>
      </c>
      <c r="AX160" s="13" t="s">
        <v>77</v>
      </c>
      <c r="AY160" s="254" t="s">
        <v>235</v>
      </c>
    </row>
    <row r="161" s="13" customFormat="1">
      <c r="A161" s="13"/>
      <c r="B161" s="243"/>
      <c r="C161" s="244"/>
      <c r="D161" s="245" t="s">
        <v>243</v>
      </c>
      <c r="E161" s="246" t="s">
        <v>1</v>
      </c>
      <c r="F161" s="247" t="s">
        <v>262</v>
      </c>
      <c r="G161" s="244"/>
      <c r="H161" s="248">
        <v>36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243</v>
      </c>
      <c r="AU161" s="254" t="s">
        <v>86</v>
      </c>
      <c r="AV161" s="13" t="s">
        <v>86</v>
      </c>
      <c r="AW161" s="13" t="s">
        <v>32</v>
      </c>
      <c r="AX161" s="13" t="s">
        <v>77</v>
      </c>
      <c r="AY161" s="254" t="s">
        <v>235</v>
      </c>
    </row>
    <row r="162" s="14" customFormat="1">
      <c r="A162" s="14"/>
      <c r="B162" s="255"/>
      <c r="C162" s="256"/>
      <c r="D162" s="245" t="s">
        <v>243</v>
      </c>
      <c r="E162" s="257" t="s">
        <v>1</v>
      </c>
      <c r="F162" s="258" t="s">
        <v>245</v>
      </c>
      <c r="G162" s="256"/>
      <c r="H162" s="259">
        <v>206</v>
      </c>
      <c r="I162" s="260"/>
      <c r="J162" s="256"/>
      <c r="K162" s="256"/>
      <c r="L162" s="261"/>
      <c r="M162" s="262"/>
      <c r="N162" s="263"/>
      <c r="O162" s="263"/>
      <c r="P162" s="263"/>
      <c r="Q162" s="263"/>
      <c r="R162" s="263"/>
      <c r="S162" s="263"/>
      <c r="T162" s="26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5" t="s">
        <v>243</v>
      </c>
      <c r="AU162" s="265" t="s">
        <v>86</v>
      </c>
      <c r="AV162" s="14" t="s">
        <v>241</v>
      </c>
      <c r="AW162" s="14" t="s">
        <v>32</v>
      </c>
      <c r="AX162" s="14" t="s">
        <v>84</v>
      </c>
      <c r="AY162" s="265" t="s">
        <v>235</v>
      </c>
    </row>
    <row r="163" s="2" customFormat="1" ht="24.15" customHeight="1">
      <c r="A163" s="39"/>
      <c r="B163" s="40"/>
      <c r="C163" s="229" t="s">
        <v>263</v>
      </c>
      <c r="D163" s="229" t="s">
        <v>237</v>
      </c>
      <c r="E163" s="230" t="s">
        <v>264</v>
      </c>
      <c r="F163" s="231" t="s">
        <v>265</v>
      </c>
      <c r="G163" s="232" t="s">
        <v>163</v>
      </c>
      <c r="H163" s="233">
        <v>47.200000000000003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2.5</v>
      </c>
      <c r="T163" s="240">
        <f>S163*H163</f>
        <v>118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241</v>
      </c>
      <c r="AT163" s="241" t="s">
        <v>237</v>
      </c>
      <c r="AU163" s="241" t="s">
        <v>86</v>
      </c>
      <c r="AY163" s="18" t="s">
        <v>235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241</v>
      </c>
      <c r="BM163" s="241" t="s">
        <v>266</v>
      </c>
    </row>
    <row r="164" s="13" customFormat="1">
      <c r="A164" s="13"/>
      <c r="B164" s="243"/>
      <c r="C164" s="244"/>
      <c r="D164" s="245" t="s">
        <v>243</v>
      </c>
      <c r="E164" s="246" t="s">
        <v>1</v>
      </c>
      <c r="F164" s="247" t="s">
        <v>267</v>
      </c>
      <c r="G164" s="244"/>
      <c r="H164" s="248">
        <v>28.199999999999999</v>
      </c>
      <c r="I164" s="249"/>
      <c r="J164" s="244"/>
      <c r="K164" s="244"/>
      <c r="L164" s="250"/>
      <c r="M164" s="251"/>
      <c r="N164" s="252"/>
      <c r="O164" s="252"/>
      <c r="P164" s="252"/>
      <c r="Q164" s="252"/>
      <c r="R164" s="252"/>
      <c r="S164" s="252"/>
      <c r="T164" s="25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4" t="s">
        <v>243</v>
      </c>
      <c r="AU164" s="254" t="s">
        <v>86</v>
      </c>
      <c r="AV164" s="13" t="s">
        <v>86</v>
      </c>
      <c r="AW164" s="13" t="s">
        <v>32</v>
      </c>
      <c r="AX164" s="13" t="s">
        <v>77</v>
      </c>
      <c r="AY164" s="254" t="s">
        <v>235</v>
      </c>
    </row>
    <row r="165" s="13" customFormat="1">
      <c r="A165" s="13"/>
      <c r="B165" s="243"/>
      <c r="C165" s="244"/>
      <c r="D165" s="245" t="s">
        <v>243</v>
      </c>
      <c r="E165" s="246" t="s">
        <v>1</v>
      </c>
      <c r="F165" s="247" t="s">
        <v>268</v>
      </c>
      <c r="G165" s="244"/>
      <c r="H165" s="248">
        <v>19</v>
      </c>
      <c r="I165" s="249"/>
      <c r="J165" s="244"/>
      <c r="K165" s="244"/>
      <c r="L165" s="250"/>
      <c r="M165" s="251"/>
      <c r="N165" s="252"/>
      <c r="O165" s="252"/>
      <c r="P165" s="252"/>
      <c r="Q165" s="252"/>
      <c r="R165" s="252"/>
      <c r="S165" s="252"/>
      <c r="T165" s="25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4" t="s">
        <v>243</v>
      </c>
      <c r="AU165" s="254" t="s">
        <v>86</v>
      </c>
      <c r="AV165" s="13" t="s">
        <v>86</v>
      </c>
      <c r="AW165" s="13" t="s">
        <v>32</v>
      </c>
      <c r="AX165" s="13" t="s">
        <v>77</v>
      </c>
      <c r="AY165" s="254" t="s">
        <v>235</v>
      </c>
    </row>
    <row r="166" s="14" customFormat="1">
      <c r="A166" s="14"/>
      <c r="B166" s="255"/>
      <c r="C166" s="256"/>
      <c r="D166" s="245" t="s">
        <v>243</v>
      </c>
      <c r="E166" s="257" t="s">
        <v>162</v>
      </c>
      <c r="F166" s="258" t="s">
        <v>245</v>
      </c>
      <c r="G166" s="256"/>
      <c r="H166" s="259">
        <v>47.200000000000003</v>
      </c>
      <c r="I166" s="260"/>
      <c r="J166" s="256"/>
      <c r="K166" s="256"/>
      <c r="L166" s="261"/>
      <c r="M166" s="262"/>
      <c r="N166" s="263"/>
      <c r="O166" s="263"/>
      <c r="P166" s="263"/>
      <c r="Q166" s="263"/>
      <c r="R166" s="263"/>
      <c r="S166" s="263"/>
      <c r="T166" s="26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5" t="s">
        <v>243</v>
      </c>
      <c r="AU166" s="265" t="s">
        <v>86</v>
      </c>
      <c r="AV166" s="14" t="s">
        <v>241</v>
      </c>
      <c r="AW166" s="14" t="s">
        <v>32</v>
      </c>
      <c r="AX166" s="14" t="s">
        <v>84</v>
      </c>
      <c r="AY166" s="265" t="s">
        <v>235</v>
      </c>
    </row>
    <row r="167" s="2" customFormat="1" ht="24.15" customHeight="1">
      <c r="A167" s="39"/>
      <c r="B167" s="40"/>
      <c r="C167" s="229" t="s">
        <v>269</v>
      </c>
      <c r="D167" s="229" t="s">
        <v>237</v>
      </c>
      <c r="E167" s="230" t="s">
        <v>270</v>
      </c>
      <c r="F167" s="231" t="s">
        <v>271</v>
      </c>
      <c r="G167" s="232" t="s">
        <v>166</v>
      </c>
      <c r="H167" s="233">
        <v>515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0.00084999999999999995</v>
      </c>
      <c r="R167" s="239">
        <f>Q167*H167</f>
        <v>0.43774999999999997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241</v>
      </c>
      <c r="AT167" s="241" t="s">
        <v>237</v>
      </c>
      <c r="AU167" s="241" t="s">
        <v>86</v>
      </c>
      <c r="AY167" s="18" t="s">
        <v>235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241</v>
      </c>
      <c r="BM167" s="241" t="s">
        <v>272</v>
      </c>
    </row>
    <row r="168" s="13" customFormat="1">
      <c r="A168" s="13"/>
      <c r="B168" s="243"/>
      <c r="C168" s="244"/>
      <c r="D168" s="245" t="s">
        <v>243</v>
      </c>
      <c r="E168" s="246" t="s">
        <v>1</v>
      </c>
      <c r="F168" s="247" t="s">
        <v>273</v>
      </c>
      <c r="G168" s="244"/>
      <c r="H168" s="248">
        <v>200</v>
      </c>
      <c r="I168" s="249"/>
      <c r="J168" s="244"/>
      <c r="K168" s="244"/>
      <c r="L168" s="250"/>
      <c r="M168" s="251"/>
      <c r="N168" s="252"/>
      <c r="O168" s="252"/>
      <c r="P168" s="252"/>
      <c r="Q168" s="252"/>
      <c r="R168" s="252"/>
      <c r="S168" s="252"/>
      <c r="T168" s="25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4" t="s">
        <v>243</v>
      </c>
      <c r="AU168" s="254" t="s">
        <v>86</v>
      </c>
      <c r="AV168" s="13" t="s">
        <v>86</v>
      </c>
      <c r="AW168" s="13" t="s">
        <v>32</v>
      </c>
      <c r="AX168" s="13" t="s">
        <v>77</v>
      </c>
      <c r="AY168" s="254" t="s">
        <v>235</v>
      </c>
    </row>
    <row r="169" s="13" customFormat="1">
      <c r="A169" s="13"/>
      <c r="B169" s="243"/>
      <c r="C169" s="244"/>
      <c r="D169" s="245" t="s">
        <v>243</v>
      </c>
      <c r="E169" s="246" t="s">
        <v>1</v>
      </c>
      <c r="F169" s="247" t="s">
        <v>274</v>
      </c>
      <c r="G169" s="244"/>
      <c r="H169" s="248">
        <v>180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243</v>
      </c>
      <c r="AU169" s="254" t="s">
        <v>86</v>
      </c>
      <c r="AV169" s="13" t="s">
        <v>86</v>
      </c>
      <c r="AW169" s="13" t="s">
        <v>32</v>
      </c>
      <c r="AX169" s="13" t="s">
        <v>77</v>
      </c>
      <c r="AY169" s="254" t="s">
        <v>235</v>
      </c>
    </row>
    <row r="170" s="13" customFormat="1">
      <c r="A170" s="13"/>
      <c r="B170" s="243"/>
      <c r="C170" s="244"/>
      <c r="D170" s="245" t="s">
        <v>243</v>
      </c>
      <c r="E170" s="246" t="s">
        <v>1</v>
      </c>
      <c r="F170" s="247" t="s">
        <v>275</v>
      </c>
      <c r="G170" s="244"/>
      <c r="H170" s="248">
        <v>45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243</v>
      </c>
      <c r="AU170" s="254" t="s">
        <v>86</v>
      </c>
      <c r="AV170" s="13" t="s">
        <v>86</v>
      </c>
      <c r="AW170" s="13" t="s">
        <v>32</v>
      </c>
      <c r="AX170" s="13" t="s">
        <v>77</v>
      </c>
      <c r="AY170" s="254" t="s">
        <v>235</v>
      </c>
    </row>
    <row r="171" s="13" customFormat="1">
      <c r="A171" s="13"/>
      <c r="B171" s="243"/>
      <c r="C171" s="244"/>
      <c r="D171" s="245" t="s">
        <v>243</v>
      </c>
      <c r="E171" s="246" t="s">
        <v>1</v>
      </c>
      <c r="F171" s="247" t="s">
        <v>276</v>
      </c>
      <c r="G171" s="244"/>
      <c r="H171" s="248">
        <v>90</v>
      </c>
      <c r="I171" s="249"/>
      <c r="J171" s="244"/>
      <c r="K171" s="244"/>
      <c r="L171" s="250"/>
      <c r="M171" s="251"/>
      <c r="N171" s="252"/>
      <c r="O171" s="252"/>
      <c r="P171" s="252"/>
      <c r="Q171" s="252"/>
      <c r="R171" s="252"/>
      <c r="S171" s="252"/>
      <c r="T171" s="25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4" t="s">
        <v>243</v>
      </c>
      <c r="AU171" s="254" t="s">
        <v>86</v>
      </c>
      <c r="AV171" s="13" t="s">
        <v>86</v>
      </c>
      <c r="AW171" s="13" t="s">
        <v>32</v>
      </c>
      <c r="AX171" s="13" t="s">
        <v>77</v>
      </c>
      <c r="AY171" s="254" t="s">
        <v>235</v>
      </c>
    </row>
    <row r="172" s="14" customFormat="1">
      <c r="A172" s="14"/>
      <c r="B172" s="255"/>
      <c r="C172" s="256"/>
      <c r="D172" s="245" t="s">
        <v>243</v>
      </c>
      <c r="E172" s="257" t="s">
        <v>1</v>
      </c>
      <c r="F172" s="258" t="s">
        <v>245</v>
      </c>
      <c r="G172" s="256"/>
      <c r="H172" s="259">
        <v>515</v>
      </c>
      <c r="I172" s="260"/>
      <c r="J172" s="256"/>
      <c r="K172" s="256"/>
      <c r="L172" s="261"/>
      <c r="M172" s="262"/>
      <c r="N172" s="263"/>
      <c r="O172" s="263"/>
      <c r="P172" s="263"/>
      <c r="Q172" s="263"/>
      <c r="R172" s="263"/>
      <c r="S172" s="263"/>
      <c r="T172" s="26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5" t="s">
        <v>243</v>
      </c>
      <c r="AU172" s="265" t="s">
        <v>86</v>
      </c>
      <c r="AV172" s="14" t="s">
        <v>241</v>
      </c>
      <c r="AW172" s="14" t="s">
        <v>32</v>
      </c>
      <c r="AX172" s="14" t="s">
        <v>84</v>
      </c>
      <c r="AY172" s="265" t="s">
        <v>235</v>
      </c>
    </row>
    <row r="173" s="2" customFormat="1" ht="24.15" customHeight="1">
      <c r="A173" s="39"/>
      <c r="B173" s="40"/>
      <c r="C173" s="229" t="s">
        <v>277</v>
      </c>
      <c r="D173" s="229" t="s">
        <v>237</v>
      </c>
      <c r="E173" s="230" t="s">
        <v>278</v>
      </c>
      <c r="F173" s="231" t="s">
        <v>279</v>
      </c>
      <c r="G173" s="232" t="s">
        <v>166</v>
      </c>
      <c r="H173" s="233">
        <v>515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241</v>
      </c>
      <c r="AT173" s="241" t="s">
        <v>237</v>
      </c>
      <c r="AU173" s="241" t="s">
        <v>86</v>
      </c>
      <c r="AY173" s="18" t="s">
        <v>235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241</v>
      </c>
      <c r="BM173" s="241" t="s">
        <v>280</v>
      </c>
    </row>
    <row r="174" s="13" customFormat="1">
      <c r="A174" s="13"/>
      <c r="B174" s="243"/>
      <c r="C174" s="244"/>
      <c r="D174" s="245" t="s">
        <v>243</v>
      </c>
      <c r="E174" s="246" t="s">
        <v>1</v>
      </c>
      <c r="F174" s="247" t="s">
        <v>273</v>
      </c>
      <c r="G174" s="244"/>
      <c r="H174" s="248">
        <v>200</v>
      </c>
      <c r="I174" s="249"/>
      <c r="J174" s="244"/>
      <c r="K174" s="244"/>
      <c r="L174" s="250"/>
      <c r="M174" s="251"/>
      <c r="N174" s="252"/>
      <c r="O174" s="252"/>
      <c r="P174" s="252"/>
      <c r="Q174" s="252"/>
      <c r="R174" s="252"/>
      <c r="S174" s="252"/>
      <c r="T174" s="25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4" t="s">
        <v>243</v>
      </c>
      <c r="AU174" s="254" t="s">
        <v>86</v>
      </c>
      <c r="AV174" s="13" t="s">
        <v>86</v>
      </c>
      <c r="AW174" s="13" t="s">
        <v>32</v>
      </c>
      <c r="AX174" s="13" t="s">
        <v>77</v>
      </c>
      <c r="AY174" s="254" t="s">
        <v>235</v>
      </c>
    </row>
    <row r="175" s="13" customFormat="1">
      <c r="A175" s="13"/>
      <c r="B175" s="243"/>
      <c r="C175" s="244"/>
      <c r="D175" s="245" t="s">
        <v>243</v>
      </c>
      <c r="E175" s="246" t="s">
        <v>1</v>
      </c>
      <c r="F175" s="247" t="s">
        <v>274</v>
      </c>
      <c r="G175" s="244"/>
      <c r="H175" s="248">
        <v>180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243</v>
      </c>
      <c r="AU175" s="254" t="s">
        <v>86</v>
      </c>
      <c r="AV175" s="13" t="s">
        <v>86</v>
      </c>
      <c r="AW175" s="13" t="s">
        <v>32</v>
      </c>
      <c r="AX175" s="13" t="s">
        <v>77</v>
      </c>
      <c r="AY175" s="254" t="s">
        <v>235</v>
      </c>
    </row>
    <row r="176" s="13" customFormat="1">
      <c r="A176" s="13"/>
      <c r="B176" s="243"/>
      <c r="C176" s="244"/>
      <c r="D176" s="245" t="s">
        <v>243</v>
      </c>
      <c r="E176" s="246" t="s">
        <v>1</v>
      </c>
      <c r="F176" s="247" t="s">
        <v>275</v>
      </c>
      <c r="G176" s="244"/>
      <c r="H176" s="248">
        <v>45</v>
      </c>
      <c r="I176" s="249"/>
      <c r="J176" s="244"/>
      <c r="K176" s="244"/>
      <c r="L176" s="250"/>
      <c r="M176" s="251"/>
      <c r="N176" s="252"/>
      <c r="O176" s="252"/>
      <c r="P176" s="252"/>
      <c r="Q176" s="252"/>
      <c r="R176" s="252"/>
      <c r="S176" s="252"/>
      <c r="T176" s="25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4" t="s">
        <v>243</v>
      </c>
      <c r="AU176" s="254" t="s">
        <v>86</v>
      </c>
      <c r="AV176" s="13" t="s">
        <v>86</v>
      </c>
      <c r="AW176" s="13" t="s">
        <v>32</v>
      </c>
      <c r="AX176" s="13" t="s">
        <v>77</v>
      </c>
      <c r="AY176" s="254" t="s">
        <v>235</v>
      </c>
    </row>
    <row r="177" s="13" customFormat="1">
      <c r="A177" s="13"/>
      <c r="B177" s="243"/>
      <c r="C177" s="244"/>
      <c r="D177" s="245" t="s">
        <v>243</v>
      </c>
      <c r="E177" s="246" t="s">
        <v>1</v>
      </c>
      <c r="F177" s="247" t="s">
        <v>276</v>
      </c>
      <c r="G177" s="244"/>
      <c r="H177" s="248">
        <v>90</v>
      </c>
      <c r="I177" s="249"/>
      <c r="J177" s="244"/>
      <c r="K177" s="244"/>
      <c r="L177" s="250"/>
      <c r="M177" s="251"/>
      <c r="N177" s="252"/>
      <c r="O177" s="252"/>
      <c r="P177" s="252"/>
      <c r="Q177" s="252"/>
      <c r="R177" s="252"/>
      <c r="S177" s="252"/>
      <c r="T177" s="25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4" t="s">
        <v>243</v>
      </c>
      <c r="AU177" s="254" t="s">
        <v>86</v>
      </c>
      <c r="AV177" s="13" t="s">
        <v>86</v>
      </c>
      <c r="AW177" s="13" t="s">
        <v>32</v>
      </c>
      <c r="AX177" s="13" t="s">
        <v>77</v>
      </c>
      <c r="AY177" s="254" t="s">
        <v>235</v>
      </c>
    </row>
    <row r="178" s="14" customFormat="1">
      <c r="A178" s="14"/>
      <c r="B178" s="255"/>
      <c r="C178" s="256"/>
      <c r="D178" s="245" t="s">
        <v>243</v>
      </c>
      <c r="E178" s="257" t="s">
        <v>1</v>
      </c>
      <c r="F178" s="258" t="s">
        <v>245</v>
      </c>
      <c r="G178" s="256"/>
      <c r="H178" s="259">
        <v>515</v>
      </c>
      <c r="I178" s="260"/>
      <c r="J178" s="256"/>
      <c r="K178" s="256"/>
      <c r="L178" s="261"/>
      <c r="M178" s="262"/>
      <c r="N178" s="263"/>
      <c r="O178" s="263"/>
      <c r="P178" s="263"/>
      <c r="Q178" s="263"/>
      <c r="R178" s="263"/>
      <c r="S178" s="263"/>
      <c r="T178" s="26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5" t="s">
        <v>243</v>
      </c>
      <c r="AU178" s="265" t="s">
        <v>86</v>
      </c>
      <c r="AV178" s="14" t="s">
        <v>241</v>
      </c>
      <c r="AW178" s="14" t="s">
        <v>32</v>
      </c>
      <c r="AX178" s="14" t="s">
        <v>84</v>
      </c>
      <c r="AY178" s="265" t="s">
        <v>235</v>
      </c>
    </row>
    <row r="179" s="2" customFormat="1" ht="24.15" customHeight="1">
      <c r="A179" s="39"/>
      <c r="B179" s="40"/>
      <c r="C179" s="229" t="s">
        <v>281</v>
      </c>
      <c r="D179" s="229" t="s">
        <v>237</v>
      </c>
      <c r="E179" s="230" t="s">
        <v>282</v>
      </c>
      <c r="F179" s="231" t="s">
        <v>283</v>
      </c>
      <c r="G179" s="232" t="s">
        <v>166</v>
      </c>
      <c r="H179" s="233">
        <v>4.5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0.0264</v>
      </c>
      <c r="R179" s="239">
        <f>Q179*H179</f>
        <v>0.1188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241</v>
      </c>
      <c r="AT179" s="241" t="s">
        <v>237</v>
      </c>
      <c r="AU179" s="241" t="s">
        <v>86</v>
      </c>
      <c r="AY179" s="18" t="s">
        <v>235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241</v>
      </c>
      <c r="BM179" s="241" t="s">
        <v>284</v>
      </c>
    </row>
    <row r="180" s="13" customFormat="1">
      <c r="A180" s="13"/>
      <c r="B180" s="243"/>
      <c r="C180" s="244"/>
      <c r="D180" s="245" t="s">
        <v>243</v>
      </c>
      <c r="E180" s="246" t="s">
        <v>1</v>
      </c>
      <c r="F180" s="247" t="s">
        <v>285</v>
      </c>
      <c r="G180" s="244"/>
      <c r="H180" s="248">
        <v>4.5</v>
      </c>
      <c r="I180" s="249"/>
      <c r="J180" s="244"/>
      <c r="K180" s="244"/>
      <c r="L180" s="250"/>
      <c r="M180" s="251"/>
      <c r="N180" s="252"/>
      <c r="O180" s="252"/>
      <c r="P180" s="252"/>
      <c r="Q180" s="252"/>
      <c r="R180" s="252"/>
      <c r="S180" s="252"/>
      <c r="T180" s="25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4" t="s">
        <v>243</v>
      </c>
      <c r="AU180" s="254" t="s">
        <v>86</v>
      </c>
      <c r="AV180" s="13" t="s">
        <v>86</v>
      </c>
      <c r="AW180" s="13" t="s">
        <v>32</v>
      </c>
      <c r="AX180" s="13" t="s">
        <v>84</v>
      </c>
      <c r="AY180" s="254" t="s">
        <v>235</v>
      </c>
    </row>
    <row r="181" s="2" customFormat="1" ht="24.15" customHeight="1">
      <c r="A181" s="39"/>
      <c r="B181" s="40"/>
      <c r="C181" s="229" t="s">
        <v>286</v>
      </c>
      <c r="D181" s="229" t="s">
        <v>237</v>
      </c>
      <c r="E181" s="230" t="s">
        <v>287</v>
      </c>
      <c r="F181" s="231" t="s">
        <v>288</v>
      </c>
      <c r="G181" s="232" t="s">
        <v>240</v>
      </c>
      <c r="H181" s="233">
        <v>3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0.00020000000000000001</v>
      </c>
      <c r="R181" s="239">
        <f>Q181*H181</f>
        <v>0.00060000000000000006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241</v>
      </c>
      <c r="AT181" s="241" t="s">
        <v>237</v>
      </c>
      <c r="AU181" s="241" t="s">
        <v>86</v>
      </c>
      <c r="AY181" s="18" t="s">
        <v>235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241</v>
      </c>
      <c r="BM181" s="241" t="s">
        <v>289</v>
      </c>
    </row>
    <row r="182" s="13" customFormat="1">
      <c r="A182" s="13"/>
      <c r="B182" s="243"/>
      <c r="C182" s="244"/>
      <c r="D182" s="245" t="s">
        <v>243</v>
      </c>
      <c r="E182" s="246" t="s">
        <v>1</v>
      </c>
      <c r="F182" s="247" t="s">
        <v>290</v>
      </c>
      <c r="G182" s="244"/>
      <c r="H182" s="248">
        <v>3</v>
      </c>
      <c r="I182" s="249"/>
      <c r="J182" s="244"/>
      <c r="K182" s="244"/>
      <c r="L182" s="250"/>
      <c r="M182" s="251"/>
      <c r="N182" s="252"/>
      <c r="O182" s="252"/>
      <c r="P182" s="252"/>
      <c r="Q182" s="252"/>
      <c r="R182" s="252"/>
      <c r="S182" s="252"/>
      <c r="T182" s="25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4" t="s">
        <v>243</v>
      </c>
      <c r="AU182" s="254" t="s">
        <v>86</v>
      </c>
      <c r="AV182" s="13" t="s">
        <v>86</v>
      </c>
      <c r="AW182" s="13" t="s">
        <v>32</v>
      </c>
      <c r="AX182" s="13" t="s">
        <v>84</v>
      </c>
      <c r="AY182" s="254" t="s">
        <v>235</v>
      </c>
    </row>
    <row r="183" s="2" customFormat="1" ht="37.8" customHeight="1">
      <c r="A183" s="39"/>
      <c r="B183" s="40"/>
      <c r="C183" s="229" t="s">
        <v>291</v>
      </c>
      <c r="D183" s="229" t="s">
        <v>237</v>
      </c>
      <c r="E183" s="230" t="s">
        <v>292</v>
      </c>
      <c r="F183" s="231" t="s">
        <v>293</v>
      </c>
      <c r="G183" s="232" t="s">
        <v>163</v>
      </c>
      <c r="H183" s="233">
        <v>212.92400000000001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241</v>
      </c>
      <c r="AT183" s="241" t="s">
        <v>237</v>
      </c>
      <c r="AU183" s="241" t="s">
        <v>86</v>
      </c>
      <c r="AY183" s="18" t="s">
        <v>235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241</v>
      </c>
      <c r="BM183" s="241" t="s">
        <v>294</v>
      </c>
    </row>
    <row r="184" s="13" customFormat="1">
      <c r="A184" s="13"/>
      <c r="B184" s="243"/>
      <c r="C184" s="244"/>
      <c r="D184" s="245" t="s">
        <v>243</v>
      </c>
      <c r="E184" s="246" t="s">
        <v>1</v>
      </c>
      <c r="F184" s="247" t="s">
        <v>295</v>
      </c>
      <c r="G184" s="244"/>
      <c r="H184" s="248">
        <v>171.80000000000001</v>
      </c>
      <c r="I184" s="249"/>
      <c r="J184" s="244"/>
      <c r="K184" s="244"/>
      <c r="L184" s="250"/>
      <c r="M184" s="251"/>
      <c r="N184" s="252"/>
      <c r="O184" s="252"/>
      <c r="P184" s="252"/>
      <c r="Q184" s="252"/>
      <c r="R184" s="252"/>
      <c r="S184" s="252"/>
      <c r="T184" s="25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4" t="s">
        <v>243</v>
      </c>
      <c r="AU184" s="254" t="s">
        <v>86</v>
      </c>
      <c r="AV184" s="13" t="s">
        <v>86</v>
      </c>
      <c r="AW184" s="13" t="s">
        <v>32</v>
      </c>
      <c r="AX184" s="13" t="s">
        <v>77</v>
      </c>
      <c r="AY184" s="254" t="s">
        <v>235</v>
      </c>
    </row>
    <row r="185" s="13" customFormat="1">
      <c r="A185" s="13"/>
      <c r="B185" s="243"/>
      <c r="C185" s="244"/>
      <c r="D185" s="245" t="s">
        <v>243</v>
      </c>
      <c r="E185" s="246" t="s">
        <v>1</v>
      </c>
      <c r="F185" s="247" t="s">
        <v>296</v>
      </c>
      <c r="G185" s="244"/>
      <c r="H185" s="248">
        <v>5.1239999999999997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243</v>
      </c>
      <c r="AU185" s="254" t="s">
        <v>86</v>
      </c>
      <c r="AV185" s="13" t="s">
        <v>86</v>
      </c>
      <c r="AW185" s="13" t="s">
        <v>32</v>
      </c>
      <c r="AX185" s="13" t="s">
        <v>77</v>
      </c>
      <c r="AY185" s="254" t="s">
        <v>235</v>
      </c>
    </row>
    <row r="186" s="13" customFormat="1">
      <c r="A186" s="13"/>
      <c r="B186" s="243"/>
      <c r="C186" s="244"/>
      <c r="D186" s="245" t="s">
        <v>243</v>
      </c>
      <c r="E186" s="246" t="s">
        <v>1</v>
      </c>
      <c r="F186" s="247" t="s">
        <v>297</v>
      </c>
      <c r="G186" s="244"/>
      <c r="H186" s="248">
        <v>36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243</v>
      </c>
      <c r="AU186" s="254" t="s">
        <v>86</v>
      </c>
      <c r="AV186" s="13" t="s">
        <v>86</v>
      </c>
      <c r="AW186" s="13" t="s">
        <v>32</v>
      </c>
      <c r="AX186" s="13" t="s">
        <v>77</v>
      </c>
      <c r="AY186" s="254" t="s">
        <v>235</v>
      </c>
    </row>
    <row r="187" s="14" customFormat="1">
      <c r="A187" s="14"/>
      <c r="B187" s="255"/>
      <c r="C187" s="256"/>
      <c r="D187" s="245" t="s">
        <v>243</v>
      </c>
      <c r="E187" s="257" t="s">
        <v>1</v>
      </c>
      <c r="F187" s="258" t="s">
        <v>245</v>
      </c>
      <c r="G187" s="256"/>
      <c r="H187" s="259">
        <v>212.92400000000001</v>
      </c>
      <c r="I187" s="260"/>
      <c r="J187" s="256"/>
      <c r="K187" s="256"/>
      <c r="L187" s="261"/>
      <c r="M187" s="262"/>
      <c r="N187" s="263"/>
      <c r="O187" s="263"/>
      <c r="P187" s="263"/>
      <c r="Q187" s="263"/>
      <c r="R187" s="263"/>
      <c r="S187" s="263"/>
      <c r="T187" s="26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5" t="s">
        <v>243</v>
      </c>
      <c r="AU187" s="265" t="s">
        <v>86</v>
      </c>
      <c r="AV187" s="14" t="s">
        <v>241</v>
      </c>
      <c r="AW187" s="14" t="s">
        <v>32</v>
      </c>
      <c r="AX187" s="14" t="s">
        <v>84</v>
      </c>
      <c r="AY187" s="265" t="s">
        <v>235</v>
      </c>
    </row>
    <row r="188" s="2" customFormat="1" ht="16.5" customHeight="1">
      <c r="A188" s="39"/>
      <c r="B188" s="40"/>
      <c r="C188" s="229" t="s">
        <v>298</v>
      </c>
      <c r="D188" s="229" t="s">
        <v>237</v>
      </c>
      <c r="E188" s="230" t="s">
        <v>299</v>
      </c>
      <c r="F188" s="231" t="s">
        <v>300</v>
      </c>
      <c r="G188" s="232" t="s">
        <v>163</v>
      </c>
      <c r="H188" s="233">
        <v>260.12400000000002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241</v>
      </c>
      <c r="AT188" s="241" t="s">
        <v>237</v>
      </c>
      <c r="AU188" s="241" t="s">
        <v>86</v>
      </c>
      <c r="AY188" s="18" t="s">
        <v>235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241</v>
      </c>
      <c r="BM188" s="241" t="s">
        <v>301</v>
      </c>
    </row>
    <row r="189" s="13" customFormat="1">
      <c r="A189" s="13"/>
      <c r="B189" s="243"/>
      <c r="C189" s="244"/>
      <c r="D189" s="245" t="s">
        <v>243</v>
      </c>
      <c r="E189" s="246" t="s">
        <v>1</v>
      </c>
      <c r="F189" s="247" t="s">
        <v>162</v>
      </c>
      <c r="G189" s="244"/>
      <c r="H189" s="248">
        <v>47.200000000000003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243</v>
      </c>
      <c r="AU189" s="254" t="s">
        <v>86</v>
      </c>
      <c r="AV189" s="13" t="s">
        <v>86</v>
      </c>
      <c r="AW189" s="13" t="s">
        <v>32</v>
      </c>
      <c r="AX189" s="13" t="s">
        <v>77</v>
      </c>
      <c r="AY189" s="254" t="s">
        <v>235</v>
      </c>
    </row>
    <row r="190" s="13" customFormat="1">
      <c r="A190" s="13"/>
      <c r="B190" s="243"/>
      <c r="C190" s="244"/>
      <c r="D190" s="245" t="s">
        <v>243</v>
      </c>
      <c r="E190" s="246" t="s">
        <v>1</v>
      </c>
      <c r="F190" s="247" t="s">
        <v>295</v>
      </c>
      <c r="G190" s="244"/>
      <c r="H190" s="248">
        <v>171.80000000000001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243</v>
      </c>
      <c r="AU190" s="254" t="s">
        <v>86</v>
      </c>
      <c r="AV190" s="13" t="s">
        <v>86</v>
      </c>
      <c r="AW190" s="13" t="s">
        <v>32</v>
      </c>
      <c r="AX190" s="13" t="s">
        <v>77</v>
      </c>
      <c r="AY190" s="254" t="s">
        <v>235</v>
      </c>
    </row>
    <row r="191" s="13" customFormat="1">
      <c r="A191" s="13"/>
      <c r="B191" s="243"/>
      <c r="C191" s="244"/>
      <c r="D191" s="245" t="s">
        <v>243</v>
      </c>
      <c r="E191" s="246" t="s">
        <v>1</v>
      </c>
      <c r="F191" s="247" t="s">
        <v>296</v>
      </c>
      <c r="G191" s="244"/>
      <c r="H191" s="248">
        <v>5.1239999999999997</v>
      </c>
      <c r="I191" s="249"/>
      <c r="J191" s="244"/>
      <c r="K191" s="244"/>
      <c r="L191" s="250"/>
      <c r="M191" s="251"/>
      <c r="N191" s="252"/>
      <c r="O191" s="252"/>
      <c r="P191" s="252"/>
      <c r="Q191" s="252"/>
      <c r="R191" s="252"/>
      <c r="S191" s="252"/>
      <c r="T191" s="25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4" t="s">
        <v>243</v>
      </c>
      <c r="AU191" s="254" t="s">
        <v>86</v>
      </c>
      <c r="AV191" s="13" t="s">
        <v>86</v>
      </c>
      <c r="AW191" s="13" t="s">
        <v>32</v>
      </c>
      <c r="AX191" s="13" t="s">
        <v>77</v>
      </c>
      <c r="AY191" s="254" t="s">
        <v>235</v>
      </c>
    </row>
    <row r="192" s="13" customFormat="1">
      <c r="A192" s="13"/>
      <c r="B192" s="243"/>
      <c r="C192" s="244"/>
      <c r="D192" s="245" t="s">
        <v>243</v>
      </c>
      <c r="E192" s="246" t="s">
        <v>1</v>
      </c>
      <c r="F192" s="247" t="s">
        <v>297</v>
      </c>
      <c r="G192" s="244"/>
      <c r="H192" s="248">
        <v>36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243</v>
      </c>
      <c r="AU192" s="254" t="s">
        <v>86</v>
      </c>
      <c r="AV192" s="13" t="s">
        <v>86</v>
      </c>
      <c r="AW192" s="13" t="s">
        <v>32</v>
      </c>
      <c r="AX192" s="13" t="s">
        <v>77</v>
      </c>
      <c r="AY192" s="254" t="s">
        <v>235</v>
      </c>
    </row>
    <row r="193" s="14" customFormat="1">
      <c r="A193" s="14"/>
      <c r="B193" s="255"/>
      <c r="C193" s="256"/>
      <c r="D193" s="245" t="s">
        <v>243</v>
      </c>
      <c r="E193" s="257" t="s">
        <v>1</v>
      </c>
      <c r="F193" s="258" t="s">
        <v>245</v>
      </c>
      <c r="G193" s="256"/>
      <c r="H193" s="259">
        <v>260.12400000000002</v>
      </c>
      <c r="I193" s="260"/>
      <c r="J193" s="256"/>
      <c r="K193" s="256"/>
      <c r="L193" s="261"/>
      <c r="M193" s="262"/>
      <c r="N193" s="263"/>
      <c r="O193" s="263"/>
      <c r="P193" s="263"/>
      <c r="Q193" s="263"/>
      <c r="R193" s="263"/>
      <c r="S193" s="263"/>
      <c r="T193" s="26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5" t="s">
        <v>243</v>
      </c>
      <c r="AU193" s="265" t="s">
        <v>86</v>
      </c>
      <c r="AV193" s="14" t="s">
        <v>241</v>
      </c>
      <c r="AW193" s="14" t="s">
        <v>32</v>
      </c>
      <c r="AX193" s="14" t="s">
        <v>84</v>
      </c>
      <c r="AY193" s="265" t="s">
        <v>235</v>
      </c>
    </row>
    <row r="194" s="2" customFormat="1" ht="24.15" customHeight="1">
      <c r="A194" s="39"/>
      <c r="B194" s="40"/>
      <c r="C194" s="229" t="s">
        <v>8</v>
      </c>
      <c r="D194" s="229" t="s">
        <v>237</v>
      </c>
      <c r="E194" s="230" t="s">
        <v>302</v>
      </c>
      <c r="F194" s="231" t="s">
        <v>303</v>
      </c>
      <c r="G194" s="232" t="s">
        <v>163</v>
      </c>
      <c r="H194" s="233">
        <v>170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241</v>
      </c>
      <c r="AT194" s="241" t="s">
        <v>237</v>
      </c>
      <c r="AU194" s="241" t="s">
        <v>86</v>
      </c>
      <c r="AY194" s="18" t="s">
        <v>235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241</v>
      </c>
      <c r="BM194" s="241" t="s">
        <v>304</v>
      </c>
    </row>
    <row r="195" s="13" customFormat="1">
      <c r="A195" s="13"/>
      <c r="B195" s="243"/>
      <c r="C195" s="244"/>
      <c r="D195" s="245" t="s">
        <v>243</v>
      </c>
      <c r="E195" s="246" t="s">
        <v>1</v>
      </c>
      <c r="F195" s="247" t="s">
        <v>305</v>
      </c>
      <c r="G195" s="244"/>
      <c r="H195" s="248">
        <v>62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243</v>
      </c>
      <c r="AU195" s="254" t="s">
        <v>86</v>
      </c>
      <c r="AV195" s="13" t="s">
        <v>86</v>
      </c>
      <c r="AW195" s="13" t="s">
        <v>32</v>
      </c>
      <c r="AX195" s="13" t="s">
        <v>77</v>
      </c>
      <c r="AY195" s="254" t="s">
        <v>235</v>
      </c>
    </row>
    <row r="196" s="13" customFormat="1">
      <c r="A196" s="13"/>
      <c r="B196" s="243"/>
      <c r="C196" s="244"/>
      <c r="D196" s="245" t="s">
        <v>243</v>
      </c>
      <c r="E196" s="246" t="s">
        <v>1</v>
      </c>
      <c r="F196" s="247" t="s">
        <v>306</v>
      </c>
      <c r="G196" s="244"/>
      <c r="H196" s="248">
        <v>64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243</v>
      </c>
      <c r="AU196" s="254" t="s">
        <v>86</v>
      </c>
      <c r="AV196" s="13" t="s">
        <v>86</v>
      </c>
      <c r="AW196" s="13" t="s">
        <v>32</v>
      </c>
      <c r="AX196" s="13" t="s">
        <v>77</v>
      </c>
      <c r="AY196" s="254" t="s">
        <v>235</v>
      </c>
    </row>
    <row r="197" s="13" customFormat="1">
      <c r="A197" s="13"/>
      <c r="B197" s="243"/>
      <c r="C197" s="244"/>
      <c r="D197" s="245" t="s">
        <v>243</v>
      </c>
      <c r="E197" s="246" t="s">
        <v>1</v>
      </c>
      <c r="F197" s="247" t="s">
        <v>307</v>
      </c>
      <c r="G197" s="244"/>
      <c r="H197" s="248">
        <v>12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243</v>
      </c>
      <c r="AU197" s="254" t="s">
        <v>86</v>
      </c>
      <c r="AV197" s="13" t="s">
        <v>86</v>
      </c>
      <c r="AW197" s="13" t="s">
        <v>32</v>
      </c>
      <c r="AX197" s="13" t="s">
        <v>77</v>
      </c>
      <c r="AY197" s="254" t="s">
        <v>235</v>
      </c>
    </row>
    <row r="198" s="13" customFormat="1">
      <c r="A198" s="13"/>
      <c r="B198" s="243"/>
      <c r="C198" s="244"/>
      <c r="D198" s="245" t="s">
        <v>243</v>
      </c>
      <c r="E198" s="246" t="s">
        <v>1</v>
      </c>
      <c r="F198" s="247" t="s">
        <v>308</v>
      </c>
      <c r="G198" s="244"/>
      <c r="H198" s="248">
        <v>32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243</v>
      </c>
      <c r="AU198" s="254" t="s">
        <v>86</v>
      </c>
      <c r="AV198" s="13" t="s">
        <v>86</v>
      </c>
      <c r="AW198" s="13" t="s">
        <v>32</v>
      </c>
      <c r="AX198" s="13" t="s">
        <v>77</v>
      </c>
      <c r="AY198" s="254" t="s">
        <v>235</v>
      </c>
    </row>
    <row r="199" s="14" customFormat="1">
      <c r="A199" s="14"/>
      <c r="B199" s="255"/>
      <c r="C199" s="256"/>
      <c r="D199" s="245" t="s">
        <v>243</v>
      </c>
      <c r="E199" s="257" t="s">
        <v>1</v>
      </c>
      <c r="F199" s="258" t="s">
        <v>245</v>
      </c>
      <c r="G199" s="256"/>
      <c r="H199" s="259">
        <v>170</v>
      </c>
      <c r="I199" s="260"/>
      <c r="J199" s="256"/>
      <c r="K199" s="256"/>
      <c r="L199" s="261"/>
      <c r="M199" s="262"/>
      <c r="N199" s="263"/>
      <c r="O199" s="263"/>
      <c r="P199" s="263"/>
      <c r="Q199" s="263"/>
      <c r="R199" s="263"/>
      <c r="S199" s="263"/>
      <c r="T199" s="26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65" t="s">
        <v>243</v>
      </c>
      <c r="AU199" s="265" t="s">
        <v>86</v>
      </c>
      <c r="AV199" s="14" t="s">
        <v>241</v>
      </c>
      <c r="AW199" s="14" t="s">
        <v>32</v>
      </c>
      <c r="AX199" s="14" t="s">
        <v>84</v>
      </c>
      <c r="AY199" s="265" t="s">
        <v>235</v>
      </c>
    </row>
    <row r="200" s="12" customFormat="1" ht="22.8" customHeight="1">
      <c r="A200" s="12"/>
      <c r="B200" s="213"/>
      <c r="C200" s="214"/>
      <c r="D200" s="215" t="s">
        <v>76</v>
      </c>
      <c r="E200" s="227" t="s">
        <v>86</v>
      </c>
      <c r="F200" s="227" t="s">
        <v>309</v>
      </c>
      <c r="G200" s="214"/>
      <c r="H200" s="214"/>
      <c r="I200" s="217"/>
      <c r="J200" s="228">
        <f>BK200</f>
        <v>0</v>
      </c>
      <c r="K200" s="214"/>
      <c r="L200" s="219"/>
      <c r="M200" s="220"/>
      <c r="N200" s="221"/>
      <c r="O200" s="221"/>
      <c r="P200" s="222">
        <f>SUM(P201:P220)</f>
        <v>0</v>
      </c>
      <c r="Q200" s="221"/>
      <c r="R200" s="222">
        <f>SUM(R201:R220)</f>
        <v>182.89790078000002</v>
      </c>
      <c r="S200" s="221"/>
      <c r="T200" s="223">
        <f>SUM(T201:T220)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84</v>
      </c>
      <c r="AT200" s="225" t="s">
        <v>76</v>
      </c>
      <c r="AU200" s="225" t="s">
        <v>84</v>
      </c>
      <c r="AY200" s="224" t="s">
        <v>235</v>
      </c>
      <c r="BK200" s="226">
        <f>SUM(BK201:BK220)</f>
        <v>0</v>
      </c>
    </row>
    <row r="201" s="2" customFormat="1" ht="37.8" customHeight="1">
      <c r="A201" s="39"/>
      <c r="B201" s="40"/>
      <c r="C201" s="229" t="s">
        <v>310</v>
      </c>
      <c r="D201" s="229" t="s">
        <v>237</v>
      </c>
      <c r="E201" s="230" t="s">
        <v>311</v>
      </c>
      <c r="F201" s="231" t="s">
        <v>312</v>
      </c>
      <c r="G201" s="232" t="s">
        <v>163</v>
      </c>
      <c r="H201" s="233">
        <v>12.300000000000001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2.30267</v>
      </c>
      <c r="R201" s="239">
        <f>Q201*H201</f>
        <v>28.322841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241</v>
      </c>
      <c r="AT201" s="241" t="s">
        <v>237</v>
      </c>
      <c r="AU201" s="241" t="s">
        <v>86</v>
      </c>
      <c r="AY201" s="18" t="s">
        <v>235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241</v>
      </c>
      <c r="BM201" s="241" t="s">
        <v>313</v>
      </c>
    </row>
    <row r="202" s="13" customFormat="1">
      <c r="A202" s="13"/>
      <c r="B202" s="243"/>
      <c r="C202" s="244"/>
      <c r="D202" s="245" t="s">
        <v>243</v>
      </c>
      <c r="E202" s="246" t="s">
        <v>1</v>
      </c>
      <c r="F202" s="247" t="s">
        <v>314</v>
      </c>
      <c r="G202" s="244"/>
      <c r="H202" s="248">
        <v>12.300000000000001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243</v>
      </c>
      <c r="AU202" s="254" t="s">
        <v>86</v>
      </c>
      <c r="AV202" s="13" t="s">
        <v>86</v>
      </c>
      <c r="AW202" s="13" t="s">
        <v>32</v>
      </c>
      <c r="AX202" s="13" t="s">
        <v>84</v>
      </c>
      <c r="AY202" s="254" t="s">
        <v>235</v>
      </c>
    </row>
    <row r="203" s="2" customFormat="1" ht="21.75" customHeight="1">
      <c r="A203" s="39"/>
      <c r="B203" s="40"/>
      <c r="C203" s="229" t="s">
        <v>315</v>
      </c>
      <c r="D203" s="229" t="s">
        <v>237</v>
      </c>
      <c r="E203" s="230" t="s">
        <v>316</v>
      </c>
      <c r="F203" s="231" t="s">
        <v>317</v>
      </c>
      <c r="G203" s="232" t="s">
        <v>163</v>
      </c>
      <c r="H203" s="233">
        <v>36.899999999999999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2.1600000000000001</v>
      </c>
      <c r="R203" s="239">
        <f>Q203*H203</f>
        <v>79.704000000000008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241</v>
      </c>
      <c r="AT203" s="241" t="s">
        <v>237</v>
      </c>
      <c r="AU203" s="241" t="s">
        <v>86</v>
      </c>
      <c r="AY203" s="18" t="s">
        <v>235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241</v>
      </c>
      <c r="BM203" s="241" t="s">
        <v>318</v>
      </c>
    </row>
    <row r="204" s="13" customFormat="1">
      <c r="A204" s="13"/>
      <c r="B204" s="243"/>
      <c r="C204" s="244"/>
      <c r="D204" s="245" t="s">
        <v>243</v>
      </c>
      <c r="E204" s="246" t="s">
        <v>1</v>
      </c>
      <c r="F204" s="247" t="s">
        <v>319</v>
      </c>
      <c r="G204" s="244"/>
      <c r="H204" s="248">
        <v>36.899999999999999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243</v>
      </c>
      <c r="AU204" s="254" t="s">
        <v>86</v>
      </c>
      <c r="AV204" s="13" t="s">
        <v>86</v>
      </c>
      <c r="AW204" s="13" t="s">
        <v>32</v>
      </c>
      <c r="AX204" s="13" t="s">
        <v>84</v>
      </c>
      <c r="AY204" s="254" t="s">
        <v>235</v>
      </c>
    </row>
    <row r="205" s="2" customFormat="1" ht="24.15" customHeight="1">
      <c r="A205" s="39"/>
      <c r="B205" s="40"/>
      <c r="C205" s="229" t="s">
        <v>320</v>
      </c>
      <c r="D205" s="229" t="s">
        <v>237</v>
      </c>
      <c r="E205" s="230" t="s">
        <v>321</v>
      </c>
      <c r="F205" s="231" t="s">
        <v>322</v>
      </c>
      <c r="G205" s="232" t="s">
        <v>163</v>
      </c>
      <c r="H205" s="233">
        <v>24.600000000000001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2.5018699999999998</v>
      </c>
      <c r="R205" s="239">
        <f>Q205*H205</f>
        <v>61.546002000000001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241</v>
      </c>
      <c r="AT205" s="241" t="s">
        <v>237</v>
      </c>
      <c r="AU205" s="241" t="s">
        <v>86</v>
      </c>
      <c r="AY205" s="18" t="s">
        <v>235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241</v>
      </c>
      <c r="BM205" s="241" t="s">
        <v>323</v>
      </c>
    </row>
    <row r="206" s="13" customFormat="1">
      <c r="A206" s="13"/>
      <c r="B206" s="243"/>
      <c r="C206" s="244"/>
      <c r="D206" s="245" t="s">
        <v>243</v>
      </c>
      <c r="E206" s="246" t="s">
        <v>1</v>
      </c>
      <c r="F206" s="247" t="s">
        <v>324</v>
      </c>
      <c r="G206" s="244"/>
      <c r="H206" s="248">
        <v>24.600000000000001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243</v>
      </c>
      <c r="AU206" s="254" t="s">
        <v>86</v>
      </c>
      <c r="AV206" s="13" t="s">
        <v>86</v>
      </c>
      <c r="AW206" s="13" t="s">
        <v>32</v>
      </c>
      <c r="AX206" s="13" t="s">
        <v>84</v>
      </c>
      <c r="AY206" s="254" t="s">
        <v>235</v>
      </c>
    </row>
    <row r="207" s="2" customFormat="1" ht="16.5" customHeight="1">
      <c r="A207" s="39"/>
      <c r="B207" s="40"/>
      <c r="C207" s="229" t="s">
        <v>325</v>
      </c>
      <c r="D207" s="229" t="s">
        <v>237</v>
      </c>
      <c r="E207" s="230" t="s">
        <v>326</v>
      </c>
      <c r="F207" s="231" t="s">
        <v>327</v>
      </c>
      <c r="G207" s="232" t="s">
        <v>328</v>
      </c>
      <c r="H207" s="233">
        <v>1.968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1.06277</v>
      </c>
      <c r="R207" s="239">
        <f>Q207*H207</f>
        <v>2.0915313599999998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241</v>
      </c>
      <c r="AT207" s="241" t="s">
        <v>237</v>
      </c>
      <c r="AU207" s="241" t="s">
        <v>86</v>
      </c>
      <c r="AY207" s="18" t="s">
        <v>235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241</v>
      </c>
      <c r="BM207" s="241" t="s">
        <v>329</v>
      </c>
    </row>
    <row r="208" s="13" customFormat="1">
      <c r="A208" s="13"/>
      <c r="B208" s="243"/>
      <c r="C208" s="244"/>
      <c r="D208" s="245" t="s">
        <v>243</v>
      </c>
      <c r="E208" s="246" t="s">
        <v>1</v>
      </c>
      <c r="F208" s="247" t="s">
        <v>330</v>
      </c>
      <c r="G208" s="244"/>
      <c r="H208" s="248">
        <v>1.968</v>
      </c>
      <c r="I208" s="249"/>
      <c r="J208" s="244"/>
      <c r="K208" s="244"/>
      <c r="L208" s="250"/>
      <c r="M208" s="251"/>
      <c r="N208" s="252"/>
      <c r="O208" s="252"/>
      <c r="P208" s="252"/>
      <c r="Q208" s="252"/>
      <c r="R208" s="252"/>
      <c r="S208" s="252"/>
      <c r="T208" s="25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4" t="s">
        <v>243</v>
      </c>
      <c r="AU208" s="254" t="s">
        <v>86</v>
      </c>
      <c r="AV208" s="13" t="s">
        <v>86</v>
      </c>
      <c r="AW208" s="13" t="s">
        <v>32</v>
      </c>
      <c r="AX208" s="13" t="s">
        <v>84</v>
      </c>
      <c r="AY208" s="254" t="s">
        <v>235</v>
      </c>
    </row>
    <row r="209" s="2" customFormat="1" ht="16.5" customHeight="1">
      <c r="A209" s="39"/>
      <c r="B209" s="40"/>
      <c r="C209" s="229" t="s">
        <v>331</v>
      </c>
      <c r="D209" s="229" t="s">
        <v>237</v>
      </c>
      <c r="E209" s="230" t="s">
        <v>332</v>
      </c>
      <c r="F209" s="231" t="s">
        <v>333</v>
      </c>
      <c r="G209" s="232" t="s">
        <v>163</v>
      </c>
      <c r="H209" s="233">
        <v>4.4859999999999998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2.5018699999999998</v>
      </c>
      <c r="R209" s="239">
        <f>Q209*H209</f>
        <v>11.223388819999999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241</v>
      </c>
      <c r="AT209" s="241" t="s">
        <v>237</v>
      </c>
      <c r="AU209" s="241" t="s">
        <v>86</v>
      </c>
      <c r="AY209" s="18" t="s">
        <v>235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241</v>
      </c>
      <c r="BM209" s="241" t="s">
        <v>334</v>
      </c>
    </row>
    <row r="210" s="13" customFormat="1">
      <c r="A210" s="13"/>
      <c r="B210" s="243"/>
      <c r="C210" s="244"/>
      <c r="D210" s="245" t="s">
        <v>243</v>
      </c>
      <c r="E210" s="246" t="s">
        <v>1</v>
      </c>
      <c r="F210" s="247" t="s">
        <v>335</v>
      </c>
      <c r="G210" s="244"/>
      <c r="H210" s="248">
        <v>0.442</v>
      </c>
      <c r="I210" s="249"/>
      <c r="J210" s="244"/>
      <c r="K210" s="244"/>
      <c r="L210" s="250"/>
      <c r="M210" s="251"/>
      <c r="N210" s="252"/>
      <c r="O210" s="252"/>
      <c r="P210" s="252"/>
      <c r="Q210" s="252"/>
      <c r="R210" s="252"/>
      <c r="S210" s="252"/>
      <c r="T210" s="25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4" t="s">
        <v>243</v>
      </c>
      <c r="AU210" s="254" t="s">
        <v>86</v>
      </c>
      <c r="AV210" s="13" t="s">
        <v>86</v>
      </c>
      <c r="AW210" s="13" t="s">
        <v>32</v>
      </c>
      <c r="AX210" s="13" t="s">
        <v>77</v>
      </c>
      <c r="AY210" s="254" t="s">
        <v>235</v>
      </c>
    </row>
    <row r="211" s="13" customFormat="1">
      <c r="A211" s="13"/>
      <c r="B211" s="243"/>
      <c r="C211" s="244"/>
      <c r="D211" s="245" t="s">
        <v>243</v>
      </c>
      <c r="E211" s="246" t="s">
        <v>1</v>
      </c>
      <c r="F211" s="247" t="s">
        <v>336</v>
      </c>
      <c r="G211" s="244"/>
      <c r="H211" s="248">
        <v>0.48999999999999999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243</v>
      </c>
      <c r="AU211" s="254" t="s">
        <v>86</v>
      </c>
      <c r="AV211" s="13" t="s">
        <v>86</v>
      </c>
      <c r="AW211" s="13" t="s">
        <v>32</v>
      </c>
      <c r="AX211" s="13" t="s">
        <v>77</v>
      </c>
      <c r="AY211" s="254" t="s">
        <v>235</v>
      </c>
    </row>
    <row r="212" s="13" customFormat="1">
      <c r="A212" s="13"/>
      <c r="B212" s="243"/>
      <c r="C212" s="244"/>
      <c r="D212" s="245" t="s">
        <v>243</v>
      </c>
      <c r="E212" s="246" t="s">
        <v>1</v>
      </c>
      <c r="F212" s="247" t="s">
        <v>337</v>
      </c>
      <c r="G212" s="244"/>
      <c r="H212" s="248">
        <v>2.9689999999999999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243</v>
      </c>
      <c r="AU212" s="254" t="s">
        <v>86</v>
      </c>
      <c r="AV212" s="13" t="s">
        <v>86</v>
      </c>
      <c r="AW212" s="13" t="s">
        <v>32</v>
      </c>
      <c r="AX212" s="13" t="s">
        <v>77</v>
      </c>
      <c r="AY212" s="254" t="s">
        <v>235</v>
      </c>
    </row>
    <row r="213" s="14" customFormat="1">
      <c r="A213" s="14"/>
      <c r="B213" s="255"/>
      <c r="C213" s="256"/>
      <c r="D213" s="245" t="s">
        <v>243</v>
      </c>
      <c r="E213" s="257" t="s">
        <v>1</v>
      </c>
      <c r="F213" s="258" t="s">
        <v>245</v>
      </c>
      <c r="G213" s="256"/>
      <c r="H213" s="259">
        <v>3.9009999999999998</v>
      </c>
      <c r="I213" s="260"/>
      <c r="J213" s="256"/>
      <c r="K213" s="256"/>
      <c r="L213" s="261"/>
      <c r="M213" s="262"/>
      <c r="N213" s="263"/>
      <c r="O213" s="263"/>
      <c r="P213" s="263"/>
      <c r="Q213" s="263"/>
      <c r="R213" s="263"/>
      <c r="S213" s="263"/>
      <c r="T213" s="26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5" t="s">
        <v>243</v>
      </c>
      <c r="AU213" s="265" t="s">
        <v>86</v>
      </c>
      <c r="AV213" s="14" t="s">
        <v>241</v>
      </c>
      <c r="AW213" s="14" t="s">
        <v>32</v>
      </c>
      <c r="AX213" s="14" t="s">
        <v>84</v>
      </c>
      <c r="AY213" s="265" t="s">
        <v>235</v>
      </c>
    </row>
    <row r="214" s="13" customFormat="1">
      <c r="A214" s="13"/>
      <c r="B214" s="243"/>
      <c r="C214" s="244"/>
      <c r="D214" s="245" t="s">
        <v>243</v>
      </c>
      <c r="E214" s="244"/>
      <c r="F214" s="247" t="s">
        <v>338</v>
      </c>
      <c r="G214" s="244"/>
      <c r="H214" s="248">
        <v>4.4859999999999998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243</v>
      </c>
      <c r="AU214" s="254" t="s">
        <v>86</v>
      </c>
      <c r="AV214" s="13" t="s">
        <v>86</v>
      </c>
      <c r="AW214" s="13" t="s">
        <v>4</v>
      </c>
      <c r="AX214" s="13" t="s">
        <v>84</v>
      </c>
      <c r="AY214" s="254" t="s">
        <v>235</v>
      </c>
    </row>
    <row r="215" s="2" customFormat="1" ht="16.5" customHeight="1">
      <c r="A215" s="39"/>
      <c r="B215" s="40"/>
      <c r="C215" s="229" t="s">
        <v>339</v>
      </c>
      <c r="D215" s="229" t="s">
        <v>237</v>
      </c>
      <c r="E215" s="230" t="s">
        <v>340</v>
      </c>
      <c r="F215" s="231" t="s">
        <v>341</v>
      </c>
      <c r="G215" s="232" t="s">
        <v>166</v>
      </c>
      <c r="H215" s="233">
        <v>3.8399999999999999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0.00264</v>
      </c>
      <c r="R215" s="239">
        <f>Q215*H215</f>
        <v>0.0101376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241</v>
      </c>
      <c r="AT215" s="241" t="s">
        <v>237</v>
      </c>
      <c r="AU215" s="241" t="s">
        <v>86</v>
      </c>
      <c r="AY215" s="18" t="s">
        <v>235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241</v>
      </c>
      <c r="BM215" s="241" t="s">
        <v>342</v>
      </c>
    </row>
    <row r="216" s="13" customFormat="1">
      <c r="A216" s="13"/>
      <c r="B216" s="243"/>
      <c r="C216" s="244"/>
      <c r="D216" s="245" t="s">
        <v>243</v>
      </c>
      <c r="E216" s="246" t="s">
        <v>1</v>
      </c>
      <c r="F216" s="247" t="s">
        <v>343</v>
      </c>
      <c r="G216" s="244"/>
      <c r="H216" s="248">
        <v>3.8399999999999999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243</v>
      </c>
      <c r="AU216" s="254" t="s">
        <v>86</v>
      </c>
      <c r="AV216" s="13" t="s">
        <v>86</v>
      </c>
      <c r="AW216" s="13" t="s">
        <v>32</v>
      </c>
      <c r="AX216" s="13" t="s">
        <v>77</v>
      </c>
      <c r="AY216" s="254" t="s">
        <v>235</v>
      </c>
    </row>
    <row r="217" s="14" customFormat="1">
      <c r="A217" s="14"/>
      <c r="B217" s="255"/>
      <c r="C217" s="256"/>
      <c r="D217" s="245" t="s">
        <v>243</v>
      </c>
      <c r="E217" s="257" t="s">
        <v>1</v>
      </c>
      <c r="F217" s="258" t="s">
        <v>245</v>
      </c>
      <c r="G217" s="256"/>
      <c r="H217" s="259">
        <v>3.8399999999999999</v>
      </c>
      <c r="I217" s="260"/>
      <c r="J217" s="256"/>
      <c r="K217" s="256"/>
      <c r="L217" s="261"/>
      <c r="M217" s="262"/>
      <c r="N217" s="263"/>
      <c r="O217" s="263"/>
      <c r="P217" s="263"/>
      <c r="Q217" s="263"/>
      <c r="R217" s="263"/>
      <c r="S217" s="263"/>
      <c r="T217" s="26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5" t="s">
        <v>243</v>
      </c>
      <c r="AU217" s="265" t="s">
        <v>86</v>
      </c>
      <c r="AV217" s="14" t="s">
        <v>241</v>
      </c>
      <c r="AW217" s="14" t="s">
        <v>32</v>
      </c>
      <c r="AX217" s="14" t="s">
        <v>84</v>
      </c>
      <c r="AY217" s="265" t="s">
        <v>235</v>
      </c>
    </row>
    <row r="218" s="2" customFormat="1" ht="16.5" customHeight="1">
      <c r="A218" s="39"/>
      <c r="B218" s="40"/>
      <c r="C218" s="229" t="s">
        <v>344</v>
      </c>
      <c r="D218" s="229" t="s">
        <v>237</v>
      </c>
      <c r="E218" s="230" t="s">
        <v>345</v>
      </c>
      <c r="F218" s="231" t="s">
        <v>346</v>
      </c>
      <c r="G218" s="232" t="s">
        <v>166</v>
      </c>
      <c r="H218" s="233">
        <v>3.8399999999999999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42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241</v>
      </c>
      <c r="AT218" s="241" t="s">
        <v>237</v>
      </c>
      <c r="AU218" s="241" t="s">
        <v>86</v>
      </c>
      <c r="AY218" s="18" t="s">
        <v>235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84</v>
      </c>
      <c r="BK218" s="242">
        <f>ROUND(I218*H218,2)</f>
        <v>0</v>
      </c>
      <c r="BL218" s="18" t="s">
        <v>241</v>
      </c>
      <c r="BM218" s="241" t="s">
        <v>347</v>
      </c>
    </row>
    <row r="219" s="13" customFormat="1">
      <c r="A219" s="13"/>
      <c r="B219" s="243"/>
      <c r="C219" s="244"/>
      <c r="D219" s="245" t="s">
        <v>243</v>
      </c>
      <c r="E219" s="246" t="s">
        <v>1</v>
      </c>
      <c r="F219" s="247" t="s">
        <v>343</v>
      </c>
      <c r="G219" s="244"/>
      <c r="H219" s="248">
        <v>3.8399999999999999</v>
      </c>
      <c r="I219" s="249"/>
      <c r="J219" s="244"/>
      <c r="K219" s="244"/>
      <c r="L219" s="250"/>
      <c r="M219" s="251"/>
      <c r="N219" s="252"/>
      <c r="O219" s="252"/>
      <c r="P219" s="252"/>
      <c r="Q219" s="252"/>
      <c r="R219" s="252"/>
      <c r="S219" s="252"/>
      <c r="T219" s="25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4" t="s">
        <v>243</v>
      </c>
      <c r="AU219" s="254" t="s">
        <v>86</v>
      </c>
      <c r="AV219" s="13" t="s">
        <v>86</v>
      </c>
      <c r="AW219" s="13" t="s">
        <v>32</v>
      </c>
      <c r="AX219" s="13" t="s">
        <v>77</v>
      </c>
      <c r="AY219" s="254" t="s">
        <v>235</v>
      </c>
    </row>
    <row r="220" s="14" customFormat="1">
      <c r="A220" s="14"/>
      <c r="B220" s="255"/>
      <c r="C220" s="256"/>
      <c r="D220" s="245" t="s">
        <v>243</v>
      </c>
      <c r="E220" s="257" t="s">
        <v>1</v>
      </c>
      <c r="F220" s="258" t="s">
        <v>245</v>
      </c>
      <c r="G220" s="256"/>
      <c r="H220" s="259">
        <v>3.8399999999999999</v>
      </c>
      <c r="I220" s="260"/>
      <c r="J220" s="256"/>
      <c r="K220" s="256"/>
      <c r="L220" s="261"/>
      <c r="M220" s="262"/>
      <c r="N220" s="263"/>
      <c r="O220" s="263"/>
      <c r="P220" s="263"/>
      <c r="Q220" s="263"/>
      <c r="R220" s="263"/>
      <c r="S220" s="263"/>
      <c r="T220" s="26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5" t="s">
        <v>243</v>
      </c>
      <c r="AU220" s="265" t="s">
        <v>86</v>
      </c>
      <c r="AV220" s="14" t="s">
        <v>241</v>
      </c>
      <c r="AW220" s="14" t="s">
        <v>32</v>
      </c>
      <c r="AX220" s="14" t="s">
        <v>84</v>
      </c>
      <c r="AY220" s="265" t="s">
        <v>235</v>
      </c>
    </row>
    <row r="221" s="12" customFormat="1" ht="22.8" customHeight="1">
      <c r="A221" s="12"/>
      <c r="B221" s="213"/>
      <c r="C221" s="214"/>
      <c r="D221" s="215" t="s">
        <v>76</v>
      </c>
      <c r="E221" s="227" t="s">
        <v>250</v>
      </c>
      <c r="F221" s="227" t="s">
        <v>348</v>
      </c>
      <c r="G221" s="214"/>
      <c r="H221" s="214"/>
      <c r="I221" s="217"/>
      <c r="J221" s="228">
        <f>BK221</f>
        <v>0</v>
      </c>
      <c r="K221" s="214"/>
      <c r="L221" s="219"/>
      <c r="M221" s="220"/>
      <c r="N221" s="221"/>
      <c r="O221" s="221"/>
      <c r="P221" s="222">
        <f>SUM(P222:P351)</f>
        <v>0</v>
      </c>
      <c r="Q221" s="221"/>
      <c r="R221" s="222">
        <f>SUM(R222:R351)</f>
        <v>388.85904955000007</v>
      </c>
      <c r="S221" s="221"/>
      <c r="T221" s="223">
        <f>SUM(T222:T351)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24" t="s">
        <v>84</v>
      </c>
      <c r="AT221" s="225" t="s">
        <v>76</v>
      </c>
      <c r="AU221" s="225" t="s">
        <v>84</v>
      </c>
      <c r="AY221" s="224" t="s">
        <v>235</v>
      </c>
      <c r="BK221" s="226">
        <f>SUM(BK222:BK351)</f>
        <v>0</v>
      </c>
    </row>
    <row r="222" s="2" customFormat="1" ht="24.15" customHeight="1">
      <c r="A222" s="39"/>
      <c r="B222" s="40"/>
      <c r="C222" s="229" t="s">
        <v>349</v>
      </c>
      <c r="D222" s="229" t="s">
        <v>237</v>
      </c>
      <c r="E222" s="230" t="s">
        <v>350</v>
      </c>
      <c r="F222" s="231" t="s">
        <v>351</v>
      </c>
      <c r="G222" s="232" t="s">
        <v>166</v>
      </c>
      <c r="H222" s="233">
        <v>12.359999999999999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0.17119999999999999</v>
      </c>
      <c r="R222" s="239">
        <f>Q222*H222</f>
        <v>2.1160319999999997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241</v>
      </c>
      <c r="AT222" s="241" t="s">
        <v>237</v>
      </c>
      <c r="AU222" s="241" t="s">
        <v>86</v>
      </c>
      <c r="AY222" s="18" t="s">
        <v>235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241</v>
      </c>
      <c r="BM222" s="241" t="s">
        <v>352</v>
      </c>
    </row>
    <row r="223" s="15" customFormat="1">
      <c r="A223" s="15"/>
      <c r="B223" s="266"/>
      <c r="C223" s="267"/>
      <c r="D223" s="245" t="s">
        <v>243</v>
      </c>
      <c r="E223" s="268" t="s">
        <v>1</v>
      </c>
      <c r="F223" s="269" t="s">
        <v>353</v>
      </c>
      <c r="G223" s="267"/>
      <c r="H223" s="268" t="s">
        <v>1</v>
      </c>
      <c r="I223" s="270"/>
      <c r="J223" s="267"/>
      <c r="K223" s="267"/>
      <c r="L223" s="271"/>
      <c r="M223" s="272"/>
      <c r="N223" s="273"/>
      <c r="O223" s="273"/>
      <c r="P223" s="273"/>
      <c r="Q223" s="273"/>
      <c r="R223" s="273"/>
      <c r="S223" s="273"/>
      <c r="T223" s="274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75" t="s">
        <v>243</v>
      </c>
      <c r="AU223" s="275" t="s">
        <v>86</v>
      </c>
      <c r="AV223" s="15" t="s">
        <v>84</v>
      </c>
      <c r="AW223" s="15" t="s">
        <v>32</v>
      </c>
      <c r="AX223" s="15" t="s">
        <v>77</v>
      </c>
      <c r="AY223" s="275" t="s">
        <v>235</v>
      </c>
    </row>
    <row r="224" s="13" customFormat="1">
      <c r="A224" s="13"/>
      <c r="B224" s="243"/>
      <c r="C224" s="244"/>
      <c r="D224" s="245" t="s">
        <v>243</v>
      </c>
      <c r="E224" s="246" t="s">
        <v>1</v>
      </c>
      <c r="F224" s="247" t="s">
        <v>354</v>
      </c>
      <c r="G224" s="244"/>
      <c r="H224" s="248">
        <v>1.5900000000000001</v>
      </c>
      <c r="I224" s="249"/>
      <c r="J224" s="244"/>
      <c r="K224" s="244"/>
      <c r="L224" s="250"/>
      <c r="M224" s="251"/>
      <c r="N224" s="252"/>
      <c r="O224" s="252"/>
      <c r="P224" s="252"/>
      <c r="Q224" s="252"/>
      <c r="R224" s="252"/>
      <c r="S224" s="252"/>
      <c r="T224" s="25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4" t="s">
        <v>243</v>
      </c>
      <c r="AU224" s="254" t="s">
        <v>86</v>
      </c>
      <c r="AV224" s="13" t="s">
        <v>86</v>
      </c>
      <c r="AW224" s="13" t="s">
        <v>32</v>
      </c>
      <c r="AX224" s="13" t="s">
        <v>77</v>
      </c>
      <c r="AY224" s="254" t="s">
        <v>235</v>
      </c>
    </row>
    <row r="225" s="13" customFormat="1">
      <c r="A225" s="13"/>
      <c r="B225" s="243"/>
      <c r="C225" s="244"/>
      <c r="D225" s="245" t="s">
        <v>243</v>
      </c>
      <c r="E225" s="246" t="s">
        <v>1</v>
      </c>
      <c r="F225" s="247" t="s">
        <v>355</v>
      </c>
      <c r="G225" s="244"/>
      <c r="H225" s="248">
        <v>1.49</v>
      </c>
      <c r="I225" s="249"/>
      <c r="J225" s="244"/>
      <c r="K225" s="244"/>
      <c r="L225" s="250"/>
      <c r="M225" s="251"/>
      <c r="N225" s="252"/>
      <c r="O225" s="252"/>
      <c r="P225" s="252"/>
      <c r="Q225" s="252"/>
      <c r="R225" s="252"/>
      <c r="S225" s="252"/>
      <c r="T225" s="25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4" t="s">
        <v>243</v>
      </c>
      <c r="AU225" s="254" t="s">
        <v>86</v>
      </c>
      <c r="AV225" s="13" t="s">
        <v>86</v>
      </c>
      <c r="AW225" s="13" t="s">
        <v>32</v>
      </c>
      <c r="AX225" s="13" t="s">
        <v>77</v>
      </c>
      <c r="AY225" s="254" t="s">
        <v>235</v>
      </c>
    </row>
    <row r="226" s="13" customFormat="1">
      <c r="A226" s="13"/>
      <c r="B226" s="243"/>
      <c r="C226" s="244"/>
      <c r="D226" s="245" t="s">
        <v>243</v>
      </c>
      <c r="E226" s="246" t="s">
        <v>1</v>
      </c>
      <c r="F226" s="247" t="s">
        <v>356</v>
      </c>
      <c r="G226" s="244"/>
      <c r="H226" s="248">
        <v>1.5700000000000001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243</v>
      </c>
      <c r="AU226" s="254" t="s">
        <v>86</v>
      </c>
      <c r="AV226" s="13" t="s">
        <v>86</v>
      </c>
      <c r="AW226" s="13" t="s">
        <v>32</v>
      </c>
      <c r="AX226" s="13" t="s">
        <v>77</v>
      </c>
      <c r="AY226" s="254" t="s">
        <v>235</v>
      </c>
    </row>
    <row r="227" s="13" customFormat="1">
      <c r="A227" s="13"/>
      <c r="B227" s="243"/>
      <c r="C227" s="244"/>
      <c r="D227" s="245" t="s">
        <v>243</v>
      </c>
      <c r="E227" s="246" t="s">
        <v>1</v>
      </c>
      <c r="F227" s="247" t="s">
        <v>357</v>
      </c>
      <c r="G227" s="244"/>
      <c r="H227" s="248">
        <v>1.71</v>
      </c>
      <c r="I227" s="249"/>
      <c r="J227" s="244"/>
      <c r="K227" s="244"/>
      <c r="L227" s="250"/>
      <c r="M227" s="251"/>
      <c r="N227" s="252"/>
      <c r="O227" s="252"/>
      <c r="P227" s="252"/>
      <c r="Q227" s="252"/>
      <c r="R227" s="252"/>
      <c r="S227" s="252"/>
      <c r="T227" s="25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4" t="s">
        <v>243</v>
      </c>
      <c r="AU227" s="254" t="s">
        <v>86</v>
      </c>
      <c r="AV227" s="13" t="s">
        <v>86</v>
      </c>
      <c r="AW227" s="13" t="s">
        <v>32</v>
      </c>
      <c r="AX227" s="13" t="s">
        <v>77</v>
      </c>
      <c r="AY227" s="254" t="s">
        <v>235</v>
      </c>
    </row>
    <row r="228" s="13" customFormat="1">
      <c r="A228" s="13"/>
      <c r="B228" s="243"/>
      <c r="C228" s="244"/>
      <c r="D228" s="245" t="s">
        <v>243</v>
      </c>
      <c r="E228" s="246" t="s">
        <v>1</v>
      </c>
      <c r="F228" s="247" t="s">
        <v>358</v>
      </c>
      <c r="G228" s="244"/>
      <c r="H228" s="248">
        <v>6</v>
      </c>
      <c r="I228" s="249"/>
      <c r="J228" s="244"/>
      <c r="K228" s="244"/>
      <c r="L228" s="250"/>
      <c r="M228" s="251"/>
      <c r="N228" s="252"/>
      <c r="O228" s="252"/>
      <c r="P228" s="252"/>
      <c r="Q228" s="252"/>
      <c r="R228" s="252"/>
      <c r="S228" s="252"/>
      <c r="T228" s="25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4" t="s">
        <v>243</v>
      </c>
      <c r="AU228" s="254" t="s">
        <v>86</v>
      </c>
      <c r="AV228" s="13" t="s">
        <v>86</v>
      </c>
      <c r="AW228" s="13" t="s">
        <v>32</v>
      </c>
      <c r="AX228" s="13" t="s">
        <v>77</v>
      </c>
      <c r="AY228" s="254" t="s">
        <v>235</v>
      </c>
    </row>
    <row r="229" s="14" customFormat="1">
      <c r="A229" s="14"/>
      <c r="B229" s="255"/>
      <c r="C229" s="256"/>
      <c r="D229" s="245" t="s">
        <v>243</v>
      </c>
      <c r="E229" s="257" t="s">
        <v>1</v>
      </c>
      <c r="F229" s="258" t="s">
        <v>245</v>
      </c>
      <c r="G229" s="256"/>
      <c r="H229" s="259">
        <v>12.359999999999999</v>
      </c>
      <c r="I229" s="260"/>
      <c r="J229" s="256"/>
      <c r="K229" s="256"/>
      <c r="L229" s="261"/>
      <c r="M229" s="262"/>
      <c r="N229" s="263"/>
      <c r="O229" s="263"/>
      <c r="P229" s="263"/>
      <c r="Q229" s="263"/>
      <c r="R229" s="263"/>
      <c r="S229" s="263"/>
      <c r="T229" s="26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5" t="s">
        <v>243</v>
      </c>
      <c r="AU229" s="265" t="s">
        <v>86</v>
      </c>
      <c r="AV229" s="14" t="s">
        <v>241</v>
      </c>
      <c r="AW229" s="14" t="s">
        <v>32</v>
      </c>
      <c r="AX229" s="14" t="s">
        <v>84</v>
      </c>
      <c r="AY229" s="265" t="s">
        <v>235</v>
      </c>
    </row>
    <row r="230" s="2" customFormat="1" ht="24.15" customHeight="1">
      <c r="A230" s="39"/>
      <c r="B230" s="40"/>
      <c r="C230" s="229" t="s">
        <v>7</v>
      </c>
      <c r="D230" s="229" t="s">
        <v>237</v>
      </c>
      <c r="E230" s="230" t="s">
        <v>359</v>
      </c>
      <c r="F230" s="231" t="s">
        <v>360</v>
      </c>
      <c r="G230" s="232" t="s">
        <v>166</v>
      </c>
      <c r="H230" s="233">
        <v>20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0.22897999999999999</v>
      </c>
      <c r="R230" s="239">
        <f>Q230*H230</f>
        <v>4.5796000000000001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241</v>
      </c>
      <c r="AT230" s="241" t="s">
        <v>237</v>
      </c>
      <c r="AU230" s="241" t="s">
        <v>86</v>
      </c>
      <c r="AY230" s="18" t="s">
        <v>235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241</v>
      </c>
      <c r="BM230" s="241" t="s">
        <v>361</v>
      </c>
    </row>
    <row r="231" s="15" customFormat="1">
      <c r="A231" s="15"/>
      <c r="B231" s="266"/>
      <c r="C231" s="267"/>
      <c r="D231" s="245" t="s">
        <v>243</v>
      </c>
      <c r="E231" s="268" t="s">
        <v>1</v>
      </c>
      <c r="F231" s="269" t="s">
        <v>362</v>
      </c>
      <c r="G231" s="267"/>
      <c r="H231" s="268" t="s">
        <v>1</v>
      </c>
      <c r="I231" s="270"/>
      <c r="J231" s="267"/>
      <c r="K231" s="267"/>
      <c r="L231" s="271"/>
      <c r="M231" s="272"/>
      <c r="N231" s="273"/>
      <c r="O231" s="273"/>
      <c r="P231" s="273"/>
      <c r="Q231" s="273"/>
      <c r="R231" s="273"/>
      <c r="S231" s="273"/>
      <c r="T231" s="27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75" t="s">
        <v>243</v>
      </c>
      <c r="AU231" s="275" t="s">
        <v>86</v>
      </c>
      <c r="AV231" s="15" t="s">
        <v>84</v>
      </c>
      <c r="AW231" s="15" t="s">
        <v>32</v>
      </c>
      <c r="AX231" s="15" t="s">
        <v>77</v>
      </c>
      <c r="AY231" s="275" t="s">
        <v>235</v>
      </c>
    </row>
    <row r="232" s="13" customFormat="1">
      <c r="A232" s="13"/>
      <c r="B232" s="243"/>
      <c r="C232" s="244"/>
      <c r="D232" s="245" t="s">
        <v>243</v>
      </c>
      <c r="E232" s="246" t="s">
        <v>1</v>
      </c>
      <c r="F232" s="247" t="s">
        <v>363</v>
      </c>
      <c r="G232" s="244"/>
      <c r="H232" s="248">
        <v>20</v>
      </c>
      <c r="I232" s="249"/>
      <c r="J232" s="244"/>
      <c r="K232" s="244"/>
      <c r="L232" s="250"/>
      <c r="M232" s="251"/>
      <c r="N232" s="252"/>
      <c r="O232" s="252"/>
      <c r="P232" s="252"/>
      <c r="Q232" s="252"/>
      <c r="R232" s="252"/>
      <c r="S232" s="252"/>
      <c r="T232" s="25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4" t="s">
        <v>243</v>
      </c>
      <c r="AU232" s="254" t="s">
        <v>86</v>
      </c>
      <c r="AV232" s="13" t="s">
        <v>86</v>
      </c>
      <c r="AW232" s="13" t="s">
        <v>32</v>
      </c>
      <c r="AX232" s="13" t="s">
        <v>84</v>
      </c>
      <c r="AY232" s="254" t="s">
        <v>235</v>
      </c>
    </row>
    <row r="233" s="2" customFormat="1" ht="24.15" customHeight="1">
      <c r="A233" s="39"/>
      <c r="B233" s="40"/>
      <c r="C233" s="229" t="s">
        <v>364</v>
      </c>
      <c r="D233" s="229" t="s">
        <v>237</v>
      </c>
      <c r="E233" s="230" t="s">
        <v>365</v>
      </c>
      <c r="F233" s="231" t="s">
        <v>366</v>
      </c>
      <c r="G233" s="232" t="s">
        <v>166</v>
      </c>
      <c r="H233" s="233">
        <v>902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0.34925</v>
      </c>
      <c r="R233" s="239">
        <f>Q233*H233</f>
        <v>315.02350000000001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241</v>
      </c>
      <c r="AT233" s="241" t="s">
        <v>237</v>
      </c>
      <c r="AU233" s="241" t="s">
        <v>86</v>
      </c>
      <c r="AY233" s="18" t="s">
        <v>235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241</v>
      </c>
      <c r="BM233" s="241" t="s">
        <v>367</v>
      </c>
    </row>
    <row r="234" s="15" customFormat="1">
      <c r="A234" s="15"/>
      <c r="B234" s="266"/>
      <c r="C234" s="267"/>
      <c r="D234" s="245" t="s">
        <v>243</v>
      </c>
      <c r="E234" s="268" t="s">
        <v>1</v>
      </c>
      <c r="F234" s="269" t="s">
        <v>368</v>
      </c>
      <c r="G234" s="267"/>
      <c r="H234" s="268" t="s">
        <v>1</v>
      </c>
      <c r="I234" s="270"/>
      <c r="J234" s="267"/>
      <c r="K234" s="267"/>
      <c r="L234" s="271"/>
      <c r="M234" s="272"/>
      <c r="N234" s="273"/>
      <c r="O234" s="273"/>
      <c r="P234" s="273"/>
      <c r="Q234" s="273"/>
      <c r="R234" s="273"/>
      <c r="S234" s="273"/>
      <c r="T234" s="274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75" t="s">
        <v>243</v>
      </c>
      <c r="AU234" s="275" t="s">
        <v>86</v>
      </c>
      <c r="AV234" s="15" t="s">
        <v>84</v>
      </c>
      <c r="AW234" s="15" t="s">
        <v>32</v>
      </c>
      <c r="AX234" s="15" t="s">
        <v>77</v>
      </c>
      <c r="AY234" s="275" t="s">
        <v>235</v>
      </c>
    </row>
    <row r="235" s="13" customFormat="1">
      <c r="A235" s="13"/>
      <c r="B235" s="243"/>
      <c r="C235" s="244"/>
      <c r="D235" s="245" t="s">
        <v>243</v>
      </c>
      <c r="E235" s="246" t="s">
        <v>1</v>
      </c>
      <c r="F235" s="247" t="s">
        <v>369</v>
      </c>
      <c r="G235" s="244"/>
      <c r="H235" s="248">
        <v>171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243</v>
      </c>
      <c r="AU235" s="254" t="s">
        <v>86</v>
      </c>
      <c r="AV235" s="13" t="s">
        <v>86</v>
      </c>
      <c r="AW235" s="13" t="s">
        <v>32</v>
      </c>
      <c r="AX235" s="13" t="s">
        <v>77</v>
      </c>
      <c r="AY235" s="254" t="s">
        <v>235</v>
      </c>
    </row>
    <row r="236" s="13" customFormat="1">
      <c r="A236" s="13"/>
      <c r="B236" s="243"/>
      <c r="C236" s="244"/>
      <c r="D236" s="245" t="s">
        <v>243</v>
      </c>
      <c r="E236" s="246" t="s">
        <v>1</v>
      </c>
      <c r="F236" s="247" t="s">
        <v>370</v>
      </c>
      <c r="G236" s="244"/>
      <c r="H236" s="248">
        <v>162</v>
      </c>
      <c r="I236" s="249"/>
      <c r="J236" s="244"/>
      <c r="K236" s="244"/>
      <c r="L236" s="250"/>
      <c r="M236" s="251"/>
      <c r="N236" s="252"/>
      <c r="O236" s="252"/>
      <c r="P236" s="252"/>
      <c r="Q236" s="252"/>
      <c r="R236" s="252"/>
      <c r="S236" s="252"/>
      <c r="T236" s="25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4" t="s">
        <v>243</v>
      </c>
      <c r="AU236" s="254" t="s">
        <v>86</v>
      </c>
      <c r="AV236" s="13" t="s">
        <v>86</v>
      </c>
      <c r="AW236" s="13" t="s">
        <v>32</v>
      </c>
      <c r="AX236" s="13" t="s">
        <v>77</v>
      </c>
      <c r="AY236" s="254" t="s">
        <v>235</v>
      </c>
    </row>
    <row r="237" s="13" customFormat="1">
      <c r="A237" s="13"/>
      <c r="B237" s="243"/>
      <c r="C237" s="244"/>
      <c r="D237" s="245" t="s">
        <v>243</v>
      </c>
      <c r="E237" s="246" t="s">
        <v>1</v>
      </c>
      <c r="F237" s="247" t="s">
        <v>371</v>
      </c>
      <c r="G237" s="244"/>
      <c r="H237" s="248">
        <v>246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243</v>
      </c>
      <c r="AU237" s="254" t="s">
        <v>86</v>
      </c>
      <c r="AV237" s="13" t="s">
        <v>86</v>
      </c>
      <c r="AW237" s="13" t="s">
        <v>32</v>
      </c>
      <c r="AX237" s="13" t="s">
        <v>77</v>
      </c>
      <c r="AY237" s="254" t="s">
        <v>235</v>
      </c>
    </row>
    <row r="238" s="13" customFormat="1">
      <c r="A238" s="13"/>
      <c r="B238" s="243"/>
      <c r="C238" s="244"/>
      <c r="D238" s="245" t="s">
        <v>243</v>
      </c>
      <c r="E238" s="246" t="s">
        <v>1</v>
      </c>
      <c r="F238" s="247" t="s">
        <v>372</v>
      </c>
      <c r="G238" s="244"/>
      <c r="H238" s="248">
        <v>323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243</v>
      </c>
      <c r="AU238" s="254" t="s">
        <v>86</v>
      </c>
      <c r="AV238" s="13" t="s">
        <v>86</v>
      </c>
      <c r="AW238" s="13" t="s">
        <v>32</v>
      </c>
      <c r="AX238" s="13" t="s">
        <v>77</v>
      </c>
      <c r="AY238" s="254" t="s">
        <v>235</v>
      </c>
    </row>
    <row r="239" s="14" customFormat="1">
      <c r="A239" s="14"/>
      <c r="B239" s="255"/>
      <c r="C239" s="256"/>
      <c r="D239" s="245" t="s">
        <v>243</v>
      </c>
      <c r="E239" s="257" t="s">
        <v>1</v>
      </c>
      <c r="F239" s="258" t="s">
        <v>245</v>
      </c>
      <c r="G239" s="256"/>
      <c r="H239" s="259">
        <v>902</v>
      </c>
      <c r="I239" s="260"/>
      <c r="J239" s="256"/>
      <c r="K239" s="256"/>
      <c r="L239" s="261"/>
      <c r="M239" s="262"/>
      <c r="N239" s="263"/>
      <c r="O239" s="263"/>
      <c r="P239" s="263"/>
      <c r="Q239" s="263"/>
      <c r="R239" s="263"/>
      <c r="S239" s="263"/>
      <c r="T239" s="26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65" t="s">
        <v>243</v>
      </c>
      <c r="AU239" s="265" t="s">
        <v>86</v>
      </c>
      <c r="AV239" s="14" t="s">
        <v>241</v>
      </c>
      <c r="AW239" s="14" t="s">
        <v>32</v>
      </c>
      <c r="AX239" s="14" t="s">
        <v>84</v>
      </c>
      <c r="AY239" s="265" t="s">
        <v>235</v>
      </c>
    </row>
    <row r="240" s="2" customFormat="1" ht="24.15" customHeight="1">
      <c r="A240" s="39"/>
      <c r="B240" s="40"/>
      <c r="C240" s="229" t="s">
        <v>373</v>
      </c>
      <c r="D240" s="229" t="s">
        <v>237</v>
      </c>
      <c r="E240" s="230" t="s">
        <v>374</v>
      </c>
      <c r="F240" s="231" t="s">
        <v>375</v>
      </c>
      <c r="G240" s="232" t="s">
        <v>174</v>
      </c>
      <c r="H240" s="233">
        <v>4.4139999999999997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42</v>
      </c>
      <c r="O240" s="92"/>
      <c r="P240" s="239">
        <f>O240*H240</f>
        <v>0</v>
      </c>
      <c r="Q240" s="239">
        <v>0.0124</v>
      </c>
      <c r="R240" s="239">
        <f>Q240*H240</f>
        <v>0.054733599999999993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241</v>
      </c>
      <c r="AT240" s="241" t="s">
        <v>237</v>
      </c>
      <c r="AU240" s="241" t="s">
        <v>86</v>
      </c>
      <c r="AY240" s="18" t="s">
        <v>235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241</v>
      </c>
      <c r="BM240" s="241" t="s">
        <v>376</v>
      </c>
    </row>
    <row r="241" s="13" customFormat="1">
      <c r="A241" s="13"/>
      <c r="B241" s="243"/>
      <c r="C241" s="244"/>
      <c r="D241" s="245" t="s">
        <v>243</v>
      </c>
      <c r="E241" s="246" t="s">
        <v>1</v>
      </c>
      <c r="F241" s="247" t="s">
        <v>377</v>
      </c>
      <c r="G241" s="244"/>
      <c r="H241" s="248">
        <v>4.4139999999999997</v>
      </c>
      <c r="I241" s="249"/>
      <c r="J241" s="244"/>
      <c r="K241" s="244"/>
      <c r="L241" s="250"/>
      <c r="M241" s="251"/>
      <c r="N241" s="252"/>
      <c r="O241" s="252"/>
      <c r="P241" s="252"/>
      <c r="Q241" s="252"/>
      <c r="R241" s="252"/>
      <c r="S241" s="252"/>
      <c r="T241" s="25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4" t="s">
        <v>243</v>
      </c>
      <c r="AU241" s="254" t="s">
        <v>86</v>
      </c>
      <c r="AV241" s="13" t="s">
        <v>86</v>
      </c>
      <c r="AW241" s="13" t="s">
        <v>32</v>
      </c>
      <c r="AX241" s="13" t="s">
        <v>84</v>
      </c>
      <c r="AY241" s="254" t="s">
        <v>235</v>
      </c>
    </row>
    <row r="242" s="2" customFormat="1" ht="24.15" customHeight="1">
      <c r="A242" s="39"/>
      <c r="B242" s="40"/>
      <c r="C242" s="229" t="s">
        <v>378</v>
      </c>
      <c r="D242" s="229" t="s">
        <v>237</v>
      </c>
      <c r="E242" s="230" t="s">
        <v>379</v>
      </c>
      <c r="F242" s="231" t="s">
        <v>380</v>
      </c>
      <c r="G242" s="232" t="s">
        <v>174</v>
      </c>
      <c r="H242" s="233">
        <v>7.1429999999999998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0.015520000000000001</v>
      </c>
      <c r="R242" s="239">
        <f>Q242*H242</f>
        <v>0.11085936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241</v>
      </c>
      <c r="AT242" s="241" t="s">
        <v>237</v>
      </c>
      <c r="AU242" s="241" t="s">
        <v>86</v>
      </c>
      <c r="AY242" s="18" t="s">
        <v>235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241</v>
      </c>
      <c r="BM242" s="241" t="s">
        <v>381</v>
      </c>
    </row>
    <row r="243" s="13" customFormat="1">
      <c r="A243" s="13"/>
      <c r="B243" s="243"/>
      <c r="C243" s="244"/>
      <c r="D243" s="245" t="s">
        <v>243</v>
      </c>
      <c r="E243" s="246" t="s">
        <v>1</v>
      </c>
      <c r="F243" s="247" t="s">
        <v>382</v>
      </c>
      <c r="G243" s="244"/>
      <c r="H243" s="248">
        <v>7.1429999999999998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243</v>
      </c>
      <c r="AU243" s="254" t="s">
        <v>86</v>
      </c>
      <c r="AV243" s="13" t="s">
        <v>86</v>
      </c>
      <c r="AW243" s="13" t="s">
        <v>32</v>
      </c>
      <c r="AX243" s="13" t="s">
        <v>84</v>
      </c>
      <c r="AY243" s="254" t="s">
        <v>235</v>
      </c>
    </row>
    <row r="244" s="2" customFormat="1" ht="24.15" customHeight="1">
      <c r="A244" s="39"/>
      <c r="B244" s="40"/>
      <c r="C244" s="229" t="s">
        <v>383</v>
      </c>
      <c r="D244" s="229" t="s">
        <v>237</v>
      </c>
      <c r="E244" s="230" t="s">
        <v>384</v>
      </c>
      <c r="F244" s="231" t="s">
        <v>385</v>
      </c>
      <c r="G244" s="232" t="s">
        <v>174</v>
      </c>
      <c r="H244" s="233">
        <v>322.14299999999997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0.02725</v>
      </c>
      <c r="R244" s="239">
        <f>Q244*H244</f>
        <v>8.7783967499999989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241</v>
      </c>
      <c r="AT244" s="241" t="s">
        <v>237</v>
      </c>
      <c r="AU244" s="241" t="s">
        <v>86</v>
      </c>
      <c r="AY244" s="18" t="s">
        <v>235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241</v>
      </c>
      <c r="BM244" s="241" t="s">
        <v>386</v>
      </c>
    </row>
    <row r="245" s="13" customFormat="1">
      <c r="A245" s="13"/>
      <c r="B245" s="243"/>
      <c r="C245" s="244"/>
      <c r="D245" s="245" t="s">
        <v>243</v>
      </c>
      <c r="E245" s="246" t="s">
        <v>1</v>
      </c>
      <c r="F245" s="247" t="s">
        <v>387</v>
      </c>
      <c r="G245" s="244"/>
      <c r="H245" s="248">
        <v>322.14299999999997</v>
      </c>
      <c r="I245" s="249"/>
      <c r="J245" s="244"/>
      <c r="K245" s="244"/>
      <c r="L245" s="250"/>
      <c r="M245" s="251"/>
      <c r="N245" s="252"/>
      <c r="O245" s="252"/>
      <c r="P245" s="252"/>
      <c r="Q245" s="252"/>
      <c r="R245" s="252"/>
      <c r="S245" s="252"/>
      <c r="T245" s="25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4" t="s">
        <v>243</v>
      </c>
      <c r="AU245" s="254" t="s">
        <v>86</v>
      </c>
      <c r="AV245" s="13" t="s">
        <v>86</v>
      </c>
      <c r="AW245" s="13" t="s">
        <v>32</v>
      </c>
      <c r="AX245" s="13" t="s">
        <v>84</v>
      </c>
      <c r="AY245" s="254" t="s">
        <v>235</v>
      </c>
    </row>
    <row r="246" s="2" customFormat="1" ht="21.75" customHeight="1">
      <c r="A246" s="39"/>
      <c r="B246" s="40"/>
      <c r="C246" s="229" t="s">
        <v>388</v>
      </c>
      <c r="D246" s="229" t="s">
        <v>237</v>
      </c>
      <c r="E246" s="230" t="s">
        <v>389</v>
      </c>
      <c r="F246" s="231" t="s">
        <v>390</v>
      </c>
      <c r="G246" s="232" t="s">
        <v>240</v>
      </c>
      <c r="H246" s="233">
        <v>10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0.017940000000000001</v>
      </c>
      <c r="R246" s="239">
        <f>Q246*H246</f>
        <v>0.1794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241</v>
      </c>
      <c r="AT246" s="241" t="s">
        <v>237</v>
      </c>
      <c r="AU246" s="241" t="s">
        <v>86</v>
      </c>
      <c r="AY246" s="18" t="s">
        <v>235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241</v>
      </c>
      <c r="BM246" s="241" t="s">
        <v>391</v>
      </c>
    </row>
    <row r="247" s="15" customFormat="1">
      <c r="A247" s="15"/>
      <c r="B247" s="266"/>
      <c r="C247" s="267"/>
      <c r="D247" s="245" t="s">
        <v>243</v>
      </c>
      <c r="E247" s="268" t="s">
        <v>1</v>
      </c>
      <c r="F247" s="269" t="s">
        <v>392</v>
      </c>
      <c r="G247" s="267"/>
      <c r="H247" s="268" t="s">
        <v>1</v>
      </c>
      <c r="I247" s="270"/>
      <c r="J247" s="267"/>
      <c r="K247" s="267"/>
      <c r="L247" s="271"/>
      <c r="M247" s="272"/>
      <c r="N247" s="273"/>
      <c r="O247" s="273"/>
      <c r="P247" s="273"/>
      <c r="Q247" s="273"/>
      <c r="R247" s="273"/>
      <c r="S247" s="273"/>
      <c r="T247" s="274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5" t="s">
        <v>243</v>
      </c>
      <c r="AU247" s="275" t="s">
        <v>86</v>
      </c>
      <c r="AV247" s="15" t="s">
        <v>84</v>
      </c>
      <c r="AW247" s="15" t="s">
        <v>32</v>
      </c>
      <c r="AX247" s="15" t="s">
        <v>77</v>
      </c>
      <c r="AY247" s="275" t="s">
        <v>235</v>
      </c>
    </row>
    <row r="248" s="13" customFormat="1">
      <c r="A248" s="13"/>
      <c r="B248" s="243"/>
      <c r="C248" s="244"/>
      <c r="D248" s="245" t="s">
        <v>243</v>
      </c>
      <c r="E248" s="246" t="s">
        <v>1</v>
      </c>
      <c r="F248" s="247" t="s">
        <v>84</v>
      </c>
      <c r="G248" s="244"/>
      <c r="H248" s="248">
        <v>1</v>
      </c>
      <c r="I248" s="249"/>
      <c r="J248" s="244"/>
      <c r="K248" s="244"/>
      <c r="L248" s="250"/>
      <c r="M248" s="251"/>
      <c r="N248" s="252"/>
      <c r="O248" s="252"/>
      <c r="P248" s="252"/>
      <c r="Q248" s="252"/>
      <c r="R248" s="252"/>
      <c r="S248" s="252"/>
      <c r="T248" s="25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4" t="s">
        <v>243</v>
      </c>
      <c r="AU248" s="254" t="s">
        <v>86</v>
      </c>
      <c r="AV248" s="13" t="s">
        <v>86</v>
      </c>
      <c r="AW248" s="13" t="s">
        <v>32</v>
      </c>
      <c r="AX248" s="13" t="s">
        <v>77</v>
      </c>
      <c r="AY248" s="254" t="s">
        <v>235</v>
      </c>
    </row>
    <row r="249" s="15" customFormat="1">
      <c r="A249" s="15"/>
      <c r="B249" s="266"/>
      <c r="C249" s="267"/>
      <c r="D249" s="245" t="s">
        <v>243</v>
      </c>
      <c r="E249" s="268" t="s">
        <v>1</v>
      </c>
      <c r="F249" s="269" t="s">
        <v>392</v>
      </c>
      <c r="G249" s="267"/>
      <c r="H249" s="268" t="s">
        <v>1</v>
      </c>
      <c r="I249" s="270"/>
      <c r="J249" s="267"/>
      <c r="K249" s="267"/>
      <c r="L249" s="271"/>
      <c r="M249" s="272"/>
      <c r="N249" s="273"/>
      <c r="O249" s="273"/>
      <c r="P249" s="273"/>
      <c r="Q249" s="273"/>
      <c r="R249" s="273"/>
      <c r="S249" s="273"/>
      <c r="T249" s="274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5" t="s">
        <v>243</v>
      </c>
      <c r="AU249" s="275" t="s">
        <v>86</v>
      </c>
      <c r="AV249" s="15" t="s">
        <v>84</v>
      </c>
      <c r="AW249" s="15" t="s">
        <v>32</v>
      </c>
      <c r="AX249" s="15" t="s">
        <v>77</v>
      </c>
      <c r="AY249" s="275" t="s">
        <v>235</v>
      </c>
    </row>
    <row r="250" s="13" customFormat="1">
      <c r="A250" s="13"/>
      <c r="B250" s="243"/>
      <c r="C250" s="244"/>
      <c r="D250" s="245" t="s">
        <v>243</v>
      </c>
      <c r="E250" s="246" t="s">
        <v>1</v>
      </c>
      <c r="F250" s="247" t="s">
        <v>84</v>
      </c>
      <c r="G250" s="244"/>
      <c r="H250" s="248">
        <v>1</v>
      </c>
      <c r="I250" s="249"/>
      <c r="J250" s="244"/>
      <c r="K250" s="244"/>
      <c r="L250" s="250"/>
      <c r="M250" s="251"/>
      <c r="N250" s="252"/>
      <c r="O250" s="252"/>
      <c r="P250" s="252"/>
      <c r="Q250" s="252"/>
      <c r="R250" s="252"/>
      <c r="S250" s="252"/>
      <c r="T250" s="25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4" t="s">
        <v>243</v>
      </c>
      <c r="AU250" s="254" t="s">
        <v>86</v>
      </c>
      <c r="AV250" s="13" t="s">
        <v>86</v>
      </c>
      <c r="AW250" s="13" t="s">
        <v>32</v>
      </c>
      <c r="AX250" s="13" t="s">
        <v>77</v>
      </c>
      <c r="AY250" s="254" t="s">
        <v>235</v>
      </c>
    </row>
    <row r="251" s="15" customFormat="1">
      <c r="A251" s="15"/>
      <c r="B251" s="266"/>
      <c r="C251" s="267"/>
      <c r="D251" s="245" t="s">
        <v>243</v>
      </c>
      <c r="E251" s="268" t="s">
        <v>1</v>
      </c>
      <c r="F251" s="269" t="s">
        <v>392</v>
      </c>
      <c r="G251" s="267"/>
      <c r="H251" s="268" t="s">
        <v>1</v>
      </c>
      <c r="I251" s="270"/>
      <c r="J251" s="267"/>
      <c r="K251" s="267"/>
      <c r="L251" s="271"/>
      <c r="M251" s="272"/>
      <c r="N251" s="273"/>
      <c r="O251" s="273"/>
      <c r="P251" s="273"/>
      <c r="Q251" s="273"/>
      <c r="R251" s="273"/>
      <c r="S251" s="273"/>
      <c r="T251" s="274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5" t="s">
        <v>243</v>
      </c>
      <c r="AU251" s="275" t="s">
        <v>86</v>
      </c>
      <c r="AV251" s="15" t="s">
        <v>84</v>
      </c>
      <c r="AW251" s="15" t="s">
        <v>32</v>
      </c>
      <c r="AX251" s="15" t="s">
        <v>77</v>
      </c>
      <c r="AY251" s="275" t="s">
        <v>235</v>
      </c>
    </row>
    <row r="252" s="13" customFormat="1">
      <c r="A252" s="13"/>
      <c r="B252" s="243"/>
      <c r="C252" s="244"/>
      <c r="D252" s="245" t="s">
        <v>243</v>
      </c>
      <c r="E252" s="246" t="s">
        <v>1</v>
      </c>
      <c r="F252" s="247" t="s">
        <v>84</v>
      </c>
      <c r="G252" s="244"/>
      <c r="H252" s="248">
        <v>1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243</v>
      </c>
      <c r="AU252" s="254" t="s">
        <v>86</v>
      </c>
      <c r="AV252" s="13" t="s">
        <v>86</v>
      </c>
      <c r="AW252" s="13" t="s">
        <v>32</v>
      </c>
      <c r="AX252" s="13" t="s">
        <v>77</v>
      </c>
      <c r="AY252" s="254" t="s">
        <v>235</v>
      </c>
    </row>
    <row r="253" s="15" customFormat="1">
      <c r="A253" s="15"/>
      <c r="B253" s="266"/>
      <c r="C253" s="267"/>
      <c r="D253" s="245" t="s">
        <v>243</v>
      </c>
      <c r="E253" s="268" t="s">
        <v>1</v>
      </c>
      <c r="F253" s="269" t="s">
        <v>392</v>
      </c>
      <c r="G253" s="267"/>
      <c r="H253" s="268" t="s">
        <v>1</v>
      </c>
      <c r="I253" s="270"/>
      <c r="J253" s="267"/>
      <c r="K253" s="267"/>
      <c r="L253" s="271"/>
      <c r="M253" s="272"/>
      <c r="N253" s="273"/>
      <c r="O253" s="273"/>
      <c r="P253" s="273"/>
      <c r="Q253" s="273"/>
      <c r="R253" s="273"/>
      <c r="S253" s="273"/>
      <c r="T253" s="274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75" t="s">
        <v>243</v>
      </c>
      <c r="AU253" s="275" t="s">
        <v>86</v>
      </c>
      <c r="AV253" s="15" t="s">
        <v>84</v>
      </c>
      <c r="AW253" s="15" t="s">
        <v>32</v>
      </c>
      <c r="AX253" s="15" t="s">
        <v>77</v>
      </c>
      <c r="AY253" s="275" t="s">
        <v>235</v>
      </c>
    </row>
    <row r="254" s="13" customFormat="1">
      <c r="A254" s="13"/>
      <c r="B254" s="243"/>
      <c r="C254" s="244"/>
      <c r="D254" s="245" t="s">
        <v>243</v>
      </c>
      <c r="E254" s="246" t="s">
        <v>1</v>
      </c>
      <c r="F254" s="247" t="s">
        <v>84</v>
      </c>
      <c r="G254" s="244"/>
      <c r="H254" s="248">
        <v>1</v>
      </c>
      <c r="I254" s="249"/>
      <c r="J254" s="244"/>
      <c r="K254" s="244"/>
      <c r="L254" s="250"/>
      <c r="M254" s="251"/>
      <c r="N254" s="252"/>
      <c r="O254" s="252"/>
      <c r="P254" s="252"/>
      <c r="Q254" s="252"/>
      <c r="R254" s="252"/>
      <c r="S254" s="252"/>
      <c r="T254" s="25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4" t="s">
        <v>243</v>
      </c>
      <c r="AU254" s="254" t="s">
        <v>86</v>
      </c>
      <c r="AV254" s="13" t="s">
        <v>86</v>
      </c>
      <c r="AW254" s="13" t="s">
        <v>32</v>
      </c>
      <c r="AX254" s="13" t="s">
        <v>77</v>
      </c>
      <c r="AY254" s="254" t="s">
        <v>235</v>
      </c>
    </row>
    <row r="255" s="15" customFormat="1">
      <c r="A255" s="15"/>
      <c r="B255" s="266"/>
      <c r="C255" s="267"/>
      <c r="D255" s="245" t="s">
        <v>243</v>
      </c>
      <c r="E255" s="268" t="s">
        <v>1</v>
      </c>
      <c r="F255" s="269" t="s">
        <v>393</v>
      </c>
      <c r="G255" s="267"/>
      <c r="H255" s="268" t="s">
        <v>1</v>
      </c>
      <c r="I255" s="270"/>
      <c r="J255" s="267"/>
      <c r="K255" s="267"/>
      <c r="L255" s="271"/>
      <c r="M255" s="272"/>
      <c r="N255" s="273"/>
      <c r="O255" s="273"/>
      <c r="P255" s="273"/>
      <c r="Q255" s="273"/>
      <c r="R255" s="273"/>
      <c r="S255" s="273"/>
      <c r="T255" s="274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75" t="s">
        <v>243</v>
      </c>
      <c r="AU255" s="275" t="s">
        <v>86</v>
      </c>
      <c r="AV255" s="15" t="s">
        <v>84</v>
      </c>
      <c r="AW255" s="15" t="s">
        <v>32</v>
      </c>
      <c r="AX255" s="15" t="s">
        <v>77</v>
      </c>
      <c r="AY255" s="275" t="s">
        <v>235</v>
      </c>
    </row>
    <row r="256" s="13" customFormat="1">
      <c r="A256" s="13"/>
      <c r="B256" s="243"/>
      <c r="C256" s="244"/>
      <c r="D256" s="245" t="s">
        <v>243</v>
      </c>
      <c r="E256" s="246" t="s">
        <v>1</v>
      </c>
      <c r="F256" s="247" t="s">
        <v>84</v>
      </c>
      <c r="G256" s="244"/>
      <c r="H256" s="248">
        <v>1</v>
      </c>
      <c r="I256" s="249"/>
      <c r="J256" s="244"/>
      <c r="K256" s="244"/>
      <c r="L256" s="250"/>
      <c r="M256" s="251"/>
      <c r="N256" s="252"/>
      <c r="O256" s="252"/>
      <c r="P256" s="252"/>
      <c r="Q256" s="252"/>
      <c r="R256" s="252"/>
      <c r="S256" s="252"/>
      <c r="T256" s="25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4" t="s">
        <v>243</v>
      </c>
      <c r="AU256" s="254" t="s">
        <v>86</v>
      </c>
      <c r="AV256" s="13" t="s">
        <v>86</v>
      </c>
      <c r="AW256" s="13" t="s">
        <v>32</v>
      </c>
      <c r="AX256" s="13" t="s">
        <v>77</v>
      </c>
      <c r="AY256" s="254" t="s">
        <v>235</v>
      </c>
    </row>
    <row r="257" s="15" customFormat="1">
      <c r="A257" s="15"/>
      <c r="B257" s="266"/>
      <c r="C257" s="267"/>
      <c r="D257" s="245" t="s">
        <v>243</v>
      </c>
      <c r="E257" s="268" t="s">
        <v>1</v>
      </c>
      <c r="F257" s="269" t="s">
        <v>393</v>
      </c>
      <c r="G257" s="267"/>
      <c r="H257" s="268" t="s">
        <v>1</v>
      </c>
      <c r="I257" s="270"/>
      <c r="J257" s="267"/>
      <c r="K257" s="267"/>
      <c r="L257" s="271"/>
      <c r="M257" s="272"/>
      <c r="N257" s="273"/>
      <c r="O257" s="273"/>
      <c r="P257" s="273"/>
      <c r="Q257" s="273"/>
      <c r="R257" s="273"/>
      <c r="S257" s="273"/>
      <c r="T257" s="274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5" t="s">
        <v>243</v>
      </c>
      <c r="AU257" s="275" t="s">
        <v>86</v>
      </c>
      <c r="AV257" s="15" t="s">
        <v>84</v>
      </c>
      <c r="AW257" s="15" t="s">
        <v>32</v>
      </c>
      <c r="AX257" s="15" t="s">
        <v>77</v>
      </c>
      <c r="AY257" s="275" t="s">
        <v>235</v>
      </c>
    </row>
    <row r="258" s="13" customFormat="1">
      <c r="A258" s="13"/>
      <c r="B258" s="243"/>
      <c r="C258" s="244"/>
      <c r="D258" s="245" t="s">
        <v>243</v>
      </c>
      <c r="E258" s="246" t="s">
        <v>1</v>
      </c>
      <c r="F258" s="247" t="s">
        <v>84</v>
      </c>
      <c r="G258" s="244"/>
      <c r="H258" s="248">
        <v>1</v>
      </c>
      <c r="I258" s="249"/>
      <c r="J258" s="244"/>
      <c r="K258" s="244"/>
      <c r="L258" s="250"/>
      <c r="M258" s="251"/>
      <c r="N258" s="252"/>
      <c r="O258" s="252"/>
      <c r="P258" s="252"/>
      <c r="Q258" s="252"/>
      <c r="R258" s="252"/>
      <c r="S258" s="252"/>
      <c r="T258" s="25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4" t="s">
        <v>243</v>
      </c>
      <c r="AU258" s="254" t="s">
        <v>86</v>
      </c>
      <c r="AV258" s="13" t="s">
        <v>86</v>
      </c>
      <c r="AW258" s="13" t="s">
        <v>32</v>
      </c>
      <c r="AX258" s="13" t="s">
        <v>77</v>
      </c>
      <c r="AY258" s="254" t="s">
        <v>235</v>
      </c>
    </row>
    <row r="259" s="15" customFormat="1">
      <c r="A259" s="15"/>
      <c r="B259" s="266"/>
      <c r="C259" s="267"/>
      <c r="D259" s="245" t="s">
        <v>243</v>
      </c>
      <c r="E259" s="268" t="s">
        <v>1</v>
      </c>
      <c r="F259" s="269" t="s">
        <v>393</v>
      </c>
      <c r="G259" s="267"/>
      <c r="H259" s="268" t="s">
        <v>1</v>
      </c>
      <c r="I259" s="270"/>
      <c r="J259" s="267"/>
      <c r="K259" s="267"/>
      <c r="L259" s="271"/>
      <c r="M259" s="272"/>
      <c r="N259" s="273"/>
      <c r="O259" s="273"/>
      <c r="P259" s="273"/>
      <c r="Q259" s="273"/>
      <c r="R259" s="273"/>
      <c r="S259" s="273"/>
      <c r="T259" s="274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75" t="s">
        <v>243</v>
      </c>
      <c r="AU259" s="275" t="s">
        <v>86</v>
      </c>
      <c r="AV259" s="15" t="s">
        <v>84</v>
      </c>
      <c r="AW259" s="15" t="s">
        <v>32</v>
      </c>
      <c r="AX259" s="15" t="s">
        <v>77</v>
      </c>
      <c r="AY259" s="275" t="s">
        <v>235</v>
      </c>
    </row>
    <row r="260" s="13" customFormat="1">
      <c r="A260" s="13"/>
      <c r="B260" s="243"/>
      <c r="C260" s="244"/>
      <c r="D260" s="245" t="s">
        <v>243</v>
      </c>
      <c r="E260" s="246" t="s">
        <v>1</v>
      </c>
      <c r="F260" s="247" t="s">
        <v>84</v>
      </c>
      <c r="G260" s="244"/>
      <c r="H260" s="248">
        <v>1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243</v>
      </c>
      <c r="AU260" s="254" t="s">
        <v>86</v>
      </c>
      <c r="AV260" s="13" t="s">
        <v>86</v>
      </c>
      <c r="AW260" s="13" t="s">
        <v>32</v>
      </c>
      <c r="AX260" s="13" t="s">
        <v>77</v>
      </c>
      <c r="AY260" s="254" t="s">
        <v>235</v>
      </c>
    </row>
    <row r="261" s="15" customFormat="1">
      <c r="A261" s="15"/>
      <c r="B261" s="266"/>
      <c r="C261" s="267"/>
      <c r="D261" s="245" t="s">
        <v>243</v>
      </c>
      <c r="E261" s="268" t="s">
        <v>1</v>
      </c>
      <c r="F261" s="269" t="s">
        <v>393</v>
      </c>
      <c r="G261" s="267"/>
      <c r="H261" s="268" t="s">
        <v>1</v>
      </c>
      <c r="I261" s="270"/>
      <c r="J261" s="267"/>
      <c r="K261" s="267"/>
      <c r="L261" s="271"/>
      <c r="M261" s="272"/>
      <c r="N261" s="273"/>
      <c r="O261" s="273"/>
      <c r="P261" s="273"/>
      <c r="Q261" s="273"/>
      <c r="R261" s="273"/>
      <c r="S261" s="273"/>
      <c r="T261" s="274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75" t="s">
        <v>243</v>
      </c>
      <c r="AU261" s="275" t="s">
        <v>86</v>
      </c>
      <c r="AV261" s="15" t="s">
        <v>84</v>
      </c>
      <c r="AW261" s="15" t="s">
        <v>32</v>
      </c>
      <c r="AX261" s="15" t="s">
        <v>77</v>
      </c>
      <c r="AY261" s="275" t="s">
        <v>235</v>
      </c>
    </row>
    <row r="262" s="13" customFormat="1">
      <c r="A262" s="13"/>
      <c r="B262" s="243"/>
      <c r="C262" s="244"/>
      <c r="D262" s="245" t="s">
        <v>243</v>
      </c>
      <c r="E262" s="246" t="s">
        <v>1</v>
      </c>
      <c r="F262" s="247" t="s">
        <v>84</v>
      </c>
      <c r="G262" s="244"/>
      <c r="H262" s="248">
        <v>1</v>
      </c>
      <c r="I262" s="249"/>
      <c r="J262" s="244"/>
      <c r="K262" s="244"/>
      <c r="L262" s="250"/>
      <c r="M262" s="251"/>
      <c r="N262" s="252"/>
      <c r="O262" s="252"/>
      <c r="P262" s="252"/>
      <c r="Q262" s="252"/>
      <c r="R262" s="252"/>
      <c r="S262" s="252"/>
      <c r="T262" s="25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4" t="s">
        <v>243</v>
      </c>
      <c r="AU262" s="254" t="s">
        <v>86</v>
      </c>
      <c r="AV262" s="13" t="s">
        <v>86</v>
      </c>
      <c r="AW262" s="13" t="s">
        <v>32</v>
      </c>
      <c r="AX262" s="13" t="s">
        <v>77</v>
      </c>
      <c r="AY262" s="254" t="s">
        <v>235</v>
      </c>
    </row>
    <row r="263" s="15" customFormat="1">
      <c r="A263" s="15"/>
      <c r="B263" s="266"/>
      <c r="C263" s="267"/>
      <c r="D263" s="245" t="s">
        <v>243</v>
      </c>
      <c r="E263" s="268" t="s">
        <v>1</v>
      </c>
      <c r="F263" s="269" t="s">
        <v>393</v>
      </c>
      <c r="G263" s="267"/>
      <c r="H263" s="268" t="s">
        <v>1</v>
      </c>
      <c r="I263" s="270"/>
      <c r="J263" s="267"/>
      <c r="K263" s="267"/>
      <c r="L263" s="271"/>
      <c r="M263" s="272"/>
      <c r="N263" s="273"/>
      <c r="O263" s="273"/>
      <c r="P263" s="273"/>
      <c r="Q263" s="273"/>
      <c r="R263" s="273"/>
      <c r="S263" s="273"/>
      <c r="T263" s="274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5" t="s">
        <v>243</v>
      </c>
      <c r="AU263" s="275" t="s">
        <v>86</v>
      </c>
      <c r="AV263" s="15" t="s">
        <v>84</v>
      </c>
      <c r="AW263" s="15" t="s">
        <v>32</v>
      </c>
      <c r="AX263" s="15" t="s">
        <v>77</v>
      </c>
      <c r="AY263" s="275" t="s">
        <v>235</v>
      </c>
    </row>
    <row r="264" s="13" customFormat="1">
      <c r="A264" s="13"/>
      <c r="B264" s="243"/>
      <c r="C264" s="244"/>
      <c r="D264" s="245" t="s">
        <v>243</v>
      </c>
      <c r="E264" s="246" t="s">
        <v>1</v>
      </c>
      <c r="F264" s="247" t="s">
        <v>84</v>
      </c>
      <c r="G264" s="244"/>
      <c r="H264" s="248">
        <v>1</v>
      </c>
      <c r="I264" s="249"/>
      <c r="J264" s="244"/>
      <c r="K264" s="244"/>
      <c r="L264" s="250"/>
      <c r="M264" s="251"/>
      <c r="N264" s="252"/>
      <c r="O264" s="252"/>
      <c r="P264" s="252"/>
      <c r="Q264" s="252"/>
      <c r="R264" s="252"/>
      <c r="S264" s="252"/>
      <c r="T264" s="25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4" t="s">
        <v>243</v>
      </c>
      <c r="AU264" s="254" t="s">
        <v>86</v>
      </c>
      <c r="AV264" s="13" t="s">
        <v>86</v>
      </c>
      <c r="AW264" s="13" t="s">
        <v>32</v>
      </c>
      <c r="AX264" s="13" t="s">
        <v>77</v>
      </c>
      <c r="AY264" s="254" t="s">
        <v>235</v>
      </c>
    </row>
    <row r="265" s="15" customFormat="1">
      <c r="A265" s="15"/>
      <c r="B265" s="266"/>
      <c r="C265" s="267"/>
      <c r="D265" s="245" t="s">
        <v>243</v>
      </c>
      <c r="E265" s="268" t="s">
        <v>1</v>
      </c>
      <c r="F265" s="269" t="s">
        <v>393</v>
      </c>
      <c r="G265" s="267"/>
      <c r="H265" s="268" t="s">
        <v>1</v>
      </c>
      <c r="I265" s="270"/>
      <c r="J265" s="267"/>
      <c r="K265" s="267"/>
      <c r="L265" s="271"/>
      <c r="M265" s="272"/>
      <c r="N265" s="273"/>
      <c r="O265" s="273"/>
      <c r="P265" s="273"/>
      <c r="Q265" s="273"/>
      <c r="R265" s="273"/>
      <c r="S265" s="273"/>
      <c r="T265" s="274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5" t="s">
        <v>243</v>
      </c>
      <c r="AU265" s="275" t="s">
        <v>86</v>
      </c>
      <c r="AV265" s="15" t="s">
        <v>84</v>
      </c>
      <c r="AW265" s="15" t="s">
        <v>32</v>
      </c>
      <c r="AX265" s="15" t="s">
        <v>77</v>
      </c>
      <c r="AY265" s="275" t="s">
        <v>235</v>
      </c>
    </row>
    <row r="266" s="13" customFormat="1">
      <c r="A266" s="13"/>
      <c r="B266" s="243"/>
      <c r="C266" s="244"/>
      <c r="D266" s="245" t="s">
        <v>243</v>
      </c>
      <c r="E266" s="246" t="s">
        <v>1</v>
      </c>
      <c r="F266" s="247" t="s">
        <v>84</v>
      </c>
      <c r="G266" s="244"/>
      <c r="H266" s="248">
        <v>1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243</v>
      </c>
      <c r="AU266" s="254" t="s">
        <v>86</v>
      </c>
      <c r="AV266" s="13" t="s">
        <v>86</v>
      </c>
      <c r="AW266" s="13" t="s">
        <v>32</v>
      </c>
      <c r="AX266" s="13" t="s">
        <v>77</v>
      </c>
      <c r="AY266" s="254" t="s">
        <v>235</v>
      </c>
    </row>
    <row r="267" s="14" customFormat="1">
      <c r="A267" s="14"/>
      <c r="B267" s="255"/>
      <c r="C267" s="256"/>
      <c r="D267" s="245" t="s">
        <v>243</v>
      </c>
      <c r="E267" s="257" t="s">
        <v>1</v>
      </c>
      <c r="F267" s="258" t="s">
        <v>245</v>
      </c>
      <c r="G267" s="256"/>
      <c r="H267" s="259">
        <v>10</v>
      </c>
      <c r="I267" s="260"/>
      <c r="J267" s="256"/>
      <c r="K267" s="256"/>
      <c r="L267" s="261"/>
      <c r="M267" s="262"/>
      <c r="N267" s="263"/>
      <c r="O267" s="263"/>
      <c r="P267" s="263"/>
      <c r="Q267" s="263"/>
      <c r="R267" s="263"/>
      <c r="S267" s="263"/>
      <c r="T267" s="26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5" t="s">
        <v>243</v>
      </c>
      <c r="AU267" s="265" t="s">
        <v>86</v>
      </c>
      <c r="AV267" s="14" t="s">
        <v>241</v>
      </c>
      <c r="AW267" s="14" t="s">
        <v>32</v>
      </c>
      <c r="AX267" s="14" t="s">
        <v>84</v>
      </c>
      <c r="AY267" s="265" t="s">
        <v>235</v>
      </c>
    </row>
    <row r="268" s="2" customFormat="1" ht="21.75" customHeight="1">
      <c r="A268" s="39"/>
      <c r="B268" s="40"/>
      <c r="C268" s="229" t="s">
        <v>394</v>
      </c>
      <c r="D268" s="229" t="s">
        <v>237</v>
      </c>
      <c r="E268" s="230" t="s">
        <v>395</v>
      </c>
      <c r="F268" s="231" t="s">
        <v>396</v>
      </c>
      <c r="G268" s="232" t="s">
        <v>240</v>
      </c>
      <c r="H268" s="233">
        <v>15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42</v>
      </c>
      <c r="O268" s="92"/>
      <c r="P268" s="239">
        <f>O268*H268</f>
        <v>0</v>
      </c>
      <c r="Q268" s="239">
        <v>0.022780000000000002</v>
      </c>
      <c r="R268" s="239">
        <f>Q268*H268</f>
        <v>0.3417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241</v>
      </c>
      <c r="AT268" s="241" t="s">
        <v>237</v>
      </c>
      <c r="AU268" s="241" t="s">
        <v>86</v>
      </c>
      <c r="AY268" s="18" t="s">
        <v>235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84</v>
      </c>
      <c r="BK268" s="242">
        <f>ROUND(I268*H268,2)</f>
        <v>0</v>
      </c>
      <c r="BL268" s="18" t="s">
        <v>241</v>
      </c>
      <c r="BM268" s="241" t="s">
        <v>397</v>
      </c>
    </row>
    <row r="269" s="15" customFormat="1">
      <c r="A269" s="15"/>
      <c r="B269" s="266"/>
      <c r="C269" s="267"/>
      <c r="D269" s="245" t="s">
        <v>243</v>
      </c>
      <c r="E269" s="268" t="s">
        <v>1</v>
      </c>
      <c r="F269" s="269" t="s">
        <v>392</v>
      </c>
      <c r="G269" s="267"/>
      <c r="H269" s="268" t="s">
        <v>1</v>
      </c>
      <c r="I269" s="270"/>
      <c r="J269" s="267"/>
      <c r="K269" s="267"/>
      <c r="L269" s="271"/>
      <c r="M269" s="272"/>
      <c r="N269" s="273"/>
      <c r="O269" s="273"/>
      <c r="P269" s="273"/>
      <c r="Q269" s="273"/>
      <c r="R269" s="273"/>
      <c r="S269" s="273"/>
      <c r="T269" s="27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5" t="s">
        <v>243</v>
      </c>
      <c r="AU269" s="275" t="s">
        <v>86</v>
      </c>
      <c r="AV269" s="15" t="s">
        <v>84</v>
      </c>
      <c r="AW269" s="15" t="s">
        <v>32</v>
      </c>
      <c r="AX269" s="15" t="s">
        <v>77</v>
      </c>
      <c r="AY269" s="275" t="s">
        <v>235</v>
      </c>
    </row>
    <row r="270" s="13" customFormat="1">
      <c r="A270" s="13"/>
      <c r="B270" s="243"/>
      <c r="C270" s="244"/>
      <c r="D270" s="245" t="s">
        <v>243</v>
      </c>
      <c r="E270" s="246" t="s">
        <v>1</v>
      </c>
      <c r="F270" s="247" t="s">
        <v>84</v>
      </c>
      <c r="G270" s="244"/>
      <c r="H270" s="248">
        <v>1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243</v>
      </c>
      <c r="AU270" s="254" t="s">
        <v>86</v>
      </c>
      <c r="AV270" s="13" t="s">
        <v>86</v>
      </c>
      <c r="AW270" s="13" t="s">
        <v>32</v>
      </c>
      <c r="AX270" s="13" t="s">
        <v>77</v>
      </c>
      <c r="AY270" s="254" t="s">
        <v>235</v>
      </c>
    </row>
    <row r="271" s="15" customFormat="1">
      <c r="A271" s="15"/>
      <c r="B271" s="266"/>
      <c r="C271" s="267"/>
      <c r="D271" s="245" t="s">
        <v>243</v>
      </c>
      <c r="E271" s="268" t="s">
        <v>1</v>
      </c>
      <c r="F271" s="269" t="s">
        <v>392</v>
      </c>
      <c r="G271" s="267"/>
      <c r="H271" s="268" t="s">
        <v>1</v>
      </c>
      <c r="I271" s="270"/>
      <c r="J271" s="267"/>
      <c r="K271" s="267"/>
      <c r="L271" s="271"/>
      <c r="M271" s="272"/>
      <c r="N271" s="273"/>
      <c r="O271" s="273"/>
      <c r="P271" s="273"/>
      <c r="Q271" s="273"/>
      <c r="R271" s="273"/>
      <c r="S271" s="273"/>
      <c r="T271" s="274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75" t="s">
        <v>243</v>
      </c>
      <c r="AU271" s="275" t="s">
        <v>86</v>
      </c>
      <c r="AV271" s="15" t="s">
        <v>84</v>
      </c>
      <c r="AW271" s="15" t="s">
        <v>32</v>
      </c>
      <c r="AX271" s="15" t="s">
        <v>77</v>
      </c>
      <c r="AY271" s="275" t="s">
        <v>235</v>
      </c>
    </row>
    <row r="272" s="13" customFormat="1">
      <c r="A272" s="13"/>
      <c r="B272" s="243"/>
      <c r="C272" s="244"/>
      <c r="D272" s="245" t="s">
        <v>243</v>
      </c>
      <c r="E272" s="246" t="s">
        <v>1</v>
      </c>
      <c r="F272" s="247" t="s">
        <v>84</v>
      </c>
      <c r="G272" s="244"/>
      <c r="H272" s="248">
        <v>1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243</v>
      </c>
      <c r="AU272" s="254" t="s">
        <v>86</v>
      </c>
      <c r="AV272" s="13" t="s">
        <v>86</v>
      </c>
      <c r="AW272" s="13" t="s">
        <v>32</v>
      </c>
      <c r="AX272" s="13" t="s">
        <v>77</v>
      </c>
      <c r="AY272" s="254" t="s">
        <v>235</v>
      </c>
    </row>
    <row r="273" s="15" customFormat="1">
      <c r="A273" s="15"/>
      <c r="B273" s="266"/>
      <c r="C273" s="267"/>
      <c r="D273" s="245" t="s">
        <v>243</v>
      </c>
      <c r="E273" s="268" t="s">
        <v>1</v>
      </c>
      <c r="F273" s="269" t="s">
        <v>392</v>
      </c>
      <c r="G273" s="267"/>
      <c r="H273" s="268" t="s">
        <v>1</v>
      </c>
      <c r="I273" s="270"/>
      <c r="J273" s="267"/>
      <c r="K273" s="267"/>
      <c r="L273" s="271"/>
      <c r="M273" s="272"/>
      <c r="N273" s="273"/>
      <c r="O273" s="273"/>
      <c r="P273" s="273"/>
      <c r="Q273" s="273"/>
      <c r="R273" s="273"/>
      <c r="S273" s="273"/>
      <c r="T273" s="274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5" t="s">
        <v>243</v>
      </c>
      <c r="AU273" s="275" t="s">
        <v>86</v>
      </c>
      <c r="AV273" s="15" t="s">
        <v>84</v>
      </c>
      <c r="AW273" s="15" t="s">
        <v>32</v>
      </c>
      <c r="AX273" s="15" t="s">
        <v>77</v>
      </c>
      <c r="AY273" s="275" t="s">
        <v>235</v>
      </c>
    </row>
    <row r="274" s="13" customFormat="1">
      <c r="A274" s="13"/>
      <c r="B274" s="243"/>
      <c r="C274" s="244"/>
      <c r="D274" s="245" t="s">
        <v>243</v>
      </c>
      <c r="E274" s="246" t="s">
        <v>1</v>
      </c>
      <c r="F274" s="247" t="s">
        <v>84</v>
      </c>
      <c r="G274" s="244"/>
      <c r="H274" s="248">
        <v>1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243</v>
      </c>
      <c r="AU274" s="254" t="s">
        <v>86</v>
      </c>
      <c r="AV274" s="13" t="s">
        <v>86</v>
      </c>
      <c r="AW274" s="13" t="s">
        <v>32</v>
      </c>
      <c r="AX274" s="13" t="s">
        <v>77</v>
      </c>
      <c r="AY274" s="254" t="s">
        <v>235</v>
      </c>
    </row>
    <row r="275" s="15" customFormat="1">
      <c r="A275" s="15"/>
      <c r="B275" s="266"/>
      <c r="C275" s="267"/>
      <c r="D275" s="245" t="s">
        <v>243</v>
      </c>
      <c r="E275" s="268" t="s">
        <v>1</v>
      </c>
      <c r="F275" s="269" t="s">
        <v>392</v>
      </c>
      <c r="G275" s="267"/>
      <c r="H275" s="268" t="s">
        <v>1</v>
      </c>
      <c r="I275" s="270"/>
      <c r="J275" s="267"/>
      <c r="K275" s="267"/>
      <c r="L275" s="271"/>
      <c r="M275" s="272"/>
      <c r="N275" s="273"/>
      <c r="O275" s="273"/>
      <c r="P275" s="273"/>
      <c r="Q275" s="273"/>
      <c r="R275" s="273"/>
      <c r="S275" s="273"/>
      <c r="T275" s="274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75" t="s">
        <v>243</v>
      </c>
      <c r="AU275" s="275" t="s">
        <v>86</v>
      </c>
      <c r="AV275" s="15" t="s">
        <v>84</v>
      </c>
      <c r="AW275" s="15" t="s">
        <v>32</v>
      </c>
      <c r="AX275" s="15" t="s">
        <v>77</v>
      </c>
      <c r="AY275" s="275" t="s">
        <v>235</v>
      </c>
    </row>
    <row r="276" s="13" customFormat="1">
      <c r="A276" s="13"/>
      <c r="B276" s="243"/>
      <c r="C276" s="244"/>
      <c r="D276" s="245" t="s">
        <v>243</v>
      </c>
      <c r="E276" s="246" t="s">
        <v>1</v>
      </c>
      <c r="F276" s="247" t="s">
        <v>84</v>
      </c>
      <c r="G276" s="244"/>
      <c r="H276" s="248">
        <v>1</v>
      </c>
      <c r="I276" s="249"/>
      <c r="J276" s="244"/>
      <c r="K276" s="244"/>
      <c r="L276" s="250"/>
      <c r="M276" s="251"/>
      <c r="N276" s="252"/>
      <c r="O276" s="252"/>
      <c r="P276" s="252"/>
      <c r="Q276" s="252"/>
      <c r="R276" s="252"/>
      <c r="S276" s="252"/>
      <c r="T276" s="25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4" t="s">
        <v>243</v>
      </c>
      <c r="AU276" s="254" t="s">
        <v>86</v>
      </c>
      <c r="AV276" s="13" t="s">
        <v>86</v>
      </c>
      <c r="AW276" s="13" t="s">
        <v>32</v>
      </c>
      <c r="AX276" s="13" t="s">
        <v>77</v>
      </c>
      <c r="AY276" s="254" t="s">
        <v>235</v>
      </c>
    </row>
    <row r="277" s="15" customFormat="1">
      <c r="A277" s="15"/>
      <c r="B277" s="266"/>
      <c r="C277" s="267"/>
      <c r="D277" s="245" t="s">
        <v>243</v>
      </c>
      <c r="E277" s="268" t="s">
        <v>1</v>
      </c>
      <c r="F277" s="269" t="s">
        <v>392</v>
      </c>
      <c r="G277" s="267"/>
      <c r="H277" s="268" t="s">
        <v>1</v>
      </c>
      <c r="I277" s="270"/>
      <c r="J277" s="267"/>
      <c r="K277" s="267"/>
      <c r="L277" s="271"/>
      <c r="M277" s="272"/>
      <c r="N277" s="273"/>
      <c r="O277" s="273"/>
      <c r="P277" s="273"/>
      <c r="Q277" s="273"/>
      <c r="R277" s="273"/>
      <c r="S277" s="273"/>
      <c r="T277" s="274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5" t="s">
        <v>243</v>
      </c>
      <c r="AU277" s="275" t="s">
        <v>86</v>
      </c>
      <c r="AV277" s="15" t="s">
        <v>84</v>
      </c>
      <c r="AW277" s="15" t="s">
        <v>32</v>
      </c>
      <c r="AX277" s="15" t="s">
        <v>77</v>
      </c>
      <c r="AY277" s="275" t="s">
        <v>235</v>
      </c>
    </row>
    <row r="278" s="13" customFormat="1">
      <c r="A278" s="13"/>
      <c r="B278" s="243"/>
      <c r="C278" s="244"/>
      <c r="D278" s="245" t="s">
        <v>243</v>
      </c>
      <c r="E278" s="246" t="s">
        <v>1</v>
      </c>
      <c r="F278" s="247" t="s">
        <v>84</v>
      </c>
      <c r="G278" s="244"/>
      <c r="H278" s="248">
        <v>1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243</v>
      </c>
      <c r="AU278" s="254" t="s">
        <v>86</v>
      </c>
      <c r="AV278" s="13" t="s">
        <v>86</v>
      </c>
      <c r="AW278" s="13" t="s">
        <v>32</v>
      </c>
      <c r="AX278" s="13" t="s">
        <v>77</v>
      </c>
      <c r="AY278" s="254" t="s">
        <v>235</v>
      </c>
    </row>
    <row r="279" s="15" customFormat="1">
      <c r="A279" s="15"/>
      <c r="B279" s="266"/>
      <c r="C279" s="267"/>
      <c r="D279" s="245" t="s">
        <v>243</v>
      </c>
      <c r="E279" s="268" t="s">
        <v>1</v>
      </c>
      <c r="F279" s="269" t="s">
        <v>398</v>
      </c>
      <c r="G279" s="267"/>
      <c r="H279" s="268" t="s">
        <v>1</v>
      </c>
      <c r="I279" s="270"/>
      <c r="J279" s="267"/>
      <c r="K279" s="267"/>
      <c r="L279" s="271"/>
      <c r="M279" s="272"/>
      <c r="N279" s="273"/>
      <c r="O279" s="273"/>
      <c r="P279" s="273"/>
      <c r="Q279" s="273"/>
      <c r="R279" s="273"/>
      <c r="S279" s="273"/>
      <c r="T279" s="274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75" t="s">
        <v>243</v>
      </c>
      <c r="AU279" s="275" t="s">
        <v>86</v>
      </c>
      <c r="AV279" s="15" t="s">
        <v>84</v>
      </c>
      <c r="AW279" s="15" t="s">
        <v>32</v>
      </c>
      <c r="AX279" s="15" t="s">
        <v>77</v>
      </c>
      <c r="AY279" s="275" t="s">
        <v>235</v>
      </c>
    </row>
    <row r="280" s="13" customFormat="1">
      <c r="A280" s="13"/>
      <c r="B280" s="243"/>
      <c r="C280" s="244"/>
      <c r="D280" s="245" t="s">
        <v>243</v>
      </c>
      <c r="E280" s="246" t="s">
        <v>1</v>
      </c>
      <c r="F280" s="247" t="s">
        <v>84</v>
      </c>
      <c r="G280" s="244"/>
      <c r="H280" s="248">
        <v>1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243</v>
      </c>
      <c r="AU280" s="254" t="s">
        <v>86</v>
      </c>
      <c r="AV280" s="13" t="s">
        <v>86</v>
      </c>
      <c r="AW280" s="13" t="s">
        <v>32</v>
      </c>
      <c r="AX280" s="13" t="s">
        <v>77</v>
      </c>
      <c r="AY280" s="254" t="s">
        <v>235</v>
      </c>
    </row>
    <row r="281" s="15" customFormat="1">
      <c r="A281" s="15"/>
      <c r="B281" s="266"/>
      <c r="C281" s="267"/>
      <c r="D281" s="245" t="s">
        <v>243</v>
      </c>
      <c r="E281" s="268" t="s">
        <v>1</v>
      </c>
      <c r="F281" s="269" t="s">
        <v>398</v>
      </c>
      <c r="G281" s="267"/>
      <c r="H281" s="268" t="s">
        <v>1</v>
      </c>
      <c r="I281" s="270"/>
      <c r="J281" s="267"/>
      <c r="K281" s="267"/>
      <c r="L281" s="271"/>
      <c r="M281" s="272"/>
      <c r="N281" s="273"/>
      <c r="O281" s="273"/>
      <c r="P281" s="273"/>
      <c r="Q281" s="273"/>
      <c r="R281" s="273"/>
      <c r="S281" s="273"/>
      <c r="T281" s="274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75" t="s">
        <v>243</v>
      </c>
      <c r="AU281" s="275" t="s">
        <v>86</v>
      </c>
      <c r="AV281" s="15" t="s">
        <v>84</v>
      </c>
      <c r="AW281" s="15" t="s">
        <v>32</v>
      </c>
      <c r="AX281" s="15" t="s">
        <v>77</v>
      </c>
      <c r="AY281" s="275" t="s">
        <v>235</v>
      </c>
    </row>
    <row r="282" s="13" customFormat="1">
      <c r="A282" s="13"/>
      <c r="B282" s="243"/>
      <c r="C282" s="244"/>
      <c r="D282" s="245" t="s">
        <v>243</v>
      </c>
      <c r="E282" s="246" t="s">
        <v>1</v>
      </c>
      <c r="F282" s="247" t="s">
        <v>84</v>
      </c>
      <c r="G282" s="244"/>
      <c r="H282" s="248">
        <v>1</v>
      </c>
      <c r="I282" s="249"/>
      <c r="J282" s="244"/>
      <c r="K282" s="244"/>
      <c r="L282" s="250"/>
      <c r="M282" s="251"/>
      <c r="N282" s="252"/>
      <c r="O282" s="252"/>
      <c r="P282" s="252"/>
      <c r="Q282" s="252"/>
      <c r="R282" s="252"/>
      <c r="S282" s="252"/>
      <c r="T282" s="25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4" t="s">
        <v>243</v>
      </c>
      <c r="AU282" s="254" t="s">
        <v>86</v>
      </c>
      <c r="AV282" s="13" t="s">
        <v>86</v>
      </c>
      <c r="AW282" s="13" t="s">
        <v>32</v>
      </c>
      <c r="AX282" s="13" t="s">
        <v>77</v>
      </c>
      <c r="AY282" s="254" t="s">
        <v>235</v>
      </c>
    </row>
    <row r="283" s="15" customFormat="1">
      <c r="A283" s="15"/>
      <c r="B283" s="266"/>
      <c r="C283" s="267"/>
      <c r="D283" s="245" t="s">
        <v>243</v>
      </c>
      <c r="E283" s="268" t="s">
        <v>1</v>
      </c>
      <c r="F283" s="269" t="s">
        <v>399</v>
      </c>
      <c r="G283" s="267"/>
      <c r="H283" s="268" t="s">
        <v>1</v>
      </c>
      <c r="I283" s="270"/>
      <c r="J283" s="267"/>
      <c r="K283" s="267"/>
      <c r="L283" s="271"/>
      <c r="M283" s="272"/>
      <c r="N283" s="273"/>
      <c r="O283" s="273"/>
      <c r="P283" s="273"/>
      <c r="Q283" s="273"/>
      <c r="R283" s="273"/>
      <c r="S283" s="273"/>
      <c r="T283" s="274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75" t="s">
        <v>243</v>
      </c>
      <c r="AU283" s="275" t="s">
        <v>86</v>
      </c>
      <c r="AV283" s="15" t="s">
        <v>84</v>
      </c>
      <c r="AW283" s="15" t="s">
        <v>32</v>
      </c>
      <c r="AX283" s="15" t="s">
        <v>77</v>
      </c>
      <c r="AY283" s="275" t="s">
        <v>235</v>
      </c>
    </row>
    <row r="284" s="13" customFormat="1">
      <c r="A284" s="13"/>
      <c r="B284" s="243"/>
      <c r="C284" s="244"/>
      <c r="D284" s="245" t="s">
        <v>243</v>
      </c>
      <c r="E284" s="246" t="s">
        <v>1</v>
      </c>
      <c r="F284" s="247" t="s">
        <v>84</v>
      </c>
      <c r="G284" s="244"/>
      <c r="H284" s="248">
        <v>1</v>
      </c>
      <c r="I284" s="249"/>
      <c r="J284" s="244"/>
      <c r="K284" s="244"/>
      <c r="L284" s="250"/>
      <c r="M284" s="251"/>
      <c r="N284" s="252"/>
      <c r="O284" s="252"/>
      <c r="P284" s="252"/>
      <c r="Q284" s="252"/>
      <c r="R284" s="252"/>
      <c r="S284" s="252"/>
      <c r="T284" s="25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4" t="s">
        <v>243</v>
      </c>
      <c r="AU284" s="254" t="s">
        <v>86</v>
      </c>
      <c r="AV284" s="13" t="s">
        <v>86</v>
      </c>
      <c r="AW284" s="13" t="s">
        <v>32</v>
      </c>
      <c r="AX284" s="13" t="s">
        <v>77</v>
      </c>
      <c r="AY284" s="254" t="s">
        <v>235</v>
      </c>
    </row>
    <row r="285" s="15" customFormat="1">
      <c r="A285" s="15"/>
      <c r="B285" s="266"/>
      <c r="C285" s="267"/>
      <c r="D285" s="245" t="s">
        <v>243</v>
      </c>
      <c r="E285" s="268" t="s">
        <v>1</v>
      </c>
      <c r="F285" s="269" t="s">
        <v>399</v>
      </c>
      <c r="G285" s="267"/>
      <c r="H285" s="268" t="s">
        <v>1</v>
      </c>
      <c r="I285" s="270"/>
      <c r="J285" s="267"/>
      <c r="K285" s="267"/>
      <c r="L285" s="271"/>
      <c r="M285" s="272"/>
      <c r="N285" s="273"/>
      <c r="O285" s="273"/>
      <c r="P285" s="273"/>
      <c r="Q285" s="273"/>
      <c r="R285" s="273"/>
      <c r="S285" s="273"/>
      <c r="T285" s="274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5" t="s">
        <v>243</v>
      </c>
      <c r="AU285" s="275" t="s">
        <v>86</v>
      </c>
      <c r="AV285" s="15" t="s">
        <v>84</v>
      </c>
      <c r="AW285" s="15" t="s">
        <v>32</v>
      </c>
      <c r="AX285" s="15" t="s">
        <v>77</v>
      </c>
      <c r="AY285" s="275" t="s">
        <v>235</v>
      </c>
    </row>
    <row r="286" s="13" customFormat="1">
      <c r="A286" s="13"/>
      <c r="B286" s="243"/>
      <c r="C286" s="244"/>
      <c r="D286" s="245" t="s">
        <v>243</v>
      </c>
      <c r="E286" s="246" t="s">
        <v>1</v>
      </c>
      <c r="F286" s="247" t="s">
        <v>84</v>
      </c>
      <c r="G286" s="244"/>
      <c r="H286" s="248">
        <v>1</v>
      </c>
      <c r="I286" s="249"/>
      <c r="J286" s="244"/>
      <c r="K286" s="244"/>
      <c r="L286" s="250"/>
      <c r="M286" s="251"/>
      <c r="N286" s="252"/>
      <c r="O286" s="252"/>
      <c r="P286" s="252"/>
      <c r="Q286" s="252"/>
      <c r="R286" s="252"/>
      <c r="S286" s="252"/>
      <c r="T286" s="25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4" t="s">
        <v>243</v>
      </c>
      <c r="AU286" s="254" t="s">
        <v>86</v>
      </c>
      <c r="AV286" s="13" t="s">
        <v>86</v>
      </c>
      <c r="AW286" s="13" t="s">
        <v>32</v>
      </c>
      <c r="AX286" s="13" t="s">
        <v>77</v>
      </c>
      <c r="AY286" s="254" t="s">
        <v>235</v>
      </c>
    </row>
    <row r="287" s="15" customFormat="1">
      <c r="A287" s="15"/>
      <c r="B287" s="266"/>
      <c r="C287" s="267"/>
      <c r="D287" s="245" t="s">
        <v>243</v>
      </c>
      <c r="E287" s="268" t="s">
        <v>1</v>
      </c>
      <c r="F287" s="269" t="s">
        <v>399</v>
      </c>
      <c r="G287" s="267"/>
      <c r="H287" s="268" t="s">
        <v>1</v>
      </c>
      <c r="I287" s="270"/>
      <c r="J287" s="267"/>
      <c r="K287" s="267"/>
      <c r="L287" s="271"/>
      <c r="M287" s="272"/>
      <c r="N287" s="273"/>
      <c r="O287" s="273"/>
      <c r="P287" s="273"/>
      <c r="Q287" s="273"/>
      <c r="R287" s="273"/>
      <c r="S287" s="273"/>
      <c r="T287" s="274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5" t="s">
        <v>243</v>
      </c>
      <c r="AU287" s="275" t="s">
        <v>86</v>
      </c>
      <c r="AV287" s="15" t="s">
        <v>84</v>
      </c>
      <c r="AW287" s="15" t="s">
        <v>32</v>
      </c>
      <c r="AX287" s="15" t="s">
        <v>77</v>
      </c>
      <c r="AY287" s="275" t="s">
        <v>235</v>
      </c>
    </row>
    <row r="288" s="13" customFormat="1">
      <c r="A288" s="13"/>
      <c r="B288" s="243"/>
      <c r="C288" s="244"/>
      <c r="D288" s="245" t="s">
        <v>243</v>
      </c>
      <c r="E288" s="246" t="s">
        <v>1</v>
      </c>
      <c r="F288" s="247" t="s">
        <v>84</v>
      </c>
      <c r="G288" s="244"/>
      <c r="H288" s="248">
        <v>1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243</v>
      </c>
      <c r="AU288" s="254" t="s">
        <v>86</v>
      </c>
      <c r="AV288" s="13" t="s">
        <v>86</v>
      </c>
      <c r="AW288" s="13" t="s">
        <v>32</v>
      </c>
      <c r="AX288" s="13" t="s">
        <v>77</v>
      </c>
      <c r="AY288" s="254" t="s">
        <v>235</v>
      </c>
    </row>
    <row r="289" s="15" customFormat="1">
      <c r="A289" s="15"/>
      <c r="B289" s="266"/>
      <c r="C289" s="267"/>
      <c r="D289" s="245" t="s">
        <v>243</v>
      </c>
      <c r="E289" s="268" t="s">
        <v>1</v>
      </c>
      <c r="F289" s="269" t="s">
        <v>399</v>
      </c>
      <c r="G289" s="267"/>
      <c r="H289" s="268" t="s">
        <v>1</v>
      </c>
      <c r="I289" s="270"/>
      <c r="J289" s="267"/>
      <c r="K289" s="267"/>
      <c r="L289" s="271"/>
      <c r="M289" s="272"/>
      <c r="N289" s="273"/>
      <c r="O289" s="273"/>
      <c r="P289" s="273"/>
      <c r="Q289" s="273"/>
      <c r="R289" s="273"/>
      <c r="S289" s="273"/>
      <c r="T289" s="274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5" t="s">
        <v>243</v>
      </c>
      <c r="AU289" s="275" t="s">
        <v>86</v>
      </c>
      <c r="AV289" s="15" t="s">
        <v>84</v>
      </c>
      <c r="AW289" s="15" t="s">
        <v>32</v>
      </c>
      <c r="AX289" s="15" t="s">
        <v>77</v>
      </c>
      <c r="AY289" s="275" t="s">
        <v>235</v>
      </c>
    </row>
    <row r="290" s="13" customFormat="1">
      <c r="A290" s="13"/>
      <c r="B290" s="243"/>
      <c r="C290" s="244"/>
      <c r="D290" s="245" t="s">
        <v>243</v>
      </c>
      <c r="E290" s="246" t="s">
        <v>1</v>
      </c>
      <c r="F290" s="247" t="s">
        <v>84</v>
      </c>
      <c r="G290" s="244"/>
      <c r="H290" s="248">
        <v>1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243</v>
      </c>
      <c r="AU290" s="254" t="s">
        <v>86</v>
      </c>
      <c r="AV290" s="13" t="s">
        <v>86</v>
      </c>
      <c r="AW290" s="13" t="s">
        <v>32</v>
      </c>
      <c r="AX290" s="13" t="s">
        <v>77</v>
      </c>
      <c r="AY290" s="254" t="s">
        <v>235</v>
      </c>
    </row>
    <row r="291" s="15" customFormat="1">
      <c r="A291" s="15"/>
      <c r="B291" s="266"/>
      <c r="C291" s="267"/>
      <c r="D291" s="245" t="s">
        <v>243</v>
      </c>
      <c r="E291" s="268" t="s">
        <v>1</v>
      </c>
      <c r="F291" s="269" t="s">
        <v>399</v>
      </c>
      <c r="G291" s="267"/>
      <c r="H291" s="268" t="s">
        <v>1</v>
      </c>
      <c r="I291" s="270"/>
      <c r="J291" s="267"/>
      <c r="K291" s="267"/>
      <c r="L291" s="271"/>
      <c r="M291" s="272"/>
      <c r="N291" s="273"/>
      <c r="O291" s="273"/>
      <c r="P291" s="273"/>
      <c r="Q291" s="273"/>
      <c r="R291" s="273"/>
      <c r="S291" s="273"/>
      <c r="T291" s="274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75" t="s">
        <v>243</v>
      </c>
      <c r="AU291" s="275" t="s">
        <v>86</v>
      </c>
      <c r="AV291" s="15" t="s">
        <v>84</v>
      </c>
      <c r="AW291" s="15" t="s">
        <v>32</v>
      </c>
      <c r="AX291" s="15" t="s">
        <v>77</v>
      </c>
      <c r="AY291" s="275" t="s">
        <v>235</v>
      </c>
    </row>
    <row r="292" s="13" customFormat="1">
      <c r="A292" s="13"/>
      <c r="B292" s="243"/>
      <c r="C292" s="244"/>
      <c r="D292" s="245" t="s">
        <v>243</v>
      </c>
      <c r="E292" s="246" t="s">
        <v>1</v>
      </c>
      <c r="F292" s="247" t="s">
        <v>84</v>
      </c>
      <c r="G292" s="244"/>
      <c r="H292" s="248">
        <v>1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243</v>
      </c>
      <c r="AU292" s="254" t="s">
        <v>86</v>
      </c>
      <c r="AV292" s="13" t="s">
        <v>86</v>
      </c>
      <c r="AW292" s="13" t="s">
        <v>32</v>
      </c>
      <c r="AX292" s="13" t="s">
        <v>77</v>
      </c>
      <c r="AY292" s="254" t="s">
        <v>235</v>
      </c>
    </row>
    <row r="293" s="15" customFormat="1">
      <c r="A293" s="15"/>
      <c r="B293" s="266"/>
      <c r="C293" s="267"/>
      <c r="D293" s="245" t="s">
        <v>243</v>
      </c>
      <c r="E293" s="268" t="s">
        <v>1</v>
      </c>
      <c r="F293" s="269" t="s">
        <v>399</v>
      </c>
      <c r="G293" s="267"/>
      <c r="H293" s="268" t="s">
        <v>1</v>
      </c>
      <c r="I293" s="270"/>
      <c r="J293" s="267"/>
      <c r="K293" s="267"/>
      <c r="L293" s="271"/>
      <c r="M293" s="272"/>
      <c r="N293" s="273"/>
      <c r="O293" s="273"/>
      <c r="P293" s="273"/>
      <c r="Q293" s="273"/>
      <c r="R293" s="273"/>
      <c r="S293" s="273"/>
      <c r="T293" s="274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75" t="s">
        <v>243</v>
      </c>
      <c r="AU293" s="275" t="s">
        <v>86</v>
      </c>
      <c r="AV293" s="15" t="s">
        <v>84</v>
      </c>
      <c r="AW293" s="15" t="s">
        <v>32</v>
      </c>
      <c r="AX293" s="15" t="s">
        <v>77</v>
      </c>
      <c r="AY293" s="275" t="s">
        <v>235</v>
      </c>
    </row>
    <row r="294" s="13" customFormat="1">
      <c r="A294" s="13"/>
      <c r="B294" s="243"/>
      <c r="C294" s="244"/>
      <c r="D294" s="245" t="s">
        <v>243</v>
      </c>
      <c r="E294" s="246" t="s">
        <v>1</v>
      </c>
      <c r="F294" s="247" t="s">
        <v>84</v>
      </c>
      <c r="G294" s="244"/>
      <c r="H294" s="248">
        <v>1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243</v>
      </c>
      <c r="AU294" s="254" t="s">
        <v>86</v>
      </c>
      <c r="AV294" s="13" t="s">
        <v>86</v>
      </c>
      <c r="AW294" s="13" t="s">
        <v>32</v>
      </c>
      <c r="AX294" s="13" t="s">
        <v>77</v>
      </c>
      <c r="AY294" s="254" t="s">
        <v>235</v>
      </c>
    </row>
    <row r="295" s="15" customFormat="1">
      <c r="A295" s="15"/>
      <c r="B295" s="266"/>
      <c r="C295" s="267"/>
      <c r="D295" s="245" t="s">
        <v>243</v>
      </c>
      <c r="E295" s="268" t="s">
        <v>1</v>
      </c>
      <c r="F295" s="269" t="s">
        <v>393</v>
      </c>
      <c r="G295" s="267"/>
      <c r="H295" s="268" t="s">
        <v>1</v>
      </c>
      <c r="I295" s="270"/>
      <c r="J295" s="267"/>
      <c r="K295" s="267"/>
      <c r="L295" s="271"/>
      <c r="M295" s="272"/>
      <c r="N295" s="273"/>
      <c r="O295" s="273"/>
      <c r="P295" s="273"/>
      <c r="Q295" s="273"/>
      <c r="R295" s="273"/>
      <c r="S295" s="273"/>
      <c r="T295" s="274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75" t="s">
        <v>243</v>
      </c>
      <c r="AU295" s="275" t="s">
        <v>86</v>
      </c>
      <c r="AV295" s="15" t="s">
        <v>84</v>
      </c>
      <c r="AW295" s="15" t="s">
        <v>32</v>
      </c>
      <c r="AX295" s="15" t="s">
        <v>77</v>
      </c>
      <c r="AY295" s="275" t="s">
        <v>235</v>
      </c>
    </row>
    <row r="296" s="13" customFormat="1">
      <c r="A296" s="13"/>
      <c r="B296" s="243"/>
      <c r="C296" s="244"/>
      <c r="D296" s="245" t="s">
        <v>243</v>
      </c>
      <c r="E296" s="246" t="s">
        <v>1</v>
      </c>
      <c r="F296" s="247" t="s">
        <v>84</v>
      </c>
      <c r="G296" s="244"/>
      <c r="H296" s="248">
        <v>1</v>
      </c>
      <c r="I296" s="249"/>
      <c r="J296" s="244"/>
      <c r="K296" s="244"/>
      <c r="L296" s="250"/>
      <c r="M296" s="251"/>
      <c r="N296" s="252"/>
      <c r="O296" s="252"/>
      <c r="P296" s="252"/>
      <c r="Q296" s="252"/>
      <c r="R296" s="252"/>
      <c r="S296" s="252"/>
      <c r="T296" s="25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4" t="s">
        <v>243</v>
      </c>
      <c r="AU296" s="254" t="s">
        <v>86</v>
      </c>
      <c r="AV296" s="13" t="s">
        <v>86</v>
      </c>
      <c r="AW296" s="13" t="s">
        <v>32</v>
      </c>
      <c r="AX296" s="13" t="s">
        <v>77</v>
      </c>
      <c r="AY296" s="254" t="s">
        <v>235</v>
      </c>
    </row>
    <row r="297" s="15" customFormat="1">
      <c r="A297" s="15"/>
      <c r="B297" s="266"/>
      <c r="C297" s="267"/>
      <c r="D297" s="245" t="s">
        <v>243</v>
      </c>
      <c r="E297" s="268" t="s">
        <v>1</v>
      </c>
      <c r="F297" s="269" t="s">
        <v>393</v>
      </c>
      <c r="G297" s="267"/>
      <c r="H297" s="268" t="s">
        <v>1</v>
      </c>
      <c r="I297" s="270"/>
      <c r="J297" s="267"/>
      <c r="K297" s="267"/>
      <c r="L297" s="271"/>
      <c r="M297" s="272"/>
      <c r="N297" s="273"/>
      <c r="O297" s="273"/>
      <c r="P297" s="273"/>
      <c r="Q297" s="273"/>
      <c r="R297" s="273"/>
      <c r="S297" s="273"/>
      <c r="T297" s="274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75" t="s">
        <v>243</v>
      </c>
      <c r="AU297" s="275" t="s">
        <v>86</v>
      </c>
      <c r="AV297" s="15" t="s">
        <v>84</v>
      </c>
      <c r="AW297" s="15" t="s">
        <v>32</v>
      </c>
      <c r="AX297" s="15" t="s">
        <v>77</v>
      </c>
      <c r="AY297" s="275" t="s">
        <v>235</v>
      </c>
    </row>
    <row r="298" s="13" customFormat="1">
      <c r="A298" s="13"/>
      <c r="B298" s="243"/>
      <c r="C298" s="244"/>
      <c r="D298" s="245" t="s">
        <v>243</v>
      </c>
      <c r="E298" s="246" t="s">
        <v>1</v>
      </c>
      <c r="F298" s="247" t="s">
        <v>84</v>
      </c>
      <c r="G298" s="244"/>
      <c r="H298" s="248">
        <v>1</v>
      </c>
      <c r="I298" s="249"/>
      <c r="J298" s="244"/>
      <c r="K298" s="244"/>
      <c r="L298" s="250"/>
      <c r="M298" s="251"/>
      <c r="N298" s="252"/>
      <c r="O298" s="252"/>
      <c r="P298" s="252"/>
      <c r="Q298" s="252"/>
      <c r="R298" s="252"/>
      <c r="S298" s="252"/>
      <c r="T298" s="25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4" t="s">
        <v>243</v>
      </c>
      <c r="AU298" s="254" t="s">
        <v>86</v>
      </c>
      <c r="AV298" s="13" t="s">
        <v>86</v>
      </c>
      <c r="AW298" s="13" t="s">
        <v>32</v>
      </c>
      <c r="AX298" s="13" t="s">
        <v>77</v>
      </c>
      <c r="AY298" s="254" t="s">
        <v>235</v>
      </c>
    </row>
    <row r="299" s="14" customFormat="1">
      <c r="A299" s="14"/>
      <c r="B299" s="255"/>
      <c r="C299" s="256"/>
      <c r="D299" s="245" t="s">
        <v>243</v>
      </c>
      <c r="E299" s="257" t="s">
        <v>1</v>
      </c>
      <c r="F299" s="258" t="s">
        <v>245</v>
      </c>
      <c r="G299" s="256"/>
      <c r="H299" s="259">
        <v>15</v>
      </c>
      <c r="I299" s="260"/>
      <c r="J299" s="256"/>
      <c r="K299" s="256"/>
      <c r="L299" s="261"/>
      <c r="M299" s="262"/>
      <c r="N299" s="263"/>
      <c r="O299" s="263"/>
      <c r="P299" s="263"/>
      <c r="Q299" s="263"/>
      <c r="R299" s="263"/>
      <c r="S299" s="263"/>
      <c r="T299" s="26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65" t="s">
        <v>243</v>
      </c>
      <c r="AU299" s="265" t="s">
        <v>86</v>
      </c>
      <c r="AV299" s="14" t="s">
        <v>241</v>
      </c>
      <c r="AW299" s="14" t="s">
        <v>32</v>
      </c>
      <c r="AX299" s="14" t="s">
        <v>84</v>
      </c>
      <c r="AY299" s="265" t="s">
        <v>235</v>
      </c>
    </row>
    <row r="300" s="2" customFormat="1" ht="21.75" customHeight="1">
      <c r="A300" s="39"/>
      <c r="B300" s="40"/>
      <c r="C300" s="229" t="s">
        <v>400</v>
      </c>
      <c r="D300" s="229" t="s">
        <v>237</v>
      </c>
      <c r="E300" s="230" t="s">
        <v>401</v>
      </c>
      <c r="F300" s="231" t="s">
        <v>402</v>
      </c>
      <c r="G300" s="232" t="s">
        <v>240</v>
      </c>
      <c r="H300" s="233">
        <v>2</v>
      </c>
      <c r="I300" s="234"/>
      <c r="J300" s="235">
        <f>ROUND(I300*H300,2)</f>
        <v>0</v>
      </c>
      <c r="K300" s="236"/>
      <c r="L300" s="45"/>
      <c r="M300" s="237" t="s">
        <v>1</v>
      </c>
      <c r="N300" s="238" t="s">
        <v>42</v>
      </c>
      <c r="O300" s="92"/>
      <c r="P300" s="239">
        <f>O300*H300</f>
        <v>0</v>
      </c>
      <c r="Q300" s="239">
        <v>0.027109999999999999</v>
      </c>
      <c r="R300" s="239">
        <f>Q300*H300</f>
        <v>0.054219999999999997</v>
      </c>
      <c r="S300" s="239">
        <v>0</v>
      </c>
      <c r="T300" s="240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41" t="s">
        <v>241</v>
      </c>
      <c r="AT300" s="241" t="s">
        <v>237</v>
      </c>
      <c r="AU300" s="241" t="s">
        <v>86</v>
      </c>
      <c r="AY300" s="18" t="s">
        <v>235</v>
      </c>
      <c r="BE300" s="242">
        <f>IF(N300="základní",J300,0)</f>
        <v>0</v>
      </c>
      <c r="BF300" s="242">
        <f>IF(N300="snížená",J300,0)</f>
        <v>0</v>
      </c>
      <c r="BG300" s="242">
        <f>IF(N300="zákl. přenesená",J300,0)</f>
        <v>0</v>
      </c>
      <c r="BH300" s="242">
        <f>IF(N300="sníž. přenesená",J300,0)</f>
        <v>0</v>
      </c>
      <c r="BI300" s="242">
        <f>IF(N300="nulová",J300,0)</f>
        <v>0</v>
      </c>
      <c r="BJ300" s="18" t="s">
        <v>84</v>
      </c>
      <c r="BK300" s="242">
        <f>ROUND(I300*H300,2)</f>
        <v>0</v>
      </c>
      <c r="BL300" s="18" t="s">
        <v>241</v>
      </c>
      <c r="BM300" s="241" t="s">
        <v>403</v>
      </c>
    </row>
    <row r="301" s="15" customFormat="1">
      <c r="A301" s="15"/>
      <c r="B301" s="266"/>
      <c r="C301" s="267"/>
      <c r="D301" s="245" t="s">
        <v>243</v>
      </c>
      <c r="E301" s="268" t="s">
        <v>1</v>
      </c>
      <c r="F301" s="269" t="s">
        <v>392</v>
      </c>
      <c r="G301" s="267"/>
      <c r="H301" s="268" t="s">
        <v>1</v>
      </c>
      <c r="I301" s="270"/>
      <c r="J301" s="267"/>
      <c r="K301" s="267"/>
      <c r="L301" s="271"/>
      <c r="M301" s="272"/>
      <c r="N301" s="273"/>
      <c r="O301" s="273"/>
      <c r="P301" s="273"/>
      <c r="Q301" s="273"/>
      <c r="R301" s="273"/>
      <c r="S301" s="273"/>
      <c r="T301" s="274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75" t="s">
        <v>243</v>
      </c>
      <c r="AU301" s="275" t="s">
        <v>86</v>
      </c>
      <c r="AV301" s="15" t="s">
        <v>84</v>
      </c>
      <c r="AW301" s="15" t="s">
        <v>32</v>
      </c>
      <c r="AX301" s="15" t="s">
        <v>77</v>
      </c>
      <c r="AY301" s="275" t="s">
        <v>235</v>
      </c>
    </row>
    <row r="302" s="13" customFormat="1">
      <c r="A302" s="13"/>
      <c r="B302" s="243"/>
      <c r="C302" s="244"/>
      <c r="D302" s="245" t="s">
        <v>243</v>
      </c>
      <c r="E302" s="246" t="s">
        <v>1</v>
      </c>
      <c r="F302" s="247" t="s">
        <v>84</v>
      </c>
      <c r="G302" s="244"/>
      <c r="H302" s="248">
        <v>1</v>
      </c>
      <c r="I302" s="249"/>
      <c r="J302" s="244"/>
      <c r="K302" s="244"/>
      <c r="L302" s="250"/>
      <c r="M302" s="251"/>
      <c r="N302" s="252"/>
      <c r="O302" s="252"/>
      <c r="P302" s="252"/>
      <c r="Q302" s="252"/>
      <c r="R302" s="252"/>
      <c r="S302" s="252"/>
      <c r="T302" s="25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4" t="s">
        <v>243</v>
      </c>
      <c r="AU302" s="254" t="s">
        <v>86</v>
      </c>
      <c r="AV302" s="13" t="s">
        <v>86</v>
      </c>
      <c r="AW302" s="13" t="s">
        <v>32</v>
      </c>
      <c r="AX302" s="13" t="s">
        <v>77</v>
      </c>
      <c r="AY302" s="254" t="s">
        <v>235</v>
      </c>
    </row>
    <row r="303" s="15" customFormat="1">
      <c r="A303" s="15"/>
      <c r="B303" s="266"/>
      <c r="C303" s="267"/>
      <c r="D303" s="245" t="s">
        <v>243</v>
      </c>
      <c r="E303" s="268" t="s">
        <v>1</v>
      </c>
      <c r="F303" s="269" t="s">
        <v>393</v>
      </c>
      <c r="G303" s="267"/>
      <c r="H303" s="268" t="s">
        <v>1</v>
      </c>
      <c r="I303" s="270"/>
      <c r="J303" s="267"/>
      <c r="K303" s="267"/>
      <c r="L303" s="271"/>
      <c r="M303" s="272"/>
      <c r="N303" s="273"/>
      <c r="O303" s="273"/>
      <c r="P303" s="273"/>
      <c r="Q303" s="273"/>
      <c r="R303" s="273"/>
      <c r="S303" s="273"/>
      <c r="T303" s="274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75" t="s">
        <v>243</v>
      </c>
      <c r="AU303" s="275" t="s">
        <v>86</v>
      </c>
      <c r="AV303" s="15" t="s">
        <v>84</v>
      </c>
      <c r="AW303" s="15" t="s">
        <v>32</v>
      </c>
      <c r="AX303" s="15" t="s">
        <v>77</v>
      </c>
      <c r="AY303" s="275" t="s">
        <v>235</v>
      </c>
    </row>
    <row r="304" s="13" customFormat="1">
      <c r="A304" s="13"/>
      <c r="B304" s="243"/>
      <c r="C304" s="244"/>
      <c r="D304" s="245" t="s">
        <v>243</v>
      </c>
      <c r="E304" s="246" t="s">
        <v>1</v>
      </c>
      <c r="F304" s="247" t="s">
        <v>84</v>
      </c>
      <c r="G304" s="244"/>
      <c r="H304" s="248">
        <v>1</v>
      </c>
      <c r="I304" s="249"/>
      <c r="J304" s="244"/>
      <c r="K304" s="244"/>
      <c r="L304" s="250"/>
      <c r="M304" s="251"/>
      <c r="N304" s="252"/>
      <c r="O304" s="252"/>
      <c r="P304" s="252"/>
      <c r="Q304" s="252"/>
      <c r="R304" s="252"/>
      <c r="S304" s="252"/>
      <c r="T304" s="25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4" t="s">
        <v>243</v>
      </c>
      <c r="AU304" s="254" t="s">
        <v>86</v>
      </c>
      <c r="AV304" s="13" t="s">
        <v>86</v>
      </c>
      <c r="AW304" s="13" t="s">
        <v>32</v>
      </c>
      <c r="AX304" s="13" t="s">
        <v>77</v>
      </c>
      <c r="AY304" s="254" t="s">
        <v>235</v>
      </c>
    </row>
    <row r="305" s="14" customFormat="1">
      <c r="A305" s="14"/>
      <c r="B305" s="255"/>
      <c r="C305" s="256"/>
      <c r="D305" s="245" t="s">
        <v>243</v>
      </c>
      <c r="E305" s="257" t="s">
        <v>1</v>
      </c>
      <c r="F305" s="258" t="s">
        <v>245</v>
      </c>
      <c r="G305" s="256"/>
      <c r="H305" s="259">
        <v>2</v>
      </c>
      <c r="I305" s="260"/>
      <c r="J305" s="256"/>
      <c r="K305" s="256"/>
      <c r="L305" s="261"/>
      <c r="M305" s="262"/>
      <c r="N305" s="263"/>
      <c r="O305" s="263"/>
      <c r="P305" s="263"/>
      <c r="Q305" s="263"/>
      <c r="R305" s="263"/>
      <c r="S305" s="263"/>
      <c r="T305" s="26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65" t="s">
        <v>243</v>
      </c>
      <c r="AU305" s="265" t="s">
        <v>86</v>
      </c>
      <c r="AV305" s="14" t="s">
        <v>241</v>
      </c>
      <c r="AW305" s="14" t="s">
        <v>32</v>
      </c>
      <c r="AX305" s="14" t="s">
        <v>84</v>
      </c>
      <c r="AY305" s="265" t="s">
        <v>235</v>
      </c>
    </row>
    <row r="306" s="2" customFormat="1" ht="21.75" customHeight="1">
      <c r="A306" s="39"/>
      <c r="B306" s="40"/>
      <c r="C306" s="229" t="s">
        <v>404</v>
      </c>
      <c r="D306" s="229" t="s">
        <v>237</v>
      </c>
      <c r="E306" s="230" t="s">
        <v>405</v>
      </c>
      <c r="F306" s="231" t="s">
        <v>406</v>
      </c>
      <c r="G306" s="232" t="s">
        <v>240</v>
      </c>
      <c r="H306" s="233">
        <v>1</v>
      </c>
      <c r="I306" s="234"/>
      <c r="J306" s="235">
        <f>ROUND(I306*H306,2)</f>
        <v>0</v>
      </c>
      <c r="K306" s="236"/>
      <c r="L306" s="45"/>
      <c r="M306" s="237" t="s">
        <v>1</v>
      </c>
      <c r="N306" s="238" t="s">
        <v>42</v>
      </c>
      <c r="O306" s="92"/>
      <c r="P306" s="239">
        <f>O306*H306</f>
        <v>0</v>
      </c>
      <c r="Q306" s="239">
        <v>0.035639999999999998</v>
      </c>
      <c r="R306" s="239">
        <f>Q306*H306</f>
        <v>0.035639999999999998</v>
      </c>
      <c r="S306" s="239">
        <v>0</v>
      </c>
      <c r="T306" s="240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41" t="s">
        <v>241</v>
      </c>
      <c r="AT306" s="241" t="s">
        <v>237</v>
      </c>
      <c r="AU306" s="241" t="s">
        <v>86</v>
      </c>
      <c r="AY306" s="18" t="s">
        <v>235</v>
      </c>
      <c r="BE306" s="242">
        <f>IF(N306="základní",J306,0)</f>
        <v>0</v>
      </c>
      <c r="BF306" s="242">
        <f>IF(N306="snížená",J306,0)</f>
        <v>0</v>
      </c>
      <c r="BG306" s="242">
        <f>IF(N306="zákl. přenesená",J306,0)</f>
        <v>0</v>
      </c>
      <c r="BH306" s="242">
        <f>IF(N306="sníž. přenesená",J306,0)</f>
        <v>0</v>
      </c>
      <c r="BI306" s="242">
        <f>IF(N306="nulová",J306,0)</f>
        <v>0</v>
      </c>
      <c r="BJ306" s="18" t="s">
        <v>84</v>
      </c>
      <c r="BK306" s="242">
        <f>ROUND(I306*H306,2)</f>
        <v>0</v>
      </c>
      <c r="BL306" s="18" t="s">
        <v>241</v>
      </c>
      <c r="BM306" s="241" t="s">
        <v>407</v>
      </c>
    </row>
    <row r="307" s="15" customFormat="1">
      <c r="A307" s="15"/>
      <c r="B307" s="266"/>
      <c r="C307" s="267"/>
      <c r="D307" s="245" t="s">
        <v>243</v>
      </c>
      <c r="E307" s="268" t="s">
        <v>1</v>
      </c>
      <c r="F307" s="269" t="s">
        <v>393</v>
      </c>
      <c r="G307" s="267"/>
      <c r="H307" s="268" t="s">
        <v>1</v>
      </c>
      <c r="I307" s="270"/>
      <c r="J307" s="267"/>
      <c r="K307" s="267"/>
      <c r="L307" s="271"/>
      <c r="M307" s="272"/>
      <c r="N307" s="273"/>
      <c r="O307" s="273"/>
      <c r="P307" s="273"/>
      <c r="Q307" s="273"/>
      <c r="R307" s="273"/>
      <c r="S307" s="273"/>
      <c r="T307" s="274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75" t="s">
        <v>243</v>
      </c>
      <c r="AU307" s="275" t="s">
        <v>86</v>
      </c>
      <c r="AV307" s="15" t="s">
        <v>84</v>
      </c>
      <c r="AW307" s="15" t="s">
        <v>32</v>
      </c>
      <c r="AX307" s="15" t="s">
        <v>77</v>
      </c>
      <c r="AY307" s="275" t="s">
        <v>235</v>
      </c>
    </row>
    <row r="308" s="13" customFormat="1">
      <c r="A308" s="13"/>
      <c r="B308" s="243"/>
      <c r="C308" s="244"/>
      <c r="D308" s="245" t="s">
        <v>243</v>
      </c>
      <c r="E308" s="246" t="s">
        <v>1</v>
      </c>
      <c r="F308" s="247" t="s">
        <v>84</v>
      </c>
      <c r="G308" s="244"/>
      <c r="H308" s="248">
        <v>1</v>
      </c>
      <c r="I308" s="249"/>
      <c r="J308" s="244"/>
      <c r="K308" s="244"/>
      <c r="L308" s="250"/>
      <c r="M308" s="251"/>
      <c r="N308" s="252"/>
      <c r="O308" s="252"/>
      <c r="P308" s="252"/>
      <c r="Q308" s="252"/>
      <c r="R308" s="252"/>
      <c r="S308" s="252"/>
      <c r="T308" s="25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4" t="s">
        <v>243</v>
      </c>
      <c r="AU308" s="254" t="s">
        <v>86</v>
      </c>
      <c r="AV308" s="13" t="s">
        <v>86</v>
      </c>
      <c r="AW308" s="13" t="s">
        <v>32</v>
      </c>
      <c r="AX308" s="13" t="s">
        <v>84</v>
      </c>
      <c r="AY308" s="254" t="s">
        <v>235</v>
      </c>
    </row>
    <row r="309" s="2" customFormat="1" ht="21.75" customHeight="1">
      <c r="A309" s="39"/>
      <c r="B309" s="40"/>
      <c r="C309" s="229" t="s">
        <v>408</v>
      </c>
      <c r="D309" s="229" t="s">
        <v>237</v>
      </c>
      <c r="E309" s="230" t="s">
        <v>409</v>
      </c>
      <c r="F309" s="231" t="s">
        <v>410</v>
      </c>
      <c r="G309" s="232" t="s">
        <v>240</v>
      </c>
      <c r="H309" s="233">
        <v>75</v>
      </c>
      <c r="I309" s="234"/>
      <c r="J309" s="235">
        <f>ROUND(I309*H309,2)</f>
        <v>0</v>
      </c>
      <c r="K309" s="236"/>
      <c r="L309" s="45"/>
      <c r="M309" s="237" t="s">
        <v>1</v>
      </c>
      <c r="N309" s="238" t="s">
        <v>42</v>
      </c>
      <c r="O309" s="92"/>
      <c r="P309" s="239">
        <f>O309*H309</f>
        <v>0</v>
      </c>
      <c r="Q309" s="239">
        <v>0.036549999999999999</v>
      </c>
      <c r="R309" s="239">
        <f>Q309*H309</f>
        <v>2.74125</v>
      </c>
      <c r="S309" s="239">
        <v>0</v>
      </c>
      <c r="T309" s="240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41" t="s">
        <v>241</v>
      </c>
      <c r="AT309" s="241" t="s">
        <v>237</v>
      </c>
      <c r="AU309" s="241" t="s">
        <v>86</v>
      </c>
      <c r="AY309" s="18" t="s">
        <v>235</v>
      </c>
      <c r="BE309" s="242">
        <f>IF(N309="základní",J309,0)</f>
        <v>0</v>
      </c>
      <c r="BF309" s="242">
        <f>IF(N309="snížená",J309,0)</f>
        <v>0</v>
      </c>
      <c r="BG309" s="242">
        <f>IF(N309="zákl. přenesená",J309,0)</f>
        <v>0</v>
      </c>
      <c r="BH309" s="242">
        <f>IF(N309="sníž. přenesená",J309,0)</f>
        <v>0</v>
      </c>
      <c r="BI309" s="242">
        <f>IF(N309="nulová",J309,0)</f>
        <v>0</v>
      </c>
      <c r="BJ309" s="18" t="s">
        <v>84</v>
      </c>
      <c r="BK309" s="242">
        <f>ROUND(I309*H309,2)</f>
        <v>0</v>
      </c>
      <c r="BL309" s="18" t="s">
        <v>241</v>
      </c>
      <c r="BM309" s="241" t="s">
        <v>411</v>
      </c>
    </row>
    <row r="310" s="15" customFormat="1">
      <c r="A310" s="15"/>
      <c r="B310" s="266"/>
      <c r="C310" s="267"/>
      <c r="D310" s="245" t="s">
        <v>243</v>
      </c>
      <c r="E310" s="268" t="s">
        <v>1</v>
      </c>
      <c r="F310" s="269" t="s">
        <v>412</v>
      </c>
      <c r="G310" s="267"/>
      <c r="H310" s="268" t="s">
        <v>1</v>
      </c>
      <c r="I310" s="270"/>
      <c r="J310" s="267"/>
      <c r="K310" s="267"/>
      <c r="L310" s="271"/>
      <c r="M310" s="272"/>
      <c r="N310" s="273"/>
      <c r="O310" s="273"/>
      <c r="P310" s="273"/>
      <c r="Q310" s="273"/>
      <c r="R310" s="273"/>
      <c r="S310" s="273"/>
      <c r="T310" s="274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75" t="s">
        <v>243</v>
      </c>
      <c r="AU310" s="275" t="s">
        <v>86</v>
      </c>
      <c r="AV310" s="15" t="s">
        <v>84</v>
      </c>
      <c r="AW310" s="15" t="s">
        <v>32</v>
      </c>
      <c r="AX310" s="15" t="s">
        <v>77</v>
      </c>
      <c r="AY310" s="275" t="s">
        <v>235</v>
      </c>
    </row>
    <row r="311" s="15" customFormat="1">
      <c r="A311" s="15"/>
      <c r="B311" s="266"/>
      <c r="C311" s="267"/>
      <c r="D311" s="245" t="s">
        <v>243</v>
      </c>
      <c r="E311" s="268" t="s">
        <v>1</v>
      </c>
      <c r="F311" s="269" t="s">
        <v>413</v>
      </c>
      <c r="G311" s="267"/>
      <c r="H311" s="268" t="s">
        <v>1</v>
      </c>
      <c r="I311" s="270"/>
      <c r="J311" s="267"/>
      <c r="K311" s="267"/>
      <c r="L311" s="271"/>
      <c r="M311" s="272"/>
      <c r="N311" s="273"/>
      <c r="O311" s="273"/>
      <c r="P311" s="273"/>
      <c r="Q311" s="273"/>
      <c r="R311" s="273"/>
      <c r="S311" s="273"/>
      <c r="T311" s="274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75" t="s">
        <v>243</v>
      </c>
      <c r="AU311" s="275" t="s">
        <v>86</v>
      </c>
      <c r="AV311" s="15" t="s">
        <v>84</v>
      </c>
      <c r="AW311" s="15" t="s">
        <v>32</v>
      </c>
      <c r="AX311" s="15" t="s">
        <v>77</v>
      </c>
      <c r="AY311" s="275" t="s">
        <v>235</v>
      </c>
    </row>
    <row r="312" s="13" customFormat="1">
      <c r="A312" s="13"/>
      <c r="B312" s="243"/>
      <c r="C312" s="244"/>
      <c r="D312" s="245" t="s">
        <v>243</v>
      </c>
      <c r="E312" s="246" t="s">
        <v>1</v>
      </c>
      <c r="F312" s="247" t="s">
        <v>414</v>
      </c>
      <c r="G312" s="244"/>
      <c r="H312" s="248">
        <v>50</v>
      </c>
      <c r="I312" s="249"/>
      <c r="J312" s="244"/>
      <c r="K312" s="244"/>
      <c r="L312" s="250"/>
      <c r="M312" s="251"/>
      <c r="N312" s="252"/>
      <c r="O312" s="252"/>
      <c r="P312" s="252"/>
      <c r="Q312" s="252"/>
      <c r="R312" s="252"/>
      <c r="S312" s="252"/>
      <c r="T312" s="25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4" t="s">
        <v>243</v>
      </c>
      <c r="AU312" s="254" t="s">
        <v>86</v>
      </c>
      <c r="AV312" s="13" t="s">
        <v>86</v>
      </c>
      <c r="AW312" s="13" t="s">
        <v>32</v>
      </c>
      <c r="AX312" s="13" t="s">
        <v>77</v>
      </c>
      <c r="AY312" s="254" t="s">
        <v>235</v>
      </c>
    </row>
    <row r="313" s="13" customFormat="1">
      <c r="A313" s="13"/>
      <c r="B313" s="243"/>
      <c r="C313" s="244"/>
      <c r="D313" s="245" t="s">
        <v>243</v>
      </c>
      <c r="E313" s="246" t="s">
        <v>1</v>
      </c>
      <c r="F313" s="247" t="s">
        <v>415</v>
      </c>
      <c r="G313" s="244"/>
      <c r="H313" s="248">
        <v>25</v>
      </c>
      <c r="I313" s="249"/>
      <c r="J313" s="244"/>
      <c r="K313" s="244"/>
      <c r="L313" s="250"/>
      <c r="M313" s="251"/>
      <c r="N313" s="252"/>
      <c r="O313" s="252"/>
      <c r="P313" s="252"/>
      <c r="Q313" s="252"/>
      <c r="R313" s="252"/>
      <c r="S313" s="252"/>
      <c r="T313" s="25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4" t="s">
        <v>243</v>
      </c>
      <c r="AU313" s="254" t="s">
        <v>86</v>
      </c>
      <c r="AV313" s="13" t="s">
        <v>86</v>
      </c>
      <c r="AW313" s="13" t="s">
        <v>32</v>
      </c>
      <c r="AX313" s="13" t="s">
        <v>77</v>
      </c>
      <c r="AY313" s="254" t="s">
        <v>235</v>
      </c>
    </row>
    <row r="314" s="14" customFormat="1">
      <c r="A314" s="14"/>
      <c r="B314" s="255"/>
      <c r="C314" s="256"/>
      <c r="D314" s="245" t="s">
        <v>243</v>
      </c>
      <c r="E314" s="257" t="s">
        <v>1</v>
      </c>
      <c r="F314" s="258" t="s">
        <v>245</v>
      </c>
      <c r="G314" s="256"/>
      <c r="H314" s="259">
        <v>75</v>
      </c>
      <c r="I314" s="260"/>
      <c r="J314" s="256"/>
      <c r="K314" s="256"/>
      <c r="L314" s="261"/>
      <c r="M314" s="262"/>
      <c r="N314" s="263"/>
      <c r="O314" s="263"/>
      <c r="P314" s="263"/>
      <c r="Q314" s="263"/>
      <c r="R314" s="263"/>
      <c r="S314" s="263"/>
      <c r="T314" s="26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5" t="s">
        <v>243</v>
      </c>
      <c r="AU314" s="265" t="s">
        <v>86</v>
      </c>
      <c r="AV314" s="14" t="s">
        <v>241</v>
      </c>
      <c r="AW314" s="14" t="s">
        <v>32</v>
      </c>
      <c r="AX314" s="14" t="s">
        <v>84</v>
      </c>
      <c r="AY314" s="265" t="s">
        <v>235</v>
      </c>
    </row>
    <row r="315" s="2" customFormat="1" ht="21.75" customHeight="1">
      <c r="A315" s="39"/>
      <c r="B315" s="40"/>
      <c r="C315" s="229" t="s">
        <v>416</v>
      </c>
      <c r="D315" s="229" t="s">
        <v>237</v>
      </c>
      <c r="E315" s="230" t="s">
        <v>417</v>
      </c>
      <c r="F315" s="231" t="s">
        <v>418</v>
      </c>
      <c r="G315" s="232" t="s">
        <v>240</v>
      </c>
      <c r="H315" s="233">
        <v>25</v>
      </c>
      <c r="I315" s="234"/>
      <c r="J315" s="235">
        <f>ROUND(I315*H315,2)</f>
        <v>0</v>
      </c>
      <c r="K315" s="236"/>
      <c r="L315" s="45"/>
      <c r="M315" s="237" t="s">
        <v>1</v>
      </c>
      <c r="N315" s="238" t="s">
        <v>42</v>
      </c>
      <c r="O315" s="92"/>
      <c r="P315" s="239">
        <f>O315*H315</f>
        <v>0</v>
      </c>
      <c r="Q315" s="239">
        <v>0.063549999999999995</v>
      </c>
      <c r="R315" s="239">
        <f>Q315*H315</f>
        <v>1.5887499999999999</v>
      </c>
      <c r="S315" s="239">
        <v>0</v>
      </c>
      <c r="T315" s="240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41" t="s">
        <v>241</v>
      </c>
      <c r="AT315" s="241" t="s">
        <v>237</v>
      </c>
      <c r="AU315" s="241" t="s">
        <v>86</v>
      </c>
      <c r="AY315" s="18" t="s">
        <v>235</v>
      </c>
      <c r="BE315" s="242">
        <f>IF(N315="základní",J315,0)</f>
        <v>0</v>
      </c>
      <c r="BF315" s="242">
        <f>IF(N315="snížená",J315,0)</f>
        <v>0</v>
      </c>
      <c r="BG315" s="242">
        <f>IF(N315="zákl. přenesená",J315,0)</f>
        <v>0</v>
      </c>
      <c r="BH315" s="242">
        <f>IF(N315="sníž. přenesená",J315,0)</f>
        <v>0</v>
      </c>
      <c r="BI315" s="242">
        <f>IF(N315="nulová",J315,0)</f>
        <v>0</v>
      </c>
      <c r="BJ315" s="18" t="s">
        <v>84</v>
      </c>
      <c r="BK315" s="242">
        <f>ROUND(I315*H315,2)</f>
        <v>0</v>
      </c>
      <c r="BL315" s="18" t="s">
        <v>241</v>
      </c>
      <c r="BM315" s="241" t="s">
        <v>419</v>
      </c>
    </row>
    <row r="316" s="15" customFormat="1">
      <c r="A316" s="15"/>
      <c r="B316" s="266"/>
      <c r="C316" s="267"/>
      <c r="D316" s="245" t="s">
        <v>243</v>
      </c>
      <c r="E316" s="268" t="s">
        <v>1</v>
      </c>
      <c r="F316" s="269" t="s">
        <v>420</v>
      </c>
      <c r="G316" s="267"/>
      <c r="H316" s="268" t="s">
        <v>1</v>
      </c>
      <c r="I316" s="270"/>
      <c r="J316" s="267"/>
      <c r="K316" s="267"/>
      <c r="L316" s="271"/>
      <c r="M316" s="272"/>
      <c r="N316" s="273"/>
      <c r="O316" s="273"/>
      <c r="P316" s="273"/>
      <c r="Q316" s="273"/>
      <c r="R316" s="273"/>
      <c r="S316" s="273"/>
      <c r="T316" s="274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5" t="s">
        <v>243</v>
      </c>
      <c r="AU316" s="275" t="s">
        <v>86</v>
      </c>
      <c r="AV316" s="15" t="s">
        <v>84</v>
      </c>
      <c r="AW316" s="15" t="s">
        <v>32</v>
      </c>
      <c r="AX316" s="15" t="s">
        <v>77</v>
      </c>
      <c r="AY316" s="275" t="s">
        <v>235</v>
      </c>
    </row>
    <row r="317" s="13" customFormat="1">
      <c r="A317" s="13"/>
      <c r="B317" s="243"/>
      <c r="C317" s="244"/>
      <c r="D317" s="245" t="s">
        <v>243</v>
      </c>
      <c r="E317" s="246" t="s">
        <v>1</v>
      </c>
      <c r="F317" s="247" t="s">
        <v>415</v>
      </c>
      <c r="G317" s="244"/>
      <c r="H317" s="248">
        <v>25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243</v>
      </c>
      <c r="AU317" s="254" t="s">
        <v>86</v>
      </c>
      <c r="AV317" s="13" t="s">
        <v>86</v>
      </c>
      <c r="AW317" s="13" t="s">
        <v>32</v>
      </c>
      <c r="AX317" s="13" t="s">
        <v>84</v>
      </c>
      <c r="AY317" s="254" t="s">
        <v>235</v>
      </c>
    </row>
    <row r="318" s="2" customFormat="1" ht="21.75" customHeight="1">
      <c r="A318" s="39"/>
      <c r="B318" s="40"/>
      <c r="C318" s="229" t="s">
        <v>421</v>
      </c>
      <c r="D318" s="229" t="s">
        <v>237</v>
      </c>
      <c r="E318" s="230" t="s">
        <v>422</v>
      </c>
      <c r="F318" s="231" t="s">
        <v>423</v>
      </c>
      <c r="G318" s="232" t="s">
        <v>174</v>
      </c>
      <c r="H318" s="233">
        <v>23.75</v>
      </c>
      <c r="I318" s="234"/>
      <c r="J318" s="235">
        <f>ROUND(I318*H318,2)</f>
        <v>0</v>
      </c>
      <c r="K318" s="236"/>
      <c r="L318" s="45"/>
      <c r="M318" s="237" t="s">
        <v>1</v>
      </c>
      <c r="N318" s="238" t="s">
        <v>42</v>
      </c>
      <c r="O318" s="92"/>
      <c r="P318" s="239">
        <f>O318*H318</f>
        <v>0</v>
      </c>
      <c r="Q318" s="239">
        <v>0.00034000000000000002</v>
      </c>
      <c r="R318" s="239">
        <f>Q318*H318</f>
        <v>0.0080750000000000006</v>
      </c>
      <c r="S318" s="239">
        <v>0</v>
      </c>
      <c r="T318" s="240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41" t="s">
        <v>241</v>
      </c>
      <c r="AT318" s="241" t="s">
        <v>237</v>
      </c>
      <c r="AU318" s="241" t="s">
        <v>86</v>
      </c>
      <c r="AY318" s="18" t="s">
        <v>235</v>
      </c>
      <c r="BE318" s="242">
        <f>IF(N318="základní",J318,0)</f>
        <v>0</v>
      </c>
      <c r="BF318" s="242">
        <f>IF(N318="snížená",J318,0)</f>
        <v>0</v>
      </c>
      <c r="BG318" s="242">
        <f>IF(N318="zákl. přenesená",J318,0)</f>
        <v>0</v>
      </c>
      <c r="BH318" s="242">
        <f>IF(N318="sníž. přenesená",J318,0)</f>
        <v>0</v>
      </c>
      <c r="BI318" s="242">
        <f>IF(N318="nulová",J318,0)</f>
        <v>0</v>
      </c>
      <c r="BJ318" s="18" t="s">
        <v>84</v>
      </c>
      <c r="BK318" s="242">
        <f>ROUND(I318*H318,2)</f>
        <v>0</v>
      </c>
      <c r="BL318" s="18" t="s">
        <v>241</v>
      </c>
      <c r="BM318" s="241" t="s">
        <v>424</v>
      </c>
    </row>
    <row r="319" s="15" customFormat="1">
      <c r="A319" s="15"/>
      <c r="B319" s="266"/>
      <c r="C319" s="267"/>
      <c r="D319" s="245" t="s">
        <v>243</v>
      </c>
      <c r="E319" s="268" t="s">
        <v>1</v>
      </c>
      <c r="F319" s="269" t="s">
        <v>412</v>
      </c>
      <c r="G319" s="267"/>
      <c r="H319" s="268" t="s">
        <v>1</v>
      </c>
      <c r="I319" s="270"/>
      <c r="J319" s="267"/>
      <c r="K319" s="267"/>
      <c r="L319" s="271"/>
      <c r="M319" s="272"/>
      <c r="N319" s="273"/>
      <c r="O319" s="273"/>
      <c r="P319" s="273"/>
      <c r="Q319" s="273"/>
      <c r="R319" s="273"/>
      <c r="S319" s="273"/>
      <c r="T319" s="274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75" t="s">
        <v>243</v>
      </c>
      <c r="AU319" s="275" t="s">
        <v>86</v>
      </c>
      <c r="AV319" s="15" t="s">
        <v>84</v>
      </c>
      <c r="AW319" s="15" t="s">
        <v>32</v>
      </c>
      <c r="AX319" s="15" t="s">
        <v>77</v>
      </c>
      <c r="AY319" s="275" t="s">
        <v>235</v>
      </c>
    </row>
    <row r="320" s="15" customFormat="1">
      <c r="A320" s="15"/>
      <c r="B320" s="266"/>
      <c r="C320" s="267"/>
      <c r="D320" s="245" t="s">
        <v>243</v>
      </c>
      <c r="E320" s="268" t="s">
        <v>1</v>
      </c>
      <c r="F320" s="269" t="s">
        <v>413</v>
      </c>
      <c r="G320" s="267"/>
      <c r="H320" s="268" t="s">
        <v>1</v>
      </c>
      <c r="I320" s="270"/>
      <c r="J320" s="267"/>
      <c r="K320" s="267"/>
      <c r="L320" s="271"/>
      <c r="M320" s="272"/>
      <c r="N320" s="273"/>
      <c r="O320" s="273"/>
      <c r="P320" s="273"/>
      <c r="Q320" s="273"/>
      <c r="R320" s="273"/>
      <c r="S320" s="273"/>
      <c r="T320" s="274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75" t="s">
        <v>243</v>
      </c>
      <c r="AU320" s="275" t="s">
        <v>86</v>
      </c>
      <c r="AV320" s="15" t="s">
        <v>84</v>
      </c>
      <c r="AW320" s="15" t="s">
        <v>32</v>
      </c>
      <c r="AX320" s="15" t="s">
        <v>77</v>
      </c>
      <c r="AY320" s="275" t="s">
        <v>235</v>
      </c>
    </row>
    <row r="321" s="13" customFormat="1">
      <c r="A321" s="13"/>
      <c r="B321" s="243"/>
      <c r="C321" s="244"/>
      <c r="D321" s="245" t="s">
        <v>243</v>
      </c>
      <c r="E321" s="246" t="s">
        <v>1</v>
      </c>
      <c r="F321" s="247" t="s">
        <v>425</v>
      </c>
      <c r="G321" s="244"/>
      <c r="H321" s="248">
        <v>10</v>
      </c>
      <c r="I321" s="249"/>
      <c r="J321" s="244"/>
      <c r="K321" s="244"/>
      <c r="L321" s="250"/>
      <c r="M321" s="251"/>
      <c r="N321" s="252"/>
      <c r="O321" s="252"/>
      <c r="P321" s="252"/>
      <c r="Q321" s="252"/>
      <c r="R321" s="252"/>
      <c r="S321" s="252"/>
      <c r="T321" s="25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4" t="s">
        <v>243</v>
      </c>
      <c r="AU321" s="254" t="s">
        <v>86</v>
      </c>
      <c r="AV321" s="13" t="s">
        <v>86</v>
      </c>
      <c r="AW321" s="13" t="s">
        <v>32</v>
      </c>
      <c r="AX321" s="13" t="s">
        <v>77</v>
      </c>
      <c r="AY321" s="254" t="s">
        <v>235</v>
      </c>
    </row>
    <row r="322" s="13" customFormat="1">
      <c r="A322" s="13"/>
      <c r="B322" s="243"/>
      <c r="C322" s="244"/>
      <c r="D322" s="245" t="s">
        <v>243</v>
      </c>
      <c r="E322" s="246" t="s">
        <v>1</v>
      </c>
      <c r="F322" s="247" t="s">
        <v>426</v>
      </c>
      <c r="G322" s="244"/>
      <c r="H322" s="248">
        <v>5</v>
      </c>
      <c r="I322" s="249"/>
      <c r="J322" s="244"/>
      <c r="K322" s="244"/>
      <c r="L322" s="250"/>
      <c r="M322" s="251"/>
      <c r="N322" s="252"/>
      <c r="O322" s="252"/>
      <c r="P322" s="252"/>
      <c r="Q322" s="252"/>
      <c r="R322" s="252"/>
      <c r="S322" s="252"/>
      <c r="T322" s="25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4" t="s">
        <v>243</v>
      </c>
      <c r="AU322" s="254" t="s">
        <v>86</v>
      </c>
      <c r="AV322" s="13" t="s">
        <v>86</v>
      </c>
      <c r="AW322" s="13" t="s">
        <v>32</v>
      </c>
      <c r="AX322" s="13" t="s">
        <v>77</v>
      </c>
      <c r="AY322" s="254" t="s">
        <v>235</v>
      </c>
    </row>
    <row r="323" s="15" customFormat="1">
      <c r="A323" s="15"/>
      <c r="B323" s="266"/>
      <c r="C323" s="267"/>
      <c r="D323" s="245" t="s">
        <v>243</v>
      </c>
      <c r="E323" s="268" t="s">
        <v>1</v>
      </c>
      <c r="F323" s="269" t="s">
        <v>420</v>
      </c>
      <c r="G323" s="267"/>
      <c r="H323" s="268" t="s">
        <v>1</v>
      </c>
      <c r="I323" s="270"/>
      <c r="J323" s="267"/>
      <c r="K323" s="267"/>
      <c r="L323" s="271"/>
      <c r="M323" s="272"/>
      <c r="N323" s="273"/>
      <c r="O323" s="273"/>
      <c r="P323" s="273"/>
      <c r="Q323" s="273"/>
      <c r="R323" s="273"/>
      <c r="S323" s="273"/>
      <c r="T323" s="274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75" t="s">
        <v>243</v>
      </c>
      <c r="AU323" s="275" t="s">
        <v>86</v>
      </c>
      <c r="AV323" s="15" t="s">
        <v>84</v>
      </c>
      <c r="AW323" s="15" t="s">
        <v>32</v>
      </c>
      <c r="AX323" s="15" t="s">
        <v>77</v>
      </c>
      <c r="AY323" s="275" t="s">
        <v>235</v>
      </c>
    </row>
    <row r="324" s="13" customFormat="1">
      <c r="A324" s="13"/>
      <c r="B324" s="243"/>
      <c r="C324" s="244"/>
      <c r="D324" s="245" t="s">
        <v>243</v>
      </c>
      <c r="E324" s="246" t="s">
        <v>1</v>
      </c>
      <c r="F324" s="247" t="s">
        <v>427</v>
      </c>
      <c r="G324" s="244"/>
      <c r="H324" s="248">
        <v>8.75</v>
      </c>
      <c r="I324" s="249"/>
      <c r="J324" s="244"/>
      <c r="K324" s="244"/>
      <c r="L324" s="250"/>
      <c r="M324" s="251"/>
      <c r="N324" s="252"/>
      <c r="O324" s="252"/>
      <c r="P324" s="252"/>
      <c r="Q324" s="252"/>
      <c r="R324" s="252"/>
      <c r="S324" s="252"/>
      <c r="T324" s="25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4" t="s">
        <v>243</v>
      </c>
      <c r="AU324" s="254" t="s">
        <v>86</v>
      </c>
      <c r="AV324" s="13" t="s">
        <v>86</v>
      </c>
      <c r="AW324" s="13" t="s">
        <v>32</v>
      </c>
      <c r="AX324" s="13" t="s">
        <v>77</v>
      </c>
      <c r="AY324" s="254" t="s">
        <v>235</v>
      </c>
    </row>
    <row r="325" s="14" customFormat="1">
      <c r="A325" s="14"/>
      <c r="B325" s="255"/>
      <c r="C325" s="256"/>
      <c r="D325" s="245" t="s">
        <v>243</v>
      </c>
      <c r="E325" s="257" t="s">
        <v>1</v>
      </c>
      <c r="F325" s="258" t="s">
        <v>245</v>
      </c>
      <c r="G325" s="256"/>
      <c r="H325" s="259">
        <v>23.75</v>
      </c>
      <c r="I325" s="260"/>
      <c r="J325" s="256"/>
      <c r="K325" s="256"/>
      <c r="L325" s="261"/>
      <c r="M325" s="262"/>
      <c r="N325" s="263"/>
      <c r="O325" s="263"/>
      <c r="P325" s="263"/>
      <c r="Q325" s="263"/>
      <c r="R325" s="263"/>
      <c r="S325" s="263"/>
      <c r="T325" s="26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5" t="s">
        <v>243</v>
      </c>
      <c r="AU325" s="265" t="s">
        <v>86</v>
      </c>
      <c r="AV325" s="14" t="s">
        <v>241</v>
      </c>
      <c r="AW325" s="14" t="s">
        <v>32</v>
      </c>
      <c r="AX325" s="14" t="s">
        <v>84</v>
      </c>
      <c r="AY325" s="265" t="s">
        <v>235</v>
      </c>
    </row>
    <row r="326" s="2" customFormat="1" ht="24.15" customHeight="1">
      <c r="A326" s="39"/>
      <c r="B326" s="40"/>
      <c r="C326" s="229" t="s">
        <v>428</v>
      </c>
      <c r="D326" s="229" t="s">
        <v>237</v>
      </c>
      <c r="E326" s="230" t="s">
        <v>429</v>
      </c>
      <c r="F326" s="231" t="s">
        <v>430</v>
      </c>
      <c r="G326" s="232" t="s">
        <v>166</v>
      </c>
      <c r="H326" s="233">
        <v>52</v>
      </c>
      <c r="I326" s="234"/>
      <c r="J326" s="235">
        <f>ROUND(I326*H326,2)</f>
        <v>0</v>
      </c>
      <c r="K326" s="236"/>
      <c r="L326" s="45"/>
      <c r="M326" s="237" t="s">
        <v>1</v>
      </c>
      <c r="N326" s="238" t="s">
        <v>42</v>
      </c>
      <c r="O326" s="92"/>
      <c r="P326" s="239">
        <f>O326*H326</f>
        <v>0</v>
      </c>
      <c r="Q326" s="239">
        <v>0.068479999999999999</v>
      </c>
      <c r="R326" s="239">
        <f>Q326*H326</f>
        <v>3.5609600000000001</v>
      </c>
      <c r="S326" s="239">
        <v>0</v>
      </c>
      <c r="T326" s="240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41" t="s">
        <v>241</v>
      </c>
      <c r="AT326" s="241" t="s">
        <v>237</v>
      </c>
      <c r="AU326" s="241" t="s">
        <v>86</v>
      </c>
      <c r="AY326" s="18" t="s">
        <v>235</v>
      </c>
      <c r="BE326" s="242">
        <f>IF(N326="základní",J326,0)</f>
        <v>0</v>
      </c>
      <c r="BF326" s="242">
        <f>IF(N326="snížená",J326,0)</f>
        <v>0</v>
      </c>
      <c r="BG326" s="242">
        <f>IF(N326="zákl. přenesená",J326,0)</f>
        <v>0</v>
      </c>
      <c r="BH326" s="242">
        <f>IF(N326="sníž. přenesená",J326,0)</f>
        <v>0</v>
      </c>
      <c r="BI326" s="242">
        <f>IF(N326="nulová",J326,0)</f>
        <v>0</v>
      </c>
      <c r="BJ326" s="18" t="s">
        <v>84</v>
      </c>
      <c r="BK326" s="242">
        <f>ROUND(I326*H326,2)</f>
        <v>0</v>
      </c>
      <c r="BL326" s="18" t="s">
        <v>241</v>
      </c>
      <c r="BM326" s="241" t="s">
        <v>431</v>
      </c>
    </row>
    <row r="327" s="15" customFormat="1">
      <c r="A327" s="15"/>
      <c r="B327" s="266"/>
      <c r="C327" s="267"/>
      <c r="D327" s="245" t="s">
        <v>243</v>
      </c>
      <c r="E327" s="268" t="s">
        <v>1</v>
      </c>
      <c r="F327" s="269" t="s">
        <v>432</v>
      </c>
      <c r="G327" s="267"/>
      <c r="H327" s="268" t="s">
        <v>1</v>
      </c>
      <c r="I327" s="270"/>
      <c r="J327" s="267"/>
      <c r="K327" s="267"/>
      <c r="L327" s="271"/>
      <c r="M327" s="272"/>
      <c r="N327" s="273"/>
      <c r="O327" s="273"/>
      <c r="P327" s="273"/>
      <c r="Q327" s="273"/>
      <c r="R327" s="273"/>
      <c r="S327" s="273"/>
      <c r="T327" s="274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5" t="s">
        <v>243</v>
      </c>
      <c r="AU327" s="275" t="s">
        <v>86</v>
      </c>
      <c r="AV327" s="15" t="s">
        <v>84</v>
      </c>
      <c r="AW327" s="15" t="s">
        <v>32</v>
      </c>
      <c r="AX327" s="15" t="s">
        <v>77</v>
      </c>
      <c r="AY327" s="275" t="s">
        <v>235</v>
      </c>
    </row>
    <row r="328" s="13" customFormat="1">
      <c r="A328" s="13"/>
      <c r="B328" s="243"/>
      <c r="C328" s="244"/>
      <c r="D328" s="245" t="s">
        <v>243</v>
      </c>
      <c r="E328" s="246" t="s">
        <v>1</v>
      </c>
      <c r="F328" s="247" t="s">
        <v>433</v>
      </c>
      <c r="G328" s="244"/>
      <c r="H328" s="248">
        <v>30</v>
      </c>
      <c r="I328" s="249"/>
      <c r="J328" s="244"/>
      <c r="K328" s="244"/>
      <c r="L328" s="250"/>
      <c r="M328" s="251"/>
      <c r="N328" s="252"/>
      <c r="O328" s="252"/>
      <c r="P328" s="252"/>
      <c r="Q328" s="252"/>
      <c r="R328" s="252"/>
      <c r="S328" s="252"/>
      <c r="T328" s="25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4" t="s">
        <v>243</v>
      </c>
      <c r="AU328" s="254" t="s">
        <v>86</v>
      </c>
      <c r="AV328" s="13" t="s">
        <v>86</v>
      </c>
      <c r="AW328" s="13" t="s">
        <v>32</v>
      </c>
      <c r="AX328" s="13" t="s">
        <v>77</v>
      </c>
      <c r="AY328" s="254" t="s">
        <v>235</v>
      </c>
    </row>
    <row r="329" s="13" customFormat="1">
      <c r="A329" s="13"/>
      <c r="B329" s="243"/>
      <c r="C329" s="244"/>
      <c r="D329" s="245" t="s">
        <v>243</v>
      </c>
      <c r="E329" s="246" t="s">
        <v>1</v>
      </c>
      <c r="F329" s="247" t="s">
        <v>434</v>
      </c>
      <c r="G329" s="244"/>
      <c r="H329" s="248">
        <v>22</v>
      </c>
      <c r="I329" s="249"/>
      <c r="J329" s="244"/>
      <c r="K329" s="244"/>
      <c r="L329" s="250"/>
      <c r="M329" s="251"/>
      <c r="N329" s="252"/>
      <c r="O329" s="252"/>
      <c r="P329" s="252"/>
      <c r="Q329" s="252"/>
      <c r="R329" s="252"/>
      <c r="S329" s="252"/>
      <c r="T329" s="25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4" t="s">
        <v>243</v>
      </c>
      <c r="AU329" s="254" t="s">
        <v>86</v>
      </c>
      <c r="AV329" s="13" t="s">
        <v>86</v>
      </c>
      <c r="AW329" s="13" t="s">
        <v>32</v>
      </c>
      <c r="AX329" s="13" t="s">
        <v>77</v>
      </c>
      <c r="AY329" s="254" t="s">
        <v>235</v>
      </c>
    </row>
    <row r="330" s="14" customFormat="1">
      <c r="A330" s="14"/>
      <c r="B330" s="255"/>
      <c r="C330" s="256"/>
      <c r="D330" s="245" t="s">
        <v>243</v>
      </c>
      <c r="E330" s="257" t="s">
        <v>1</v>
      </c>
      <c r="F330" s="258" t="s">
        <v>245</v>
      </c>
      <c r="G330" s="256"/>
      <c r="H330" s="259">
        <v>52</v>
      </c>
      <c r="I330" s="260"/>
      <c r="J330" s="256"/>
      <c r="K330" s="256"/>
      <c r="L330" s="261"/>
      <c r="M330" s="262"/>
      <c r="N330" s="263"/>
      <c r="O330" s="263"/>
      <c r="P330" s="263"/>
      <c r="Q330" s="263"/>
      <c r="R330" s="263"/>
      <c r="S330" s="263"/>
      <c r="T330" s="26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65" t="s">
        <v>243</v>
      </c>
      <c r="AU330" s="265" t="s">
        <v>86</v>
      </c>
      <c r="AV330" s="14" t="s">
        <v>241</v>
      </c>
      <c r="AW330" s="14" t="s">
        <v>32</v>
      </c>
      <c r="AX330" s="14" t="s">
        <v>84</v>
      </c>
      <c r="AY330" s="265" t="s">
        <v>235</v>
      </c>
    </row>
    <row r="331" s="2" customFormat="1" ht="24.15" customHeight="1">
      <c r="A331" s="39"/>
      <c r="B331" s="40"/>
      <c r="C331" s="229" t="s">
        <v>435</v>
      </c>
      <c r="D331" s="229" t="s">
        <v>237</v>
      </c>
      <c r="E331" s="230" t="s">
        <v>436</v>
      </c>
      <c r="F331" s="231" t="s">
        <v>437</v>
      </c>
      <c r="G331" s="232" t="s">
        <v>166</v>
      </c>
      <c r="H331" s="233">
        <v>249</v>
      </c>
      <c r="I331" s="234"/>
      <c r="J331" s="235">
        <f>ROUND(I331*H331,2)</f>
        <v>0</v>
      </c>
      <c r="K331" s="236"/>
      <c r="L331" s="45"/>
      <c r="M331" s="237" t="s">
        <v>1</v>
      </c>
      <c r="N331" s="238" t="s">
        <v>42</v>
      </c>
      <c r="O331" s="92"/>
      <c r="P331" s="239">
        <f>O331*H331</f>
        <v>0</v>
      </c>
      <c r="Q331" s="239">
        <v>0.094479999999999995</v>
      </c>
      <c r="R331" s="239">
        <f>Q331*H331</f>
        <v>23.52552</v>
      </c>
      <c r="S331" s="239">
        <v>0</v>
      </c>
      <c r="T331" s="240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41" t="s">
        <v>241</v>
      </c>
      <c r="AT331" s="241" t="s">
        <v>237</v>
      </c>
      <c r="AU331" s="241" t="s">
        <v>86</v>
      </c>
      <c r="AY331" s="18" t="s">
        <v>235</v>
      </c>
      <c r="BE331" s="242">
        <f>IF(N331="základní",J331,0)</f>
        <v>0</v>
      </c>
      <c r="BF331" s="242">
        <f>IF(N331="snížená",J331,0)</f>
        <v>0</v>
      </c>
      <c r="BG331" s="242">
        <f>IF(N331="zákl. přenesená",J331,0)</f>
        <v>0</v>
      </c>
      <c r="BH331" s="242">
        <f>IF(N331="sníž. přenesená",J331,0)</f>
        <v>0</v>
      </c>
      <c r="BI331" s="242">
        <f>IF(N331="nulová",J331,0)</f>
        <v>0</v>
      </c>
      <c r="BJ331" s="18" t="s">
        <v>84</v>
      </c>
      <c r="BK331" s="242">
        <f>ROUND(I331*H331,2)</f>
        <v>0</v>
      </c>
      <c r="BL331" s="18" t="s">
        <v>241</v>
      </c>
      <c r="BM331" s="241" t="s">
        <v>438</v>
      </c>
    </row>
    <row r="332" s="15" customFormat="1">
      <c r="A332" s="15"/>
      <c r="B332" s="266"/>
      <c r="C332" s="267"/>
      <c r="D332" s="245" t="s">
        <v>243</v>
      </c>
      <c r="E332" s="268" t="s">
        <v>1</v>
      </c>
      <c r="F332" s="269" t="s">
        <v>432</v>
      </c>
      <c r="G332" s="267"/>
      <c r="H332" s="268" t="s">
        <v>1</v>
      </c>
      <c r="I332" s="270"/>
      <c r="J332" s="267"/>
      <c r="K332" s="267"/>
      <c r="L332" s="271"/>
      <c r="M332" s="272"/>
      <c r="N332" s="273"/>
      <c r="O332" s="273"/>
      <c r="P332" s="273"/>
      <c r="Q332" s="273"/>
      <c r="R332" s="273"/>
      <c r="S332" s="273"/>
      <c r="T332" s="274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75" t="s">
        <v>243</v>
      </c>
      <c r="AU332" s="275" t="s">
        <v>86</v>
      </c>
      <c r="AV332" s="15" t="s">
        <v>84</v>
      </c>
      <c r="AW332" s="15" t="s">
        <v>32</v>
      </c>
      <c r="AX332" s="15" t="s">
        <v>77</v>
      </c>
      <c r="AY332" s="275" t="s">
        <v>235</v>
      </c>
    </row>
    <row r="333" s="13" customFormat="1">
      <c r="A333" s="13"/>
      <c r="B333" s="243"/>
      <c r="C333" s="244"/>
      <c r="D333" s="245" t="s">
        <v>243</v>
      </c>
      <c r="E333" s="246" t="s">
        <v>1</v>
      </c>
      <c r="F333" s="247" t="s">
        <v>439</v>
      </c>
      <c r="G333" s="244"/>
      <c r="H333" s="248">
        <v>80</v>
      </c>
      <c r="I333" s="249"/>
      <c r="J333" s="244"/>
      <c r="K333" s="244"/>
      <c r="L333" s="250"/>
      <c r="M333" s="251"/>
      <c r="N333" s="252"/>
      <c r="O333" s="252"/>
      <c r="P333" s="252"/>
      <c r="Q333" s="252"/>
      <c r="R333" s="252"/>
      <c r="S333" s="252"/>
      <c r="T333" s="25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4" t="s">
        <v>243</v>
      </c>
      <c r="AU333" s="254" t="s">
        <v>86</v>
      </c>
      <c r="AV333" s="13" t="s">
        <v>86</v>
      </c>
      <c r="AW333" s="13" t="s">
        <v>32</v>
      </c>
      <c r="AX333" s="13" t="s">
        <v>77</v>
      </c>
      <c r="AY333" s="254" t="s">
        <v>235</v>
      </c>
    </row>
    <row r="334" s="13" customFormat="1">
      <c r="A334" s="13"/>
      <c r="B334" s="243"/>
      <c r="C334" s="244"/>
      <c r="D334" s="245" t="s">
        <v>243</v>
      </c>
      <c r="E334" s="246" t="s">
        <v>1</v>
      </c>
      <c r="F334" s="247" t="s">
        <v>440</v>
      </c>
      <c r="G334" s="244"/>
      <c r="H334" s="248">
        <v>37</v>
      </c>
      <c r="I334" s="249"/>
      <c r="J334" s="244"/>
      <c r="K334" s="244"/>
      <c r="L334" s="250"/>
      <c r="M334" s="251"/>
      <c r="N334" s="252"/>
      <c r="O334" s="252"/>
      <c r="P334" s="252"/>
      <c r="Q334" s="252"/>
      <c r="R334" s="252"/>
      <c r="S334" s="252"/>
      <c r="T334" s="25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4" t="s">
        <v>243</v>
      </c>
      <c r="AU334" s="254" t="s">
        <v>86</v>
      </c>
      <c r="AV334" s="13" t="s">
        <v>86</v>
      </c>
      <c r="AW334" s="13" t="s">
        <v>32</v>
      </c>
      <c r="AX334" s="13" t="s">
        <v>77</v>
      </c>
      <c r="AY334" s="254" t="s">
        <v>235</v>
      </c>
    </row>
    <row r="335" s="13" customFormat="1">
      <c r="A335" s="13"/>
      <c r="B335" s="243"/>
      <c r="C335" s="244"/>
      <c r="D335" s="245" t="s">
        <v>243</v>
      </c>
      <c r="E335" s="246" t="s">
        <v>1</v>
      </c>
      <c r="F335" s="247" t="s">
        <v>441</v>
      </c>
      <c r="G335" s="244"/>
      <c r="H335" s="248">
        <v>94</v>
      </c>
      <c r="I335" s="249"/>
      <c r="J335" s="244"/>
      <c r="K335" s="244"/>
      <c r="L335" s="250"/>
      <c r="M335" s="251"/>
      <c r="N335" s="252"/>
      <c r="O335" s="252"/>
      <c r="P335" s="252"/>
      <c r="Q335" s="252"/>
      <c r="R335" s="252"/>
      <c r="S335" s="252"/>
      <c r="T335" s="25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4" t="s">
        <v>243</v>
      </c>
      <c r="AU335" s="254" t="s">
        <v>86</v>
      </c>
      <c r="AV335" s="13" t="s">
        <v>86</v>
      </c>
      <c r="AW335" s="13" t="s">
        <v>32</v>
      </c>
      <c r="AX335" s="13" t="s">
        <v>77</v>
      </c>
      <c r="AY335" s="254" t="s">
        <v>235</v>
      </c>
    </row>
    <row r="336" s="13" customFormat="1">
      <c r="A336" s="13"/>
      <c r="B336" s="243"/>
      <c r="C336" s="244"/>
      <c r="D336" s="245" t="s">
        <v>243</v>
      </c>
      <c r="E336" s="246" t="s">
        <v>1</v>
      </c>
      <c r="F336" s="247" t="s">
        <v>442</v>
      </c>
      <c r="G336" s="244"/>
      <c r="H336" s="248">
        <v>38</v>
      </c>
      <c r="I336" s="249"/>
      <c r="J336" s="244"/>
      <c r="K336" s="244"/>
      <c r="L336" s="250"/>
      <c r="M336" s="251"/>
      <c r="N336" s="252"/>
      <c r="O336" s="252"/>
      <c r="P336" s="252"/>
      <c r="Q336" s="252"/>
      <c r="R336" s="252"/>
      <c r="S336" s="252"/>
      <c r="T336" s="25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4" t="s">
        <v>243</v>
      </c>
      <c r="AU336" s="254" t="s">
        <v>86</v>
      </c>
      <c r="AV336" s="13" t="s">
        <v>86</v>
      </c>
      <c r="AW336" s="13" t="s">
        <v>32</v>
      </c>
      <c r="AX336" s="13" t="s">
        <v>77</v>
      </c>
      <c r="AY336" s="254" t="s">
        <v>235</v>
      </c>
    </row>
    <row r="337" s="14" customFormat="1">
      <c r="A337" s="14"/>
      <c r="B337" s="255"/>
      <c r="C337" s="256"/>
      <c r="D337" s="245" t="s">
        <v>243</v>
      </c>
      <c r="E337" s="257" t="s">
        <v>1</v>
      </c>
      <c r="F337" s="258" t="s">
        <v>245</v>
      </c>
      <c r="G337" s="256"/>
      <c r="H337" s="259">
        <v>249</v>
      </c>
      <c r="I337" s="260"/>
      <c r="J337" s="256"/>
      <c r="K337" s="256"/>
      <c r="L337" s="261"/>
      <c r="M337" s="262"/>
      <c r="N337" s="263"/>
      <c r="O337" s="263"/>
      <c r="P337" s="263"/>
      <c r="Q337" s="263"/>
      <c r="R337" s="263"/>
      <c r="S337" s="263"/>
      <c r="T337" s="26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65" t="s">
        <v>243</v>
      </c>
      <c r="AU337" s="265" t="s">
        <v>86</v>
      </c>
      <c r="AV337" s="14" t="s">
        <v>241</v>
      </c>
      <c r="AW337" s="14" t="s">
        <v>32</v>
      </c>
      <c r="AX337" s="14" t="s">
        <v>84</v>
      </c>
      <c r="AY337" s="265" t="s">
        <v>235</v>
      </c>
    </row>
    <row r="338" s="2" customFormat="1" ht="24.15" customHeight="1">
      <c r="A338" s="39"/>
      <c r="B338" s="40"/>
      <c r="C338" s="229" t="s">
        <v>443</v>
      </c>
      <c r="D338" s="229" t="s">
        <v>237</v>
      </c>
      <c r="E338" s="230" t="s">
        <v>444</v>
      </c>
      <c r="F338" s="231" t="s">
        <v>445</v>
      </c>
      <c r="G338" s="232" t="s">
        <v>166</v>
      </c>
      <c r="H338" s="233">
        <v>114</v>
      </c>
      <c r="I338" s="234"/>
      <c r="J338" s="235">
        <f>ROUND(I338*H338,2)</f>
        <v>0</v>
      </c>
      <c r="K338" s="236"/>
      <c r="L338" s="45"/>
      <c r="M338" s="237" t="s">
        <v>1</v>
      </c>
      <c r="N338" s="238" t="s">
        <v>42</v>
      </c>
      <c r="O338" s="92"/>
      <c r="P338" s="239">
        <f>O338*H338</f>
        <v>0</v>
      </c>
      <c r="Q338" s="239">
        <v>0.14482999999999999</v>
      </c>
      <c r="R338" s="239">
        <f>Q338*H338</f>
        <v>16.510619999999999</v>
      </c>
      <c r="S338" s="239">
        <v>0</v>
      </c>
      <c r="T338" s="240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41" t="s">
        <v>241</v>
      </c>
      <c r="AT338" s="241" t="s">
        <v>237</v>
      </c>
      <c r="AU338" s="241" t="s">
        <v>86</v>
      </c>
      <c r="AY338" s="18" t="s">
        <v>235</v>
      </c>
      <c r="BE338" s="242">
        <f>IF(N338="základní",J338,0)</f>
        <v>0</v>
      </c>
      <c r="BF338" s="242">
        <f>IF(N338="snížená",J338,0)</f>
        <v>0</v>
      </c>
      <c r="BG338" s="242">
        <f>IF(N338="zákl. přenesená",J338,0)</f>
        <v>0</v>
      </c>
      <c r="BH338" s="242">
        <f>IF(N338="sníž. přenesená",J338,0)</f>
        <v>0</v>
      </c>
      <c r="BI338" s="242">
        <f>IF(N338="nulová",J338,0)</f>
        <v>0</v>
      </c>
      <c r="BJ338" s="18" t="s">
        <v>84</v>
      </c>
      <c r="BK338" s="242">
        <f>ROUND(I338*H338,2)</f>
        <v>0</v>
      </c>
      <c r="BL338" s="18" t="s">
        <v>241</v>
      </c>
      <c r="BM338" s="241" t="s">
        <v>446</v>
      </c>
    </row>
    <row r="339" s="15" customFormat="1">
      <c r="A339" s="15"/>
      <c r="B339" s="266"/>
      <c r="C339" s="267"/>
      <c r="D339" s="245" t="s">
        <v>243</v>
      </c>
      <c r="E339" s="268" t="s">
        <v>1</v>
      </c>
      <c r="F339" s="269" t="s">
        <v>432</v>
      </c>
      <c r="G339" s="267"/>
      <c r="H339" s="268" t="s">
        <v>1</v>
      </c>
      <c r="I339" s="270"/>
      <c r="J339" s="267"/>
      <c r="K339" s="267"/>
      <c r="L339" s="271"/>
      <c r="M339" s="272"/>
      <c r="N339" s="273"/>
      <c r="O339" s="273"/>
      <c r="P339" s="273"/>
      <c r="Q339" s="273"/>
      <c r="R339" s="273"/>
      <c r="S339" s="273"/>
      <c r="T339" s="274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75" t="s">
        <v>243</v>
      </c>
      <c r="AU339" s="275" t="s">
        <v>86</v>
      </c>
      <c r="AV339" s="15" t="s">
        <v>84</v>
      </c>
      <c r="AW339" s="15" t="s">
        <v>32</v>
      </c>
      <c r="AX339" s="15" t="s">
        <v>77</v>
      </c>
      <c r="AY339" s="275" t="s">
        <v>235</v>
      </c>
    </row>
    <row r="340" s="13" customFormat="1">
      <c r="A340" s="13"/>
      <c r="B340" s="243"/>
      <c r="C340" s="244"/>
      <c r="D340" s="245" t="s">
        <v>243</v>
      </c>
      <c r="E340" s="246" t="s">
        <v>1</v>
      </c>
      <c r="F340" s="247" t="s">
        <v>447</v>
      </c>
      <c r="G340" s="244"/>
      <c r="H340" s="248">
        <v>24</v>
      </c>
      <c r="I340" s="249"/>
      <c r="J340" s="244"/>
      <c r="K340" s="244"/>
      <c r="L340" s="250"/>
      <c r="M340" s="251"/>
      <c r="N340" s="252"/>
      <c r="O340" s="252"/>
      <c r="P340" s="252"/>
      <c r="Q340" s="252"/>
      <c r="R340" s="252"/>
      <c r="S340" s="252"/>
      <c r="T340" s="25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4" t="s">
        <v>243</v>
      </c>
      <c r="AU340" s="254" t="s">
        <v>86</v>
      </c>
      <c r="AV340" s="13" t="s">
        <v>86</v>
      </c>
      <c r="AW340" s="13" t="s">
        <v>32</v>
      </c>
      <c r="AX340" s="13" t="s">
        <v>77</v>
      </c>
      <c r="AY340" s="254" t="s">
        <v>235</v>
      </c>
    </row>
    <row r="341" s="13" customFormat="1">
      <c r="A341" s="13"/>
      <c r="B341" s="243"/>
      <c r="C341" s="244"/>
      <c r="D341" s="245" t="s">
        <v>243</v>
      </c>
      <c r="E341" s="246" t="s">
        <v>1</v>
      </c>
      <c r="F341" s="247" t="s">
        <v>448</v>
      </c>
      <c r="G341" s="244"/>
      <c r="H341" s="248">
        <v>90</v>
      </c>
      <c r="I341" s="249"/>
      <c r="J341" s="244"/>
      <c r="K341" s="244"/>
      <c r="L341" s="250"/>
      <c r="M341" s="251"/>
      <c r="N341" s="252"/>
      <c r="O341" s="252"/>
      <c r="P341" s="252"/>
      <c r="Q341" s="252"/>
      <c r="R341" s="252"/>
      <c r="S341" s="252"/>
      <c r="T341" s="25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4" t="s">
        <v>243</v>
      </c>
      <c r="AU341" s="254" t="s">
        <v>86</v>
      </c>
      <c r="AV341" s="13" t="s">
        <v>86</v>
      </c>
      <c r="AW341" s="13" t="s">
        <v>32</v>
      </c>
      <c r="AX341" s="13" t="s">
        <v>77</v>
      </c>
      <c r="AY341" s="254" t="s">
        <v>235</v>
      </c>
    </row>
    <row r="342" s="14" customFormat="1">
      <c r="A342" s="14"/>
      <c r="B342" s="255"/>
      <c r="C342" s="256"/>
      <c r="D342" s="245" t="s">
        <v>243</v>
      </c>
      <c r="E342" s="257" t="s">
        <v>1</v>
      </c>
      <c r="F342" s="258" t="s">
        <v>245</v>
      </c>
      <c r="G342" s="256"/>
      <c r="H342" s="259">
        <v>114</v>
      </c>
      <c r="I342" s="260"/>
      <c r="J342" s="256"/>
      <c r="K342" s="256"/>
      <c r="L342" s="261"/>
      <c r="M342" s="262"/>
      <c r="N342" s="263"/>
      <c r="O342" s="263"/>
      <c r="P342" s="263"/>
      <c r="Q342" s="263"/>
      <c r="R342" s="263"/>
      <c r="S342" s="263"/>
      <c r="T342" s="26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65" t="s">
        <v>243</v>
      </c>
      <c r="AU342" s="265" t="s">
        <v>86</v>
      </c>
      <c r="AV342" s="14" t="s">
        <v>241</v>
      </c>
      <c r="AW342" s="14" t="s">
        <v>32</v>
      </c>
      <c r="AX342" s="14" t="s">
        <v>84</v>
      </c>
      <c r="AY342" s="265" t="s">
        <v>235</v>
      </c>
    </row>
    <row r="343" s="2" customFormat="1" ht="24.15" customHeight="1">
      <c r="A343" s="39"/>
      <c r="B343" s="40"/>
      <c r="C343" s="229" t="s">
        <v>449</v>
      </c>
      <c r="D343" s="229" t="s">
        <v>237</v>
      </c>
      <c r="E343" s="230" t="s">
        <v>450</v>
      </c>
      <c r="F343" s="231" t="s">
        <v>451</v>
      </c>
      <c r="G343" s="232" t="s">
        <v>174</v>
      </c>
      <c r="H343" s="233">
        <v>18.571000000000002</v>
      </c>
      <c r="I343" s="234"/>
      <c r="J343" s="235">
        <f>ROUND(I343*H343,2)</f>
        <v>0</v>
      </c>
      <c r="K343" s="236"/>
      <c r="L343" s="45"/>
      <c r="M343" s="237" t="s">
        <v>1</v>
      </c>
      <c r="N343" s="238" t="s">
        <v>42</v>
      </c>
      <c r="O343" s="92"/>
      <c r="P343" s="239">
        <f>O343*H343</f>
        <v>0</v>
      </c>
      <c r="Q343" s="239">
        <v>8.0000000000000007E-05</v>
      </c>
      <c r="R343" s="239">
        <f>Q343*H343</f>
        <v>0.0014856800000000003</v>
      </c>
      <c r="S343" s="239">
        <v>0</v>
      </c>
      <c r="T343" s="240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41" t="s">
        <v>241</v>
      </c>
      <c r="AT343" s="241" t="s">
        <v>237</v>
      </c>
      <c r="AU343" s="241" t="s">
        <v>86</v>
      </c>
      <c r="AY343" s="18" t="s">
        <v>235</v>
      </c>
      <c r="BE343" s="242">
        <f>IF(N343="základní",J343,0)</f>
        <v>0</v>
      </c>
      <c r="BF343" s="242">
        <f>IF(N343="snížená",J343,0)</f>
        <v>0</v>
      </c>
      <c r="BG343" s="242">
        <f>IF(N343="zákl. přenesená",J343,0)</f>
        <v>0</v>
      </c>
      <c r="BH343" s="242">
        <f>IF(N343="sníž. přenesená",J343,0)</f>
        <v>0</v>
      </c>
      <c r="BI343" s="242">
        <f>IF(N343="nulová",J343,0)</f>
        <v>0</v>
      </c>
      <c r="BJ343" s="18" t="s">
        <v>84</v>
      </c>
      <c r="BK343" s="242">
        <f>ROUND(I343*H343,2)</f>
        <v>0</v>
      </c>
      <c r="BL343" s="18" t="s">
        <v>241</v>
      </c>
      <c r="BM343" s="241" t="s">
        <v>452</v>
      </c>
    </row>
    <row r="344" s="13" customFormat="1">
      <c r="A344" s="13"/>
      <c r="B344" s="243"/>
      <c r="C344" s="244"/>
      <c r="D344" s="245" t="s">
        <v>243</v>
      </c>
      <c r="E344" s="246" t="s">
        <v>1</v>
      </c>
      <c r="F344" s="247" t="s">
        <v>453</v>
      </c>
      <c r="G344" s="244"/>
      <c r="H344" s="248">
        <v>18.571000000000002</v>
      </c>
      <c r="I344" s="249"/>
      <c r="J344" s="244"/>
      <c r="K344" s="244"/>
      <c r="L344" s="250"/>
      <c r="M344" s="251"/>
      <c r="N344" s="252"/>
      <c r="O344" s="252"/>
      <c r="P344" s="252"/>
      <c r="Q344" s="252"/>
      <c r="R344" s="252"/>
      <c r="S344" s="252"/>
      <c r="T344" s="25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4" t="s">
        <v>243</v>
      </c>
      <c r="AU344" s="254" t="s">
        <v>86</v>
      </c>
      <c r="AV344" s="13" t="s">
        <v>86</v>
      </c>
      <c r="AW344" s="13" t="s">
        <v>32</v>
      </c>
      <c r="AX344" s="13" t="s">
        <v>84</v>
      </c>
      <c r="AY344" s="254" t="s">
        <v>235</v>
      </c>
    </row>
    <row r="345" s="2" customFormat="1" ht="24.15" customHeight="1">
      <c r="A345" s="39"/>
      <c r="B345" s="40"/>
      <c r="C345" s="229" t="s">
        <v>454</v>
      </c>
      <c r="D345" s="229" t="s">
        <v>237</v>
      </c>
      <c r="E345" s="230" t="s">
        <v>455</v>
      </c>
      <c r="F345" s="231" t="s">
        <v>456</v>
      </c>
      <c r="G345" s="232" t="s">
        <v>174</v>
      </c>
      <c r="H345" s="233">
        <v>129.643</v>
      </c>
      <c r="I345" s="234"/>
      <c r="J345" s="235">
        <f>ROUND(I345*H345,2)</f>
        <v>0</v>
      </c>
      <c r="K345" s="236"/>
      <c r="L345" s="45"/>
      <c r="M345" s="237" t="s">
        <v>1</v>
      </c>
      <c r="N345" s="238" t="s">
        <v>42</v>
      </c>
      <c r="O345" s="92"/>
      <c r="P345" s="239">
        <f>O345*H345</f>
        <v>0</v>
      </c>
      <c r="Q345" s="239">
        <v>0.00012</v>
      </c>
      <c r="R345" s="239">
        <f>Q345*H345</f>
        <v>0.01555716</v>
      </c>
      <c r="S345" s="239">
        <v>0</v>
      </c>
      <c r="T345" s="240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41" t="s">
        <v>241</v>
      </c>
      <c r="AT345" s="241" t="s">
        <v>237</v>
      </c>
      <c r="AU345" s="241" t="s">
        <v>86</v>
      </c>
      <c r="AY345" s="18" t="s">
        <v>235</v>
      </c>
      <c r="BE345" s="242">
        <f>IF(N345="základní",J345,0)</f>
        <v>0</v>
      </c>
      <c r="BF345" s="242">
        <f>IF(N345="snížená",J345,0)</f>
        <v>0</v>
      </c>
      <c r="BG345" s="242">
        <f>IF(N345="zákl. přenesená",J345,0)</f>
        <v>0</v>
      </c>
      <c r="BH345" s="242">
        <f>IF(N345="sníž. přenesená",J345,0)</f>
        <v>0</v>
      </c>
      <c r="BI345" s="242">
        <f>IF(N345="nulová",J345,0)</f>
        <v>0</v>
      </c>
      <c r="BJ345" s="18" t="s">
        <v>84</v>
      </c>
      <c r="BK345" s="242">
        <f>ROUND(I345*H345,2)</f>
        <v>0</v>
      </c>
      <c r="BL345" s="18" t="s">
        <v>241</v>
      </c>
      <c r="BM345" s="241" t="s">
        <v>457</v>
      </c>
    </row>
    <row r="346" s="13" customFormat="1">
      <c r="A346" s="13"/>
      <c r="B346" s="243"/>
      <c r="C346" s="244"/>
      <c r="D346" s="245" t="s">
        <v>243</v>
      </c>
      <c r="E346" s="246" t="s">
        <v>1</v>
      </c>
      <c r="F346" s="247" t="s">
        <v>458</v>
      </c>
      <c r="G346" s="244"/>
      <c r="H346" s="248">
        <v>129.643</v>
      </c>
      <c r="I346" s="249"/>
      <c r="J346" s="244"/>
      <c r="K346" s="244"/>
      <c r="L346" s="250"/>
      <c r="M346" s="251"/>
      <c r="N346" s="252"/>
      <c r="O346" s="252"/>
      <c r="P346" s="252"/>
      <c r="Q346" s="252"/>
      <c r="R346" s="252"/>
      <c r="S346" s="252"/>
      <c r="T346" s="25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4" t="s">
        <v>243</v>
      </c>
      <c r="AU346" s="254" t="s">
        <v>86</v>
      </c>
      <c r="AV346" s="13" t="s">
        <v>86</v>
      </c>
      <c r="AW346" s="13" t="s">
        <v>32</v>
      </c>
      <c r="AX346" s="13" t="s">
        <v>84</v>
      </c>
      <c r="AY346" s="254" t="s">
        <v>235</v>
      </c>
    </row>
    <row r="347" s="2" customFormat="1" ht="24.15" customHeight="1">
      <c r="A347" s="39"/>
      <c r="B347" s="40"/>
      <c r="C347" s="229" t="s">
        <v>459</v>
      </c>
      <c r="D347" s="229" t="s">
        <v>237</v>
      </c>
      <c r="E347" s="230" t="s">
        <v>460</v>
      </c>
      <c r="F347" s="231" t="s">
        <v>461</v>
      </c>
      <c r="G347" s="232" t="s">
        <v>166</v>
      </c>
      <c r="H347" s="233">
        <v>23.5</v>
      </c>
      <c r="I347" s="234"/>
      <c r="J347" s="235">
        <f>ROUND(I347*H347,2)</f>
        <v>0</v>
      </c>
      <c r="K347" s="236"/>
      <c r="L347" s="45"/>
      <c r="M347" s="237" t="s">
        <v>1</v>
      </c>
      <c r="N347" s="238" t="s">
        <v>42</v>
      </c>
      <c r="O347" s="92"/>
      <c r="P347" s="239">
        <f>O347*H347</f>
        <v>0</v>
      </c>
      <c r="Q347" s="239">
        <v>0.29330000000000001</v>
      </c>
      <c r="R347" s="239">
        <f>Q347*H347</f>
        <v>6.89255</v>
      </c>
      <c r="S347" s="239">
        <v>0</v>
      </c>
      <c r="T347" s="240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41" t="s">
        <v>241</v>
      </c>
      <c r="AT347" s="241" t="s">
        <v>237</v>
      </c>
      <c r="AU347" s="241" t="s">
        <v>86</v>
      </c>
      <c r="AY347" s="18" t="s">
        <v>235</v>
      </c>
      <c r="BE347" s="242">
        <f>IF(N347="základní",J347,0)</f>
        <v>0</v>
      </c>
      <c r="BF347" s="242">
        <f>IF(N347="snížená",J347,0)</f>
        <v>0</v>
      </c>
      <c r="BG347" s="242">
        <f>IF(N347="zákl. přenesená",J347,0)</f>
        <v>0</v>
      </c>
      <c r="BH347" s="242">
        <f>IF(N347="sníž. přenesená",J347,0)</f>
        <v>0</v>
      </c>
      <c r="BI347" s="242">
        <f>IF(N347="nulová",J347,0)</f>
        <v>0</v>
      </c>
      <c r="BJ347" s="18" t="s">
        <v>84</v>
      </c>
      <c r="BK347" s="242">
        <f>ROUND(I347*H347,2)</f>
        <v>0</v>
      </c>
      <c r="BL347" s="18" t="s">
        <v>241</v>
      </c>
      <c r="BM347" s="241" t="s">
        <v>462</v>
      </c>
    </row>
    <row r="348" s="13" customFormat="1">
      <c r="A348" s="13"/>
      <c r="B348" s="243"/>
      <c r="C348" s="244"/>
      <c r="D348" s="245" t="s">
        <v>243</v>
      </c>
      <c r="E348" s="246" t="s">
        <v>1</v>
      </c>
      <c r="F348" s="247" t="s">
        <v>463</v>
      </c>
      <c r="G348" s="244"/>
      <c r="H348" s="248">
        <v>23.5</v>
      </c>
      <c r="I348" s="249"/>
      <c r="J348" s="244"/>
      <c r="K348" s="244"/>
      <c r="L348" s="250"/>
      <c r="M348" s="251"/>
      <c r="N348" s="252"/>
      <c r="O348" s="252"/>
      <c r="P348" s="252"/>
      <c r="Q348" s="252"/>
      <c r="R348" s="252"/>
      <c r="S348" s="252"/>
      <c r="T348" s="25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4" t="s">
        <v>243</v>
      </c>
      <c r="AU348" s="254" t="s">
        <v>86</v>
      </c>
      <c r="AV348" s="13" t="s">
        <v>86</v>
      </c>
      <c r="AW348" s="13" t="s">
        <v>32</v>
      </c>
      <c r="AX348" s="13" t="s">
        <v>84</v>
      </c>
      <c r="AY348" s="254" t="s">
        <v>235</v>
      </c>
    </row>
    <row r="349" s="2" customFormat="1" ht="16.5" customHeight="1">
      <c r="A349" s="39"/>
      <c r="B349" s="40"/>
      <c r="C349" s="229" t="s">
        <v>464</v>
      </c>
      <c r="D349" s="229" t="s">
        <v>237</v>
      </c>
      <c r="E349" s="230" t="s">
        <v>465</v>
      </c>
      <c r="F349" s="231" t="s">
        <v>466</v>
      </c>
      <c r="G349" s="232" t="s">
        <v>166</v>
      </c>
      <c r="H349" s="233">
        <v>60</v>
      </c>
      <c r="I349" s="234"/>
      <c r="J349" s="235">
        <f>ROUND(I349*H349,2)</f>
        <v>0</v>
      </c>
      <c r="K349" s="236"/>
      <c r="L349" s="45"/>
      <c r="M349" s="237" t="s">
        <v>1</v>
      </c>
      <c r="N349" s="238" t="s">
        <v>42</v>
      </c>
      <c r="O349" s="92"/>
      <c r="P349" s="239">
        <f>O349*H349</f>
        <v>0</v>
      </c>
      <c r="Q349" s="239">
        <v>0.045670000000000002</v>
      </c>
      <c r="R349" s="239">
        <f>Q349*H349</f>
        <v>2.7402000000000002</v>
      </c>
      <c r="S349" s="239">
        <v>0</v>
      </c>
      <c r="T349" s="240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41" t="s">
        <v>241</v>
      </c>
      <c r="AT349" s="241" t="s">
        <v>237</v>
      </c>
      <c r="AU349" s="241" t="s">
        <v>86</v>
      </c>
      <c r="AY349" s="18" t="s">
        <v>235</v>
      </c>
      <c r="BE349" s="242">
        <f>IF(N349="základní",J349,0)</f>
        <v>0</v>
      </c>
      <c r="BF349" s="242">
        <f>IF(N349="snížená",J349,0)</f>
        <v>0</v>
      </c>
      <c r="BG349" s="242">
        <f>IF(N349="zákl. přenesená",J349,0)</f>
        <v>0</v>
      </c>
      <c r="BH349" s="242">
        <f>IF(N349="sníž. přenesená",J349,0)</f>
        <v>0</v>
      </c>
      <c r="BI349" s="242">
        <f>IF(N349="nulová",J349,0)</f>
        <v>0</v>
      </c>
      <c r="BJ349" s="18" t="s">
        <v>84</v>
      </c>
      <c r="BK349" s="242">
        <f>ROUND(I349*H349,2)</f>
        <v>0</v>
      </c>
      <c r="BL349" s="18" t="s">
        <v>241</v>
      </c>
      <c r="BM349" s="241" t="s">
        <v>467</v>
      </c>
    </row>
    <row r="350" s="13" customFormat="1">
      <c r="A350" s="13"/>
      <c r="B350" s="243"/>
      <c r="C350" s="244"/>
      <c r="D350" s="245" t="s">
        <v>243</v>
      </c>
      <c r="E350" s="246" t="s">
        <v>1</v>
      </c>
      <c r="F350" s="247" t="s">
        <v>468</v>
      </c>
      <c r="G350" s="244"/>
      <c r="H350" s="248">
        <v>60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243</v>
      </c>
      <c r="AU350" s="254" t="s">
        <v>86</v>
      </c>
      <c r="AV350" s="13" t="s">
        <v>86</v>
      </c>
      <c r="AW350" s="13" t="s">
        <v>32</v>
      </c>
      <c r="AX350" s="13" t="s">
        <v>77</v>
      </c>
      <c r="AY350" s="254" t="s">
        <v>235</v>
      </c>
    </row>
    <row r="351" s="14" customFormat="1">
      <c r="A351" s="14"/>
      <c r="B351" s="255"/>
      <c r="C351" s="256"/>
      <c r="D351" s="245" t="s">
        <v>243</v>
      </c>
      <c r="E351" s="257" t="s">
        <v>1</v>
      </c>
      <c r="F351" s="258" t="s">
        <v>245</v>
      </c>
      <c r="G351" s="256"/>
      <c r="H351" s="259">
        <v>60</v>
      </c>
      <c r="I351" s="260"/>
      <c r="J351" s="256"/>
      <c r="K351" s="256"/>
      <c r="L351" s="261"/>
      <c r="M351" s="262"/>
      <c r="N351" s="263"/>
      <c r="O351" s="263"/>
      <c r="P351" s="263"/>
      <c r="Q351" s="263"/>
      <c r="R351" s="263"/>
      <c r="S351" s="263"/>
      <c r="T351" s="26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65" t="s">
        <v>243</v>
      </c>
      <c r="AU351" s="265" t="s">
        <v>86</v>
      </c>
      <c r="AV351" s="14" t="s">
        <v>241</v>
      </c>
      <c r="AW351" s="14" t="s">
        <v>32</v>
      </c>
      <c r="AX351" s="14" t="s">
        <v>84</v>
      </c>
      <c r="AY351" s="265" t="s">
        <v>235</v>
      </c>
    </row>
    <row r="352" s="12" customFormat="1" ht="22.8" customHeight="1">
      <c r="A352" s="12"/>
      <c r="B352" s="213"/>
      <c r="C352" s="214"/>
      <c r="D352" s="215" t="s">
        <v>76</v>
      </c>
      <c r="E352" s="227" t="s">
        <v>241</v>
      </c>
      <c r="F352" s="227" t="s">
        <v>469</v>
      </c>
      <c r="G352" s="214"/>
      <c r="H352" s="214"/>
      <c r="I352" s="217"/>
      <c r="J352" s="228">
        <f>BK352</f>
        <v>0</v>
      </c>
      <c r="K352" s="214"/>
      <c r="L352" s="219"/>
      <c r="M352" s="220"/>
      <c r="N352" s="221"/>
      <c r="O352" s="221"/>
      <c r="P352" s="222">
        <f>SUM(P353:P358)</f>
        <v>0</v>
      </c>
      <c r="Q352" s="221"/>
      <c r="R352" s="222">
        <f>SUM(R353:R358)</f>
        <v>68.067720000000008</v>
      </c>
      <c r="S352" s="221"/>
      <c r="T352" s="223">
        <f>SUM(T353:T358)</f>
        <v>0</v>
      </c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R352" s="224" t="s">
        <v>84</v>
      </c>
      <c r="AT352" s="225" t="s">
        <v>76</v>
      </c>
      <c r="AU352" s="225" t="s">
        <v>84</v>
      </c>
      <c r="AY352" s="224" t="s">
        <v>235</v>
      </c>
      <c r="BK352" s="226">
        <f>SUM(BK353:BK358)</f>
        <v>0</v>
      </c>
    </row>
    <row r="353" s="2" customFormat="1" ht="16.5" customHeight="1">
      <c r="A353" s="39"/>
      <c r="B353" s="40"/>
      <c r="C353" s="229" t="s">
        <v>470</v>
      </c>
      <c r="D353" s="229" t="s">
        <v>237</v>
      </c>
      <c r="E353" s="230" t="s">
        <v>471</v>
      </c>
      <c r="F353" s="231" t="s">
        <v>472</v>
      </c>
      <c r="G353" s="232" t="s">
        <v>163</v>
      </c>
      <c r="H353" s="233">
        <v>36</v>
      </c>
      <c r="I353" s="234"/>
      <c r="J353" s="235">
        <f>ROUND(I353*H353,2)</f>
        <v>0</v>
      </c>
      <c r="K353" s="236"/>
      <c r="L353" s="45"/>
      <c r="M353" s="237" t="s">
        <v>1</v>
      </c>
      <c r="N353" s="238" t="s">
        <v>42</v>
      </c>
      <c r="O353" s="92"/>
      <c r="P353" s="239">
        <f>O353*H353</f>
        <v>0</v>
      </c>
      <c r="Q353" s="239">
        <v>1.8907700000000001</v>
      </c>
      <c r="R353" s="239">
        <f>Q353*H353</f>
        <v>68.067720000000008</v>
      </c>
      <c r="S353" s="239">
        <v>0</v>
      </c>
      <c r="T353" s="240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41" t="s">
        <v>241</v>
      </c>
      <c r="AT353" s="241" t="s">
        <v>237</v>
      </c>
      <c r="AU353" s="241" t="s">
        <v>86</v>
      </c>
      <c r="AY353" s="18" t="s">
        <v>235</v>
      </c>
      <c r="BE353" s="242">
        <f>IF(N353="základní",J353,0)</f>
        <v>0</v>
      </c>
      <c r="BF353" s="242">
        <f>IF(N353="snížená",J353,0)</f>
        <v>0</v>
      </c>
      <c r="BG353" s="242">
        <f>IF(N353="zákl. přenesená",J353,0)</f>
        <v>0</v>
      </c>
      <c r="BH353" s="242">
        <f>IF(N353="sníž. přenesená",J353,0)</f>
        <v>0</v>
      </c>
      <c r="BI353" s="242">
        <f>IF(N353="nulová",J353,0)</f>
        <v>0</v>
      </c>
      <c r="BJ353" s="18" t="s">
        <v>84</v>
      </c>
      <c r="BK353" s="242">
        <f>ROUND(I353*H353,2)</f>
        <v>0</v>
      </c>
      <c r="BL353" s="18" t="s">
        <v>241</v>
      </c>
      <c r="BM353" s="241" t="s">
        <v>473</v>
      </c>
    </row>
    <row r="354" s="13" customFormat="1">
      <c r="A354" s="13"/>
      <c r="B354" s="243"/>
      <c r="C354" s="244"/>
      <c r="D354" s="245" t="s">
        <v>243</v>
      </c>
      <c r="E354" s="246" t="s">
        <v>1</v>
      </c>
      <c r="F354" s="247" t="s">
        <v>474</v>
      </c>
      <c r="G354" s="244"/>
      <c r="H354" s="248">
        <v>18</v>
      </c>
      <c r="I354" s="249"/>
      <c r="J354" s="244"/>
      <c r="K354" s="244"/>
      <c r="L354" s="250"/>
      <c r="M354" s="251"/>
      <c r="N354" s="252"/>
      <c r="O354" s="252"/>
      <c r="P354" s="252"/>
      <c r="Q354" s="252"/>
      <c r="R354" s="252"/>
      <c r="S354" s="252"/>
      <c r="T354" s="25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4" t="s">
        <v>243</v>
      </c>
      <c r="AU354" s="254" t="s">
        <v>86</v>
      </c>
      <c r="AV354" s="13" t="s">
        <v>86</v>
      </c>
      <c r="AW354" s="13" t="s">
        <v>32</v>
      </c>
      <c r="AX354" s="13" t="s">
        <v>77</v>
      </c>
      <c r="AY354" s="254" t="s">
        <v>235</v>
      </c>
    </row>
    <row r="355" s="13" customFormat="1">
      <c r="A355" s="13"/>
      <c r="B355" s="243"/>
      <c r="C355" s="244"/>
      <c r="D355" s="245" t="s">
        <v>243</v>
      </c>
      <c r="E355" s="246" t="s">
        <v>1</v>
      </c>
      <c r="F355" s="247" t="s">
        <v>475</v>
      </c>
      <c r="G355" s="244"/>
      <c r="H355" s="248">
        <v>8</v>
      </c>
      <c r="I355" s="249"/>
      <c r="J355" s="244"/>
      <c r="K355" s="244"/>
      <c r="L355" s="250"/>
      <c r="M355" s="251"/>
      <c r="N355" s="252"/>
      <c r="O355" s="252"/>
      <c r="P355" s="252"/>
      <c r="Q355" s="252"/>
      <c r="R355" s="252"/>
      <c r="S355" s="252"/>
      <c r="T355" s="25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4" t="s">
        <v>243</v>
      </c>
      <c r="AU355" s="254" t="s">
        <v>86</v>
      </c>
      <c r="AV355" s="13" t="s">
        <v>86</v>
      </c>
      <c r="AW355" s="13" t="s">
        <v>32</v>
      </c>
      <c r="AX355" s="13" t="s">
        <v>77</v>
      </c>
      <c r="AY355" s="254" t="s">
        <v>235</v>
      </c>
    </row>
    <row r="356" s="13" customFormat="1">
      <c r="A356" s="13"/>
      <c r="B356" s="243"/>
      <c r="C356" s="244"/>
      <c r="D356" s="245" t="s">
        <v>243</v>
      </c>
      <c r="E356" s="246" t="s">
        <v>1</v>
      </c>
      <c r="F356" s="247" t="s">
        <v>476</v>
      </c>
      <c r="G356" s="244"/>
      <c r="H356" s="248">
        <v>6</v>
      </c>
      <c r="I356" s="249"/>
      <c r="J356" s="244"/>
      <c r="K356" s="244"/>
      <c r="L356" s="250"/>
      <c r="M356" s="251"/>
      <c r="N356" s="252"/>
      <c r="O356" s="252"/>
      <c r="P356" s="252"/>
      <c r="Q356" s="252"/>
      <c r="R356" s="252"/>
      <c r="S356" s="252"/>
      <c r="T356" s="25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4" t="s">
        <v>243</v>
      </c>
      <c r="AU356" s="254" t="s">
        <v>86</v>
      </c>
      <c r="AV356" s="13" t="s">
        <v>86</v>
      </c>
      <c r="AW356" s="13" t="s">
        <v>32</v>
      </c>
      <c r="AX356" s="13" t="s">
        <v>77</v>
      </c>
      <c r="AY356" s="254" t="s">
        <v>235</v>
      </c>
    </row>
    <row r="357" s="13" customFormat="1">
      <c r="A357" s="13"/>
      <c r="B357" s="243"/>
      <c r="C357" s="244"/>
      <c r="D357" s="245" t="s">
        <v>243</v>
      </c>
      <c r="E357" s="246" t="s">
        <v>1</v>
      </c>
      <c r="F357" s="247" t="s">
        <v>477</v>
      </c>
      <c r="G357" s="244"/>
      <c r="H357" s="248">
        <v>4</v>
      </c>
      <c r="I357" s="249"/>
      <c r="J357" s="244"/>
      <c r="K357" s="244"/>
      <c r="L357" s="250"/>
      <c r="M357" s="251"/>
      <c r="N357" s="252"/>
      <c r="O357" s="252"/>
      <c r="P357" s="252"/>
      <c r="Q357" s="252"/>
      <c r="R357" s="252"/>
      <c r="S357" s="252"/>
      <c r="T357" s="25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4" t="s">
        <v>243</v>
      </c>
      <c r="AU357" s="254" t="s">
        <v>86</v>
      </c>
      <c r="AV357" s="13" t="s">
        <v>86</v>
      </c>
      <c r="AW357" s="13" t="s">
        <v>32</v>
      </c>
      <c r="AX357" s="13" t="s">
        <v>77</v>
      </c>
      <c r="AY357" s="254" t="s">
        <v>235</v>
      </c>
    </row>
    <row r="358" s="14" customFormat="1">
      <c r="A358" s="14"/>
      <c r="B358" s="255"/>
      <c r="C358" s="256"/>
      <c r="D358" s="245" t="s">
        <v>243</v>
      </c>
      <c r="E358" s="257" t="s">
        <v>1</v>
      </c>
      <c r="F358" s="258" t="s">
        <v>245</v>
      </c>
      <c r="G358" s="256"/>
      <c r="H358" s="259">
        <v>36</v>
      </c>
      <c r="I358" s="260"/>
      <c r="J358" s="256"/>
      <c r="K358" s="256"/>
      <c r="L358" s="261"/>
      <c r="M358" s="262"/>
      <c r="N358" s="263"/>
      <c r="O358" s="263"/>
      <c r="P358" s="263"/>
      <c r="Q358" s="263"/>
      <c r="R358" s="263"/>
      <c r="S358" s="263"/>
      <c r="T358" s="26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65" t="s">
        <v>243</v>
      </c>
      <c r="AU358" s="265" t="s">
        <v>86</v>
      </c>
      <c r="AV358" s="14" t="s">
        <v>241</v>
      </c>
      <c r="AW358" s="14" t="s">
        <v>32</v>
      </c>
      <c r="AX358" s="14" t="s">
        <v>84</v>
      </c>
      <c r="AY358" s="265" t="s">
        <v>235</v>
      </c>
    </row>
    <row r="359" s="12" customFormat="1" ht="22.8" customHeight="1">
      <c r="A359" s="12"/>
      <c r="B359" s="213"/>
      <c r="C359" s="214"/>
      <c r="D359" s="215" t="s">
        <v>76</v>
      </c>
      <c r="E359" s="227" t="s">
        <v>269</v>
      </c>
      <c r="F359" s="227" t="s">
        <v>478</v>
      </c>
      <c r="G359" s="214"/>
      <c r="H359" s="214"/>
      <c r="I359" s="217"/>
      <c r="J359" s="228">
        <f>BK359</f>
        <v>0</v>
      </c>
      <c r="K359" s="214"/>
      <c r="L359" s="219"/>
      <c r="M359" s="220"/>
      <c r="N359" s="221"/>
      <c r="O359" s="221"/>
      <c r="P359" s="222">
        <f>SUM(P360:P529)</f>
        <v>0</v>
      </c>
      <c r="Q359" s="221"/>
      <c r="R359" s="222">
        <f>SUM(R360:R529)</f>
        <v>204.88019034999996</v>
      </c>
      <c r="S359" s="221"/>
      <c r="T359" s="223">
        <f>SUM(T360:T529)</f>
        <v>0</v>
      </c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R359" s="224" t="s">
        <v>84</v>
      </c>
      <c r="AT359" s="225" t="s">
        <v>76</v>
      </c>
      <c r="AU359" s="225" t="s">
        <v>84</v>
      </c>
      <c r="AY359" s="224" t="s">
        <v>235</v>
      </c>
      <c r="BK359" s="226">
        <f>SUM(BK360:BK529)</f>
        <v>0</v>
      </c>
    </row>
    <row r="360" s="2" customFormat="1" ht="24.15" customHeight="1">
      <c r="A360" s="39"/>
      <c r="B360" s="40"/>
      <c r="C360" s="229" t="s">
        <v>479</v>
      </c>
      <c r="D360" s="229" t="s">
        <v>237</v>
      </c>
      <c r="E360" s="230" t="s">
        <v>480</v>
      </c>
      <c r="F360" s="231" t="s">
        <v>481</v>
      </c>
      <c r="G360" s="232" t="s">
        <v>166</v>
      </c>
      <c r="H360" s="233">
        <v>823.22000000000003</v>
      </c>
      <c r="I360" s="234"/>
      <c r="J360" s="235">
        <f>ROUND(I360*H360,2)</f>
        <v>0</v>
      </c>
      <c r="K360" s="236"/>
      <c r="L360" s="45"/>
      <c r="M360" s="237" t="s">
        <v>1</v>
      </c>
      <c r="N360" s="238" t="s">
        <v>42</v>
      </c>
      <c r="O360" s="92"/>
      <c r="P360" s="239">
        <f>O360*H360</f>
        <v>0</v>
      </c>
      <c r="Q360" s="239">
        <v>0.0073499999999999998</v>
      </c>
      <c r="R360" s="239">
        <f>Q360*H360</f>
        <v>6.0506669999999998</v>
      </c>
      <c r="S360" s="239">
        <v>0</v>
      </c>
      <c r="T360" s="240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41" t="s">
        <v>241</v>
      </c>
      <c r="AT360" s="241" t="s">
        <v>237</v>
      </c>
      <c r="AU360" s="241" t="s">
        <v>86</v>
      </c>
      <c r="AY360" s="18" t="s">
        <v>235</v>
      </c>
      <c r="BE360" s="242">
        <f>IF(N360="základní",J360,0)</f>
        <v>0</v>
      </c>
      <c r="BF360" s="242">
        <f>IF(N360="snížená",J360,0)</f>
        <v>0</v>
      </c>
      <c r="BG360" s="242">
        <f>IF(N360="zákl. přenesená",J360,0)</f>
        <v>0</v>
      </c>
      <c r="BH360" s="242">
        <f>IF(N360="sníž. přenesená",J360,0)</f>
        <v>0</v>
      </c>
      <c r="BI360" s="242">
        <f>IF(N360="nulová",J360,0)</f>
        <v>0</v>
      </c>
      <c r="BJ360" s="18" t="s">
        <v>84</v>
      </c>
      <c r="BK360" s="242">
        <f>ROUND(I360*H360,2)</f>
        <v>0</v>
      </c>
      <c r="BL360" s="18" t="s">
        <v>241</v>
      </c>
      <c r="BM360" s="241" t="s">
        <v>482</v>
      </c>
    </row>
    <row r="361" s="15" customFormat="1">
      <c r="A361" s="15"/>
      <c r="B361" s="266"/>
      <c r="C361" s="267"/>
      <c r="D361" s="245" t="s">
        <v>243</v>
      </c>
      <c r="E361" s="268" t="s">
        <v>1</v>
      </c>
      <c r="F361" s="269" t="s">
        <v>483</v>
      </c>
      <c r="G361" s="267"/>
      <c r="H361" s="268" t="s">
        <v>1</v>
      </c>
      <c r="I361" s="270"/>
      <c r="J361" s="267"/>
      <c r="K361" s="267"/>
      <c r="L361" s="271"/>
      <c r="M361" s="272"/>
      <c r="N361" s="273"/>
      <c r="O361" s="273"/>
      <c r="P361" s="273"/>
      <c r="Q361" s="273"/>
      <c r="R361" s="273"/>
      <c r="S361" s="273"/>
      <c r="T361" s="274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75" t="s">
        <v>243</v>
      </c>
      <c r="AU361" s="275" t="s">
        <v>86</v>
      </c>
      <c r="AV361" s="15" t="s">
        <v>84</v>
      </c>
      <c r="AW361" s="15" t="s">
        <v>32</v>
      </c>
      <c r="AX361" s="15" t="s">
        <v>77</v>
      </c>
      <c r="AY361" s="275" t="s">
        <v>235</v>
      </c>
    </row>
    <row r="362" s="15" customFormat="1">
      <c r="A362" s="15"/>
      <c r="B362" s="266"/>
      <c r="C362" s="267"/>
      <c r="D362" s="245" t="s">
        <v>243</v>
      </c>
      <c r="E362" s="268" t="s">
        <v>1</v>
      </c>
      <c r="F362" s="269" t="s">
        <v>484</v>
      </c>
      <c r="G362" s="267"/>
      <c r="H362" s="268" t="s">
        <v>1</v>
      </c>
      <c r="I362" s="270"/>
      <c r="J362" s="267"/>
      <c r="K362" s="267"/>
      <c r="L362" s="271"/>
      <c r="M362" s="272"/>
      <c r="N362" s="273"/>
      <c r="O362" s="273"/>
      <c r="P362" s="273"/>
      <c r="Q362" s="273"/>
      <c r="R362" s="273"/>
      <c r="S362" s="273"/>
      <c r="T362" s="274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75" t="s">
        <v>243</v>
      </c>
      <c r="AU362" s="275" t="s">
        <v>86</v>
      </c>
      <c r="AV362" s="15" t="s">
        <v>84</v>
      </c>
      <c r="AW362" s="15" t="s">
        <v>32</v>
      </c>
      <c r="AX362" s="15" t="s">
        <v>77</v>
      </c>
      <c r="AY362" s="275" t="s">
        <v>235</v>
      </c>
    </row>
    <row r="363" s="13" customFormat="1">
      <c r="A363" s="13"/>
      <c r="B363" s="243"/>
      <c r="C363" s="244"/>
      <c r="D363" s="245" t="s">
        <v>243</v>
      </c>
      <c r="E363" s="246" t="s">
        <v>1</v>
      </c>
      <c r="F363" s="247" t="s">
        <v>485</v>
      </c>
      <c r="G363" s="244"/>
      <c r="H363" s="248">
        <v>220.5</v>
      </c>
      <c r="I363" s="249"/>
      <c r="J363" s="244"/>
      <c r="K363" s="244"/>
      <c r="L363" s="250"/>
      <c r="M363" s="251"/>
      <c r="N363" s="252"/>
      <c r="O363" s="252"/>
      <c r="P363" s="252"/>
      <c r="Q363" s="252"/>
      <c r="R363" s="252"/>
      <c r="S363" s="252"/>
      <c r="T363" s="25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4" t="s">
        <v>243</v>
      </c>
      <c r="AU363" s="254" t="s">
        <v>86</v>
      </c>
      <c r="AV363" s="13" t="s">
        <v>86</v>
      </c>
      <c r="AW363" s="13" t="s">
        <v>32</v>
      </c>
      <c r="AX363" s="13" t="s">
        <v>77</v>
      </c>
      <c r="AY363" s="254" t="s">
        <v>235</v>
      </c>
    </row>
    <row r="364" s="13" customFormat="1">
      <c r="A364" s="13"/>
      <c r="B364" s="243"/>
      <c r="C364" s="244"/>
      <c r="D364" s="245" t="s">
        <v>243</v>
      </c>
      <c r="E364" s="246" t="s">
        <v>1</v>
      </c>
      <c r="F364" s="247" t="s">
        <v>486</v>
      </c>
      <c r="G364" s="244"/>
      <c r="H364" s="248">
        <v>-74.200000000000003</v>
      </c>
      <c r="I364" s="249"/>
      <c r="J364" s="244"/>
      <c r="K364" s="244"/>
      <c r="L364" s="250"/>
      <c r="M364" s="251"/>
      <c r="N364" s="252"/>
      <c r="O364" s="252"/>
      <c r="P364" s="252"/>
      <c r="Q364" s="252"/>
      <c r="R364" s="252"/>
      <c r="S364" s="252"/>
      <c r="T364" s="25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4" t="s">
        <v>243</v>
      </c>
      <c r="AU364" s="254" t="s">
        <v>86</v>
      </c>
      <c r="AV364" s="13" t="s">
        <v>86</v>
      </c>
      <c r="AW364" s="13" t="s">
        <v>32</v>
      </c>
      <c r="AX364" s="13" t="s">
        <v>77</v>
      </c>
      <c r="AY364" s="254" t="s">
        <v>235</v>
      </c>
    </row>
    <row r="365" s="13" customFormat="1">
      <c r="A365" s="13"/>
      <c r="B365" s="243"/>
      <c r="C365" s="244"/>
      <c r="D365" s="245" t="s">
        <v>243</v>
      </c>
      <c r="E365" s="246" t="s">
        <v>1</v>
      </c>
      <c r="F365" s="247" t="s">
        <v>487</v>
      </c>
      <c r="G365" s="244"/>
      <c r="H365" s="248">
        <v>237.34</v>
      </c>
      <c r="I365" s="249"/>
      <c r="J365" s="244"/>
      <c r="K365" s="244"/>
      <c r="L365" s="250"/>
      <c r="M365" s="251"/>
      <c r="N365" s="252"/>
      <c r="O365" s="252"/>
      <c r="P365" s="252"/>
      <c r="Q365" s="252"/>
      <c r="R365" s="252"/>
      <c r="S365" s="252"/>
      <c r="T365" s="25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4" t="s">
        <v>243</v>
      </c>
      <c r="AU365" s="254" t="s">
        <v>86</v>
      </c>
      <c r="AV365" s="13" t="s">
        <v>86</v>
      </c>
      <c r="AW365" s="13" t="s">
        <v>32</v>
      </c>
      <c r="AX365" s="13" t="s">
        <v>77</v>
      </c>
      <c r="AY365" s="254" t="s">
        <v>235</v>
      </c>
    </row>
    <row r="366" s="13" customFormat="1">
      <c r="A366" s="13"/>
      <c r="B366" s="243"/>
      <c r="C366" s="244"/>
      <c r="D366" s="245" t="s">
        <v>243</v>
      </c>
      <c r="E366" s="246" t="s">
        <v>1</v>
      </c>
      <c r="F366" s="247" t="s">
        <v>488</v>
      </c>
      <c r="G366" s="244"/>
      <c r="H366" s="248">
        <v>-80.099999999999994</v>
      </c>
      <c r="I366" s="249"/>
      <c r="J366" s="244"/>
      <c r="K366" s="244"/>
      <c r="L366" s="250"/>
      <c r="M366" s="251"/>
      <c r="N366" s="252"/>
      <c r="O366" s="252"/>
      <c r="P366" s="252"/>
      <c r="Q366" s="252"/>
      <c r="R366" s="252"/>
      <c r="S366" s="252"/>
      <c r="T366" s="25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4" t="s">
        <v>243</v>
      </c>
      <c r="AU366" s="254" t="s">
        <v>86</v>
      </c>
      <c r="AV366" s="13" t="s">
        <v>86</v>
      </c>
      <c r="AW366" s="13" t="s">
        <v>32</v>
      </c>
      <c r="AX366" s="13" t="s">
        <v>77</v>
      </c>
      <c r="AY366" s="254" t="s">
        <v>235</v>
      </c>
    </row>
    <row r="367" s="13" customFormat="1">
      <c r="A367" s="13"/>
      <c r="B367" s="243"/>
      <c r="C367" s="244"/>
      <c r="D367" s="245" t="s">
        <v>243</v>
      </c>
      <c r="E367" s="246" t="s">
        <v>1</v>
      </c>
      <c r="F367" s="247" t="s">
        <v>489</v>
      </c>
      <c r="G367" s="244"/>
      <c r="H367" s="248">
        <v>329.83999999999997</v>
      </c>
      <c r="I367" s="249"/>
      <c r="J367" s="244"/>
      <c r="K367" s="244"/>
      <c r="L367" s="250"/>
      <c r="M367" s="251"/>
      <c r="N367" s="252"/>
      <c r="O367" s="252"/>
      <c r="P367" s="252"/>
      <c r="Q367" s="252"/>
      <c r="R367" s="252"/>
      <c r="S367" s="252"/>
      <c r="T367" s="25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4" t="s">
        <v>243</v>
      </c>
      <c r="AU367" s="254" t="s">
        <v>86</v>
      </c>
      <c r="AV367" s="13" t="s">
        <v>86</v>
      </c>
      <c r="AW367" s="13" t="s">
        <v>32</v>
      </c>
      <c r="AX367" s="13" t="s">
        <v>77</v>
      </c>
      <c r="AY367" s="254" t="s">
        <v>235</v>
      </c>
    </row>
    <row r="368" s="13" customFormat="1">
      <c r="A368" s="13"/>
      <c r="B368" s="243"/>
      <c r="C368" s="244"/>
      <c r="D368" s="245" t="s">
        <v>243</v>
      </c>
      <c r="E368" s="246" t="s">
        <v>1</v>
      </c>
      <c r="F368" s="247" t="s">
        <v>488</v>
      </c>
      <c r="G368" s="244"/>
      <c r="H368" s="248">
        <v>-80.099999999999994</v>
      </c>
      <c r="I368" s="249"/>
      <c r="J368" s="244"/>
      <c r="K368" s="244"/>
      <c r="L368" s="250"/>
      <c r="M368" s="251"/>
      <c r="N368" s="252"/>
      <c r="O368" s="252"/>
      <c r="P368" s="252"/>
      <c r="Q368" s="252"/>
      <c r="R368" s="252"/>
      <c r="S368" s="252"/>
      <c r="T368" s="25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4" t="s">
        <v>243</v>
      </c>
      <c r="AU368" s="254" t="s">
        <v>86</v>
      </c>
      <c r="AV368" s="13" t="s">
        <v>86</v>
      </c>
      <c r="AW368" s="13" t="s">
        <v>32</v>
      </c>
      <c r="AX368" s="13" t="s">
        <v>77</v>
      </c>
      <c r="AY368" s="254" t="s">
        <v>235</v>
      </c>
    </row>
    <row r="369" s="13" customFormat="1">
      <c r="A369" s="13"/>
      <c r="B369" s="243"/>
      <c r="C369" s="244"/>
      <c r="D369" s="245" t="s">
        <v>243</v>
      </c>
      <c r="E369" s="246" t="s">
        <v>1</v>
      </c>
      <c r="F369" s="247" t="s">
        <v>490</v>
      </c>
      <c r="G369" s="244"/>
      <c r="H369" s="248">
        <v>356.44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243</v>
      </c>
      <c r="AU369" s="254" t="s">
        <v>86</v>
      </c>
      <c r="AV369" s="13" t="s">
        <v>86</v>
      </c>
      <c r="AW369" s="13" t="s">
        <v>32</v>
      </c>
      <c r="AX369" s="13" t="s">
        <v>77</v>
      </c>
      <c r="AY369" s="254" t="s">
        <v>235</v>
      </c>
    </row>
    <row r="370" s="13" customFormat="1">
      <c r="A370" s="13"/>
      <c r="B370" s="243"/>
      <c r="C370" s="244"/>
      <c r="D370" s="245" t="s">
        <v>243</v>
      </c>
      <c r="E370" s="246" t="s">
        <v>1</v>
      </c>
      <c r="F370" s="247" t="s">
        <v>491</v>
      </c>
      <c r="G370" s="244"/>
      <c r="H370" s="248">
        <v>-86.5</v>
      </c>
      <c r="I370" s="249"/>
      <c r="J370" s="244"/>
      <c r="K370" s="244"/>
      <c r="L370" s="250"/>
      <c r="M370" s="251"/>
      <c r="N370" s="252"/>
      <c r="O370" s="252"/>
      <c r="P370" s="252"/>
      <c r="Q370" s="252"/>
      <c r="R370" s="252"/>
      <c r="S370" s="252"/>
      <c r="T370" s="25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4" t="s">
        <v>243</v>
      </c>
      <c r="AU370" s="254" t="s">
        <v>86</v>
      </c>
      <c r="AV370" s="13" t="s">
        <v>86</v>
      </c>
      <c r="AW370" s="13" t="s">
        <v>32</v>
      </c>
      <c r="AX370" s="13" t="s">
        <v>77</v>
      </c>
      <c r="AY370" s="254" t="s">
        <v>235</v>
      </c>
    </row>
    <row r="371" s="16" customFormat="1">
      <c r="A371" s="16"/>
      <c r="B371" s="276"/>
      <c r="C371" s="277"/>
      <c r="D371" s="245" t="s">
        <v>243</v>
      </c>
      <c r="E371" s="278" t="s">
        <v>1</v>
      </c>
      <c r="F371" s="279" t="s">
        <v>492</v>
      </c>
      <c r="G371" s="277"/>
      <c r="H371" s="280">
        <v>823.22000000000003</v>
      </c>
      <c r="I371" s="281"/>
      <c r="J371" s="277"/>
      <c r="K371" s="277"/>
      <c r="L371" s="282"/>
      <c r="M371" s="283"/>
      <c r="N371" s="284"/>
      <c r="O371" s="284"/>
      <c r="P371" s="284"/>
      <c r="Q371" s="284"/>
      <c r="R371" s="284"/>
      <c r="S371" s="284"/>
      <c r="T371" s="285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T371" s="286" t="s">
        <v>243</v>
      </c>
      <c r="AU371" s="286" t="s">
        <v>86</v>
      </c>
      <c r="AV371" s="16" t="s">
        <v>250</v>
      </c>
      <c r="AW371" s="16" t="s">
        <v>32</v>
      </c>
      <c r="AX371" s="16" t="s">
        <v>77</v>
      </c>
      <c r="AY371" s="286" t="s">
        <v>235</v>
      </c>
    </row>
    <row r="372" s="14" customFormat="1">
      <c r="A372" s="14"/>
      <c r="B372" s="255"/>
      <c r="C372" s="256"/>
      <c r="D372" s="245" t="s">
        <v>243</v>
      </c>
      <c r="E372" s="257" t="s">
        <v>1</v>
      </c>
      <c r="F372" s="258" t="s">
        <v>245</v>
      </c>
      <c r="G372" s="256"/>
      <c r="H372" s="259">
        <v>823.22000000000003</v>
      </c>
      <c r="I372" s="260"/>
      <c r="J372" s="256"/>
      <c r="K372" s="256"/>
      <c r="L372" s="261"/>
      <c r="M372" s="262"/>
      <c r="N372" s="263"/>
      <c r="O372" s="263"/>
      <c r="P372" s="263"/>
      <c r="Q372" s="263"/>
      <c r="R372" s="263"/>
      <c r="S372" s="263"/>
      <c r="T372" s="26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65" t="s">
        <v>243</v>
      </c>
      <c r="AU372" s="265" t="s">
        <v>86</v>
      </c>
      <c r="AV372" s="14" t="s">
        <v>241</v>
      </c>
      <c r="AW372" s="14" t="s">
        <v>32</v>
      </c>
      <c r="AX372" s="14" t="s">
        <v>84</v>
      </c>
      <c r="AY372" s="265" t="s">
        <v>235</v>
      </c>
    </row>
    <row r="373" s="2" customFormat="1" ht="24.15" customHeight="1">
      <c r="A373" s="39"/>
      <c r="B373" s="40"/>
      <c r="C373" s="229" t="s">
        <v>493</v>
      </c>
      <c r="D373" s="229" t="s">
        <v>237</v>
      </c>
      <c r="E373" s="230" t="s">
        <v>494</v>
      </c>
      <c r="F373" s="231" t="s">
        <v>495</v>
      </c>
      <c r="G373" s="232" t="s">
        <v>166</v>
      </c>
      <c r="H373" s="233">
        <v>261.43799999999999</v>
      </c>
      <c r="I373" s="234"/>
      <c r="J373" s="235">
        <f>ROUND(I373*H373,2)</f>
        <v>0</v>
      </c>
      <c r="K373" s="236"/>
      <c r="L373" s="45"/>
      <c r="M373" s="237" t="s">
        <v>1</v>
      </c>
      <c r="N373" s="238" t="s">
        <v>42</v>
      </c>
      <c r="O373" s="92"/>
      <c r="P373" s="239">
        <f>O373*H373</f>
        <v>0</v>
      </c>
      <c r="Q373" s="239">
        <v>0.013599999999999999</v>
      </c>
      <c r="R373" s="239">
        <f>Q373*H373</f>
        <v>3.5555567999999997</v>
      </c>
      <c r="S373" s="239">
        <v>0</v>
      </c>
      <c r="T373" s="240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41" t="s">
        <v>241</v>
      </c>
      <c r="AT373" s="241" t="s">
        <v>237</v>
      </c>
      <c r="AU373" s="241" t="s">
        <v>86</v>
      </c>
      <c r="AY373" s="18" t="s">
        <v>235</v>
      </c>
      <c r="BE373" s="242">
        <f>IF(N373="základní",J373,0)</f>
        <v>0</v>
      </c>
      <c r="BF373" s="242">
        <f>IF(N373="snížená",J373,0)</f>
        <v>0</v>
      </c>
      <c r="BG373" s="242">
        <f>IF(N373="zákl. přenesená",J373,0)</f>
        <v>0</v>
      </c>
      <c r="BH373" s="242">
        <f>IF(N373="sníž. přenesená",J373,0)</f>
        <v>0</v>
      </c>
      <c r="BI373" s="242">
        <f>IF(N373="nulová",J373,0)</f>
        <v>0</v>
      </c>
      <c r="BJ373" s="18" t="s">
        <v>84</v>
      </c>
      <c r="BK373" s="242">
        <f>ROUND(I373*H373,2)</f>
        <v>0</v>
      </c>
      <c r="BL373" s="18" t="s">
        <v>241</v>
      </c>
      <c r="BM373" s="241" t="s">
        <v>496</v>
      </c>
    </row>
    <row r="374" s="15" customFormat="1">
      <c r="A374" s="15"/>
      <c r="B374" s="266"/>
      <c r="C374" s="267"/>
      <c r="D374" s="245" t="s">
        <v>243</v>
      </c>
      <c r="E374" s="268" t="s">
        <v>1</v>
      </c>
      <c r="F374" s="269" t="s">
        <v>483</v>
      </c>
      <c r="G374" s="267"/>
      <c r="H374" s="268" t="s">
        <v>1</v>
      </c>
      <c r="I374" s="270"/>
      <c r="J374" s="267"/>
      <c r="K374" s="267"/>
      <c r="L374" s="271"/>
      <c r="M374" s="272"/>
      <c r="N374" s="273"/>
      <c r="O374" s="273"/>
      <c r="P374" s="273"/>
      <c r="Q374" s="273"/>
      <c r="R374" s="273"/>
      <c r="S374" s="273"/>
      <c r="T374" s="274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75" t="s">
        <v>243</v>
      </c>
      <c r="AU374" s="275" t="s">
        <v>86</v>
      </c>
      <c r="AV374" s="15" t="s">
        <v>84</v>
      </c>
      <c r="AW374" s="15" t="s">
        <v>32</v>
      </c>
      <c r="AX374" s="15" t="s">
        <v>77</v>
      </c>
      <c r="AY374" s="275" t="s">
        <v>235</v>
      </c>
    </row>
    <row r="375" s="13" customFormat="1">
      <c r="A375" s="13"/>
      <c r="B375" s="243"/>
      <c r="C375" s="244"/>
      <c r="D375" s="245" t="s">
        <v>243</v>
      </c>
      <c r="E375" s="246" t="s">
        <v>1</v>
      </c>
      <c r="F375" s="247" t="s">
        <v>497</v>
      </c>
      <c r="G375" s="244"/>
      <c r="H375" s="248">
        <v>261.43799999999999</v>
      </c>
      <c r="I375" s="249"/>
      <c r="J375" s="244"/>
      <c r="K375" s="244"/>
      <c r="L375" s="250"/>
      <c r="M375" s="251"/>
      <c r="N375" s="252"/>
      <c r="O375" s="252"/>
      <c r="P375" s="252"/>
      <c r="Q375" s="252"/>
      <c r="R375" s="252"/>
      <c r="S375" s="252"/>
      <c r="T375" s="25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4" t="s">
        <v>243</v>
      </c>
      <c r="AU375" s="254" t="s">
        <v>86</v>
      </c>
      <c r="AV375" s="13" t="s">
        <v>86</v>
      </c>
      <c r="AW375" s="13" t="s">
        <v>32</v>
      </c>
      <c r="AX375" s="13" t="s">
        <v>77</v>
      </c>
      <c r="AY375" s="254" t="s">
        <v>235</v>
      </c>
    </row>
    <row r="376" s="16" customFormat="1">
      <c r="A376" s="16"/>
      <c r="B376" s="276"/>
      <c r="C376" s="277"/>
      <c r="D376" s="245" t="s">
        <v>243</v>
      </c>
      <c r="E376" s="278" t="s">
        <v>1</v>
      </c>
      <c r="F376" s="279" t="s">
        <v>492</v>
      </c>
      <c r="G376" s="277"/>
      <c r="H376" s="280">
        <v>261.43799999999999</v>
      </c>
      <c r="I376" s="281"/>
      <c r="J376" s="277"/>
      <c r="K376" s="277"/>
      <c r="L376" s="282"/>
      <c r="M376" s="283"/>
      <c r="N376" s="284"/>
      <c r="O376" s="284"/>
      <c r="P376" s="284"/>
      <c r="Q376" s="284"/>
      <c r="R376" s="284"/>
      <c r="S376" s="284"/>
      <c r="T376" s="285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T376" s="286" t="s">
        <v>243</v>
      </c>
      <c r="AU376" s="286" t="s">
        <v>86</v>
      </c>
      <c r="AV376" s="16" t="s">
        <v>250</v>
      </c>
      <c r="AW376" s="16" t="s">
        <v>32</v>
      </c>
      <c r="AX376" s="16" t="s">
        <v>77</v>
      </c>
      <c r="AY376" s="286" t="s">
        <v>235</v>
      </c>
    </row>
    <row r="377" s="14" customFormat="1">
      <c r="A377" s="14"/>
      <c r="B377" s="255"/>
      <c r="C377" s="256"/>
      <c r="D377" s="245" t="s">
        <v>243</v>
      </c>
      <c r="E377" s="257" t="s">
        <v>1</v>
      </c>
      <c r="F377" s="258" t="s">
        <v>245</v>
      </c>
      <c r="G377" s="256"/>
      <c r="H377" s="259">
        <v>261.43799999999999</v>
      </c>
      <c r="I377" s="260"/>
      <c r="J377" s="256"/>
      <c r="K377" s="256"/>
      <c r="L377" s="261"/>
      <c r="M377" s="262"/>
      <c r="N377" s="263"/>
      <c r="O377" s="263"/>
      <c r="P377" s="263"/>
      <c r="Q377" s="263"/>
      <c r="R377" s="263"/>
      <c r="S377" s="263"/>
      <c r="T377" s="26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65" t="s">
        <v>243</v>
      </c>
      <c r="AU377" s="265" t="s">
        <v>86</v>
      </c>
      <c r="AV377" s="14" t="s">
        <v>241</v>
      </c>
      <c r="AW377" s="14" t="s">
        <v>32</v>
      </c>
      <c r="AX377" s="14" t="s">
        <v>84</v>
      </c>
      <c r="AY377" s="265" t="s">
        <v>235</v>
      </c>
    </row>
    <row r="378" s="2" customFormat="1" ht="24.15" customHeight="1">
      <c r="A378" s="39"/>
      <c r="B378" s="40"/>
      <c r="C378" s="229" t="s">
        <v>498</v>
      </c>
      <c r="D378" s="229" t="s">
        <v>237</v>
      </c>
      <c r="E378" s="230" t="s">
        <v>499</v>
      </c>
      <c r="F378" s="231" t="s">
        <v>500</v>
      </c>
      <c r="G378" s="232" t="s">
        <v>166</v>
      </c>
      <c r="H378" s="233">
        <v>823.22000000000003</v>
      </c>
      <c r="I378" s="234"/>
      <c r="J378" s="235">
        <f>ROUND(I378*H378,2)</f>
        <v>0</v>
      </c>
      <c r="K378" s="236"/>
      <c r="L378" s="45"/>
      <c r="M378" s="237" t="s">
        <v>1</v>
      </c>
      <c r="N378" s="238" t="s">
        <v>42</v>
      </c>
      <c r="O378" s="92"/>
      <c r="P378" s="239">
        <f>O378*H378</f>
        <v>0</v>
      </c>
      <c r="Q378" s="239">
        <v>0.016279999999999999</v>
      </c>
      <c r="R378" s="239">
        <f>Q378*H378</f>
        <v>13.402021599999999</v>
      </c>
      <c r="S378" s="239">
        <v>0</v>
      </c>
      <c r="T378" s="240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41" t="s">
        <v>241</v>
      </c>
      <c r="AT378" s="241" t="s">
        <v>237</v>
      </c>
      <c r="AU378" s="241" t="s">
        <v>86</v>
      </c>
      <c r="AY378" s="18" t="s">
        <v>235</v>
      </c>
      <c r="BE378" s="242">
        <f>IF(N378="základní",J378,0)</f>
        <v>0</v>
      </c>
      <c r="BF378" s="242">
        <f>IF(N378="snížená",J378,0)</f>
        <v>0</v>
      </c>
      <c r="BG378" s="242">
        <f>IF(N378="zákl. přenesená",J378,0)</f>
        <v>0</v>
      </c>
      <c r="BH378" s="242">
        <f>IF(N378="sníž. přenesená",J378,0)</f>
        <v>0</v>
      </c>
      <c r="BI378" s="242">
        <f>IF(N378="nulová",J378,0)</f>
        <v>0</v>
      </c>
      <c r="BJ378" s="18" t="s">
        <v>84</v>
      </c>
      <c r="BK378" s="242">
        <f>ROUND(I378*H378,2)</f>
        <v>0</v>
      </c>
      <c r="BL378" s="18" t="s">
        <v>241</v>
      </c>
      <c r="BM378" s="241" t="s">
        <v>501</v>
      </c>
    </row>
    <row r="379" s="15" customFormat="1">
      <c r="A379" s="15"/>
      <c r="B379" s="266"/>
      <c r="C379" s="267"/>
      <c r="D379" s="245" t="s">
        <v>243</v>
      </c>
      <c r="E379" s="268" t="s">
        <v>1</v>
      </c>
      <c r="F379" s="269" t="s">
        <v>483</v>
      </c>
      <c r="G379" s="267"/>
      <c r="H379" s="268" t="s">
        <v>1</v>
      </c>
      <c r="I379" s="270"/>
      <c r="J379" s="267"/>
      <c r="K379" s="267"/>
      <c r="L379" s="271"/>
      <c r="M379" s="272"/>
      <c r="N379" s="273"/>
      <c r="O379" s="273"/>
      <c r="P379" s="273"/>
      <c r="Q379" s="273"/>
      <c r="R379" s="273"/>
      <c r="S379" s="273"/>
      <c r="T379" s="274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75" t="s">
        <v>243</v>
      </c>
      <c r="AU379" s="275" t="s">
        <v>86</v>
      </c>
      <c r="AV379" s="15" t="s">
        <v>84</v>
      </c>
      <c r="AW379" s="15" t="s">
        <v>32</v>
      </c>
      <c r="AX379" s="15" t="s">
        <v>77</v>
      </c>
      <c r="AY379" s="275" t="s">
        <v>235</v>
      </c>
    </row>
    <row r="380" s="15" customFormat="1">
      <c r="A380" s="15"/>
      <c r="B380" s="266"/>
      <c r="C380" s="267"/>
      <c r="D380" s="245" t="s">
        <v>243</v>
      </c>
      <c r="E380" s="268" t="s">
        <v>1</v>
      </c>
      <c r="F380" s="269" t="s">
        <v>502</v>
      </c>
      <c r="G380" s="267"/>
      <c r="H380" s="268" t="s">
        <v>1</v>
      </c>
      <c r="I380" s="270"/>
      <c r="J380" s="267"/>
      <c r="K380" s="267"/>
      <c r="L380" s="271"/>
      <c r="M380" s="272"/>
      <c r="N380" s="273"/>
      <c r="O380" s="273"/>
      <c r="P380" s="273"/>
      <c r="Q380" s="273"/>
      <c r="R380" s="273"/>
      <c r="S380" s="273"/>
      <c r="T380" s="274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75" t="s">
        <v>243</v>
      </c>
      <c r="AU380" s="275" t="s">
        <v>86</v>
      </c>
      <c r="AV380" s="15" t="s">
        <v>84</v>
      </c>
      <c r="AW380" s="15" t="s">
        <v>32</v>
      </c>
      <c r="AX380" s="15" t="s">
        <v>77</v>
      </c>
      <c r="AY380" s="275" t="s">
        <v>235</v>
      </c>
    </row>
    <row r="381" s="13" customFormat="1">
      <c r="A381" s="13"/>
      <c r="B381" s="243"/>
      <c r="C381" s="244"/>
      <c r="D381" s="245" t="s">
        <v>243</v>
      </c>
      <c r="E381" s="246" t="s">
        <v>1</v>
      </c>
      <c r="F381" s="247" t="s">
        <v>485</v>
      </c>
      <c r="G381" s="244"/>
      <c r="H381" s="248">
        <v>220.5</v>
      </c>
      <c r="I381" s="249"/>
      <c r="J381" s="244"/>
      <c r="K381" s="244"/>
      <c r="L381" s="250"/>
      <c r="M381" s="251"/>
      <c r="N381" s="252"/>
      <c r="O381" s="252"/>
      <c r="P381" s="252"/>
      <c r="Q381" s="252"/>
      <c r="R381" s="252"/>
      <c r="S381" s="252"/>
      <c r="T381" s="25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54" t="s">
        <v>243</v>
      </c>
      <c r="AU381" s="254" t="s">
        <v>86</v>
      </c>
      <c r="AV381" s="13" t="s">
        <v>86</v>
      </c>
      <c r="AW381" s="13" t="s">
        <v>32</v>
      </c>
      <c r="AX381" s="13" t="s">
        <v>77</v>
      </c>
      <c r="AY381" s="254" t="s">
        <v>235</v>
      </c>
    </row>
    <row r="382" s="13" customFormat="1">
      <c r="A382" s="13"/>
      <c r="B382" s="243"/>
      <c r="C382" s="244"/>
      <c r="D382" s="245" t="s">
        <v>243</v>
      </c>
      <c r="E382" s="246" t="s">
        <v>1</v>
      </c>
      <c r="F382" s="247" t="s">
        <v>486</v>
      </c>
      <c r="G382" s="244"/>
      <c r="H382" s="248">
        <v>-74.200000000000003</v>
      </c>
      <c r="I382" s="249"/>
      <c r="J382" s="244"/>
      <c r="K382" s="244"/>
      <c r="L382" s="250"/>
      <c r="M382" s="251"/>
      <c r="N382" s="252"/>
      <c r="O382" s="252"/>
      <c r="P382" s="252"/>
      <c r="Q382" s="252"/>
      <c r="R382" s="252"/>
      <c r="S382" s="252"/>
      <c r="T382" s="25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4" t="s">
        <v>243</v>
      </c>
      <c r="AU382" s="254" t="s">
        <v>86</v>
      </c>
      <c r="AV382" s="13" t="s">
        <v>86</v>
      </c>
      <c r="AW382" s="13" t="s">
        <v>32</v>
      </c>
      <c r="AX382" s="13" t="s">
        <v>77</v>
      </c>
      <c r="AY382" s="254" t="s">
        <v>235</v>
      </c>
    </row>
    <row r="383" s="13" customFormat="1">
      <c r="A383" s="13"/>
      <c r="B383" s="243"/>
      <c r="C383" s="244"/>
      <c r="D383" s="245" t="s">
        <v>243</v>
      </c>
      <c r="E383" s="246" t="s">
        <v>1</v>
      </c>
      <c r="F383" s="247" t="s">
        <v>487</v>
      </c>
      <c r="G383" s="244"/>
      <c r="H383" s="248">
        <v>237.34</v>
      </c>
      <c r="I383" s="249"/>
      <c r="J383" s="244"/>
      <c r="K383" s="244"/>
      <c r="L383" s="250"/>
      <c r="M383" s="251"/>
      <c r="N383" s="252"/>
      <c r="O383" s="252"/>
      <c r="P383" s="252"/>
      <c r="Q383" s="252"/>
      <c r="R383" s="252"/>
      <c r="S383" s="252"/>
      <c r="T383" s="25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4" t="s">
        <v>243</v>
      </c>
      <c r="AU383" s="254" t="s">
        <v>86</v>
      </c>
      <c r="AV383" s="13" t="s">
        <v>86</v>
      </c>
      <c r="AW383" s="13" t="s">
        <v>32</v>
      </c>
      <c r="AX383" s="13" t="s">
        <v>77</v>
      </c>
      <c r="AY383" s="254" t="s">
        <v>235</v>
      </c>
    </row>
    <row r="384" s="13" customFormat="1">
      <c r="A384" s="13"/>
      <c r="B384" s="243"/>
      <c r="C384" s="244"/>
      <c r="D384" s="245" t="s">
        <v>243</v>
      </c>
      <c r="E384" s="246" t="s">
        <v>1</v>
      </c>
      <c r="F384" s="247" t="s">
        <v>488</v>
      </c>
      <c r="G384" s="244"/>
      <c r="H384" s="248">
        <v>-80.099999999999994</v>
      </c>
      <c r="I384" s="249"/>
      <c r="J384" s="244"/>
      <c r="K384" s="244"/>
      <c r="L384" s="250"/>
      <c r="M384" s="251"/>
      <c r="N384" s="252"/>
      <c r="O384" s="252"/>
      <c r="P384" s="252"/>
      <c r="Q384" s="252"/>
      <c r="R384" s="252"/>
      <c r="S384" s="252"/>
      <c r="T384" s="25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4" t="s">
        <v>243</v>
      </c>
      <c r="AU384" s="254" t="s">
        <v>86</v>
      </c>
      <c r="AV384" s="13" t="s">
        <v>86</v>
      </c>
      <c r="AW384" s="13" t="s">
        <v>32</v>
      </c>
      <c r="AX384" s="13" t="s">
        <v>77</v>
      </c>
      <c r="AY384" s="254" t="s">
        <v>235</v>
      </c>
    </row>
    <row r="385" s="13" customFormat="1">
      <c r="A385" s="13"/>
      <c r="B385" s="243"/>
      <c r="C385" s="244"/>
      <c r="D385" s="245" t="s">
        <v>243</v>
      </c>
      <c r="E385" s="246" t="s">
        <v>1</v>
      </c>
      <c r="F385" s="247" t="s">
        <v>489</v>
      </c>
      <c r="G385" s="244"/>
      <c r="H385" s="248">
        <v>329.83999999999997</v>
      </c>
      <c r="I385" s="249"/>
      <c r="J385" s="244"/>
      <c r="K385" s="244"/>
      <c r="L385" s="250"/>
      <c r="M385" s="251"/>
      <c r="N385" s="252"/>
      <c r="O385" s="252"/>
      <c r="P385" s="252"/>
      <c r="Q385" s="252"/>
      <c r="R385" s="252"/>
      <c r="S385" s="252"/>
      <c r="T385" s="25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4" t="s">
        <v>243</v>
      </c>
      <c r="AU385" s="254" t="s">
        <v>86</v>
      </c>
      <c r="AV385" s="13" t="s">
        <v>86</v>
      </c>
      <c r="AW385" s="13" t="s">
        <v>32</v>
      </c>
      <c r="AX385" s="13" t="s">
        <v>77</v>
      </c>
      <c r="AY385" s="254" t="s">
        <v>235</v>
      </c>
    </row>
    <row r="386" s="13" customFormat="1">
      <c r="A386" s="13"/>
      <c r="B386" s="243"/>
      <c r="C386" s="244"/>
      <c r="D386" s="245" t="s">
        <v>243</v>
      </c>
      <c r="E386" s="246" t="s">
        <v>1</v>
      </c>
      <c r="F386" s="247" t="s">
        <v>488</v>
      </c>
      <c r="G386" s="244"/>
      <c r="H386" s="248">
        <v>-80.099999999999994</v>
      </c>
      <c r="I386" s="249"/>
      <c r="J386" s="244"/>
      <c r="K386" s="244"/>
      <c r="L386" s="250"/>
      <c r="M386" s="251"/>
      <c r="N386" s="252"/>
      <c r="O386" s="252"/>
      <c r="P386" s="252"/>
      <c r="Q386" s="252"/>
      <c r="R386" s="252"/>
      <c r="S386" s="252"/>
      <c r="T386" s="25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4" t="s">
        <v>243</v>
      </c>
      <c r="AU386" s="254" t="s">
        <v>86</v>
      </c>
      <c r="AV386" s="13" t="s">
        <v>86</v>
      </c>
      <c r="AW386" s="13" t="s">
        <v>32</v>
      </c>
      <c r="AX386" s="13" t="s">
        <v>77</v>
      </c>
      <c r="AY386" s="254" t="s">
        <v>235</v>
      </c>
    </row>
    <row r="387" s="13" customFormat="1">
      <c r="A387" s="13"/>
      <c r="B387" s="243"/>
      <c r="C387" s="244"/>
      <c r="D387" s="245" t="s">
        <v>243</v>
      </c>
      <c r="E387" s="246" t="s">
        <v>1</v>
      </c>
      <c r="F387" s="247" t="s">
        <v>490</v>
      </c>
      <c r="G387" s="244"/>
      <c r="H387" s="248">
        <v>356.44</v>
      </c>
      <c r="I387" s="249"/>
      <c r="J387" s="244"/>
      <c r="K387" s="244"/>
      <c r="L387" s="250"/>
      <c r="M387" s="251"/>
      <c r="N387" s="252"/>
      <c r="O387" s="252"/>
      <c r="P387" s="252"/>
      <c r="Q387" s="252"/>
      <c r="R387" s="252"/>
      <c r="S387" s="252"/>
      <c r="T387" s="25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4" t="s">
        <v>243</v>
      </c>
      <c r="AU387" s="254" t="s">
        <v>86</v>
      </c>
      <c r="AV387" s="13" t="s">
        <v>86</v>
      </c>
      <c r="AW387" s="13" t="s">
        <v>32</v>
      </c>
      <c r="AX387" s="13" t="s">
        <v>77</v>
      </c>
      <c r="AY387" s="254" t="s">
        <v>235</v>
      </c>
    </row>
    <row r="388" s="13" customFormat="1">
      <c r="A388" s="13"/>
      <c r="B388" s="243"/>
      <c r="C388" s="244"/>
      <c r="D388" s="245" t="s">
        <v>243</v>
      </c>
      <c r="E388" s="246" t="s">
        <v>1</v>
      </c>
      <c r="F388" s="247" t="s">
        <v>491</v>
      </c>
      <c r="G388" s="244"/>
      <c r="H388" s="248">
        <v>-86.5</v>
      </c>
      <c r="I388" s="249"/>
      <c r="J388" s="244"/>
      <c r="K388" s="244"/>
      <c r="L388" s="250"/>
      <c r="M388" s="251"/>
      <c r="N388" s="252"/>
      <c r="O388" s="252"/>
      <c r="P388" s="252"/>
      <c r="Q388" s="252"/>
      <c r="R388" s="252"/>
      <c r="S388" s="252"/>
      <c r="T388" s="25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4" t="s">
        <v>243</v>
      </c>
      <c r="AU388" s="254" t="s">
        <v>86</v>
      </c>
      <c r="AV388" s="13" t="s">
        <v>86</v>
      </c>
      <c r="AW388" s="13" t="s">
        <v>32</v>
      </c>
      <c r="AX388" s="13" t="s">
        <v>77</v>
      </c>
      <c r="AY388" s="254" t="s">
        <v>235</v>
      </c>
    </row>
    <row r="389" s="16" customFormat="1">
      <c r="A389" s="16"/>
      <c r="B389" s="276"/>
      <c r="C389" s="277"/>
      <c r="D389" s="245" t="s">
        <v>243</v>
      </c>
      <c r="E389" s="278" t="s">
        <v>1</v>
      </c>
      <c r="F389" s="279" t="s">
        <v>492</v>
      </c>
      <c r="G389" s="277"/>
      <c r="H389" s="280">
        <v>823.22000000000003</v>
      </c>
      <c r="I389" s="281"/>
      <c r="J389" s="277"/>
      <c r="K389" s="277"/>
      <c r="L389" s="282"/>
      <c r="M389" s="283"/>
      <c r="N389" s="284"/>
      <c r="O389" s="284"/>
      <c r="P389" s="284"/>
      <c r="Q389" s="284"/>
      <c r="R389" s="284"/>
      <c r="S389" s="284"/>
      <c r="T389" s="285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T389" s="286" t="s">
        <v>243</v>
      </c>
      <c r="AU389" s="286" t="s">
        <v>86</v>
      </c>
      <c r="AV389" s="16" t="s">
        <v>250</v>
      </c>
      <c r="AW389" s="16" t="s">
        <v>32</v>
      </c>
      <c r="AX389" s="16" t="s">
        <v>77</v>
      </c>
      <c r="AY389" s="286" t="s">
        <v>235</v>
      </c>
    </row>
    <row r="390" s="14" customFormat="1">
      <c r="A390" s="14"/>
      <c r="B390" s="255"/>
      <c r="C390" s="256"/>
      <c r="D390" s="245" t="s">
        <v>243</v>
      </c>
      <c r="E390" s="257" t="s">
        <v>1</v>
      </c>
      <c r="F390" s="258" t="s">
        <v>245</v>
      </c>
      <c r="G390" s="256"/>
      <c r="H390" s="259">
        <v>823.22000000000003</v>
      </c>
      <c r="I390" s="260"/>
      <c r="J390" s="256"/>
      <c r="K390" s="256"/>
      <c r="L390" s="261"/>
      <c r="M390" s="262"/>
      <c r="N390" s="263"/>
      <c r="O390" s="263"/>
      <c r="P390" s="263"/>
      <c r="Q390" s="263"/>
      <c r="R390" s="263"/>
      <c r="S390" s="263"/>
      <c r="T390" s="26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65" t="s">
        <v>243</v>
      </c>
      <c r="AU390" s="265" t="s">
        <v>86</v>
      </c>
      <c r="AV390" s="14" t="s">
        <v>241</v>
      </c>
      <c r="AW390" s="14" t="s">
        <v>32</v>
      </c>
      <c r="AX390" s="14" t="s">
        <v>84</v>
      </c>
      <c r="AY390" s="265" t="s">
        <v>235</v>
      </c>
    </row>
    <row r="391" s="2" customFormat="1" ht="16.5" customHeight="1">
      <c r="A391" s="39"/>
      <c r="B391" s="40"/>
      <c r="C391" s="229" t="s">
        <v>503</v>
      </c>
      <c r="D391" s="229" t="s">
        <v>237</v>
      </c>
      <c r="E391" s="230" t="s">
        <v>504</v>
      </c>
      <c r="F391" s="231" t="s">
        <v>505</v>
      </c>
      <c r="G391" s="232" t="s">
        <v>166</v>
      </c>
      <c r="H391" s="233">
        <v>922</v>
      </c>
      <c r="I391" s="234"/>
      <c r="J391" s="235">
        <f>ROUND(I391*H391,2)</f>
        <v>0</v>
      </c>
      <c r="K391" s="236"/>
      <c r="L391" s="45"/>
      <c r="M391" s="237" t="s">
        <v>1</v>
      </c>
      <c r="N391" s="238" t="s">
        <v>42</v>
      </c>
      <c r="O391" s="92"/>
      <c r="P391" s="239">
        <f>O391*H391</f>
        <v>0</v>
      </c>
      <c r="Q391" s="239">
        <v>0.00025999999999999998</v>
      </c>
      <c r="R391" s="239">
        <f>Q391*H391</f>
        <v>0.23971999999999999</v>
      </c>
      <c r="S391" s="239">
        <v>0</v>
      </c>
      <c r="T391" s="240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41" t="s">
        <v>241</v>
      </c>
      <c r="AT391" s="241" t="s">
        <v>237</v>
      </c>
      <c r="AU391" s="241" t="s">
        <v>86</v>
      </c>
      <c r="AY391" s="18" t="s">
        <v>235</v>
      </c>
      <c r="BE391" s="242">
        <f>IF(N391="základní",J391,0)</f>
        <v>0</v>
      </c>
      <c r="BF391" s="242">
        <f>IF(N391="snížená",J391,0)</f>
        <v>0</v>
      </c>
      <c r="BG391" s="242">
        <f>IF(N391="zákl. přenesená",J391,0)</f>
        <v>0</v>
      </c>
      <c r="BH391" s="242">
        <f>IF(N391="sníž. přenesená",J391,0)</f>
        <v>0</v>
      </c>
      <c r="BI391" s="242">
        <f>IF(N391="nulová",J391,0)</f>
        <v>0</v>
      </c>
      <c r="BJ391" s="18" t="s">
        <v>84</v>
      </c>
      <c r="BK391" s="242">
        <f>ROUND(I391*H391,2)</f>
        <v>0</v>
      </c>
      <c r="BL391" s="18" t="s">
        <v>241</v>
      </c>
      <c r="BM391" s="241" t="s">
        <v>506</v>
      </c>
    </row>
    <row r="392" s="13" customFormat="1">
      <c r="A392" s="13"/>
      <c r="B392" s="243"/>
      <c r="C392" s="244"/>
      <c r="D392" s="245" t="s">
        <v>243</v>
      </c>
      <c r="E392" s="246" t="s">
        <v>1</v>
      </c>
      <c r="F392" s="247" t="s">
        <v>507</v>
      </c>
      <c r="G392" s="244"/>
      <c r="H392" s="248">
        <v>922</v>
      </c>
      <c r="I392" s="249"/>
      <c r="J392" s="244"/>
      <c r="K392" s="244"/>
      <c r="L392" s="250"/>
      <c r="M392" s="251"/>
      <c r="N392" s="252"/>
      <c r="O392" s="252"/>
      <c r="P392" s="252"/>
      <c r="Q392" s="252"/>
      <c r="R392" s="252"/>
      <c r="S392" s="252"/>
      <c r="T392" s="25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4" t="s">
        <v>243</v>
      </c>
      <c r="AU392" s="254" t="s">
        <v>86</v>
      </c>
      <c r="AV392" s="13" t="s">
        <v>86</v>
      </c>
      <c r="AW392" s="13" t="s">
        <v>32</v>
      </c>
      <c r="AX392" s="13" t="s">
        <v>77</v>
      </c>
      <c r="AY392" s="254" t="s">
        <v>235</v>
      </c>
    </row>
    <row r="393" s="14" customFormat="1">
      <c r="A393" s="14"/>
      <c r="B393" s="255"/>
      <c r="C393" s="256"/>
      <c r="D393" s="245" t="s">
        <v>243</v>
      </c>
      <c r="E393" s="257" t="s">
        <v>1</v>
      </c>
      <c r="F393" s="258" t="s">
        <v>245</v>
      </c>
      <c r="G393" s="256"/>
      <c r="H393" s="259">
        <v>922</v>
      </c>
      <c r="I393" s="260"/>
      <c r="J393" s="256"/>
      <c r="K393" s="256"/>
      <c r="L393" s="261"/>
      <c r="M393" s="262"/>
      <c r="N393" s="263"/>
      <c r="O393" s="263"/>
      <c r="P393" s="263"/>
      <c r="Q393" s="263"/>
      <c r="R393" s="263"/>
      <c r="S393" s="263"/>
      <c r="T393" s="26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65" t="s">
        <v>243</v>
      </c>
      <c r="AU393" s="265" t="s">
        <v>86</v>
      </c>
      <c r="AV393" s="14" t="s">
        <v>241</v>
      </c>
      <c r="AW393" s="14" t="s">
        <v>32</v>
      </c>
      <c r="AX393" s="14" t="s">
        <v>84</v>
      </c>
      <c r="AY393" s="265" t="s">
        <v>235</v>
      </c>
    </row>
    <row r="394" s="2" customFormat="1" ht="24.15" customHeight="1">
      <c r="A394" s="39"/>
      <c r="B394" s="40"/>
      <c r="C394" s="229" t="s">
        <v>508</v>
      </c>
      <c r="D394" s="229" t="s">
        <v>237</v>
      </c>
      <c r="E394" s="230" t="s">
        <v>509</v>
      </c>
      <c r="F394" s="231" t="s">
        <v>510</v>
      </c>
      <c r="G394" s="232" t="s">
        <v>166</v>
      </c>
      <c r="H394" s="233">
        <v>22</v>
      </c>
      <c r="I394" s="234"/>
      <c r="J394" s="235">
        <f>ROUND(I394*H394,2)</f>
        <v>0</v>
      </c>
      <c r="K394" s="236"/>
      <c r="L394" s="45"/>
      <c r="M394" s="237" t="s">
        <v>1</v>
      </c>
      <c r="N394" s="238" t="s">
        <v>42</v>
      </c>
      <c r="O394" s="92"/>
      <c r="P394" s="239">
        <f>O394*H394</f>
        <v>0</v>
      </c>
      <c r="Q394" s="239">
        <v>0.00018000000000000001</v>
      </c>
      <c r="R394" s="239">
        <f>Q394*H394</f>
        <v>0.00396</v>
      </c>
      <c r="S394" s="239">
        <v>0</v>
      </c>
      <c r="T394" s="240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41" t="s">
        <v>241</v>
      </c>
      <c r="AT394" s="241" t="s">
        <v>237</v>
      </c>
      <c r="AU394" s="241" t="s">
        <v>86</v>
      </c>
      <c r="AY394" s="18" t="s">
        <v>235</v>
      </c>
      <c r="BE394" s="242">
        <f>IF(N394="základní",J394,0)</f>
        <v>0</v>
      </c>
      <c r="BF394" s="242">
        <f>IF(N394="snížená",J394,0)</f>
        <v>0</v>
      </c>
      <c r="BG394" s="242">
        <f>IF(N394="zákl. přenesená",J394,0)</f>
        <v>0</v>
      </c>
      <c r="BH394" s="242">
        <f>IF(N394="sníž. přenesená",J394,0)</f>
        <v>0</v>
      </c>
      <c r="BI394" s="242">
        <f>IF(N394="nulová",J394,0)</f>
        <v>0</v>
      </c>
      <c r="BJ394" s="18" t="s">
        <v>84</v>
      </c>
      <c r="BK394" s="242">
        <f>ROUND(I394*H394,2)</f>
        <v>0</v>
      </c>
      <c r="BL394" s="18" t="s">
        <v>241</v>
      </c>
      <c r="BM394" s="241" t="s">
        <v>511</v>
      </c>
    </row>
    <row r="395" s="13" customFormat="1">
      <c r="A395" s="13"/>
      <c r="B395" s="243"/>
      <c r="C395" s="244"/>
      <c r="D395" s="245" t="s">
        <v>243</v>
      </c>
      <c r="E395" s="246" t="s">
        <v>1</v>
      </c>
      <c r="F395" s="247" t="s">
        <v>512</v>
      </c>
      <c r="G395" s="244"/>
      <c r="H395" s="248">
        <v>22</v>
      </c>
      <c r="I395" s="249"/>
      <c r="J395" s="244"/>
      <c r="K395" s="244"/>
      <c r="L395" s="250"/>
      <c r="M395" s="251"/>
      <c r="N395" s="252"/>
      <c r="O395" s="252"/>
      <c r="P395" s="252"/>
      <c r="Q395" s="252"/>
      <c r="R395" s="252"/>
      <c r="S395" s="252"/>
      <c r="T395" s="25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4" t="s">
        <v>243</v>
      </c>
      <c r="AU395" s="254" t="s">
        <v>86</v>
      </c>
      <c r="AV395" s="13" t="s">
        <v>86</v>
      </c>
      <c r="AW395" s="13" t="s">
        <v>32</v>
      </c>
      <c r="AX395" s="13" t="s">
        <v>77</v>
      </c>
      <c r="AY395" s="254" t="s">
        <v>235</v>
      </c>
    </row>
    <row r="396" s="14" customFormat="1">
      <c r="A396" s="14"/>
      <c r="B396" s="255"/>
      <c r="C396" s="256"/>
      <c r="D396" s="245" t="s">
        <v>243</v>
      </c>
      <c r="E396" s="257" t="s">
        <v>1</v>
      </c>
      <c r="F396" s="258" t="s">
        <v>245</v>
      </c>
      <c r="G396" s="256"/>
      <c r="H396" s="259">
        <v>22</v>
      </c>
      <c r="I396" s="260"/>
      <c r="J396" s="256"/>
      <c r="K396" s="256"/>
      <c r="L396" s="261"/>
      <c r="M396" s="262"/>
      <c r="N396" s="263"/>
      <c r="O396" s="263"/>
      <c r="P396" s="263"/>
      <c r="Q396" s="263"/>
      <c r="R396" s="263"/>
      <c r="S396" s="263"/>
      <c r="T396" s="26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5" t="s">
        <v>243</v>
      </c>
      <c r="AU396" s="265" t="s">
        <v>86</v>
      </c>
      <c r="AV396" s="14" t="s">
        <v>241</v>
      </c>
      <c r="AW396" s="14" t="s">
        <v>32</v>
      </c>
      <c r="AX396" s="14" t="s">
        <v>84</v>
      </c>
      <c r="AY396" s="265" t="s">
        <v>235</v>
      </c>
    </row>
    <row r="397" s="2" customFormat="1" ht="44.25" customHeight="1">
      <c r="A397" s="39"/>
      <c r="B397" s="40"/>
      <c r="C397" s="229" t="s">
        <v>513</v>
      </c>
      <c r="D397" s="229" t="s">
        <v>237</v>
      </c>
      <c r="E397" s="230" t="s">
        <v>514</v>
      </c>
      <c r="F397" s="231" t="s">
        <v>515</v>
      </c>
      <c r="G397" s="232" t="s">
        <v>166</v>
      </c>
      <c r="H397" s="233">
        <v>22</v>
      </c>
      <c r="I397" s="234"/>
      <c r="J397" s="235">
        <f>ROUND(I397*H397,2)</f>
        <v>0</v>
      </c>
      <c r="K397" s="236"/>
      <c r="L397" s="45"/>
      <c r="M397" s="237" t="s">
        <v>1</v>
      </c>
      <c r="N397" s="238" t="s">
        <v>42</v>
      </c>
      <c r="O397" s="92"/>
      <c r="P397" s="239">
        <f>O397*H397</f>
        <v>0</v>
      </c>
      <c r="Q397" s="239">
        <v>0.0085199999999999998</v>
      </c>
      <c r="R397" s="239">
        <f>Q397*H397</f>
        <v>0.18744</v>
      </c>
      <c r="S397" s="239">
        <v>0</v>
      </c>
      <c r="T397" s="240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41" t="s">
        <v>241</v>
      </c>
      <c r="AT397" s="241" t="s">
        <v>237</v>
      </c>
      <c r="AU397" s="241" t="s">
        <v>86</v>
      </c>
      <c r="AY397" s="18" t="s">
        <v>235</v>
      </c>
      <c r="BE397" s="242">
        <f>IF(N397="základní",J397,0)</f>
        <v>0</v>
      </c>
      <c r="BF397" s="242">
        <f>IF(N397="snížená",J397,0)</f>
        <v>0</v>
      </c>
      <c r="BG397" s="242">
        <f>IF(N397="zákl. přenesená",J397,0)</f>
        <v>0</v>
      </c>
      <c r="BH397" s="242">
        <f>IF(N397="sníž. přenesená",J397,0)</f>
        <v>0</v>
      </c>
      <c r="BI397" s="242">
        <f>IF(N397="nulová",J397,0)</f>
        <v>0</v>
      </c>
      <c r="BJ397" s="18" t="s">
        <v>84</v>
      </c>
      <c r="BK397" s="242">
        <f>ROUND(I397*H397,2)</f>
        <v>0</v>
      </c>
      <c r="BL397" s="18" t="s">
        <v>241</v>
      </c>
      <c r="BM397" s="241" t="s">
        <v>516</v>
      </c>
    </row>
    <row r="398" s="2" customFormat="1" ht="24.15" customHeight="1">
      <c r="A398" s="39"/>
      <c r="B398" s="40"/>
      <c r="C398" s="287" t="s">
        <v>517</v>
      </c>
      <c r="D398" s="287" t="s">
        <v>518</v>
      </c>
      <c r="E398" s="288" t="s">
        <v>519</v>
      </c>
      <c r="F398" s="289" t="s">
        <v>520</v>
      </c>
      <c r="G398" s="290" t="s">
        <v>166</v>
      </c>
      <c r="H398" s="291">
        <v>23.100000000000001</v>
      </c>
      <c r="I398" s="292"/>
      <c r="J398" s="293">
        <f>ROUND(I398*H398,2)</f>
        <v>0</v>
      </c>
      <c r="K398" s="294"/>
      <c r="L398" s="295"/>
      <c r="M398" s="296" t="s">
        <v>1</v>
      </c>
      <c r="N398" s="297" t="s">
        <v>42</v>
      </c>
      <c r="O398" s="92"/>
      <c r="P398" s="239">
        <f>O398*H398</f>
        <v>0</v>
      </c>
      <c r="Q398" s="239">
        <v>0.0035999999999999999</v>
      </c>
      <c r="R398" s="239">
        <f>Q398*H398</f>
        <v>0.083159999999999998</v>
      </c>
      <c r="S398" s="239">
        <v>0</v>
      </c>
      <c r="T398" s="240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41" t="s">
        <v>281</v>
      </c>
      <c r="AT398" s="241" t="s">
        <v>518</v>
      </c>
      <c r="AU398" s="241" t="s">
        <v>86</v>
      </c>
      <c r="AY398" s="18" t="s">
        <v>235</v>
      </c>
      <c r="BE398" s="242">
        <f>IF(N398="základní",J398,0)</f>
        <v>0</v>
      </c>
      <c r="BF398" s="242">
        <f>IF(N398="snížená",J398,0)</f>
        <v>0</v>
      </c>
      <c r="BG398" s="242">
        <f>IF(N398="zákl. přenesená",J398,0)</f>
        <v>0</v>
      </c>
      <c r="BH398" s="242">
        <f>IF(N398="sníž. přenesená",J398,0)</f>
        <v>0</v>
      </c>
      <c r="BI398" s="242">
        <f>IF(N398="nulová",J398,0)</f>
        <v>0</v>
      </c>
      <c r="BJ398" s="18" t="s">
        <v>84</v>
      </c>
      <c r="BK398" s="242">
        <f>ROUND(I398*H398,2)</f>
        <v>0</v>
      </c>
      <c r="BL398" s="18" t="s">
        <v>241</v>
      </c>
      <c r="BM398" s="241" t="s">
        <v>521</v>
      </c>
    </row>
    <row r="399" s="13" customFormat="1">
      <c r="A399" s="13"/>
      <c r="B399" s="243"/>
      <c r="C399" s="244"/>
      <c r="D399" s="245" t="s">
        <v>243</v>
      </c>
      <c r="E399" s="246" t="s">
        <v>1</v>
      </c>
      <c r="F399" s="247" t="s">
        <v>522</v>
      </c>
      <c r="G399" s="244"/>
      <c r="H399" s="248">
        <v>22</v>
      </c>
      <c r="I399" s="249"/>
      <c r="J399" s="244"/>
      <c r="K399" s="244"/>
      <c r="L399" s="250"/>
      <c r="M399" s="251"/>
      <c r="N399" s="252"/>
      <c r="O399" s="252"/>
      <c r="P399" s="252"/>
      <c r="Q399" s="252"/>
      <c r="R399" s="252"/>
      <c r="S399" s="252"/>
      <c r="T399" s="25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4" t="s">
        <v>243</v>
      </c>
      <c r="AU399" s="254" t="s">
        <v>86</v>
      </c>
      <c r="AV399" s="13" t="s">
        <v>86</v>
      </c>
      <c r="AW399" s="13" t="s">
        <v>32</v>
      </c>
      <c r="AX399" s="13" t="s">
        <v>77</v>
      </c>
      <c r="AY399" s="254" t="s">
        <v>235</v>
      </c>
    </row>
    <row r="400" s="14" customFormat="1">
      <c r="A400" s="14"/>
      <c r="B400" s="255"/>
      <c r="C400" s="256"/>
      <c r="D400" s="245" t="s">
        <v>243</v>
      </c>
      <c r="E400" s="257" t="s">
        <v>1</v>
      </c>
      <c r="F400" s="258" t="s">
        <v>245</v>
      </c>
      <c r="G400" s="256"/>
      <c r="H400" s="259">
        <v>22</v>
      </c>
      <c r="I400" s="260"/>
      <c r="J400" s="256"/>
      <c r="K400" s="256"/>
      <c r="L400" s="261"/>
      <c r="M400" s="262"/>
      <c r="N400" s="263"/>
      <c r="O400" s="263"/>
      <c r="P400" s="263"/>
      <c r="Q400" s="263"/>
      <c r="R400" s="263"/>
      <c r="S400" s="263"/>
      <c r="T400" s="26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65" t="s">
        <v>243</v>
      </c>
      <c r="AU400" s="265" t="s">
        <v>86</v>
      </c>
      <c r="AV400" s="14" t="s">
        <v>241</v>
      </c>
      <c r="AW400" s="14" t="s">
        <v>32</v>
      </c>
      <c r="AX400" s="14" t="s">
        <v>84</v>
      </c>
      <c r="AY400" s="265" t="s">
        <v>235</v>
      </c>
    </row>
    <row r="401" s="13" customFormat="1">
      <c r="A401" s="13"/>
      <c r="B401" s="243"/>
      <c r="C401" s="244"/>
      <c r="D401" s="245" t="s">
        <v>243</v>
      </c>
      <c r="E401" s="244"/>
      <c r="F401" s="247" t="s">
        <v>523</v>
      </c>
      <c r="G401" s="244"/>
      <c r="H401" s="248">
        <v>23.100000000000001</v>
      </c>
      <c r="I401" s="249"/>
      <c r="J401" s="244"/>
      <c r="K401" s="244"/>
      <c r="L401" s="250"/>
      <c r="M401" s="251"/>
      <c r="N401" s="252"/>
      <c r="O401" s="252"/>
      <c r="P401" s="252"/>
      <c r="Q401" s="252"/>
      <c r="R401" s="252"/>
      <c r="S401" s="252"/>
      <c r="T401" s="25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4" t="s">
        <v>243</v>
      </c>
      <c r="AU401" s="254" t="s">
        <v>86</v>
      </c>
      <c r="AV401" s="13" t="s">
        <v>86</v>
      </c>
      <c r="AW401" s="13" t="s">
        <v>4</v>
      </c>
      <c r="AX401" s="13" t="s">
        <v>84</v>
      </c>
      <c r="AY401" s="254" t="s">
        <v>235</v>
      </c>
    </row>
    <row r="402" s="2" customFormat="1" ht="49.05" customHeight="1">
      <c r="A402" s="39"/>
      <c r="B402" s="40"/>
      <c r="C402" s="229" t="s">
        <v>524</v>
      </c>
      <c r="D402" s="229" t="s">
        <v>237</v>
      </c>
      <c r="E402" s="230" t="s">
        <v>525</v>
      </c>
      <c r="F402" s="231" t="s">
        <v>526</v>
      </c>
      <c r="G402" s="232" t="s">
        <v>166</v>
      </c>
      <c r="H402" s="233">
        <v>922</v>
      </c>
      <c r="I402" s="234"/>
      <c r="J402" s="235">
        <f>ROUND(I402*H402,2)</f>
        <v>0</v>
      </c>
      <c r="K402" s="236"/>
      <c r="L402" s="45"/>
      <c r="M402" s="237" t="s">
        <v>1</v>
      </c>
      <c r="N402" s="238" t="s">
        <v>42</v>
      </c>
      <c r="O402" s="92"/>
      <c r="P402" s="239">
        <f>O402*H402</f>
        <v>0</v>
      </c>
      <c r="Q402" s="239">
        <v>0.01268</v>
      </c>
      <c r="R402" s="239">
        <f>Q402*H402</f>
        <v>11.690960000000001</v>
      </c>
      <c r="S402" s="239">
        <v>0</v>
      </c>
      <c r="T402" s="240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41" t="s">
        <v>241</v>
      </c>
      <c r="AT402" s="241" t="s">
        <v>237</v>
      </c>
      <c r="AU402" s="241" t="s">
        <v>86</v>
      </c>
      <c r="AY402" s="18" t="s">
        <v>235</v>
      </c>
      <c r="BE402" s="242">
        <f>IF(N402="základní",J402,0)</f>
        <v>0</v>
      </c>
      <c r="BF402" s="242">
        <f>IF(N402="snížená",J402,0)</f>
        <v>0</v>
      </c>
      <c r="BG402" s="242">
        <f>IF(N402="zákl. přenesená",J402,0)</f>
        <v>0</v>
      </c>
      <c r="BH402" s="242">
        <f>IF(N402="sníž. přenesená",J402,0)</f>
        <v>0</v>
      </c>
      <c r="BI402" s="242">
        <f>IF(N402="nulová",J402,0)</f>
        <v>0</v>
      </c>
      <c r="BJ402" s="18" t="s">
        <v>84</v>
      </c>
      <c r="BK402" s="242">
        <f>ROUND(I402*H402,2)</f>
        <v>0</v>
      </c>
      <c r="BL402" s="18" t="s">
        <v>241</v>
      </c>
      <c r="BM402" s="241" t="s">
        <v>527</v>
      </c>
    </row>
    <row r="403" s="15" customFormat="1">
      <c r="A403" s="15"/>
      <c r="B403" s="266"/>
      <c r="C403" s="267"/>
      <c r="D403" s="245" t="s">
        <v>243</v>
      </c>
      <c r="E403" s="268" t="s">
        <v>1</v>
      </c>
      <c r="F403" s="269" t="s">
        <v>528</v>
      </c>
      <c r="G403" s="267"/>
      <c r="H403" s="268" t="s">
        <v>1</v>
      </c>
      <c r="I403" s="270"/>
      <c r="J403" s="267"/>
      <c r="K403" s="267"/>
      <c r="L403" s="271"/>
      <c r="M403" s="272"/>
      <c r="N403" s="273"/>
      <c r="O403" s="273"/>
      <c r="P403" s="273"/>
      <c r="Q403" s="273"/>
      <c r="R403" s="273"/>
      <c r="S403" s="273"/>
      <c r="T403" s="274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75" t="s">
        <v>243</v>
      </c>
      <c r="AU403" s="275" t="s">
        <v>86</v>
      </c>
      <c r="AV403" s="15" t="s">
        <v>84</v>
      </c>
      <c r="AW403" s="15" t="s">
        <v>32</v>
      </c>
      <c r="AX403" s="15" t="s">
        <v>77</v>
      </c>
      <c r="AY403" s="275" t="s">
        <v>235</v>
      </c>
    </row>
    <row r="404" s="15" customFormat="1">
      <c r="A404" s="15"/>
      <c r="B404" s="266"/>
      <c r="C404" s="267"/>
      <c r="D404" s="245" t="s">
        <v>243</v>
      </c>
      <c r="E404" s="268" t="s">
        <v>1</v>
      </c>
      <c r="F404" s="269" t="s">
        <v>368</v>
      </c>
      <c r="G404" s="267"/>
      <c r="H404" s="268" t="s">
        <v>1</v>
      </c>
      <c r="I404" s="270"/>
      <c r="J404" s="267"/>
      <c r="K404" s="267"/>
      <c r="L404" s="271"/>
      <c r="M404" s="272"/>
      <c r="N404" s="273"/>
      <c r="O404" s="273"/>
      <c r="P404" s="273"/>
      <c r="Q404" s="273"/>
      <c r="R404" s="273"/>
      <c r="S404" s="273"/>
      <c r="T404" s="274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75" t="s">
        <v>243</v>
      </c>
      <c r="AU404" s="275" t="s">
        <v>86</v>
      </c>
      <c r="AV404" s="15" t="s">
        <v>84</v>
      </c>
      <c r="AW404" s="15" t="s">
        <v>32</v>
      </c>
      <c r="AX404" s="15" t="s">
        <v>77</v>
      </c>
      <c r="AY404" s="275" t="s">
        <v>235</v>
      </c>
    </row>
    <row r="405" s="13" customFormat="1">
      <c r="A405" s="13"/>
      <c r="B405" s="243"/>
      <c r="C405" s="244"/>
      <c r="D405" s="245" t="s">
        <v>243</v>
      </c>
      <c r="E405" s="246" t="s">
        <v>1</v>
      </c>
      <c r="F405" s="247" t="s">
        <v>369</v>
      </c>
      <c r="G405" s="244"/>
      <c r="H405" s="248">
        <v>171</v>
      </c>
      <c r="I405" s="249"/>
      <c r="J405" s="244"/>
      <c r="K405" s="244"/>
      <c r="L405" s="250"/>
      <c r="M405" s="251"/>
      <c r="N405" s="252"/>
      <c r="O405" s="252"/>
      <c r="P405" s="252"/>
      <c r="Q405" s="252"/>
      <c r="R405" s="252"/>
      <c r="S405" s="252"/>
      <c r="T405" s="25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4" t="s">
        <v>243</v>
      </c>
      <c r="AU405" s="254" t="s">
        <v>86</v>
      </c>
      <c r="AV405" s="13" t="s">
        <v>86</v>
      </c>
      <c r="AW405" s="13" t="s">
        <v>32</v>
      </c>
      <c r="AX405" s="13" t="s">
        <v>77</v>
      </c>
      <c r="AY405" s="254" t="s">
        <v>235</v>
      </c>
    </row>
    <row r="406" s="13" customFormat="1">
      <c r="A406" s="13"/>
      <c r="B406" s="243"/>
      <c r="C406" s="244"/>
      <c r="D406" s="245" t="s">
        <v>243</v>
      </c>
      <c r="E406" s="246" t="s">
        <v>1</v>
      </c>
      <c r="F406" s="247" t="s">
        <v>370</v>
      </c>
      <c r="G406" s="244"/>
      <c r="H406" s="248">
        <v>162</v>
      </c>
      <c r="I406" s="249"/>
      <c r="J406" s="244"/>
      <c r="K406" s="244"/>
      <c r="L406" s="250"/>
      <c r="M406" s="251"/>
      <c r="N406" s="252"/>
      <c r="O406" s="252"/>
      <c r="P406" s="252"/>
      <c r="Q406" s="252"/>
      <c r="R406" s="252"/>
      <c r="S406" s="252"/>
      <c r="T406" s="25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4" t="s">
        <v>243</v>
      </c>
      <c r="AU406" s="254" t="s">
        <v>86</v>
      </c>
      <c r="AV406" s="13" t="s">
        <v>86</v>
      </c>
      <c r="AW406" s="13" t="s">
        <v>32</v>
      </c>
      <c r="AX406" s="13" t="s">
        <v>77</v>
      </c>
      <c r="AY406" s="254" t="s">
        <v>235</v>
      </c>
    </row>
    <row r="407" s="13" customFormat="1">
      <c r="A407" s="13"/>
      <c r="B407" s="243"/>
      <c r="C407" s="244"/>
      <c r="D407" s="245" t="s">
        <v>243</v>
      </c>
      <c r="E407" s="246" t="s">
        <v>1</v>
      </c>
      <c r="F407" s="247" t="s">
        <v>371</v>
      </c>
      <c r="G407" s="244"/>
      <c r="H407" s="248">
        <v>246</v>
      </c>
      <c r="I407" s="249"/>
      <c r="J407" s="244"/>
      <c r="K407" s="244"/>
      <c r="L407" s="250"/>
      <c r="M407" s="251"/>
      <c r="N407" s="252"/>
      <c r="O407" s="252"/>
      <c r="P407" s="252"/>
      <c r="Q407" s="252"/>
      <c r="R407" s="252"/>
      <c r="S407" s="252"/>
      <c r="T407" s="25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4" t="s">
        <v>243</v>
      </c>
      <c r="AU407" s="254" t="s">
        <v>86</v>
      </c>
      <c r="AV407" s="13" t="s">
        <v>86</v>
      </c>
      <c r="AW407" s="13" t="s">
        <v>32</v>
      </c>
      <c r="AX407" s="13" t="s">
        <v>77</v>
      </c>
      <c r="AY407" s="254" t="s">
        <v>235</v>
      </c>
    </row>
    <row r="408" s="13" customFormat="1">
      <c r="A408" s="13"/>
      <c r="B408" s="243"/>
      <c r="C408" s="244"/>
      <c r="D408" s="245" t="s">
        <v>243</v>
      </c>
      <c r="E408" s="246" t="s">
        <v>1</v>
      </c>
      <c r="F408" s="247" t="s">
        <v>372</v>
      </c>
      <c r="G408" s="244"/>
      <c r="H408" s="248">
        <v>323</v>
      </c>
      <c r="I408" s="249"/>
      <c r="J408" s="244"/>
      <c r="K408" s="244"/>
      <c r="L408" s="250"/>
      <c r="M408" s="251"/>
      <c r="N408" s="252"/>
      <c r="O408" s="252"/>
      <c r="P408" s="252"/>
      <c r="Q408" s="252"/>
      <c r="R408" s="252"/>
      <c r="S408" s="252"/>
      <c r="T408" s="25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4" t="s">
        <v>243</v>
      </c>
      <c r="AU408" s="254" t="s">
        <v>86</v>
      </c>
      <c r="AV408" s="13" t="s">
        <v>86</v>
      </c>
      <c r="AW408" s="13" t="s">
        <v>32</v>
      </c>
      <c r="AX408" s="13" t="s">
        <v>77</v>
      </c>
      <c r="AY408" s="254" t="s">
        <v>235</v>
      </c>
    </row>
    <row r="409" s="16" customFormat="1">
      <c r="A409" s="16"/>
      <c r="B409" s="276"/>
      <c r="C409" s="277"/>
      <c r="D409" s="245" t="s">
        <v>243</v>
      </c>
      <c r="E409" s="278" t="s">
        <v>1</v>
      </c>
      <c r="F409" s="279" t="s">
        <v>492</v>
      </c>
      <c r="G409" s="277"/>
      <c r="H409" s="280">
        <v>902</v>
      </c>
      <c r="I409" s="281"/>
      <c r="J409" s="277"/>
      <c r="K409" s="277"/>
      <c r="L409" s="282"/>
      <c r="M409" s="283"/>
      <c r="N409" s="284"/>
      <c r="O409" s="284"/>
      <c r="P409" s="284"/>
      <c r="Q409" s="284"/>
      <c r="R409" s="284"/>
      <c r="S409" s="284"/>
      <c r="T409" s="285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T409" s="286" t="s">
        <v>243</v>
      </c>
      <c r="AU409" s="286" t="s">
        <v>86</v>
      </c>
      <c r="AV409" s="16" t="s">
        <v>250</v>
      </c>
      <c r="AW409" s="16" t="s">
        <v>32</v>
      </c>
      <c r="AX409" s="16" t="s">
        <v>77</v>
      </c>
      <c r="AY409" s="286" t="s">
        <v>235</v>
      </c>
    </row>
    <row r="410" s="15" customFormat="1">
      <c r="A410" s="15"/>
      <c r="B410" s="266"/>
      <c r="C410" s="267"/>
      <c r="D410" s="245" t="s">
        <v>243</v>
      </c>
      <c r="E410" s="268" t="s">
        <v>1</v>
      </c>
      <c r="F410" s="269" t="s">
        <v>362</v>
      </c>
      <c r="G410" s="267"/>
      <c r="H410" s="268" t="s">
        <v>1</v>
      </c>
      <c r="I410" s="270"/>
      <c r="J410" s="267"/>
      <c r="K410" s="267"/>
      <c r="L410" s="271"/>
      <c r="M410" s="272"/>
      <c r="N410" s="273"/>
      <c r="O410" s="273"/>
      <c r="P410" s="273"/>
      <c r="Q410" s="273"/>
      <c r="R410" s="273"/>
      <c r="S410" s="273"/>
      <c r="T410" s="274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75" t="s">
        <v>243</v>
      </c>
      <c r="AU410" s="275" t="s">
        <v>86</v>
      </c>
      <c r="AV410" s="15" t="s">
        <v>84</v>
      </c>
      <c r="AW410" s="15" t="s">
        <v>32</v>
      </c>
      <c r="AX410" s="15" t="s">
        <v>77</v>
      </c>
      <c r="AY410" s="275" t="s">
        <v>235</v>
      </c>
    </row>
    <row r="411" s="13" customFormat="1">
      <c r="A411" s="13"/>
      <c r="B411" s="243"/>
      <c r="C411" s="244"/>
      <c r="D411" s="245" t="s">
        <v>243</v>
      </c>
      <c r="E411" s="246" t="s">
        <v>1</v>
      </c>
      <c r="F411" s="247" t="s">
        <v>363</v>
      </c>
      <c r="G411" s="244"/>
      <c r="H411" s="248">
        <v>20</v>
      </c>
      <c r="I411" s="249"/>
      <c r="J411" s="244"/>
      <c r="K411" s="244"/>
      <c r="L411" s="250"/>
      <c r="M411" s="251"/>
      <c r="N411" s="252"/>
      <c r="O411" s="252"/>
      <c r="P411" s="252"/>
      <c r="Q411" s="252"/>
      <c r="R411" s="252"/>
      <c r="S411" s="252"/>
      <c r="T411" s="25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4" t="s">
        <v>243</v>
      </c>
      <c r="AU411" s="254" t="s">
        <v>86</v>
      </c>
      <c r="AV411" s="13" t="s">
        <v>86</v>
      </c>
      <c r="AW411" s="13" t="s">
        <v>32</v>
      </c>
      <c r="AX411" s="13" t="s">
        <v>77</v>
      </c>
      <c r="AY411" s="254" t="s">
        <v>235</v>
      </c>
    </row>
    <row r="412" s="16" customFormat="1">
      <c r="A412" s="16"/>
      <c r="B412" s="276"/>
      <c r="C412" s="277"/>
      <c r="D412" s="245" t="s">
        <v>243</v>
      </c>
      <c r="E412" s="278" t="s">
        <v>1</v>
      </c>
      <c r="F412" s="279" t="s">
        <v>492</v>
      </c>
      <c r="G412" s="277"/>
      <c r="H412" s="280">
        <v>20</v>
      </c>
      <c r="I412" s="281"/>
      <c r="J412" s="277"/>
      <c r="K412" s="277"/>
      <c r="L412" s="282"/>
      <c r="M412" s="283"/>
      <c r="N412" s="284"/>
      <c r="O412" s="284"/>
      <c r="P412" s="284"/>
      <c r="Q412" s="284"/>
      <c r="R412" s="284"/>
      <c r="S412" s="284"/>
      <c r="T412" s="285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T412" s="286" t="s">
        <v>243</v>
      </c>
      <c r="AU412" s="286" t="s">
        <v>86</v>
      </c>
      <c r="AV412" s="16" t="s">
        <v>250</v>
      </c>
      <c r="AW412" s="16" t="s">
        <v>32</v>
      </c>
      <c r="AX412" s="16" t="s">
        <v>77</v>
      </c>
      <c r="AY412" s="286" t="s">
        <v>235</v>
      </c>
    </row>
    <row r="413" s="14" customFormat="1">
      <c r="A413" s="14"/>
      <c r="B413" s="255"/>
      <c r="C413" s="256"/>
      <c r="D413" s="245" t="s">
        <v>243</v>
      </c>
      <c r="E413" s="257" t="s">
        <v>1</v>
      </c>
      <c r="F413" s="258" t="s">
        <v>245</v>
      </c>
      <c r="G413" s="256"/>
      <c r="H413" s="259">
        <v>922</v>
      </c>
      <c r="I413" s="260"/>
      <c r="J413" s="256"/>
      <c r="K413" s="256"/>
      <c r="L413" s="261"/>
      <c r="M413" s="262"/>
      <c r="N413" s="263"/>
      <c r="O413" s="263"/>
      <c r="P413" s="263"/>
      <c r="Q413" s="263"/>
      <c r="R413" s="263"/>
      <c r="S413" s="263"/>
      <c r="T413" s="26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5" t="s">
        <v>243</v>
      </c>
      <c r="AU413" s="265" t="s">
        <v>86</v>
      </c>
      <c r="AV413" s="14" t="s">
        <v>241</v>
      </c>
      <c r="AW413" s="14" t="s">
        <v>32</v>
      </c>
      <c r="AX413" s="14" t="s">
        <v>84</v>
      </c>
      <c r="AY413" s="265" t="s">
        <v>235</v>
      </c>
    </row>
    <row r="414" s="2" customFormat="1" ht="24.15" customHeight="1">
      <c r="A414" s="39"/>
      <c r="B414" s="40"/>
      <c r="C414" s="287" t="s">
        <v>529</v>
      </c>
      <c r="D414" s="287" t="s">
        <v>518</v>
      </c>
      <c r="E414" s="288" t="s">
        <v>530</v>
      </c>
      <c r="F414" s="289" t="s">
        <v>531</v>
      </c>
      <c r="G414" s="290" t="s">
        <v>166</v>
      </c>
      <c r="H414" s="291">
        <v>968.10000000000002</v>
      </c>
      <c r="I414" s="292"/>
      <c r="J414" s="293">
        <f>ROUND(I414*H414,2)</f>
        <v>0</v>
      </c>
      <c r="K414" s="294"/>
      <c r="L414" s="295"/>
      <c r="M414" s="296" t="s">
        <v>1</v>
      </c>
      <c r="N414" s="297" t="s">
        <v>42</v>
      </c>
      <c r="O414" s="92"/>
      <c r="P414" s="239">
        <f>O414*H414</f>
        <v>0</v>
      </c>
      <c r="Q414" s="239">
        <v>0.016</v>
      </c>
      <c r="R414" s="239">
        <f>Q414*H414</f>
        <v>15.489600000000001</v>
      </c>
      <c r="S414" s="239">
        <v>0</v>
      </c>
      <c r="T414" s="240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41" t="s">
        <v>281</v>
      </c>
      <c r="AT414" s="241" t="s">
        <v>518</v>
      </c>
      <c r="AU414" s="241" t="s">
        <v>86</v>
      </c>
      <c r="AY414" s="18" t="s">
        <v>235</v>
      </c>
      <c r="BE414" s="242">
        <f>IF(N414="základní",J414,0)</f>
        <v>0</v>
      </c>
      <c r="BF414" s="242">
        <f>IF(N414="snížená",J414,0)</f>
        <v>0</v>
      </c>
      <c r="BG414" s="242">
        <f>IF(N414="zákl. přenesená",J414,0)</f>
        <v>0</v>
      </c>
      <c r="BH414" s="242">
        <f>IF(N414="sníž. přenesená",J414,0)</f>
        <v>0</v>
      </c>
      <c r="BI414" s="242">
        <f>IF(N414="nulová",J414,0)</f>
        <v>0</v>
      </c>
      <c r="BJ414" s="18" t="s">
        <v>84</v>
      </c>
      <c r="BK414" s="242">
        <f>ROUND(I414*H414,2)</f>
        <v>0</v>
      </c>
      <c r="BL414" s="18" t="s">
        <v>241</v>
      </c>
      <c r="BM414" s="241" t="s">
        <v>532</v>
      </c>
    </row>
    <row r="415" s="13" customFormat="1">
      <c r="A415" s="13"/>
      <c r="B415" s="243"/>
      <c r="C415" s="244"/>
      <c r="D415" s="245" t="s">
        <v>243</v>
      </c>
      <c r="E415" s="244"/>
      <c r="F415" s="247" t="s">
        <v>533</v>
      </c>
      <c r="G415" s="244"/>
      <c r="H415" s="248">
        <v>968.10000000000002</v>
      </c>
      <c r="I415" s="249"/>
      <c r="J415" s="244"/>
      <c r="K415" s="244"/>
      <c r="L415" s="250"/>
      <c r="M415" s="251"/>
      <c r="N415" s="252"/>
      <c r="O415" s="252"/>
      <c r="P415" s="252"/>
      <c r="Q415" s="252"/>
      <c r="R415" s="252"/>
      <c r="S415" s="252"/>
      <c r="T415" s="25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4" t="s">
        <v>243</v>
      </c>
      <c r="AU415" s="254" t="s">
        <v>86</v>
      </c>
      <c r="AV415" s="13" t="s">
        <v>86</v>
      </c>
      <c r="AW415" s="13" t="s">
        <v>4</v>
      </c>
      <c r="AX415" s="13" t="s">
        <v>84</v>
      </c>
      <c r="AY415" s="254" t="s">
        <v>235</v>
      </c>
    </row>
    <row r="416" s="2" customFormat="1" ht="24.15" customHeight="1">
      <c r="A416" s="39"/>
      <c r="B416" s="40"/>
      <c r="C416" s="229" t="s">
        <v>534</v>
      </c>
      <c r="D416" s="229" t="s">
        <v>237</v>
      </c>
      <c r="E416" s="230" t="s">
        <v>535</v>
      </c>
      <c r="F416" s="231" t="s">
        <v>536</v>
      </c>
      <c r="G416" s="232" t="s">
        <v>174</v>
      </c>
      <c r="H416" s="233">
        <v>63</v>
      </c>
      <c r="I416" s="234"/>
      <c r="J416" s="235">
        <f>ROUND(I416*H416,2)</f>
        <v>0</v>
      </c>
      <c r="K416" s="236"/>
      <c r="L416" s="45"/>
      <c r="M416" s="237" t="s">
        <v>1</v>
      </c>
      <c r="N416" s="238" t="s">
        <v>42</v>
      </c>
      <c r="O416" s="92"/>
      <c r="P416" s="239">
        <f>O416*H416</f>
        <v>0</v>
      </c>
      <c r="Q416" s="239">
        <v>0.00010000000000000001</v>
      </c>
      <c r="R416" s="239">
        <f>Q416*H416</f>
        <v>0.0063</v>
      </c>
      <c r="S416" s="239">
        <v>0</v>
      </c>
      <c r="T416" s="240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41" t="s">
        <v>241</v>
      </c>
      <c r="AT416" s="241" t="s">
        <v>237</v>
      </c>
      <c r="AU416" s="241" t="s">
        <v>86</v>
      </c>
      <c r="AY416" s="18" t="s">
        <v>235</v>
      </c>
      <c r="BE416" s="242">
        <f>IF(N416="základní",J416,0)</f>
        <v>0</v>
      </c>
      <c r="BF416" s="242">
        <f>IF(N416="snížená",J416,0)</f>
        <v>0</v>
      </c>
      <c r="BG416" s="242">
        <f>IF(N416="zákl. přenesená",J416,0)</f>
        <v>0</v>
      </c>
      <c r="BH416" s="242">
        <f>IF(N416="sníž. přenesená",J416,0)</f>
        <v>0</v>
      </c>
      <c r="BI416" s="242">
        <f>IF(N416="nulová",J416,0)</f>
        <v>0</v>
      </c>
      <c r="BJ416" s="18" t="s">
        <v>84</v>
      </c>
      <c r="BK416" s="242">
        <f>ROUND(I416*H416,2)</f>
        <v>0</v>
      </c>
      <c r="BL416" s="18" t="s">
        <v>241</v>
      </c>
      <c r="BM416" s="241" t="s">
        <v>537</v>
      </c>
    </row>
    <row r="417" s="2" customFormat="1" ht="24.15" customHeight="1">
      <c r="A417" s="39"/>
      <c r="B417" s="40"/>
      <c r="C417" s="287" t="s">
        <v>538</v>
      </c>
      <c r="D417" s="287" t="s">
        <v>518</v>
      </c>
      <c r="E417" s="288" t="s">
        <v>539</v>
      </c>
      <c r="F417" s="289" t="s">
        <v>540</v>
      </c>
      <c r="G417" s="290" t="s">
        <v>174</v>
      </c>
      <c r="H417" s="291">
        <v>66.150000000000006</v>
      </c>
      <c r="I417" s="292"/>
      <c r="J417" s="293">
        <f>ROUND(I417*H417,2)</f>
        <v>0</v>
      </c>
      <c r="K417" s="294"/>
      <c r="L417" s="295"/>
      <c r="M417" s="296" t="s">
        <v>1</v>
      </c>
      <c r="N417" s="297" t="s">
        <v>42</v>
      </c>
      <c r="O417" s="92"/>
      <c r="P417" s="239">
        <f>O417*H417</f>
        <v>0</v>
      </c>
      <c r="Q417" s="239">
        <v>0.00059999999999999995</v>
      </c>
      <c r="R417" s="239">
        <f>Q417*H417</f>
        <v>0.039690000000000003</v>
      </c>
      <c r="S417" s="239">
        <v>0</v>
      </c>
      <c r="T417" s="240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41" t="s">
        <v>281</v>
      </c>
      <c r="AT417" s="241" t="s">
        <v>518</v>
      </c>
      <c r="AU417" s="241" t="s">
        <v>86</v>
      </c>
      <c r="AY417" s="18" t="s">
        <v>235</v>
      </c>
      <c r="BE417" s="242">
        <f>IF(N417="základní",J417,0)</f>
        <v>0</v>
      </c>
      <c r="BF417" s="242">
        <f>IF(N417="snížená",J417,0)</f>
        <v>0</v>
      </c>
      <c r="BG417" s="242">
        <f>IF(N417="zákl. přenesená",J417,0)</f>
        <v>0</v>
      </c>
      <c r="BH417" s="242">
        <f>IF(N417="sníž. přenesená",J417,0)</f>
        <v>0</v>
      </c>
      <c r="BI417" s="242">
        <f>IF(N417="nulová",J417,0)</f>
        <v>0</v>
      </c>
      <c r="BJ417" s="18" t="s">
        <v>84</v>
      </c>
      <c r="BK417" s="242">
        <f>ROUND(I417*H417,2)</f>
        <v>0</v>
      </c>
      <c r="BL417" s="18" t="s">
        <v>241</v>
      </c>
      <c r="BM417" s="241" t="s">
        <v>541</v>
      </c>
    </row>
    <row r="418" s="13" customFormat="1">
      <c r="A418" s="13"/>
      <c r="B418" s="243"/>
      <c r="C418" s="244"/>
      <c r="D418" s="245" t="s">
        <v>243</v>
      </c>
      <c r="E418" s="244"/>
      <c r="F418" s="247" t="s">
        <v>542</v>
      </c>
      <c r="G418" s="244"/>
      <c r="H418" s="248">
        <v>66.150000000000006</v>
      </c>
      <c r="I418" s="249"/>
      <c r="J418" s="244"/>
      <c r="K418" s="244"/>
      <c r="L418" s="250"/>
      <c r="M418" s="251"/>
      <c r="N418" s="252"/>
      <c r="O418" s="252"/>
      <c r="P418" s="252"/>
      <c r="Q418" s="252"/>
      <c r="R418" s="252"/>
      <c r="S418" s="252"/>
      <c r="T418" s="25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4" t="s">
        <v>243</v>
      </c>
      <c r="AU418" s="254" t="s">
        <v>86</v>
      </c>
      <c r="AV418" s="13" t="s">
        <v>86</v>
      </c>
      <c r="AW418" s="13" t="s">
        <v>4</v>
      </c>
      <c r="AX418" s="13" t="s">
        <v>84</v>
      </c>
      <c r="AY418" s="254" t="s">
        <v>235</v>
      </c>
    </row>
    <row r="419" s="2" customFormat="1" ht="24.15" customHeight="1">
      <c r="A419" s="39"/>
      <c r="B419" s="40"/>
      <c r="C419" s="229" t="s">
        <v>543</v>
      </c>
      <c r="D419" s="229" t="s">
        <v>237</v>
      </c>
      <c r="E419" s="230" t="s">
        <v>544</v>
      </c>
      <c r="F419" s="231" t="s">
        <v>545</v>
      </c>
      <c r="G419" s="232" t="s">
        <v>166</v>
      </c>
      <c r="H419" s="233">
        <v>22</v>
      </c>
      <c r="I419" s="234"/>
      <c r="J419" s="235">
        <f>ROUND(I419*H419,2)</f>
        <v>0</v>
      </c>
      <c r="K419" s="236"/>
      <c r="L419" s="45"/>
      <c r="M419" s="237" t="s">
        <v>1</v>
      </c>
      <c r="N419" s="238" t="s">
        <v>42</v>
      </c>
      <c r="O419" s="92"/>
      <c r="P419" s="239">
        <f>O419*H419</f>
        <v>0</v>
      </c>
      <c r="Q419" s="239">
        <v>0.0057000000000000002</v>
      </c>
      <c r="R419" s="239">
        <f>Q419*H419</f>
        <v>0.12540000000000001</v>
      </c>
      <c r="S419" s="239">
        <v>0</v>
      </c>
      <c r="T419" s="240">
        <f>S419*H419</f>
        <v>0</v>
      </c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R419" s="241" t="s">
        <v>241</v>
      </c>
      <c r="AT419" s="241" t="s">
        <v>237</v>
      </c>
      <c r="AU419" s="241" t="s">
        <v>86</v>
      </c>
      <c r="AY419" s="18" t="s">
        <v>235</v>
      </c>
      <c r="BE419" s="242">
        <f>IF(N419="základní",J419,0)</f>
        <v>0</v>
      </c>
      <c r="BF419" s="242">
        <f>IF(N419="snížená",J419,0)</f>
        <v>0</v>
      </c>
      <c r="BG419" s="242">
        <f>IF(N419="zákl. přenesená",J419,0)</f>
        <v>0</v>
      </c>
      <c r="BH419" s="242">
        <f>IF(N419="sníž. přenesená",J419,0)</f>
        <v>0</v>
      </c>
      <c r="BI419" s="242">
        <f>IF(N419="nulová",J419,0)</f>
        <v>0</v>
      </c>
      <c r="BJ419" s="18" t="s">
        <v>84</v>
      </c>
      <c r="BK419" s="242">
        <f>ROUND(I419*H419,2)</f>
        <v>0</v>
      </c>
      <c r="BL419" s="18" t="s">
        <v>241</v>
      </c>
      <c r="BM419" s="241" t="s">
        <v>546</v>
      </c>
    </row>
    <row r="420" s="13" customFormat="1">
      <c r="A420" s="13"/>
      <c r="B420" s="243"/>
      <c r="C420" s="244"/>
      <c r="D420" s="245" t="s">
        <v>243</v>
      </c>
      <c r="E420" s="246" t="s">
        <v>1</v>
      </c>
      <c r="F420" s="247" t="s">
        <v>512</v>
      </c>
      <c r="G420" s="244"/>
      <c r="H420" s="248">
        <v>22</v>
      </c>
      <c r="I420" s="249"/>
      <c r="J420" s="244"/>
      <c r="K420" s="244"/>
      <c r="L420" s="250"/>
      <c r="M420" s="251"/>
      <c r="N420" s="252"/>
      <c r="O420" s="252"/>
      <c r="P420" s="252"/>
      <c r="Q420" s="252"/>
      <c r="R420" s="252"/>
      <c r="S420" s="252"/>
      <c r="T420" s="25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4" t="s">
        <v>243</v>
      </c>
      <c r="AU420" s="254" t="s">
        <v>86</v>
      </c>
      <c r="AV420" s="13" t="s">
        <v>86</v>
      </c>
      <c r="AW420" s="13" t="s">
        <v>32</v>
      </c>
      <c r="AX420" s="13" t="s">
        <v>77</v>
      </c>
      <c r="AY420" s="254" t="s">
        <v>235</v>
      </c>
    </row>
    <row r="421" s="14" customFormat="1">
      <c r="A421" s="14"/>
      <c r="B421" s="255"/>
      <c r="C421" s="256"/>
      <c r="D421" s="245" t="s">
        <v>243</v>
      </c>
      <c r="E421" s="257" t="s">
        <v>1</v>
      </c>
      <c r="F421" s="258" t="s">
        <v>245</v>
      </c>
      <c r="G421" s="256"/>
      <c r="H421" s="259">
        <v>22</v>
      </c>
      <c r="I421" s="260"/>
      <c r="J421" s="256"/>
      <c r="K421" s="256"/>
      <c r="L421" s="261"/>
      <c r="M421" s="262"/>
      <c r="N421" s="263"/>
      <c r="O421" s="263"/>
      <c r="P421" s="263"/>
      <c r="Q421" s="263"/>
      <c r="R421" s="263"/>
      <c r="S421" s="263"/>
      <c r="T421" s="26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65" t="s">
        <v>243</v>
      </c>
      <c r="AU421" s="265" t="s">
        <v>86</v>
      </c>
      <c r="AV421" s="14" t="s">
        <v>241</v>
      </c>
      <c r="AW421" s="14" t="s">
        <v>32</v>
      </c>
      <c r="AX421" s="14" t="s">
        <v>84</v>
      </c>
      <c r="AY421" s="265" t="s">
        <v>235</v>
      </c>
    </row>
    <row r="422" s="2" customFormat="1" ht="24.15" customHeight="1">
      <c r="A422" s="39"/>
      <c r="B422" s="40"/>
      <c r="C422" s="229" t="s">
        <v>547</v>
      </c>
      <c r="D422" s="229" t="s">
        <v>237</v>
      </c>
      <c r="E422" s="230" t="s">
        <v>548</v>
      </c>
      <c r="F422" s="231" t="s">
        <v>549</v>
      </c>
      <c r="G422" s="232" t="s">
        <v>166</v>
      </c>
      <c r="H422" s="233">
        <v>922</v>
      </c>
      <c r="I422" s="234"/>
      <c r="J422" s="235">
        <f>ROUND(I422*H422,2)</f>
        <v>0</v>
      </c>
      <c r="K422" s="236"/>
      <c r="L422" s="45"/>
      <c r="M422" s="237" t="s">
        <v>1</v>
      </c>
      <c r="N422" s="238" t="s">
        <v>42</v>
      </c>
      <c r="O422" s="92"/>
      <c r="P422" s="239">
        <f>O422*H422</f>
        <v>0</v>
      </c>
      <c r="Q422" s="239">
        <v>0.0028500000000000001</v>
      </c>
      <c r="R422" s="239">
        <f>Q422*H422</f>
        <v>2.6276999999999999</v>
      </c>
      <c r="S422" s="239">
        <v>0</v>
      </c>
      <c r="T422" s="240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41" t="s">
        <v>241</v>
      </c>
      <c r="AT422" s="241" t="s">
        <v>237</v>
      </c>
      <c r="AU422" s="241" t="s">
        <v>86</v>
      </c>
      <c r="AY422" s="18" t="s">
        <v>235</v>
      </c>
      <c r="BE422" s="242">
        <f>IF(N422="základní",J422,0)</f>
        <v>0</v>
      </c>
      <c r="BF422" s="242">
        <f>IF(N422="snížená",J422,0)</f>
        <v>0</v>
      </c>
      <c r="BG422" s="242">
        <f>IF(N422="zákl. přenesená",J422,0)</f>
        <v>0</v>
      </c>
      <c r="BH422" s="242">
        <f>IF(N422="sníž. přenesená",J422,0)</f>
        <v>0</v>
      </c>
      <c r="BI422" s="242">
        <f>IF(N422="nulová",J422,0)</f>
        <v>0</v>
      </c>
      <c r="BJ422" s="18" t="s">
        <v>84</v>
      </c>
      <c r="BK422" s="242">
        <f>ROUND(I422*H422,2)</f>
        <v>0</v>
      </c>
      <c r="BL422" s="18" t="s">
        <v>241</v>
      </c>
      <c r="BM422" s="241" t="s">
        <v>550</v>
      </c>
    </row>
    <row r="423" s="13" customFormat="1">
      <c r="A423" s="13"/>
      <c r="B423" s="243"/>
      <c r="C423" s="244"/>
      <c r="D423" s="245" t="s">
        <v>243</v>
      </c>
      <c r="E423" s="246" t="s">
        <v>1</v>
      </c>
      <c r="F423" s="247" t="s">
        <v>507</v>
      </c>
      <c r="G423" s="244"/>
      <c r="H423" s="248">
        <v>922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243</v>
      </c>
      <c r="AU423" s="254" t="s">
        <v>86</v>
      </c>
      <c r="AV423" s="13" t="s">
        <v>86</v>
      </c>
      <c r="AW423" s="13" t="s">
        <v>32</v>
      </c>
      <c r="AX423" s="13" t="s">
        <v>77</v>
      </c>
      <c r="AY423" s="254" t="s">
        <v>235</v>
      </c>
    </row>
    <row r="424" s="14" customFormat="1">
      <c r="A424" s="14"/>
      <c r="B424" s="255"/>
      <c r="C424" s="256"/>
      <c r="D424" s="245" t="s">
        <v>243</v>
      </c>
      <c r="E424" s="257" t="s">
        <v>1</v>
      </c>
      <c r="F424" s="258" t="s">
        <v>245</v>
      </c>
      <c r="G424" s="256"/>
      <c r="H424" s="259">
        <v>922</v>
      </c>
      <c r="I424" s="260"/>
      <c r="J424" s="256"/>
      <c r="K424" s="256"/>
      <c r="L424" s="261"/>
      <c r="M424" s="262"/>
      <c r="N424" s="263"/>
      <c r="O424" s="263"/>
      <c r="P424" s="263"/>
      <c r="Q424" s="263"/>
      <c r="R424" s="263"/>
      <c r="S424" s="263"/>
      <c r="T424" s="26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5" t="s">
        <v>243</v>
      </c>
      <c r="AU424" s="265" t="s">
        <v>86</v>
      </c>
      <c r="AV424" s="14" t="s">
        <v>241</v>
      </c>
      <c r="AW424" s="14" t="s">
        <v>32</v>
      </c>
      <c r="AX424" s="14" t="s">
        <v>84</v>
      </c>
      <c r="AY424" s="265" t="s">
        <v>235</v>
      </c>
    </row>
    <row r="425" s="2" customFormat="1" ht="33" customHeight="1">
      <c r="A425" s="39"/>
      <c r="B425" s="40"/>
      <c r="C425" s="229" t="s">
        <v>551</v>
      </c>
      <c r="D425" s="229" t="s">
        <v>237</v>
      </c>
      <c r="E425" s="230" t="s">
        <v>552</v>
      </c>
      <c r="F425" s="231" t="s">
        <v>553</v>
      </c>
      <c r="G425" s="232" t="s">
        <v>163</v>
      </c>
      <c r="H425" s="233">
        <v>14.224</v>
      </c>
      <c r="I425" s="234"/>
      <c r="J425" s="235">
        <f>ROUND(I425*H425,2)</f>
        <v>0</v>
      </c>
      <c r="K425" s="236"/>
      <c r="L425" s="45"/>
      <c r="M425" s="237" t="s">
        <v>1</v>
      </c>
      <c r="N425" s="238" t="s">
        <v>42</v>
      </c>
      <c r="O425" s="92"/>
      <c r="P425" s="239">
        <f>O425*H425</f>
        <v>0</v>
      </c>
      <c r="Q425" s="239">
        <v>2.3010199999999998</v>
      </c>
      <c r="R425" s="239">
        <f>Q425*H425</f>
        <v>32.729708479999999</v>
      </c>
      <c r="S425" s="239">
        <v>0</v>
      </c>
      <c r="T425" s="240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41" t="s">
        <v>241</v>
      </c>
      <c r="AT425" s="241" t="s">
        <v>237</v>
      </c>
      <c r="AU425" s="241" t="s">
        <v>86</v>
      </c>
      <c r="AY425" s="18" t="s">
        <v>235</v>
      </c>
      <c r="BE425" s="242">
        <f>IF(N425="základní",J425,0)</f>
        <v>0</v>
      </c>
      <c r="BF425" s="242">
        <f>IF(N425="snížená",J425,0)</f>
        <v>0</v>
      </c>
      <c r="BG425" s="242">
        <f>IF(N425="zákl. přenesená",J425,0)</f>
        <v>0</v>
      </c>
      <c r="BH425" s="242">
        <f>IF(N425="sníž. přenesená",J425,0)</f>
        <v>0</v>
      </c>
      <c r="BI425" s="242">
        <f>IF(N425="nulová",J425,0)</f>
        <v>0</v>
      </c>
      <c r="BJ425" s="18" t="s">
        <v>84</v>
      </c>
      <c r="BK425" s="242">
        <f>ROUND(I425*H425,2)</f>
        <v>0</v>
      </c>
      <c r="BL425" s="18" t="s">
        <v>241</v>
      </c>
      <c r="BM425" s="241" t="s">
        <v>554</v>
      </c>
    </row>
    <row r="426" s="13" customFormat="1">
      <c r="A426" s="13"/>
      <c r="B426" s="243"/>
      <c r="C426" s="244"/>
      <c r="D426" s="245" t="s">
        <v>243</v>
      </c>
      <c r="E426" s="246" t="s">
        <v>1</v>
      </c>
      <c r="F426" s="247" t="s">
        <v>555</v>
      </c>
      <c r="G426" s="244"/>
      <c r="H426" s="248">
        <v>14.224</v>
      </c>
      <c r="I426" s="249"/>
      <c r="J426" s="244"/>
      <c r="K426" s="244"/>
      <c r="L426" s="250"/>
      <c r="M426" s="251"/>
      <c r="N426" s="252"/>
      <c r="O426" s="252"/>
      <c r="P426" s="252"/>
      <c r="Q426" s="252"/>
      <c r="R426" s="252"/>
      <c r="S426" s="252"/>
      <c r="T426" s="25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4" t="s">
        <v>243</v>
      </c>
      <c r="AU426" s="254" t="s">
        <v>86</v>
      </c>
      <c r="AV426" s="13" t="s">
        <v>86</v>
      </c>
      <c r="AW426" s="13" t="s">
        <v>32</v>
      </c>
      <c r="AX426" s="13" t="s">
        <v>84</v>
      </c>
      <c r="AY426" s="254" t="s">
        <v>235</v>
      </c>
    </row>
    <row r="427" s="2" customFormat="1" ht="33" customHeight="1">
      <c r="A427" s="39"/>
      <c r="B427" s="40"/>
      <c r="C427" s="229" t="s">
        <v>556</v>
      </c>
      <c r="D427" s="229" t="s">
        <v>237</v>
      </c>
      <c r="E427" s="230" t="s">
        <v>557</v>
      </c>
      <c r="F427" s="231" t="s">
        <v>558</v>
      </c>
      <c r="G427" s="232" t="s">
        <v>163</v>
      </c>
      <c r="H427" s="233">
        <v>43.792999999999999</v>
      </c>
      <c r="I427" s="234"/>
      <c r="J427" s="235">
        <f>ROUND(I427*H427,2)</f>
        <v>0</v>
      </c>
      <c r="K427" s="236"/>
      <c r="L427" s="45"/>
      <c r="M427" s="237" t="s">
        <v>1</v>
      </c>
      <c r="N427" s="238" t="s">
        <v>42</v>
      </c>
      <c r="O427" s="92"/>
      <c r="P427" s="239">
        <f>O427*H427</f>
        <v>0</v>
      </c>
      <c r="Q427" s="239">
        <v>2.5018699999999998</v>
      </c>
      <c r="R427" s="239">
        <f>Q427*H427</f>
        <v>109.56439291</v>
      </c>
      <c r="S427" s="239">
        <v>0</v>
      </c>
      <c r="T427" s="240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41" t="s">
        <v>241</v>
      </c>
      <c r="AT427" s="241" t="s">
        <v>237</v>
      </c>
      <c r="AU427" s="241" t="s">
        <v>86</v>
      </c>
      <c r="AY427" s="18" t="s">
        <v>235</v>
      </c>
      <c r="BE427" s="242">
        <f>IF(N427="základní",J427,0)</f>
        <v>0</v>
      </c>
      <c r="BF427" s="242">
        <f>IF(N427="snížená",J427,0)</f>
        <v>0</v>
      </c>
      <c r="BG427" s="242">
        <f>IF(N427="zákl. přenesená",J427,0)</f>
        <v>0</v>
      </c>
      <c r="BH427" s="242">
        <f>IF(N427="sníž. přenesená",J427,0)</f>
        <v>0</v>
      </c>
      <c r="BI427" s="242">
        <f>IF(N427="nulová",J427,0)</f>
        <v>0</v>
      </c>
      <c r="BJ427" s="18" t="s">
        <v>84</v>
      </c>
      <c r="BK427" s="242">
        <f>ROUND(I427*H427,2)</f>
        <v>0</v>
      </c>
      <c r="BL427" s="18" t="s">
        <v>241</v>
      </c>
      <c r="BM427" s="241" t="s">
        <v>559</v>
      </c>
    </row>
    <row r="428" s="13" customFormat="1">
      <c r="A428" s="13"/>
      <c r="B428" s="243"/>
      <c r="C428" s="244"/>
      <c r="D428" s="245" t="s">
        <v>243</v>
      </c>
      <c r="E428" s="246" t="s">
        <v>1</v>
      </c>
      <c r="F428" s="247" t="s">
        <v>560</v>
      </c>
      <c r="G428" s="244"/>
      <c r="H428" s="248">
        <v>14</v>
      </c>
      <c r="I428" s="249"/>
      <c r="J428" s="244"/>
      <c r="K428" s="244"/>
      <c r="L428" s="250"/>
      <c r="M428" s="251"/>
      <c r="N428" s="252"/>
      <c r="O428" s="252"/>
      <c r="P428" s="252"/>
      <c r="Q428" s="252"/>
      <c r="R428" s="252"/>
      <c r="S428" s="252"/>
      <c r="T428" s="25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4" t="s">
        <v>243</v>
      </c>
      <c r="AU428" s="254" t="s">
        <v>86</v>
      </c>
      <c r="AV428" s="13" t="s">
        <v>86</v>
      </c>
      <c r="AW428" s="13" t="s">
        <v>32</v>
      </c>
      <c r="AX428" s="13" t="s">
        <v>77</v>
      </c>
      <c r="AY428" s="254" t="s">
        <v>235</v>
      </c>
    </row>
    <row r="429" s="13" customFormat="1">
      <c r="A429" s="13"/>
      <c r="B429" s="243"/>
      <c r="C429" s="244"/>
      <c r="D429" s="245" t="s">
        <v>243</v>
      </c>
      <c r="E429" s="246" t="s">
        <v>1</v>
      </c>
      <c r="F429" s="247" t="s">
        <v>561</v>
      </c>
      <c r="G429" s="244"/>
      <c r="H429" s="248">
        <v>24.585000000000001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243</v>
      </c>
      <c r="AU429" s="254" t="s">
        <v>86</v>
      </c>
      <c r="AV429" s="13" t="s">
        <v>86</v>
      </c>
      <c r="AW429" s="13" t="s">
        <v>32</v>
      </c>
      <c r="AX429" s="13" t="s">
        <v>77</v>
      </c>
      <c r="AY429" s="254" t="s">
        <v>235</v>
      </c>
    </row>
    <row r="430" s="13" customFormat="1">
      <c r="A430" s="13"/>
      <c r="B430" s="243"/>
      <c r="C430" s="244"/>
      <c r="D430" s="245" t="s">
        <v>243</v>
      </c>
      <c r="E430" s="246" t="s">
        <v>1</v>
      </c>
      <c r="F430" s="247" t="s">
        <v>562</v>
      </c>
      <c r="G430" s="244"/>
      <c r="H430" s="248">
        <v>5.2080000000000002</v>
      </c>
      <c r="I430" s="249"/>
      <c r="J430" s="244"/>
      <c r="K430" s="244"/>
      <c r="L430" s="250"/>
      <c r="M430" s="251"/>
      <c r="N430" s="252"/>
      <c r="O430" s="252"/>
      <c r="P430" s="252"/>
      <c r="Q430" s="252"/>
      <c r="R430" s="252"/>
      <c r="S430" s="252"/>
      <c r="T430" s="25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4" t="s">
        <v>243</v>
      </c>
      <c r="AU430" s="254" t="s">
        <v>86</v>
      </c>
      <c r="AV430" s="13" t="s">
        <v>86</v>
      </c>
      <c r="AW430" s="13" t="s">
        <v>32</v>
      </c>
      <c r="AX430" s="13" t="s">
        <v>77</v>
      </c>
      <c r="AY430" s="254" t="s">
        <v>235</v>
      </c>
    </row>
    <row r="431" s="14" customFormat="1">
      <c r="A431" s="14"/>
      <c r="B431" s="255"/>
      <c r="C431" s="256"/>
      <c r="D431" s="245" t="s">
        <v>243</v>
      </c>
      <c r="E431" s="257" t="s">
        <v>1</v>
      </c>
      <c r="F431" s="258" t="s">
        <v>245</v>
      </c>
      <c r="G431" s="256"/>
      <c r="H431" s="259">
        <v>43.792999999999999</v>
      </c>
      <c r="I431" s="260"/>
      <c r="J431" s="256"/>
      <c r="K431" s="256"/>
      <c r="L431" s="261"/>
      <c r="M431" s="262"/>
      <c r="N431" s="263"/>
      <c r="O431" s="263"/>
      <c r="P431" s="263"/>
      <c r="Q431" s="263"/>
      <c r="R431" s="263"/>
      <c r="S431" s="263"/>
      <c r="T431" s="26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65" t="s">
        <v>243</v>
      </c>
      <c r="AU431" s="265" t="s">
        <v>86</v>
      </c>
      <c r="AV431" s="14" t="s">
        <v>241</v>
      </c>
      <c r="AW431" s="14" t="s">
        <v>32</v>
      </c>
      <c r="AX431" s="14" t="s">
        <v>84</v>
      </c>
      <c r="AY431" s="265" t="s">
        <v>235</v>
      </c>
    </row>
    <row r="432" s="2" customFormat="1" ht="24.15" customHeight="1">
      <c r="A432" s="39"/>
      <c r="B432" s="40"/>
      <c r="C432" s="229" t="s">
        <v>563</v>
      </c>
      <c r="D432" s="229" t="s">
        <v>237</v>
      </c>
      <c r="E432" s="230" t="s">
        <v>564</v>
      </c>
      <c r="F432" s="231" t="s">
        <v>565</v>
      </c>
      <c r="G432" s="232" t="s">
        <v>163</v>
      </c>
      <c r="H432" s="233">
        <v>14.224</v>
      </c>
      <c r="I432" s="234"/>
      <c r="J432" s="235">
        <f>ROUND(I432*H432,2)</f>
        <v>0</v>
      </c>
      <c r="K432" s="236"/>
      <c r="L432" s="45"/>
      <c r="M432" s="237" t="s">
        <v>1</v>
      </c>
      <c r="N432" s="238" t="s">
        <v>42</v>
      </c>
      <c r="O432" s="92"/>
      <c r="P432" s="239">
        <f>O432*H432</f>
        <v>0</v>
      </c>
      <c r="Q432" s="239">
        <v>0</v>
      </c>
      <c r="R432" s="239">
        <f>Q432*H432</f>
        <v>0</v>
      </c>
      <c r="S432" s="239">
        <v>0</v>
      </c>
      <c r="T432" s="240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41" t="s">
        <v>241</v>
      </c>
      <c r="AT432" s="241" t="s">
        <v>237</v>
      </c>
      <c r="AU432" s="241" t="s">
        <v>86</v>
      </c>
      <c r="AY432" s="18" t="s">
        <v>235</v>
      </c>
      <c r="BE432" s="242">
        <f>IF(N432="základní",J432,0)</f>
        <v>0</v>
      </c>
      <c r="BF432" s="242">
        <f>IF(N432="snížená",J432,0)</f>
        <v>0</v>
      </c>
      <c r="BG432" s="242">
        <f>IF(N432="zákl. přenesená",J432,0)</f>
        <v>0</v>
      </c>
      <c r="BH432" s="242">
        <f>IF(N432="sníž. přenesená",J432,0)</f>
        <v>0</v>
      </c>
      <c r="BI432" s="242">
        <f>IF(N432="nulová",J432,0)</f>
        <v>0</v>
      </c>
      <c r="BJ432" s="18" t="s">
        <v>84</v>
      </c>
      <c r="BK432" s="242">
        <f>ROUND(I432*H432,2)</f>
        <v>0</v>
      </c>
      <c r="BL432" s="18" t="s">
        <v>241</v>
      </c>
      <c r="BM432" s="241" t="s">
        <v>566</v>
      </c>
    </row>
    <row r="433" s="13" customFormat="1">
      <c r="A433" s="13"/>
      <c r="B433" s="243"/>
      <c r="C433" s="244"/>
      <c r="D433" s="245" t="s">
        <v>243</v>
      </c>
      <c r="E433" s="246" t="s">
        <v>1</v>
      </c>
      <c r="F433" s="247" t="s">
        <v>555</v>
      </c>
      <c r="G433" s="244"/>
      <c r="H433" s="248">
        <v>14.224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243</v>
      </c>
      <c r="AU433" s="254" t="s">
        <v>86</v>
      </c>
      <c r="AV433" s="13" t="s">
        <v>86</v>
      </c>
      <c r="AW433" s="13" t="s">
        <v>32</v>
      </c>
      <c r="AX433" s="13" t="s">
        <v>84</v>
      </c>
      <c r="AY433" s="254" t="s">
        <v>235</v>
      </c>
    </row>
    <row r="434" s="2" customFormat="1" ht="33" customHeight="1">
      <c r="A434" s="39"/>
      <c r="B434" s="40"/>
      <c r="C434" s="229" t="s">
        <v>567</v>
      </c>
      <c r="D434" s="229" t="s">
        <v>237</v>
      </c>
      <c r="E434" s="230" t="s">
        <v>568</v>
      </c>
      <c r="F434" s="231" t="s">
        <v>569</v>
      </c>
      <c r="G434" s="232" t="s">
        <v>163</v>
      </c>
      <c r="H434" s="233">
        <v>43.792999999999999</v>
      </c>
      <c r="I434" s="234"/>
      <c r="J434" s="235">
        <f>ROUND(I434*H434,2)</f>
        <v>0</v>
      </c>
      <c r="K434" s="236"/>
      <c r="L434" s="45"/>
      <c r="M434" s="237" t="s">
        <v>1</v>
      </c>
      <c r="N434" s="238" t="s">
        <v>42</v>
      </c>
      <c r="O434" s="92"/>
      <c r="P434" s="239">
        <f>O434*H434</f>
        <v>0</v>
      </c>
      <c r="Q434" s="239">
        <v>0</v>
      </c>
      <c r="R434" s="239">
        <f>Q434*H434</f>
        <v>0</v>
      </c>
      <c r="S434" s="239">
        <v>0</v>
      </c>
      <c r="T434" s="240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41" t="s">
        <v>241</v>
      </c>
      <c r="AT434" s="241" t="s">
        <v>237</v>
      </c>
      <c r="AU434" s="241" t="s">
        <v>86</v>
      </c>
      <c r="AY434" s="18" t="s">
        <v>235</v>
      </c>
      <c r="BE434" s="242">
        <f>IF(N434="základní",J434,0)</f>
        <v>0</v>
      </c>
      <c r="BF434" s="242">
        <f>IF(N434="snížená",J434,0)</f>
        <v>0</v>
      </c>
      <c r="BG434" s="242">
        <f>IF(N434="zákl. přenesená",J434,0)</f>
        <v>0</v>
      </c>
      <c r="BH434" s="242">
        <f>IF(N434="sníž. přenesená",J434,0)</f>
        <v>0</v>
      </c>
      <c r="BI434" s="242">
        <f>IF(N434="nulová",J434,0)</f>
        <v>0</v>
      </c>
      <c r="BJ434" s="18" t="s">
        <v>84</v>
      </c>
      <c r="BK434" s="242">
        <f>ROUND(I434*H434,2)</f>
        <v>0</v>
      </c>
      <c r="BL434" s="18" t="s">
        <v>241</v>
      </c>
      <c r="BM434" s="241" t="s">
        <v>570</v>
      </c>
    </row>
    <row r="435" s="13" customFormat="1">
      <c r="A435" s="13"/>
      <c r="B435" s="243"/>
      <c r="C435" s="244"/>
      <c r="D435" s="245" t="s">
        <v>243</v>
      </c>
      <c r="E435" s="246" t="s">
        <v>1</v>
      </c>
      <c r="F435" s="247" t="s">
        <v>571</v>
      </c>
      <c r="G435" s="244"/>
      <c r="H435" s="248">
        <v>43.792999999999999</v>
      </c>
      <c r="I435" s="249"/>
      <c r="J435" s="244"/>
      <c r="K435" s="244"/>
      <c r="L435" s="250"/>
      <c r="M435" s="251"/>
      <c r="N435" s="252"/>
      <c r="O435" s="252"/>
      <c r="P435" s="252"/>
      <c r="Q435" s="252"/>
      <c r="R435" s="252"/>
      <c r="S435" s="252"/>
      <c r="T435" s="25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4" t="s">
        <v>243</v>
      </c>
      <c r="AU435" s="254" t="s">
        <v>86</v>
      </c>
      <c r="AV435" s="13" t="s">
        <v>86</v>
      </c>
      <c r="AW435" s="13" t="s">
        <v>32</v>
      </c>
      <c r="AX435" s="13" t="s">
        <v>77</v>
      </c>
      <c r="AY435" s="254" t="s">
        <v>235</v>
      </c>
    </row>
    <row r="436" s="14" customFormat="1">
      <c r="A436" s="14"/>
      <c r="B436" s="255"/>
      <c r="C436" s="256"/>
      <c r="D436" s="245" t="s">
        <v>243</v>
      </c>
      <c r="E436" s="257" t="s">
        <v>1</v>
      </c>
      <c r="F436" s="258" t="s">
        <v>245</v>
      </c>
      <c r="G436" s="256"/>
      <c r="H436" s="259">
        <v>43.792999999999999</v>
      </c>
      <c r="I436" s="260"/>
      <c r="J436" s="256"/>
      <c r="K436" s="256"/>
      <c r="L436" s="261"/>
      <c r="M436" s="262"/>
      <c r="N436" s="263"/>
      <c r="O436" s="263"/>
      <c r="P436" s="263"/>
      <c r="Q436" s="263"/>
      <c r="R436" s="263"/>
      <c r="S436" s="263"/>
      <c r="T436" s="26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65" t="s">
        <v>243</v>
      </c>
      <c r="AU436" s="265" t="s">
        <v>86</v>
      </c>
      <c r="AV436" s="14" t="s">
        <v>241</v>
      </c>
      <c r="AW436" s="14" t="s">
        <v>32</v>
      </c>
      <c r="AX436" s="14" t="s">
        <v>84</v>
      </c>
      <c r="AY436" s="265" t="s">
        <v>235</v>
      </c>
    </row>
    <row r="437" s="2" customFormat="1" ht="33" customHeight="1">
      <c r="A437" s="39"/>
      <c r="B437" s="40"/>
      <c r="C437" s="229" t="s">
        <v>572</v>
      </c>
      <c r="D437" s="229" t="s">
        <v>237</v>
      </c>
      <c r="E437" s="230" t="s">
        <v>568</v>
      </c>
      <c r="F437" s="231" t="s">
        <v>569</v>
      </c>
      <c r="G437" s="232" t="s">
        <v>163</v>
      </c>
      <c r="H437" s="233">
        <v>14.224</v>
      </c>
      <c r="I437" s="234"/>
      <c r="J437" s="235">
        <f>ROUND(I437*H437,2)</f>
        <v>0</v>
      </c>
      <c r="K437" s="236"/>
      <c r="L437" s="45"/>
      <c r="M437" s="237" t="s">
        <v>1</v>
      </c>
      <c r="N437" s="238" t="s">
        <v>42</v>
      </c>
      <c r="O437" s="92"/>
      <c r="P437" s="239">
        <f>O437*H437</f>
        <v>0</v>
      </c>
      <c r="Q437" s="239">
        <v>0</v>
      </c>
      <c r="R437" s="239">
        <f>Q437*H437</f>
        <v>0</v>
      </c>
      <c r="S437" s="239">
        <v>0</v>
      </c>
      <c r="T437" s="240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41" t="s">
        <v>241</v>
      </c>
      <c r="AT437" s="241" t="s">
        <v>237</v>
      </c>
      <c r="AU437" s="241" t="s">
        <v>86</v>
      </c>
      <c r="AY437" s="18" t="s">
        <v>235</v>
      </c>
      <c r="BE437" s="242">
        <f>IF(N437="základní",J437,0)</f>
        <v>0</v>
      </c>
      <c r="BF437" s="242">
        <f>IF(N437="snížená",J437,0)</f>
        <v>0</v>
      </c>
      <c r="BG437" s="242">
        <f>IF(N437="zákl. přenesená",J437,0)</f>
        <v>0</v>
      </c>
      <c r="BH437" s="242">
        <f>IF(N437="sníž. přenesená",J437,0)</f>
        <v>0</v>
      </c>
      <c r="BI437" s="242">
        <f>IF(N437="nulová",J437,0)</f>
        <v>0</v>
      </c>
      <c r="BJ437" s="18" t="s">
        <v>84</v>
      </c>
      <c r="BK437" s="242">
        <f>ROUND(I437*H437,2)</f>
        <v>0</v>
      </c>
      <c r="BL437" s="18" t="s">
        <v>241</v>
      </c>
      <c r="BM437" s="241" t="s">
        <v>573</v>
      </c>
    </row>
    <row r="438" s="13" customFormat="1">
      <c r="A438" s="13"/>
      <c r="B438" s="243"/>
      <c r="C438" s="244"/>
      <c r="D438" s="245" t="s">
        <v>243</v>
      </c>
      <c r="E438" s="246" t="s">
        <v>1</v>
      </c>
      <c r="F438" s="247" t="s">
        <v>555</v>
      </c>
      <c r="G438" s="244"/>
      <c r="H438" s="248">
        <v>14.224</v>
      </c>
      <c r="I438" s="249"/>
      <c r="J438" s="244"/>
      <c r="K438" s="244"/>
      <c r="L438" s="250"/>
      <c r="M438" s="251"/>
      <c r="N438" s="252"/>
      <c r="O438" s="252"/>
      <c r="P438" s="252"/>
      <c r="Q438" s="252"/>
      <c r="R438" s="252"/>
      <c r="S438" s="252"/>
      <c r="T438" s="25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4" t="s">
        <v>243</v>
      </c>
      <c r="AU438" s="254" t="s">
        <v>86</v>
      </c>
      <c r="AV438" s="13" t="s">
        <v>86</v>
      </c>
      <c r="AW438" s="13" t="s">
        <v>32</v>
      </c>
      <c r="AX438" s="13" t="s">
        <v>84</v>
      </c>
      <c r="AY438" s="254" t="s">
        <v>235</v>
      </c>
    </row>
    <row r="439" s="2" customFormat="1" ht="16.5" customHeight="1">
      <c r="A439" s="39"/>
      <c r="B439" s="40"/>
      <c r="C439" s="229" t="s">
        <v>574</v>
      </c>
      <c r="D439" s="229" t="s">
        <v>237</v>
      </c>
      <c r="E439" s="230" t="s">
        <v>575</v>
      </c>
      <c r="F439" s="231" t="s">
        <v>576</v>
      </c>
      <c r="G439" s="232" t="s">
        <v>328</v>
      </c>
      <c r="H439" s="233">
        <v>3.79</v>
      </c>
      <c r="I439" s="234"/>
      <c r="J439" s="235">
        <f>ROUND(I439*H439,2)</f>
        <v>0</v>
      </c>
      <c r="K439" s="236"/>
      <c r="L439" s="45"/>
      <c r="M439" s="237" t="s">
        <v>1</v>
      </c>
      <c r="N439" s="238" t="s">
        <v>42</v>
      </c>
      <c r="O439" s="92"/>
      <c r="P439" s="239">
        <f>O439*H439</f>
        <v>0</v>
      </c>
      <c r="Q439" s="239">
        <v>1.06277</v>
      </c>
      <c r="R439" s="239">
        <f>Q439*H439</f>
        <v>4.0278983000000004</v>
      </c>
      <c r="S439" s="239">
        <v>0</v>
      </c>
      <c r="T439" s="240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41" t="s">
        <v>241</v>
      </c>
      <c r="AT439" s="241" t="s">
        <v>237</v>
      </c>
      <c r="AU439" s="241" t="s">
        <v>86</v>
      </c>
      <c r="AY439" s="18" t="s">
        <v>235</v>
      </c>
      <c r="BE439" s="242">
        <f>IF(N439="základní",J439,0)</f>
        <v>0</v>
      </c>
      <c r="BF439" s="242">
        <f>IF(N439="snížená",J439,0)</f>
        <v>0</v>
      </c>
      <c r="BG439" s="242">
        <f>IF(N439="zákl. přenesená",J439,0)</f>
        <v>0</v>
      </c>
      <c r="BH439" s="242">
        <f>IF(N439="sníž. přenesená",J439,0)</f>
        <v>0</v>
      </c>
      <c r="BI439" s="242">
        <f>IF(N439="nulová",J439,0)</f>
        <v>0</v>
      </c>
      <c r="BJ439" s="18" t="s">
        <v>84</v>
      </c>
      <c r="BK439" s="242">
        <f>ROUND(I439*H439,2)</f>
        <v>0</v>
      </c>
      <c r="BL439" s="18" t="s">
        <v>241</v>
      </c>
      <c r="BM439" s="241" t="s">
        <v>577</v>
      </c>
    </row>
    <row r="440" s="13" customFormat="1">
      <c r="A440" s="13"/>
      <c r="B440" s="243"/>
      <c r="C440" s="244"/>
      <c r="D440" s="245" t="s">
        <v>243</v>
      </c>
      <c r="E440" s="246" t="s">
        <v>1</v>
      </c>
      <c r="F440" s="247" t="s">
        <v>578</v>
      </c>
      <c r="G440" s="244"/>
      <c r="H440" s="248">
        <v>1.3999999999999999</v>
      </c>
      <c r="I440" s="249"/>
      <c r="J440" s="244"/>
      <c r="K440" s="244"/>
      <c r="L440" s="250"/>
      <c r="M440" s="251"/>
      <c r="N440" s="252"/>
      <c r="O440" s="252"/>
      <c r="P440" s="252"/>
      <c r="Q440" s="252"/>
      <c r="R440" s="252"/>
      <c r="S440" s="252"/>
      <c r="T440" s="25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4" t="s">
        <v>243</v>
      </c>
      <c r="AU440" s="254" t="s">
        <v>86</v>
      </c>
      <c r="AV440" s="13" t="s">
        <v>86</v>
      </c>
      <c r="AW440" s="13" t="s">
        <v>32</v>
      </c>
      <c r="AX440" s="13" t="s">
        <v>77</v>
      </c>
      <c r="AY440" s="254" t="s">
        <v>235</v>
      </c>
    </row>
    <row r="441" s="13" customFormat="1">
      <c r="A441" s="13"/>
      <c r="B441" s="243"/>
      <c r="C441" s="244"/>
      <c r="D441" s="245" t="s">
        <v>243</v>
      </c>
      <c r="E441" s="246" t="s">
        <v>1</v>
      </c>
      <c r="F441" s="247" t="s">
        <v>579</v>
      </c>
      <c r="G441" s="244"/>
      <c r="H441" s="248">
        <v>2.012</v>
      </c>
      <c r="I441" s="249"/>
      <c r="J441" s="244"/>
      <c r="K441" s="244"/>
      <c r="L441" s="250"/>
      <c r="M441" s="251"/>
      <c r="N441" s="252"/>
      <c r="O441" s="252"/>
      <c r="P441" s="252"/>
      <c r="Q441" s="252"/>
      <c r="R441" s="252"/>
      <c r="S441" s="252"/>
      <c r="T441" s="25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4" t="s">
        <v>243</v>
      </c>
      <c r="AU441" s="254" t="s">
        <v>86</v>
      </c>
      <c r="AV441" s="13" t="s">
        <v>86</v>
      </c>
      <c r="AW441" s="13" t="s">
        <v>32</v>
      </c>
      <c r="AX441" s="13" t="s">
        <v>77</v>
      </c>
      <c r="AY441" s="254" t="s">
        <v>235</v>
      </c>
    </row>
    <row r="442" s="13" customFormat="1">
      <c r="A442" s="13"/>
      <c r="B442" s="243"/>
      <c r="C442" s="244"/>
      <c r="D442" s="245" t="s">
        <v>243</v>
      </c>
      <c r="E442" s="246" t="s">
        <v>1</v>
      </c>
      <c r="F442" s="247" t="s">
        <v>580</v>
      </c>
      <c r="G442" s="244"/>
      <c r="H442" s="248">
        <v>0.378</v>
      </c>
      <c r="I442" s="249"/>
      <c r="J442" s="244"/>
      <c r="K442" s="244"/>
      <c r="L442" s="250"/>
      <c r="M442" s="251"/>
      <c r="N442" s="252"/>
      <c r="O442" s="252"/>
      <c r="P442" s="252"/>
      <c r="Q442" s="252"/>
      <c r="R442" s="252"/>
      <c r="S442" s="252"/>
      <c r="T442" s="25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4" t="s">
        <v>243</v>
      </c>
      <c r="AU442" s="254" t="s">
        <v>86</v>
      </c>
      <c r="AV442" s="13" t="s">
        <v>86</v>
      </c>
      <c r="AW442" s="13" t="s">
        <v>32</v>
      </c>
      <c r="AX442" s="13" t="s">
        <v>77</v>
      </c>
      <c r="AY442" s="254" t="s">
        <v>235</v>
      </c>
    </row>
    <row r="443" s="16" customFormat="1">
      <c r="A443" s="16"/>
      <c r="B443" s="276"/>
      <c r="C443" s="277"/>
      <c r="D443" s="245" t="s">
        <v>243</v>
      </c>
      <c r="E443" s="278" t="s">
        <v>1</v>
      </c>
      <c r="F443" s="279" t="s">
        <v>492</v>
      </c>
      <c r="G443" s="277"/>
      <c r="H443" s="280">
        <v>3.79</v>
      </c>
      <c r="I443" s="281"/>
      <c r="J443" s="277"/>
      <c r="K443" s="277"/>
      <c r="L443" s="282"/>
      <c r="M443" s="283"/>
      <c r="N443" s="284"/>
      <c r="O443" s="284"/>
      <c r="P443" s="284"/>
      <c r="Q443" s="284"/>
      <c r="R443" s="284"/>
      <c r="S443" s="284"/>
      <c r="T443" s="285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T443" s="286" t="s">
        <v>243</v>
      </c>
      <c r="AU443" s="286" t="s">
        <v>86</v>
      </c>
      <c r="AV443" s="16" t="s">
        <v>250</v>
      </c>
      <c r="AW443" s="16" t="s">
        <v>32</v>
      </c>
      <c r="AX443" s="16" t="s">
        <v>77</v>
      </c>
      <c r="AY443" s="286" t="s">
        <v>235</v>
      </c>
    </row>
    <row r="444" s="14" customFormat="1">
      <c r="A444" s="14"/>
      <c r="B444" s="255"/>
      <c r="C444" s="256"/>
      <c r="D444" s="245" t="s">
        <v>243</v>
      </c>
      <c r="E444" s="257" t="s">
        <v>1</v>
      </c>
      <c r="F444" s="258" t="s">
        <v>245</v>
      </c>
      <c r="G444" s="256"/>
      <c r="H444" s="259">
        <v>3.79</v>
      </c>
      <c r="I444" s="260"/>
      <c r="J444" s="256"/>
      <c r="K444" s="256"/>
      <c r="L444" s="261"/>
      <c r="M444" s="262"/>
      <c r="N444" s="263"/>
      <c r="O444" s="263"/>
      <c r="P444" s="263"/>
      <c r="Q444" s="263"/>
      <c r="R444" s="263"/>
      <c r="S444" s="263"/>
      <c r="T444" s="26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65" t="s">
        <v>243</v>
      </c>
      <c r="AU444" s="265" t="s">
        <v>86</v>
      </c>
      <c r="AV444" s="14" t="s">
        <v>241</v>
      </c>
      <c r="AW444" s="14" t="s">
        <v>32</v>
      </c>
      <c r="AX444" s="14" t="s">
        <v>84</v>
      </c>
      <c r="AY444" s="265" t="s">
        <v>235</v>
      </c>
    </row>
    <row r="445" s="2" customFormat="1" ht="16.5" customHeight="1">
      <c r="A445" s="39"/>
      <c r="B445" s="40"/>
      <c r="C445" s="229" t="s">
        <v>581</v>
      </c>
      <c r="D445" s="229" t="s">
        <v>237</v>
      </c>
      <c r="E445" s="230" t="s">
        <v>575</v>
      </c>
      <c r="F445" s="231" t="s">
        <v>576</v>
      </c>
      <c r="G445" s="232" t="s">
        <v>328</v>
      </c>
      <c r="H445" s="233">
        <v>0.037999999999999999</v>
      </c>
      <c r="I445" s="234"/>
      <c r="J445" s="235">
        <f>ROUND(I445*H445,2)</f>
        <v>0</v>
      </c>
      <c r="K445" s="236"/>
      <c r="L445" s="45"/>
      <c r="M445" s="237" t="s">
        <v>1</v>
      </c>
      <c r="N445" s="238" t="s">
        <v>42</v>
      </c>
      <c r="O445" s="92"/>
      <c r="P445" s="239">
        <f>O445*H445</f>
        <v>0</v>
      </c>
      <c r="Q445" s="239">
        <v>1.06277</v>
      </c>
      <c r="R445" s="239">
        <f>Q445*H445</f>
        <v>0.040385259999999999</v>
      </c>
      <c r="S445" s="239">
        <v>0</v>
      </c>
      <c r="T445" s="240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41" t="s">
        <v>241</v>
      </c>
      <c r="AT445" s="241" t="s">
        <v>237</v>
      </c>
      <c r="AU445" s="241" t="s">
        <v>86</v>
      </c>
      <c r="AY445" s="18" t="s">
        <v>235</v>
      </c>
      <c r="BE445" s="242">
        <f>IF(N445="základní",J445,0)</f>
        <v>0</v>
      </c>
      <c r="BF445" s="242">
        <f>IF(N445="snížená",J445,0)</f>
        <v>0</v>
      </c>
      <c r="BG445" s="242">
        <f>IF(N445="zákl. přenesená",J445,0)</f>
        <v>0</v>
      </c>
      <c r="BH445" s="242">
        <f>IF(N445="sníž. přenesená",J445,0)</f>
        <v>0</v>
      </c>
      <c r="BI445" s="242">
        <f>IF(N445="nulová",J445,0)</f>
        <v>0</v>
      </c>
      <c r="BJ445" s="18" t="s">
        <v>84</v>
      </c>
      <c r="BK445" s="242">
        <f>ROUND(I445*H445,2)</f>
        <v>0</v>
      </c>
      <c r="BL445" s="18" t="s">
        <v>241</v>
      </c>
      <c r="BM445" s="241" t="s">
        <v>582</v>
      </c>
    </row>
    <row r="446" s="13" customFormat="1">
      <c r="A446" s="13"/>
      <c r="B446" s="243"/>
      <c r="C446" s="244"/>
      <c r="D446" s="245" t="s">
        <v>243</v>
      </c>
      <c r="E446" s="246" t="s">
        <v>1</v>
      </c>
      <c r="F446" s="247" t="s">
        <v>583</v>
      </c>
      <c r="G446" s="244"/>
      <c r="H446" s="248">
        <v>0.037999999999999999</v>
      </c>
      <c r="I446" s="249"/>
      <c r="J446" s="244"/>
      <c r="K446" s="244"/>
      <c r="L446" s="250"/>
      <c r="M446" s="251"/>
      <c r="N446" s="252"/>
      <c r="O446" s="252"/>
      <c r="P446" s="252"/>
      <c r="Q446" s="252"/>
      <c r="R446" s="252"/>
      <c r="S446" s="252"/>
      <c r="T446" s="25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4" t="s">
        <v>243</v>
      </c>
      <c r="AU446" s="254" t="s">
        <v>86</v>
      </c>
      <c r="AV446" s="13" t="s">
        <v>86</v>
      </c>
      <c r="AW446" s="13" t="s">
        <v>32</v>
      </c>
      <c r="AX446" s="13" t="s">
        <v>77</v>
      </c>
      <c r="AY446" s="254" t="s">
        <v>235</v>
      </c>
    </row>
    <row r="447" s="14" customFormat="1">
      <c r="A447" s="14"/>
      <c r="B447" s="255"/>
      <c r="C447" s="256"/>
      <c r="D447" s="245" t="s">
        <v>243</v>
      </c>
      <c r="E447" s="257" t="s">
        <v>1</v>
      </c>
      <c r="F447" s="258" t="s">
        <v>245</v>
      </c>
      <c r="G447" s="256"/>
      <c r="H447" s="259">
        <v>0.037999999999999999</v>
      </c>
      <c r="I447" s="260"/>
      <c r="J447" s="256"/>
      <c r="K447" s="256"/>
      <c r="L447" s="261"/>
      <c r="M447" s="262"/>
      <c r="N447" s="263"/>
      <c r="O447" s="263"/>
      <c r="P447" s="263"/>
      <c r="Q447" s="263"/>
      <c r="R447" s="263"/>
      <c r="S447" s="263"/>
      <c r="T447" s="26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65" t="s">
        <v>243</v>
      </c>
      <c r="AU447" s="265" t="s">
        <v>86</v>
      </c>
      <c r="AV447" s="14" t="s">
        <v>241</v>
      </c>
      <c r="AW447" s="14" t="s">
        <v>32</v>
      </c>
      <c r="AX447" s="14" t="s">
        <v>84</v>
      </c>
      <c r="AY447" s="265" t="s">
        <v>235</v>
      </c>
    </row>
    <row r="448" s="2" customFormat="1" ht="16.5" customHeight="1">
      <c r="A448" s="39"/>
      <c r="B448" s="40"/>
      <c r="C448" s="229" t="s">
        <v>584</v>
      </c>
      <c r="D448" s="229" t="s">
        <v>237</v>
      </c>
      <c r="E448" s="230" t="s">
        <v>585</v>
      </c>
      <c r="F448" s="231" t="s">
        <v>586</v>
      </c>
      <c r="G448" s="232" t="s">
        <v>166</v>
      </c>
      <c r="H448" s="233">
        <v>706</v>
      </c>
      <c r="I448" s="234"/>
      <c r="J448" s="235">
        <f>ROUND(I448*H448,2)</f>
        <v>0</v>
      </c>
      <c r="K448" s="236"/>
      <c r="L448" s="45"/>
      <c r="M448" s="237" t="s">
        <v>1</v>
      </c>
      <c r="N448" s="238" t="s">
        <v>42</v>
      </c>
      <c r="O448" s="92"/>
      <c r="P448" s="239">
        <f>O448*H448</f>
        <v>0</v>
      </c>
      <c r="Q448" s="239">
        <v>0.00012999999999999999</v>
      </c>
      <c r="R448" s="239">
        <f>Q448*H448</f>
        <v>0.091779999999999987</v>
      </c>
      <c r="S448" s="239">
        <v>0</v>
      </c>
      <c r="T448" s="240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41" t="s">
        <v>241</v>
      </c>
      <c r="AT448" s="241" t="s">
        <v>237</v>
      </c>
      <c r="AU448" s="241" t="s">
        <v>86</v>
      </c>
      <c r="AY448" s="18" t="s">
        <v>235</v>
      </c>
      <c r="BE448" s="242">
        <f>IF(N448="základní",J448,0)</f>
        <v>0</v>
      </c>
      <c r="BF448" s="242">
        <f>IF(N448="snížená",J448,0)</f>
        <v>0</v>
      </c>
      <c r="BG448" s="242">
        <f>IF(N448="zákl. přenesená",J448,0)</f>
        <v>0</v>
      </c>
      <c r="BH448" s="242">
        <f>IF(N448="sníž. přenesená",J448,0)</f>
        <v>0</v>
      </c>
      <c r="BI448" s="242">
        <f>IF(N448="nulová",J448,0)</f>
        <v>0</v>
      </c>
      <c r="BJ448" s="18" t="s">
        <v>84</v>
      </c>
      <c r="BK448" s="242">
        <f>ROUND(I448*H448,2)</f>
        <v>0</v>
      </c>
      <c r="BL448" s="18" t="s">
        <v>241</v>
      </c>
      <c r="BM448" s="241" t="s">
        <v>587</v>
      </c>
    </row>
    <row r="449" s="13" customFormat="1">
      <c r="A449" s="13"/>
      <c r="B449" s="243"/>
      <c r="C449" s="244"/>
      <c r="D449" s="245" t="s">
        <v>243</v>
      </c>
      <c r="E449" s="246" t="s">
        <v>1</v>
      </c>
      <c r="F449" s="247" t="s">
        <v>588</v>
      </c>
      <c r="G449" s="244"/>
      <c r="H449" s="248">
        <v>175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243</v>
      </c>
      <c r="AU449" s="254" t="s">
        <v>86</v>
      </c>
      <c r="AV449" s="13" t="s">
        <v>86</v>
      </c>
      <c r="AW449" s="13" t="s">
        <v>32</v>
      </c>
      <c r="AX449" s="13" t="s">
        <v>77</v>
      </c>
      <c r="AY449" s="254" t="s">
        <v>235</v>
      </c>
    </row>
    <row r="450" s="13" customFormat="1">
      <c r="A450" s="13"/>
      <c r="B450" s="243"/>
      <c r="C450" s="244"/>
      <c r="D450" s="245" t="s">
        <v>243</v>
      </c>
      <c r="E450" s="246" t="s">
        <v>1</v>
      </c>
      <c r="F450" s="247" t="s">
        <v>589</v>
      </c>
      <c r="G450" s="244"/>
      <c r="H450" s="248">
        <v>531</v>
      </c>
      <c r="I450" s="249"/>
      <c r="J450" s="244"/>
      <c r="K450" s="244"/>
      <c r="L450" s="250"/>
      <c r="M450" s="251"/>
      <c r="N450" s="252"/>
      <c r="O450" s="252"/>
      <c r="P450" s="252"/>
      <c r="Q450" s="252"/>
      <c r="R450" s="252"/>
      <c r="S450" s="252"/>
      <c r="T450" s="25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4" t="s">
        <v>243</v>
      </c>
      <c r="AU450" s="254" t="s">
        <v>86</v>
      </c>
      <c r="AV450" s="13" t="s">
        <v>86</v>
      </c>
      <c r="AW450" s="13" t="s">
        <v>32</v>
      </c>
      <c r="AX450" s="13" t="s">
        <v>77</v>
      </c>
      <c r="AY450" s="254" t="s">
        <v>235</v>
      </c>
    </row>
    <row r="451" s="14" customFormat="1">
      <c r="A451" s="14"/>
      <c r="B451" s="255"/>
      <c r="C451" s="256"/>
      <c r="D451" s="245" t="s">
        <v>243</v>
      </c>
      <c r="E451" s="257" t="s">
        <v>1</v>
      </c>
      <c r="F451" s="258" t="s">
        <v>245</v>
      </c>
      <c r="G451" s="256"/>
      <c r="H451" s="259">
        <v>706</v>
      </c>
      <c r="I451" s="260"/>
      <c r="J451" s="256"/>
      <c r="K451" s="256"/>
      <c r="L451" s="261"/>
      <c r="M451" s="262"/>
      <c r="N451" s="263"/>
      <c r="O451" s="263"/>
      <c r="P451" s="263"/>
      <c r="Q451" s="263"/>
      <c r="R451" s="263"/>
      <c r="S451" s="263"/>
      <c r="T451" s="26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65" t="s">
        <v>243</v>
      </c>
      <c r="AU451" s="265" t="s">
        <v>86</v>
      </c>
      <c r="AV451" s="14" t="s">
        <v>241</v>
      </c>
      <c r="AW451" s="14" t="s">
        <v>32</v>
      </c>
      <c r="AX451" s="14" t="s">
        <v>84</v>
      </c>
      <c r="AY451" s="265" t="s">
        <v>235</v>
      </c>
    </row>
    <row r="452" s="2" customFormat="1" ht="33" customHeight="1">
      <c r="A452" s="39"/>
      <c r="B452" s="40"/>
      <c r="C452" s="229" t="s">
        <v>590</v>
      </c>
      <c r="D452" s="229" t="s">
        <v>237</v>
      </c>
      <c r="E452" s="230" t="s">
        <v>591</v>
      </c>
      <c r="F452" s="231" t="s">
        <v>592</v>
      </c>
      <c r="G452" s="232" t="s">
        <v>174</v>
      </c>
      <c r="H452" s="233">
        <v>675</v>
      </c>
      <c r="I452" s="234"/>
      <c r="J452" s="235">
        <f>ROUND(I452*H452,2)</f>
        <v>0</v>
      </c>
      <c r="K452" s="236"/>
      <c r="L452" s="45"/>
      <c r="M452" s="237" t="s">
        <v>1</v>
      </c>
      <c r="N452" s="238" t="s">
        <v>42</v>
      </c>
      <c r="O452" s="92"/>
      <c r="P452" s="239">
        <f>O452*H452</f>
        <v>0</v>
      </c>
      <c r="Q452" s="239">
        <v>2.0000000000000002E-05</v>
      </c>
      <c r="R452" s="239">
        <f>Q452*H452</f>
        <v>0.013500000000000002</v>
      </c>
      <c r="S452" s="239">
        <v>0</v>
      </c>
      <c r="T452" s="240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41" t="s">
        <v>241</v>
      </c>
      <c r="AT452" s="241" t="s">
        <v>237</v>
      </c>
      <c r="AU452" s="241" t="s">
        <v>86</v>
      </c>
      <c r="AY452" s="18" t="s">
        <v>235</v>
      </c>
      <c r="BE452" s="242">
        <f>IF(N452="základní",J452,0)</f>
        <v>0</v>
      </c>
      <c r="BF452" s="242">
        <f>IF(N452="snížená",J452,0)</f>
        <v>0</v>
      </c>
      <c r="BG452" s="242">
        <f>IF(N452="zákl. přenesená",J452,0)</f>
        <v>0</v>
      </c>
      <c r="BH452" s="242">
        <f>IF(N452="sníž. přenesená",J452,0)</f>
        <v>0</v>
      </c>
      <c r="BI452" s="242">
        <f>IF(N452="nulová",J452,0)</f>
        <v>0</v>
      </c>
      <c r="BJ452" s="18" t="s">
        <v>84</v>
      </c>
      <c r="BK452" s="242">
        <f>ROUND(I452*H452,2)</f>
        <v>0</v>
      </c>
      <c r="BL452" s="18" t="s">
        <v>241</v>
      </c>
      <c r="BM452" s="241" t="s">
        <v>593</v>
      </c>
    </row>
    <row r="453" s="13" customFormat="1">
      <c r="A453" s="13"/>
      <c r="B453" s="243"/>
      <c r="C453" s="244"/>
      <c r="D453" s="245" t="s">
        <v>243</v>
      </c>
      <c r="E453" s="246" t="s">
        <v>1</v>
      </c>
      <c r="F453" s="247" t="s">
        <v>594</v>
      </c>
      <c r="G453" s="244"/>
      <c r="H453" s="248">
        <v>181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243</v>
      </c>
      <c r="AU453" s="254" t="s">
        <v>86</v>
      </c>
      <c r="AV453" s="13" t="s">
        <v>86</v>
      </c>
      <c r="AW453" s="13" t="s">
        <v>32</v>
      </c>
      <c r="AX453" s="13" t="s">
        <v>77</v>
      </c>
      <c r="AY453" s="254" t="s">
        <v>235</v>
      </c>
    </row>
    <row r="454" s="13" customFormat="1">
      <c r="A454" s="13"/>
      <c r="B454" s="243"/>
      <c r="C454" s="244"/>
      <c r="D454" s="245" t="s">
        <v>243</v>
      </c>
      <c r="E454" s="246" t="s">
        <v>1</v>
      </c>
      <c r="F454" s="247" t="s">
        <v>595</v>
      </c>
      <c r="G454" s="244"/>
      <c r="H454" s="248">
        <v>494</v>
      </c>
      <c r="I454" s="249"/>
      <c r="J454" s="244"/>
      <c r="K454" s="244"/>
      <c r="L454" s="250"/>
      <c r="M454" s="251"/>
      <c r="N454" s="252"/>
      <c r="O454" s="252"/>
      <c r="P454" s="252"/>
      <c r="Q454" s="252"/>
      <c r="R454" s="252"/>
      <c r="S454" s="252"/>
      <c r="T454" s="25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4" t="s">
        <v>243</v>
      </c>
      <c r="AU454" s="254" t="s">
        <v>86</v>
      </c>
      <c r="AV454" s="13" t="s">
        <v>86</v>
      </c>
      <c r="AW454" s="13" t="s">
        <v>32</v>
      </c>
      <c r="AX454" s="13" t="s">
        <v>77</v>
      </c>
      <c r="AY454" s="254" t="s">
        <v>235</v>
      </c>
    </row>
    <row r="455" s="14" customFormat="1">
      <c r="A455" s="14"/>
      <c r="B455" s="255"/>
      <c r="C455" s="256"/>
      <c r="D455" s="245" t="s">
        <v>243</v>
      </c>
      <c r="E455" s="257" t="s">
        <v>1</v>
      </c>
      <c r="F455" s="258" t="s">
        <v>245</v>
      </c>
      <c r="G455" s="256"/>
      <c r="H455" s="259">
        <v>675</v>
      </c>
      <c r="I455" s="260"/>
      <c r="J455" s="256"/>
      <c r="K455" s="256"/>
      <c r="L455" s="261"/>
      <c r="M455" s="262"/>
      <c r="N455" s="263"/>
      <c r="O455" s="263"/>
      <c r="P455" s="263"/>
      <c r="Q455" s="263"/>
      <c r="R455" s="263"/>
      <c r="S455" s="263"/>
      <c r="T455" s="26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65" t="s">
        <v>243</v>
      </c>
      <c r="AU455" s="265" t="s">
        <v>86</v>
      </c>
      <c r="AV455" s="14" t="s">
        <v>241</v>
      </c>
      <c r="AW455" s="14" t="s">
        <v>32</v>
      </c>
      <c r="AX455" s="14" t="s">
        <v>84</v>
      </c>
      <c r="AY455" s="265" t="s">
        <v>235</v>
      </c>
    </row>
    <row r="456" s="2" customFormat="1" ht="24.15" customHeight="1">
      <c r="A456" s="39"/>
      <c r="B456" s="40"/>
      <c r="C456" s="229" t="s">
        <v>596</v>
      </c>
      <c r="D456" s="229" t="s">
        <v>237</v>
      </c>
      <c r="E456" s="230" t="s">
        <v>597</v>
      </c>
      <c r="F456" s="231" t="s">
        <v>598</v>
      </c>
      <c r="G456" s="232" t="s">
        <v>240</v>
      </c>
      <c r="H456" s="233">
        <v>17</v>
      </c>
      <c r="I456" s="234"/>
      <c r="J456" s="235">
        <f>ROUND(I456*H456,2)</f>
        <v>0</v>
      </c>
      <c r="K456" s="236"/>
      <c r="L456" s="45"/>
      <c r="M456" s="237" t="s">
        <v>1</v>
      </c>
      <c r="N456" s="238" t="s">
        <v>42</v>
      </c>
      <c r="O456" s="92"/>
      <c r="P456" s="239">
        <f>O456*H456</f>
        <v>0</v>
      </c>
      <c r="Q456" s="239">
        <v>0.017770000000000001</v>
      </c>
      <c r="R456" s="239">
        <f>Q456*H456</f>
        <v>0.30209000000000003</v>
      </c>
      <c r="S456" s="239">
        <v>0</v>
      </c>
      <c r="T456" s="240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41" t="s">
        <v>241</v>
      </c>
      <c r="AT456" s="241" t="s">
        <v>237</v>
      </c>
      <c r="AU456" s="241" t="s">
        <v>86</v>
      </c>
      <c r="AY456" s="18" t="s">
        <v>235</v>
      </c>
      <c r="BE456" s="242">
        <f>IF(N456="základní",J456,0)</f>
        <v>0</v>
      </c>
      <c r="BF456" s="242">
        <f>IF(N456="snížená",J456,0)</f>
        <v>0</v>
      </c>
      <c r="BG456" s="242">
        <f>IF(N456="zákl. přenesená",J456,0)</f>
        <v>0</v>
      </c>
      <c r="BH456" s="242">
        <f>IF(N456="sníž. přenesená",J456,0)</f>
        <v>0</v>
      </c>
      <c r="BI456" s="242">
        <f>IF(N456="nulová",J456,0)</f>
        <v>0</v>
      </c>
      <c r="BJ456" s="18" t="s">
        <v>84</v>
      </c>
      <c r="BK456" s="242">
        <f>ROUND(I456*H456,2)</f>
        <v>0</v>
      </c>
      <c r="BL456" s="18" t="s">
        <v>241</v>
      </c>
      <c r="BM456" s="241" t="s">
        <v>599</v>
      </c>
    </row>
    <row r="457" s="15" customFormat="1">
      <c r="A457" s="15"/>
      <c r="B457" s="266"/>
      <c r="C457" s="267"/>
      <c r="D457" s="245" t="s">
        <v>243</v>
      </c>
      <c r="E457" s="268" t="s">
        <v>1</v>
      </c>
      <c r="F457" s="269" t="s">
        <v>600</v>
      </c>
      <c r="G457" s="267"/>
      <c r="H457" s="268" t="s">
        <v>1</v>
      </c>
      <c r="I457" s="270"/>
      <c r="J457" s="267"/>
      <c r="K457" s="267"/>
      <c r="L457" s="271"/>
      <c r="M457" s="272"/>
      <c r="N457" s="273"/>
      <c r="O457" s="273"/>
      <c r="P457" s="273"/>
      <c r="Q457" s="273"/>
      <c r="R457" s="273"/>
      <c r="S457" s="273"/>
      <c r="T457" s="274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75" t="s">
        <v>243</v>
      </c>
      <c r="AU457" s="275" t="s">
        <v>86</v>
      </c>
      <c r="AV457" s="15" t="s">
        <v>84</v>
      </c>
      <c r="AW457" s="15" t="s">
        <v>32</v>
      </c>
      <c r="AX457" s="15" t="s">
        <v>77</v>
      </c>
      <c r="AY457" s="275" t="s">
        <v>235</v>
      </c>
    </row>
    <row r="458" s="13" customFormat="1">
      <c r="A458" s="13"/>
      <c r="B458" s="243"/>
      <c r="C458" s="244"/>
      <c r="D458" s="245" t="s">
        <v>243</v>
      </c>
      <c r="E458" s="246" t="s">
        <v>1</v>
      </c>
      <c r="F458" s="247" t="s">
        <v>84</v>
      </c>
      <c r="G458" s="244"/>
      <c r="H458" s="248">
        <v>1</v>
      </c>
      <c r="I458" s="249"/>
      <c r="J458" s="244"/>
      <c r="K458" s="244"/>
      <c r="L458" s="250"/>
      <c r="M458" s="251"/>
      <c r="N458" s="252"/>
      <c r="O458" s="252"/>
      <c r="P458" s="252"/>
      <c r="Q458" s="252"/>
      <c r="R458" s="252"/>
      <c r="S458" s="252"/>
      <c r="T458" s="25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4" t="s">
        <v>243</v>
      </c>
      <c r="AU458" s="254" t="s">
        <v>86</v>
      </c>
      <c r="AV458" s="13" t="s">
        <v>86</v>
      </c>
      <c r="AW458" s="13" t="s">
        <v>32</v>
      </c>
      <c r="AX458" s="13" t="s">
        <v>77</v>
      </c>
      <c r="AY458" s="254" t="s">
        <v>235</v>
      </c>
    </row>
    <row r="459" s="15" customFormat="1">
      <c r="A459" s="15"/>
      <c r="B459" s="266"/>
      <c r="C459" s="267"/>
      <c r="D459" s="245" t="s">
        <v>243</v>
      </c>
      <c r="E459" s="268" t="s">
        <v>1</v>
      </c>
      <c r="F459" s="269" t="s">
        <v>601</v>
      </c>
      <c r="G459" s="267"/>
      <c r="H459" s="268" t="s">
        <v>1</v>
      </c>
      <c r="I459" s="270"/>
      <c r="J459" s="267"/>
      <c r="K459" s="267"/>
      <c r="L459" s="271"/>
      <c r="M459" s="272"/>
      <c r="N459" s="273"/>
      <c r="O459" s="273"/>
      <c r="P459" s="273"/>
      <c r="Q459" s="273"/>
      <c r="R459" s="273"/>
      <c r="S459" s="273"/>
      <c r="T459" s="274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75" t="s">
        <v>243</v>
      </c>
      <c r="AU459" s="275" t="s">
        <v>86</v>
      </c>
      <c r="AV459" s="15" t="s">
        <v>84</v>
      </c>
      <c r="AW459" s="15" t="s">
        <v>32</v>
      </c>
      <c r="AX459" s="15" t="s">
        <v>77</v>
      </c>
      <c r="AY459" s="275" t="s">
        <v>235</v>
      </c>
    </row>
    <row r="460" s="13" customFormat="1">
      <c r="A460" s="13"/>
      <c r="B460" s="243"/>
      <c r="C460" s="244"/>
      <c r="D460" s="245" t="s">
        <v>243</v>
      </c>
      <c r="E460" s="246" t="s">
        <v>1</v>
      </c>
      <c r="F460" s="247" t="s">
        <v>84</v>
      </c>
      <c r="G460" s="244"/>
      <c r="H460" s="248">
        <v>1</v>
      </c>
      <c r="I460" s="249"/>
      <c r="J460" s="244"/>
      <c r="K460" s="244"/>
      <c r="L460" s="250"/>
      <c r="M460" s="251"/>
      <c r="N460" s="252"/>
      <c r="O460" s="252"/>
      <c r="P460" s="252"/>
      <c r="Q460" s="252"/>
      <c r="R460" s="252"/>
      <c r="S460" s="252"/>
      <c r="T460" s="25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4" t="s">
        <v>243</v>
      </c>
      <c r="AU460" s="254" t="s">
        <v>86</v>
      </c>
      <c r="AV460" s="13" t="s">
        <v>86</v>
      </c>
      <c r="AW460" s="13" t="s">
        <v>32</v>
      </c>
      <c r="AX460" s="13" t="s">
        <v>77</v>
      </c>
      <c r="AY460" s="254" t="s">
        <v>235</v>
      </c>
    </row>
    <row r="461" s="15" customFormat="1">
      <c r="A461" s="15"/>
      <c r="B461" s="266"/>
      <c r="C461" s="267"/>
      <c r="D461" s="245" t="s">
        <v>243</v>
      </c>
      <c r="E461" s="268" t="s">
        <v>1</v>
      </c>
      <c r="F461" s="269" t="s">
        <v>602</v>
      </c>
      <c r="G461" s="267"/>
      <c r="H461" s="268" t="s">
        <v>1</v>
      </c>
      <c r="I461" s="270"/>
      <c r="J461" s="267"/>
      <c r="K461" s="267"/>
      <c r="L461" s="271"/>
      <c r="M461" s="272"/>
      <c r="N461" s="273"/>
      <c r="O461" s="273"/>
      <c r="P461" s="273"/>
      <c r="Q461" s="273"/>
      <c r="R461" s="273"/>
      <c r="S461" s="273"/>
      <c r="T461" s="274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75" t="s">
        <v>243</v>
      </c>
      <c r="AU461" s="275" t="s">
        <v>86</v>
      </c>
      <c r="AV461" s="15" t="s">
        <v>84</v>
      </c>
      <c r="AW461" s="15" t="s">
        <v>32</v>
      </c>
      <c r="AX461" s="15" t="s">
        <v>77</v>
      </c>
      <c r="AY461" s="275" t="s">
        <v>235</v>
      </c>
    </row>
    <row r="462" s="13" customFormat="1">
      <c r="A462" s="13"/>
      <c r="B462" s="243"/>
      <c r="C462" s="244"/>
      <c r="D462" s="245" t="s">
        <v>243</v>
      </c>
      <c r="E462" s="246" t="s">
        <v>1</v>
      </c>
      <c r="F462" s="247" t="s">
        <v>84</v>
      </c>
      <c r="G462" s="244"/>
      <c r="H462" s="248">
        <v>1</v>
      </c>
      <c r="I462" s="249"/>
      <c r="J462" s="244"/>
      <c r="K462" s="244"/>
      <c r="L462" s="250"/>
      <c r="M462" s="251"/>
      <c r="N462" s="252"/>
      <c r="O462" s="252"/>
      <c r="P462" s="252"/>
      <c r="Q462" s="252"/>
      <c r="R462" s="252"/>
      <c r="S462" s="252"/>
      <c r="T462" s="25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4" t="s">
        <v>243</v>
      </c>
      <c r="AU462" s="254" t="s">
        <v>86</v>
      </c>
      <c r="AV462" s="13" t="s">
        <v>86</v>
      </c>
      <c r="AW462" s="13" t="s">
        <v>32</v>
      </c>
      <c r="AX462" s="13" t="s">
        <v>77</v>
      </c>
      <c r="AY462" s="254" t="s">
        <v>235</v>
      </c>
    </row>
    <row r="463" s="15" customFormat="1">
      <c r="A463" s="15"/>
      <c r="B463" s="266"/>
      <c r="C463" s="267"/>
      <c r="D463" s="245" t="s">
        <v>243</v>
      </c>
      <c r="E463" s="268" t="s">
        <v>1</v>
      </c>
      <c r="F463" s="269" t="s">
        <v>603</v>
      </c>
      <c r="G463" s="267"/>
      <c r="H463" s="268" t="s">
        <v>1</v>
      </c>
      <c r="I463" s="270"/>
      <c r="J463" s="267"/>
      <c r="K463" s="267"/>
      <c r="L463" s="271"/>
      <c r="M463" s="272"/>
      <c r="N463" s="273"/>
      <c r="O463" s="273"/>
      <c r="P463" s="273"/>
      <c r="Q463" s="273"/>
      <c r="R463" s="273"/>
      <c r="S463" s="273"/>
      <c r="T463" s="274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75" t="s">
        <v>243</v>
      </c>
      <c r="AU463" s="275" t="s">
        <v>86</v>
      </c>
      <c r="AV463" s="15" t="s">
        <v>84</v>
      </c>
      <c r="AW463" s="15" t="s">
        <v>32</v>
      </c>
      <c r="AX463" s="15" t="s">
        <v>77</v>
      </c>
      <c r="AY463" s="275" t="s">
        <v>235</v>
      </c>
    </row>
    <row r="464" s="13" customFormat="1">
      <c r="A464" s="13"/>
      <c r="B464" s="243"/>
      <c r="C464" s="244"/>
      <c r="D464" s="245" t="s">
        <v>243</v>
      </c>
      <c r="E464" s="246" t="s">
        <v>1</v>
      </c>
      <c r="F464" s="247" t="s">
        <v>84</v>
      </c>
      <c r="G464" s="244"/>
      <c r="H464" s="248">
        <v>1</v>
      </c>
      <c r="I464" s="249"/>
      <c r="J464" s="244"/>
      <c r="K464" s="244"/>
      <c r="L464" s="250"/>
      <c r="M464" s="251"/>
      <c r="N464" s="252"/>
      <c r="O464" s="252"/>
      <c r="P464" s="252"/>
      <c r="Q464" s="252"/>
      <c r="R464" s="252"/>
      <c r="S464" s="252"/>
      <c r="T464" s="25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4" t="s">
        <v>243</v>
      </c>
      <c r="AU464" s="254" t="s">
        <v>86</v>
      </c>
      <c r="AV464" s="13" t="s">
        <v>86</v>
      </c>
      <c r="AW464" s="13" t="s">
        <v>32</v>
      </c>
      <c r="AX464" s="13" t="s">
        <v>77</v>
      </c>
      <c r="AY464" s="254" t="s">
        <v>235</v>
      </c>
    </row>
    <row r="465" s="15" customFormat="1">
      <c r="A465" s="15"/>
      <c r="B465" s="266"/>
      <c r="C465" s="267"/>
      <c r="D465" s="245" t="s">
        <v>243</v>
      </c>
      <c r="E465" s="268" t="s">
        <v>1</v>
      </c>
      <c r="F465" s="269" t="s">
        <v>604</v>
      </c>
      <c r="G465" s="267"/>
      <c r="H465" s="268" t="s">
        <v>1</v>
      </c>
      <c r="I465" s="270"/>
      <c r="J465" s="267"/>
      <c r="K465" s="267"/>
      <c r="L465" s="271"/>
      <c r="M465" s="272"/>
      <c r="N465" s="273"/>
      <c r="O465" s="273"/>
      <c r="P465" s="273"/>
      <c r="Q465" s="273"/>
      <c r="R465" s="273"/>
      <c r="S465" s="273"/>
      <c r="T465" s="274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75" t="s">
        <v>243</v>
      </c>
      <c r="AU465" s="275" t="s">
        <v>86</v>
      </c>
      <c r="AV465" s="15" t="s">
        <v>84</v>
      </c>
      <c r="AW465" s="15" t="s">
        <v>32</v>
      </c>
      <c r="AX465" s="15" t="s">
        <v>77</v>
      </c>
      <c r="AY465" s="275" t="s">
        <v>235</v>
      </c>
    </row>
    <row r="466" s="13" customFormat="1">
      <c r="A466" s="13"/>
      <c r="B466" s="243"/>
      <c r="C466" s="244"/>
      <c r="D466" s="245" t="s">
        <v>243</v>
      </c>
      <c r="E466" s="246" t="s">
        <v>1</v>
      </c>
      <c r="F466" s="247" t="s">
        <v>84</v>
      </c>
      <c r="G466" s="244"/>
      <c r="H466" s="248">
        <v>1</v>
      </c>
      <c r="I466" s="249"/>
      <c r="J466" s="244"/>
      <c r="K466" s="244"/>
      <c r="L466" s="250"/>
      <c r="M466" s="251"/>
      <c r="N466" s="252"/>
      <c r="O466" s="252"/>
      <c r="P466" s="252"/>
      <c r="Q466" s="252"/>
      <c r="R466" s="252"/>
      <c r="S466" s="252"/>
      <c r="T466" s="25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4" t="s">
        <v>243</v>
      </c>
      <c r="AU466" s="254" t="s">
        <v>86</v>
      </c>
      <c r="AV466" s="13" t="s">
        <v>86</v>
      </c>
      <c r="AW466" s="13" t="s">
        <v>32</v>
      </c>
      <c r="AX466" s="13" t="s">
        <v>77</v>
      </c>
      <c r="AY466" s="254" t="s">
        <v>235</v>
      </c>
    </row>
    <row r="467" s="15" customFormat="1">
      <c r="A467" s="15"/>
      <c r="B467" s="266"/>
      <c r="C467" s="267"/>
      <c r="D467" s="245" t="s">
        <v>243</v>
      </c>
      <c r="E467" s="268" t="s">
        <v>1</v>
      </c>
      <c r="F467" s="269" t="s">
        <v>605</v>
      </c>
      <c r="G467" s="267"/>
      <c r="H467" s="268" t="s">
        <v>1</v>
      </c>
      <c r="I467" s="270"/>
      <c r="J467" s="267"/>
      <c r="K467" s="267"/>
      <c r="L467" s="271"/>
      <c r="M467" s="272"/>
      <c r="N467" s="273"/>
      <c r="O467" s="273"/>
      <c r="P467" s="273"/>
      <c r="Q467" s="273"/>
      <c r="R467" s="273"/>
      <c r="S467" s="273"/>
      <c r="T467" s="274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T467" s="275" t="s">
        <v>243</v>
      </c>
      <c r="AU467" s="275" t="s">
        <v>86</v>
      </c>
      <c r="AV467" s="15" t="s">
        <v>84</v>
      </c>
      <c r="AW467" s="15" t="s">
        <v>32</v>
      </c>
      <c r="AX467" s="15" t="s">
        <v>77</v>
      </c>
      <c r="AY467" s="275" t="s">
        <v>235</v>
      </c>
    </row>
    <row r="468" s="13" customFormat="1">
      <c r="A468" s="13"/>
      <c r="B468" s="243"/>
      <c r="C468" s="244"/>
      <c r="D468" s="245" t="s">
        <v>243</v>
      </c>
      <c r="E468" s="246" t="s">
        <v>1</v>
      </c>
      <c r="F468" s="247" t="s">
        <v>84</v>
      </c>
      <c r="G468" s="244"/>
      <c r="H468" s="248">
        <v>1</v>
      </c>
      <c r="I468" s="249"/>
      <c r="J468" s="244"/>
      <c r="K468" s="244"/>
      <c r="L468" s="250"/>
      <c r="M468" s="251"/>
      <c r="N468" s="252"/>
      <c r="O468" s="252"/>
      <c r="P468" s="252"/>
      <c r="Q468" s="252"/>
      <c r="R468" s="252"/>
      <c r="S468" s="252"/>
      <c r="T468" s="25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4" t="s">
        <v>243</v>
      </c>
      <c r="AU468" s="254" t="s">
        <v>86</v>
      </c>
      <c r="AV468" s="13" t="s">
        <v>86</v>
      </c>
      <c r="AW468" s="13" t="s">
        <v>32</v>
      </c>
      <c r="AX468" s="13" t="s">
        <v>77</v>
      </c>
      <c r="AY468" s="254" t="s">
        <v>235</v>
      </c>
    </row>
    <row r="469" s="15" customFormat="1">
      <c r="A469" s="15"/>
      <c r="B469" s="266"/>
      <c r="C469" s="267"/>
      <c r="D469" s="245" t="s">
        <v>243</v>
      </c>
      <c r="E469" s="268" t="s">
        <v>1</v>
      </c>
      <c r="F469" s="269" t="s">
        <v>606</v>
      </c>
      <c r="G469" s="267"/>
      <c r="H469" s="268" t="s">
        <v>1</v>
      </c>
      <c r="I469" s="270"/>
      <c r="J469" s="267"/>
      <c r="K469" s="267"/>
      <c r="L469" s="271"/>
      <c r="M469" s="272"/>
      <c r="N469" s="273"/>
      <c r="O469" s="273"/>
      <c r="P469" s="273"/>
      <c r="Q469" s="273"/>
      <c r="R469" s="273"/>
      <c r="S469" s="273"/>
      <c r="T469" s="274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75" t="s">
        <v>243</v>
      </c>
      <c r="AU469" s="275" t="s">
        <v>86</v>
      </c>
      <c r="AV469" s="15" t="s">
        <v>84</v>
      </c>
      <c r="AW469" s="15" t="s">
        <v>32</v>
      </c>
      <c r="AX469" s="15" t="s">
        <v>77</v>
      </c>
      <c r="AY469" s="275" t="s">
        <v>235</v>
      </c>
    </row>
    <row r="470" s="13" customFormat="1">
      <c r="A470" s="13"/>
      <c r="B470" s="243"/>
      <c r="C470" s="244"/>
      <c r="D470" s="245" t="s">
        <v>243</v>
      </c>
      <c r="E470" s="246" t="s">
        <v>1</v>
      </c>
      <c r="F470" s="247" t="s">
        <v>84</v>
      </c>
      <c r="G470" s="244"/>
      <c r="H470" s="248">
        <v>1</v>
      </c>
      <c r="I470" s="249"/>
      <c r="J470" s="244"/>
      <c r="K470" s="244"/>
      <c r="L470" s="250"/>
      <c r="M470" s="251"/>
      <c r="N470" s="252"/>
      <c r="O470" s="252"/>
      <c r="P470" s="252"/>
      <c r="Q470" s="252"/>
      <c r="R470" s="252"/>
      <c r="S470" s="252"/>
      <c r="T470" s="25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4" t="s">
        <v>243</v>
      </c>
      <c r="AU470" s="254" t="s">
        <v>86</v>
      </c>
      <c r="AV470" s="13" t="s">
        <v>86</v>
      </c>
      <c r="AW470" s="13" t="s">
        <v>32</v>
      </c>
      <c r="AX470" s="13" t="s">
        <v>77</v>
      </c>
      <c r="AY470" s="254" t="s">
        <v>235</v>
      </c>
    </row>
    <row r="471" s="15" customFormat="1">
      <c r="A471" s="15"/>
      <c r="B471" s="266"/>
      <c r="C471" s="267"/>
      <c r="D471" s="245" t="s">
        <v>243</v>
      </c>
      <c r="E471" s="268" t="s">
        <v>1</v>
      </c>
      <c r="F471" s="269" t="s">
        <v>607</v>
      </c>
      <c r="G471" s="267"/>
      <c r="H471" s="268" t="s">
        <v>1</v>
      </c>
      <c r="I471" s="270"/>
      <c r="J471" s="267"/>
      <c r="K471" s="267"/>
      <c r="L471" s="271"/>
      <c r="M471" s="272"/>
      <c r="N471" s="273"/>
      <c r="O471" s="273"/>
      <c r="P471" s="273"/>
      <c r="Q471" s="273"/>
      <c r="R471" s="273"/>
      <c r="S471" s="273"/>
      <c r="T471" s="274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T471" s="275" t="s">
        <v>243</v>
      </c>
      <c r="AU471" s="275" t="s">
        <v>86</v>
      </c>
      <c r="AV471" s="15" t="s">
        <v>84</v>
      </c>
      <c r="AW471" s="15" t="s">
        <v>32</v>
      </c>
      <c r="AX471" s="15" t="s">
        <v>77</v>
      </c>
      <c r="AY471" s="275" t="s">
        <v>235</v>
      </c>
    </row>
    <row r="472" s="13" customFormat="1">
      <c r="A472" s="13"/>
      <c r="B472" s="243"/>
      <c r="C472" s="244"/>
      <c r="D472" s="245" t="s">
        <v>243</v>
      </c>
      <c r="E472" s="246" t="s">
        <v>1</v>
      </c>
      <c r="F472" s="247" t="s">
        <v>84</v>
      </c>
      <c r="G472" s="244"/>
      <c r="H472" s="248">
        <v>1</v>
      </c>
      <c r="I472" s="249"/>
      <c r="J472" s="244"/>
      <c r="K472" s="244"/>
      <c r="L472" s="250"/>
      <c r="M472" s="251"/>
      <c r="N472" s="252"/>
      <c r="O472" s="252"/>
      <c r="P472" s="252"/>
      <c r="Q472" s="252"/>
      <c r="R472" s="252"/>
      <c r="S472" s="252"/>
      <c r="T472" s="25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4" t="s">
        <v>243</v>
      </c>
      <c r="AU472" s="254" t="s">
        <v>86</v>
      </c>
      <c r="AV472" s="13" t="s">
        <v>86</v>
      </c>
      <c r="AW472" s="13" t="s">
        <v>32</v>
      </c>
      <c r="AX472" s="13" t="s">
        <v>77</v>
      </c>
      <c r="AY472" s="254" t="s">
        <v>235</v>
      </c>
    </row>
    <row r="473" s="15" customFormat="1">
      <c r="A473" s="15"/>
      <c r="B473" s="266"/>
      <c r="C473" s="267"/>
      <c r="D473" s="245" t="s">
        <v>243</v>
      </c>
      <c r="E473" s="268" t="s">
        <v>1</v>
      </c>
      <c r="F473" s="269" t="s">
        <v>608</v>
      </c>
      <c r="G473" s="267"/>
      <c r="H473" s="268" t="s">
        <v>1</v>
      </c>
      <c r="I473" s="270"/>
      <c r="J473" s="267"/>
      <c r="K473" s="267"/>
      <c r="L473" s="271"/>
      <c r="M473" s="272"/>
      <c r="N473" s="273"/>
      <c r="O473" s="273"/>
      <c r="P473" s="273"/>
      <c r="Q473" s="273"/>
      <c r="R473" s="273"/>
      <c r="S473" s="273"/>
      <c r="T473" s="274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75" t="s">
        <v>243</v>
      </c>
      <c r="AU473" s="275" t="s">
        <v>86</v>
      </c>
      <c r="AV473" s="15" t="s">
        <v>84</v>
      </c>
      <c r="AW473" s="15" t="s">
        <v>32</v>
      </c>
      <c r="AX473" s="15" t="s">
        <v>77</v>
      </c>
      <c r="AY473" s="275" t="s">
        <v>235</v>
      </c>
    </row>
    <row r="474" s="13" customFormat="1">
      <c r="A474" s="13"/>
      <c r="B474" s="243"/>
      <c r="C474" s="244"/>
      <c r="D474" s="245" t="s">
        <v>243</v>
      </c>
      <c r="E474" s="246" t="s">
        <v>1</v>
      </c>
      <c r="F474" s="247" t="s">
        <v>84</v>
      </c>
      <c r="G474" s="244"/>
      <c r="H474" s="248">
        <v>1</v>
      </c>
      <c r="I474" s="249"/>
      <c r="J474" s="244"/>
      <c r="K474" s="244"/>
      <c r="L474" s="250"/>
      <c r="M474" s="251"/>
      <c r="N474" s="252"/>
      <c r="O474" s="252"/>
      <c r="P474" s="252"/>
      <c r="Q474" s="252"/>
      <c r="R474" s="252"/>
      <c r="S474" s="252"/>
      <c r="T474" s="25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4" t="s">
        <v>243</v>
      </c>
      <c r="AU474" s="254" t="s">
        <v>86</v>
      </c>
      <c r="AV474" s="13" t="s">
        <v>86</v>
      </c>
      <c r="AW474" s="13" t="s">
        <v>32</v>
      </c>
      <c r="AX474" s="13" t="s">
        <v>77</v>
      </c>
      <c r="AY474" s="254" t="s">
        <v>235</v>
      </c>
    </row>
    <row r="475" s="15" customFormat="1">
      <c r="A475" s="15"/>
      <c r="B475" s="266"/>
      <c r="C475" s="267"/>
      <c r="D475" s="245" t="s">
        <v>243</v>
      </c>
      <c r="E475" s="268" t="s">
        <v>1</v>
      </c>
      <c r="F475" s="269" t="s">
        <v>609</v>
      </c>
      <c r="G475" s="267"/>
      <c r="H475" s="268" t="s">
        <v>1</v>
      </c>
      <c r="I475" s="270"/>
      <c r="J475" s="267"/>
      <c r="K475" s="267"/>
      <c r="L475" s="271"/>
      <c r="M475" s="272"/>
      <c r="N475" s="273"/>
      <c r="O475" s="273"/>
      <c r="P475" s="273"/>
      <c r="Q475" s="273"/>
      <c r="R475" s="273"/>
      <c r="S475" s="273"/>
      <c r="T475" s="274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T475" s="275" t="s">
        <v>243</v>
      </c>
      <c r="AU475" s="275" t="s">
        <v>86</v>
      </c>
      <c r="AV475" s="15" t="s">
        <v>84</v>
      </c>
      <c r="AW475" s="15" t="s">
        <v>32</v>
      </c>
      <c r="AX475" s="15" t="s">
        <v>77</v>
      </c>
      <c r="AY475" s="275" t="s">
        <v>235</v>
      </c>
    </row>
    <row r="476" s="13" customFormat="1">
      <c r="A476" s="13"/>
      <c r="B476" s="243"/>
      <c r="C476" s="244"/>
      <c r="D476" s="245" t="s">
        <v>243</v>
      </c>
      <c r="E476" s="246" t="s">
        <v>1</v>
      </c>
      <c r="F476" s="247" t="s">
        <v>84</v>
      </c>
      <c r="G476" s="244"/>
      <c r="H476" s="248">
        <v>1</v>
      </c>
      <c r="I476" s="249"/>
      <c r="J476" s="244"/>
      <c r="K476" s="244"/>
      <c r="L476" s="250"/>
      <c r="M476" s="251"/>
      <c r="N476" s="252"/>
      <c r="O476" s="252"/>
      <c r="P476" s="252"/>
      <c r="Q476" s="252"/>
      <c r="R476" s="252"/>
      <c r="S476" s="252"/>
      <c r="T476" s="25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4" t="s">
        <v>243</v>
      </c>
      <c r="AU476" s="254" t="s">
        <v>86</v>
      </c>
      <c r="AV476" s="13" t="s">
        <v>86</v>
      </c>
      <c r="AW476" s="13" t="s">
        <v>32</v>
      </c>
      <c r="AX476" s="13" t="s">
        <v>77</v>
      </c>
      <c r="AY476" s="254" t="s">
        <v>235</v>
      </c>
    </row>
    <row r="477" s="15" customFormat="1">
      <c r="A477" s="15"/>
      <c r="B477" s="266"/>
      <c r="C477" s="267"/>
      <c r="D477" s="245" t="s">
        <v>243</v>
      </c>
      <c r="E477" s="268" t="s">
        <v>1</v>
      </c>
      <c r="F477" s="269" t="s">
        <v>610</v>
      </c>
      <c r="G477" s="267"/>
      <c r="H477" s="268" t="s">
        <v>1</v>
      </c>
      <c r="I477" s="270"/>
      <c r="J477" s="267"/>
      <c r="K477" s="267"/>
      <c r="L477" s="271"/>
      <c r="M477" s="272"/>
      <c r="N477" s="273"/>
      <c r="O477" s="273"/>
      <c r="P477" s="273"/>
      <c r="Q477" s="273"/>
      <c r="R477" s="273"/>
      <c r="S477" s="273"/>
      <c r="T477" s="274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75" t="s">
        <v>243</v>
      </c>
      <c r="AU477" s="275" t="s">
        <v>86</v>
      </c>
      <c r="AV477" s="15" t="s">
        <v>84</v>
      </c>
      <c r="AW477" s="15" t="s">
        <v>32</v>
      </c>
      <c r="AX477" s="15" t="s">
        <v>77</v>
      </c>
      <c r="AY477" s="275" t="s">
        <v>235</v>
      </c>
    </row>
    <row r="478" s="13" customFormat="1">
      <c r="A478" s="13"/>
      <c r="B478" s="243"/>
      <c r="C478" s="244"/>
      <c r="D478" s="245" t="s">
        <v>243</v>
      </c>
      <c r="E478" s="246" t="s">
        <v>1</v>
      </c>
      <c r="F478" s="247" t="s">
        <v>84</v>
      </c>
      <c r="G478" s="244"/>
      <c r="H478" s="248">
        <v>1</v>
      </c>
      <c r="I478" s="249"/>
      <c r="J478" s="244"/>
      <c r="K478" s="244"/>
      <c r="L478" s="250"/>
      <c r="M478" s="251"/>
      <c r="N478" s="252"/>
      <c r="O478" s="252"/>
      <c r="P478" s="252"/>
      <c r="Q478" s="252"/>
      <c r="R478" s="252"/>
      <c r="S478" s="252"/>
      <c r="T478" s="25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4" t="s">
        <v>243</v>
      </c>
      <c r="AU478" s="254" t="s">
        <v>86</v>
      </c>
      <c r="AV478" s="13" t="s">
        <v>86</v>
      </c>
      <c r="AW478" s="13" t="s">
        <v>32</v>
      </c>
      <c r="AX478" s="13" t="s">
        <v>77</v>
      </c>
      <c r="AY478" s="254" t="s">
        <v>235</v>
      </c>
    </row>
    <row r="479" s="15" customFormat="1">
      <c r="A479" s="15"/>
      <c r="B479" s="266"/>
      <c r="C479" s="267"/>
      <c r="D479" s="245" t="s">
        <v>243</v>
      </c>
      <c r="E479" s="268" t="s">
        <v>1</v>
      </c>
      <c r="F479" s="269" t="s">
        <v>611</v>
      </c>
      <c r="G479" s="267"/>
      <c r="H479" s="268" t="s">
        <v>1</v>
      </c>
      <c r="I479" s="270"/>
      <c r="J479" s="267"/>
      <c r="K479" s="267"/>
      <c r="L479" s="271"/>
      <c r="M479" s="272"/>
      <c r="N479" s="273"/>
      <c r="O479" s="273"/>
      <c r="P479" s="273"/>
      <c r="Q479" s="273"/>
      <c r="R479" s="273"/>
      <c r="S479" s="273"/>
      <c r="T479" s="274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75" t="s">
        <v>243</v>
      </c>
      <c r="AU479" s="275" t="s">
        <v>86</v>
      </c>
      <c r="AV479" s="15" t="s">
        <v>84</v>
      </c>
      <c r="AW479" s="15" t="s">
        <v>32</v>
      </c>
      <c r="AX479" s="15" t="s">
        <v>77</v>
      </c>
      <c r="AY479" s="275" t="s">
        <v>235</v>
      </c>
    </row>
    <row r="480" s="13" customFormat="1">
      <c r="A480" s="13"/>
      <c r="B480" s="243"/>
      <c r="C480" s="244"/>
      <c r="D480" s="245" t="s">
        <v>243</v>
      </c>
      <c r="E480" s="246" t="s">
        <v>1</v>
      </c>
      <c r="F480" s="247" t="s">
        <v>84</v>
      </c>
      <c r="G480" s="244"/>
      <c r="H480" s="248">
        <v>1</v>
      </c>
      <c r="I480" s="249"/>
      <c r="J480" s="244"/>
      <c r="K480" s="244"/>
      <c r="L480" s="250"/>
      <c r="M480" s="251"/>
      <c r="N480" s="252"/>
      <c r="O480" s="252"/>
      <c r="P480" s="252"/>
      <c r="Q480" s="252"/>
      <c r="R480" s="252"/>
      <c r="S480" s="252"/>
      <c r="T480" s="25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4" t="s">
        <v>243</v>
      </c>
      <c r="AU480" s="254" t="s">
        <v>86</v>
      </c>
      <c r="AV480" s="13" t="s">
        <v>86</v>
      </c>
      <c r="AW480" s="13" t="s">
        <v>32</v>
      </c>
      <c r="AX480" s="13" t="s">
        <v>77</v>
      </c>
      <c r="AY480" s="254" t="s">
        <v>235</v>
      </c>
    </row>
    <row r="481" s="15" customFormat="1">
      <c r="A481" s="15"/>
      <c r="B481" s="266"/>
      <c r="C481" s="267"/>
      <c r="D481" s="245" t="s">
        <v>243</v>
      </c>
      <c r="E481" s="268" t="s">
        <v>1</v>
      </c>
      <c r="F481" s="269" t="s">
        <v>612</v>
      </c>
      <c r="G481" s="267"/>
      <c r="H481" s="268" t="s">
        <v>1</v>
      </c>
      <c r="I481" s="270"/>
      <c r="J481" s="267"/>
      <c r="K481" s="267"/>
      <c r="L481" s="271"/>
      <c r="M481" s="272"/>
      <c r="N481" s="273"/>
      <c r="O481" s="273"/>
      <c r="P481" s="273"/>
      <c r="Q481" s="273"/>
      <c r="R481" s="273"/>
      <c r="S481" s="273"/>
      <c r="T481" s="274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75" t="s">
        <v>243</v>
      </c>
      <c r="AU481" s="275" t="s">
        <v>86</v>
      </c>
      <c r="AV481" s="15" t="s">
        <v>84</v>
      </c>
      <c r="AW481" s="15" t="s">
        <v>32</v>
      </c>
      <c r="AX481" s="15" t="s">
        <v>77</v>
      </c>
      <c r="AY481" s="275" t="s">
        <v>235</v>
      </c>
    </row>
    <row r="482" s="13" customFormat="1">
      <c r="A482" s="13"/>
      <c r="B482" s="243"/>
      <c r="C482" s="244"/>
      <c r="D482" s="245" t="s">
        <v>243</v>
      </c>
      <c r="E482" s="246" t="s">
        <v>1</v>
      </c>
      <c r="F482" s="247" t="s">
        <v>84</v>
      </c>
      <c r="G482" s="244"/>
      <c r="H482" s="248">
        <v>1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243</v>
      </c>
      <c r="AU482" s="254" t="s">
        <v>86</v>
      </c>
      <c r="AV482" s="13" t="s">
        <v>86</v>
      </c>
      <c r="AW482" s="13" t="s">
        <v>32</v>
      </c>
      <c r="AX482" s="13" t="s">
        <v>77</v>
      </c>
      <c r="AY482" s="254" t="s">
        <v>235</v>
      </c>
    </row>
    <row r="483" s="15" customFormat="1">
      <c r="A483" s="15"/>
      <c r="B483" s="266"/>
      <c r="C483" s="267"/>
      <c r="D483" s="245" t="s">
        <v>243</v>
      </c>
      <c r="E483" s="268" t="s">
        <v>1</v>
      </c>
      <c r="F483" s="269" t="s">
        <v>613</v>
      </c>
      <c r="G483" s="267"/>
      <c r="H483" s="268" t="s">
        <v>1</v>
      </c>
      <c r="I483" s="270"/>
      <c r="J483" s="267"/>
      <c r="K483" s="267"/>
      <c r="L483" s="271"/>
      <c r="M483" s="272"/>
      <c r="N483" s="273"/>
      <c r="O483" s="273"/>
      <c r="P483" s="273"/>
      <c r="Q483" s="273"/>
      <c r="R483" s="273"/>
      <c r="S483" s="273"/>
      <c r="T483" s="274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T483" s="275" t="s">
        <v>243</v>
      </c>
      <c r="AU483" s="275" t="s">
        <v>86</v>
      </c>
      <c r="AV483" s="15" t="s">
        <v>84</v>
      </c>
      <c r="AW483" s="15" t="s">
        <v>32</v>
      </c>
      <c r="AX483" s="15" t="s">
        <v>77</v>
      </c>
      <c r="AY483" s="275" t="s">
        <v>235</v>
      </c>
    </row>
    <row r="484" s="13" customFormat="1">
      <c r="A484" s="13"/>
      <c r="B484" s="243"/>
      <c r="C484" s="244"/>
      <c r="D484" s="245" t="s">
        <v>243</v>
      </c>
      <c r="E484" s="246" t="s">
        <v>1</v>
      </c>
      <c r="F484" s="247" t="s">
        <v>84</v>
      </c>
      <c r="G484" s="244"/>
      <c r="H484" s="248">
        <v>1</v>
      </c>
      <c r="I484" s="249"/>
      <c r="J484" s="244"/>
      <c r="K484" s="244"/>
      <c r="L484" s="250"/>
      <c r="M484" s="251"/>
      <c r="N484" s="252"/>
      <c r="O484" s="252"/>
      <c r="P484" s="252"/>
      <c r="Q484" s="252"/>
      <c r="R484" s="252"/>
      <c r="S484" s="252"/>
      <c r="T484" s="25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4" t="s">
        <v>243</v>
      </c>
      <c r="AU484" s="254" t="s">
        <v>86</v>
      </c>
      <c r="AV484" s="13" t="s">
        <v>86</v>
      </c>
      <c r="AW484" s="13" t="s">
        <v>32</v>
      </c>
      <c r="AX484" s="13" t="s">
        <v>77</v>
      </c>
      <c r="AY484" s="254" t="s">
        <v>235</v>
      </c>
    </row>
    <row r="485" s="15" customFormat="1">
      <c r="A485" s="15"/>
      <c r="B485" s="266"/>
      <c r="C485" s="267"/>
      <c r="D485" s="245" t="s">
        <v>243</v>
      </c>
      <c r="E485" s="268" t="s">
        <v>1</v>
      </c>
      <c r="F485" s="269" t="s">
        <v>614</v>
      </c>
      <c r="G485" s="267"/>
      <c r="H485" s="268" t="s">
        <v>1</v>
      </c>
      <c r="I485" s="270"/>
      <c r="J485" s="267"/>
      <c r="K485" s="267"/>
      <c r="L485" s="271"/>
      <c r="M485" s="272"/>
      <c r="N485" s="273"/>
      <c r="O485" s="273"/>
      <c r="P485" s="273"/>
      <c r="Q485" s="273"/>
      <c r="R485" s="273"/>
      <c r="S485" s="273"/>
      <c r="T485" s="274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T485" s="275" t="s">
        <v>243</v>
      </c>
      <c r="AU485" s="275" t="s">
        <v>86</v>
      </c>
      <c r="AV485" s="15" t="s">
        <v>84</v>
      </c>
      <c r="AW485" s="15" t="s">
        <v>32</v>
      </c>
      <c r="AX485" s="15" t="s">
        <v>77</v>
      </c>
      <c r="AY485" s="275" t="s">
        <v>235</v>
      </c>
    </row>
    <row r="486" s="13" customFormat="1">
      <c r="A486" s="13"/>
      <c r="B486" s="243"/>
      <c r="C486" s="244"/>
      <c r="D486" s="245" t="s">
        <v>243</v>
      </c>
      <c r="E486" s="246" t="s">
        <v>1</v>
      </c>
      <c r="F486" s="247" t="s">
        <v>84</v>
      </c>
      <c r="G486" s="244"/>
      <c r="H486" s="248">
        <v>1</v>
      </c>
      <c r="I486" s="249"/>
      <c r="J486" s="244"/>
      <c r="K486" s="244"/>
      <c r="L486" s="250"/>
      <c r="M486" s="251"/>
      <c r="N486" s="252"/>
      <c r="O486" s="252"/>
      <c r="P486" s="252"/>
      <c r="Q486" s="252"/>
      <c r="R486" s="252"/>
      <c r="S486" s="252"/>
      <c r="T486" s="25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4" t="s">
        <v>243</v>
      </c>
      <c r="AU486" s="254" t="s">
        <v>86</v>
      </c>
      <c r="AV486" s="13" t="s">
        <v>86</v>
      </c>
      <c r="AW486" s="13" t="s">
        <v>32</v>
      </c>
      <c r="AX486" s="13" t="s">
        <v>77</v>
      </c>
      <c r="AY486" s="254" t="s">
        <v>235</v>
      </c>
    </row>
    <row r="487" s="15" customFormat="1">
      <c r="A487" s="15"/>
      <c r="B487" s="266"/>
      <c r="C487" s="267"/>
      <c r="D487" s="245" t="s">
        <v>243</v>
      </c>
      <c r="E487" s="268" t="s">
        <v>1</v>
      </c>
      <c r="F487" s="269" t="s">
        <v>615</v>
      </c>
      <c r="G487" s="267"/>
      <c r="H487" s="268" t="s">
        <v>1</v>
      </c>
      <c r="I487" s="270"/>
      <c r="J487" s="267"/>
      <c r="K487" s="267"/>
      <c r="L487" s="271"/>
      <c r="M487" s="272"/>
      <c r="N487" s="273"/>
      <c r="O487" s="273"/>
      <c r="P487" s="273"/>
      <c r="Q487" s="273"/>
      <c r="R487" s="273"/>
      <c r="S487" s="273"/>
      <c r="T487" s="274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T487" s="275" t="s">
        <v>243</v>
      </c>
      <c r="AU487" s="275" t="s">
        <v>86</v>
      </c>
      <c r="AV487" s="15" t="s">
        <v>84</v>
      </c>
      <c r="AW487" s="15" t="s">
        <v>32</v>
      </c>
      <c r="AX487" s="15" t="s">
        <v>77</v>
      </c>
      <c r="AY487" s="275" t="s">
        <v>235</v>
      </c>
    </row>
    <row r="488" s="13" customFormat="1">
      <c r="A488" s="13"/>
      <c r="B488" s="243"/>
      <c r="C488" s="244"/>
      <c r="D488" s="245" t="s">
        <v>243</v>
      </c>
      <c r="E488" s="246" t="s">
        <v>1</v>
      </c>
      <c r="F488" s="247" t="s">
        <v>84</v>
      </c>
      <c r="G488" s="244"/>
      <c r="H488" s="248">
        <v>1</v>
      </c>
      <c r="I488" s="249"/>
      <c r="J488" s="244"/>
      <c r="K488" s="244"/>
      <c r="L488" s="250"/>
      <c r="M488" s="251"/>
      <c r="N488" s="252"/>
      <c r="O488" s="252"/>
      <c r="P488" s="252"/>
      <c r="Q488" s="252"/>
      <c r="R488" s="252"/>
      <c r="S488" s="252"/>
      <c r="T488" s="25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4" t="s">
        <v>243</v>
      </c>
      <c r="AU488" s="254" t="s">
        <v>86</v>
      </c>
      <c r="AV488" s="13" t="s">
        <v>86</v>
      </c>
      <c r="AW488" s="13" t="s">
        <v>32</v>
      </c>
      <c r="AX488" s="13" t="s">
        <v>77</v>
      </c>
      <c r="AY488" s="254" t="s">
        <v>235</v>
      </c>
    </row>
    <row r="489" s="15" customFormat="1">
      <c r="A489" s="15"/>
      <c r="B489" s="266"/>
      <c r="C489" s="267"/>
      <c r="D489" s="245" t="s">
        <v>243</v>
      </c>
      <c r="E489" s="268" t="s">
        <v>1</v>
      </c>
      <c r="F489" s="269" t="s">
        <v>616</v>
      </c>
      <c r="G489" s="267"/>
      <c r="H489" s="268" t="s">
        <v>1</v>
      </c>
      <c r="I489" s="270"/>
      <c r="J489" s="267"/>
      <c r="K489" s="267"/>
      <c r="L489" s="271"/>
      <c r="M489" s="272"/>
      <c r="N489" s="273"/>
      <c r="O489" s="273"/>
      <c r="P489" s="273"/>
      <c r="Q489" s="273"/>
      <c r="R489" s="273"/>
      <c r="S489" s="273"/>
      <c r="T489" s="274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75" t="s">
        <v>243</v>
      </c>
      <c r="AU489" s="275" t="s">
        <v>86</v>
      </c>
      <c r="AV489" s="15" t="s">
        <v>84</v>
      </c>
      <c r="AW489" s="15" t="s">
        <v>32</v>
      </c>
      <c r="AX489" s="15" t="s">
        <v>77</v>
      </c>
      <c r="AY489" s="275" t="s">
        <v>235</v>
      </c>
    </row>
    <row r="490" s="13" customFormat="1">
      <c r="A490" s="13"/>
      <c r="B490" s="243"/>
      <c r="C490" s="244"/>
      <c r="D490" s="245" t="s">
        <v>243</v>
      </c>
      <c r="E490" s="246" t="s">
        <v>1</v>
      </c>
      <c r="F490" s="247" t="s">
        <v>84</v>
      </c>
      <c r="G490" s="244"/>
      <c r="H490" s="248">
        <v>1</v>
      </c>
      <c r="I490" s="249"/>
      <c r="J490" s="244"/>
      <c r="K490" s="244"/>
      <c r="L490" s="250"/>
      <c r="M490" s="251"/>
      <c r="N490" s="252"/>
      <c r="O490" s="252"/>
      <c r="P490" s="252"/>
      <c r="Q490" s="252"/>
      <c r="R490" s="252"/>
      <c r="S490" s="252"/>
      <c r="T490" s="25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4" t="s">
        <v>243</v>
      </c>
      <c r="AU490" s="254" t="s">
        <v>86</v>
      </c>
      <c r="AV490" s="13" t="s">
        <v>86</v>
      </c>
      <c r="AW490" s="13" t="s">
        <v>32</v>
      </c>
      <c r="AX490" s="13" t="s">
        <v>77</v>
      </c>
      <c r="AY490" s="254" t="s">
        <v>235</v>
      </c>
    </row>
    <row r="491" s="14" customFormat="1">
      <c r="A491" s="14"/>
      <c r="B491" s="255"/>
      <c r="C491" s="256"/>
      <c r="D491" s="245" t="s">
        <v>243</v>
      </c>
      <c r="E491" s="257" t="s">
        <v>1</v>
      </c>
      <c r="F491" s="258" t="s">
        <v>245</v>
      </c>
      <c r="G491" s="256"/>
      <c r="H491" s="259">
        <v>17</v>
      </c>
      <c r="I491" s="260"/>
      <c r="J491" s="256"/>
      <c r="K491" s="256"/>
      <c r="L491" s="261"/>
      <c r="M491" s="262"/>
      <c r="N491" s="263"/>
      <c r="O491" s="263"/>
      <c r="P491" s="263"/>
      <c r="Q491" s="263"/>
      <c r="R491" s="263"/>
      <c r="S491" s="263"/>
      <c r="T491" s="26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65" t="s">
        <v>243</v>
      </c>
      <c r="AU491" s="265" t="s">
        <v>86</v>
      </c>
      <c r="AV491" s="14" t="s">
        <v>241</v>
      </c>
      <c r="AW491" s="14" t="s">
        <v>32</v>
      </c>
      <c r="AX491" s="14" t="s">
        <v>84</v>
      </c>
      <c r="AY491" s="265" t="s">
        <v>235</v>
      </c>
    </row>
    <row r="492" s="2" customFormat="1" ht="24.15" customHeight="1">
      <c r="A492" s="39"/>
      <c r="B492" s="40"/>
      <c r="C492" s="287" t="s">
        <v>617</v>
      </c>
      <c r="D492" s="287" t="s">
        <v>518</v>
      </c>
      <c r="E492" s="288" t="s">
        <v>618</v>
      </c>
      <c r="F492" s="289" t="s">
        <v>619</v>
      </c>
      <c r="G492" s="290" t="s">
        <v>240</v>
      </c>
      <c r="H492" s="291">
        <v>8</v>
      </c>
      <c r="I492" s="292"/>
      <c r="J492" s="293">
        <f>ROUND(I492*H492,2)</f>
        <v>0</v>
      </c>
      <c r="K492" s="294"/>
      <c r="L492" s="295"/>
      <c r="M492" s="296" t="s">
        <v>1</v>
      </c>
      <c r="N492" s="297" t="s">
        <v>42</v>
      </c>
      <c r="O492" s="92"/>
      <c r="P492" s="239">
        <f>O492*H492</f>
        <v>0</v>
      </c>
      <c r="Q492" s="239">
        <v>0.012250000000000001</v>
      </c>
      <c r="R492" s="239">
        <f>Q492*H492</f>
        <v>0.098000000000000004</v>
      </c>
      <c r="S492" s="239">
        <v>0</v>
      </c>
      <c r="T492" s="240">
        <f>S492*H492</f>
        <v>0</v>
      </c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R492" s="241" t="s">
        <v>281</v>
      </c>
      <c r="AT492" s="241" t="s">
        <v>518</v>
      </c>
      <c r="AU492" s="241" t="s">
        <v>86</v>
      </c>
      <c r="AY492" s="18" t="s">
        <v>235</v>
      </c>
      <c r="BE492" s="242">
        <f>IF(N492="základní",J492,0)</f>
        <v>0</v>
      </c>
      <c r="BF492" s="242">
        <f>IF(N492="snížená",J492,0)</f>
        <v>0</v>
      </c>
      <c r="BG492" s="242">
        <f>IF(N492="zákl. přenesená",J492,0)</f>
        <v>0</v>
      </c>
      <c r="BH492" s="242">
        <f>IF(N492="sníž. přenesená",J492,0)</f>
        <v>0</v>
      </c>
      <c r="BI492" s="242">
        <f>IF(N492="nulová",J492,0)</f>
        <v>0</v>
      </c>
      <c r="BJ492" s="18" t="s">
        <v>84</v>
      </c>
      <c r="BK492" s="242">
        <f>ROUND(I492*H492,2)</f>
        <v>0</v>
      </c>
      <c r="BL492" s="18" t="s">
        <v>241</v>
      </c>
      <c r="BM492" s="241" t="s">
        <v>620</v>
      </c>
    </row>
    <row r="493" s="2" customFormat="1">
      <c r="A493" s="39"/>
      <c r="B493" s="40"/>
      <c r="C493" s="41"/>
      <c r="D493" s="245" t="s">
        <v>621</v>
      </c>
      <c r="E493" s="41"/>
      <c r="F493" s="298" t="s">
        <v>622</v>
      </c>
      <c r="G493" s="41"/>
      <c r="H493" s="41"/>
      <c r="I493" s="299"/>
      <c r="J493" s="41"/>
      <c r="K493" s="41"/>
      <c r="L493" s="45"/>
      <c r="M493" s="300"/>
      <c r="N493" s="301"/>
      <c r="O493" s="92"/>
      <c r="P493" s="92"/>
      <c r="Q493" s="92"/>
      <c r="R493" s="92"/>
      <c r="S493" s="92"/>
      <c r="T493" s="93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T493" s="18" t="s">
        <v>621</v>
      </c>
      <c r="AU493" s="18" t="s">
        <v>86</v>
      </c>
    </row>
    <row r="494" s="2" customFormat="1" ht="24.15" customHeight="1">
      <c r="A494" s="39"/>
      <c r="B494" s="40"/>
      <c r="C494" s="287" t="s">
        <v>623</v>
      </c>
      <c r="D494" s="287" t="s">
        <v>518</v>
      </c>
      <c r="E494" s="288" t="s">
        <v>624</v>
      </c>
      <c r="F494" s="289" t="s">
        <v>625</v>
      </c>
      <c r="G494" s="290" t="s">
        <v>240</v>
      </c>
      <c r="H494" s="291">
        <v>2</v>
      </c>
      <c r="I494" s="292"/>
      <c r="J494" s="293">
        <f>ROUND(I494*H494,2)</f>
        <v>0</v>
      </c>
      <c r="K494" s="294"/>
      <c r="L494" s="295"/>
      <c r="M494" s="296" t="s">
        <v>1</v>
      </c>
      <c r="N494" s="297" t="s">
        <v>42</v>
      </c>
      <c r="O494" s="92"/>
      <c r="P494" s="239">
        <f>O494*H494</f>
        <v>0</v>
      </c>
      <c r="Q494" s="239">
        <v>0.014890000000000001</v>
      </c>
      <c r="R494" s="239">
        <f>Q494*H494</f>
        <v>0.029780000000000001</v>
      </c>
      <c r="S494" s="239">
        <v>0</v>
      </c>
      <c r="T494" s="240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41" t="s">
        <v>281</v>
      </c>
      <c r="AT494" s="241" t="s">
        <v>518</v>
      </c>
      <c r="AU494" s="241" t="s">
        <v>86</v>
      </c>
      <c r="AY494" s="18" t="s">
        <v>235</v>
      </c>
      <c r="BE494" s="242">
        <f>IF(N494="základní",J494,0)</f>
        <v>0</v>
      </c>
      <c r="BF494" s="242">
        <f>IF(N494="snížená",J494,0)</f>
        <v>0</v>
      </c>
      <c r="BG494" s="242">
        <f>IF(N494="zákl. přenesená",J494,0)</f>
        <v>0</v>
      </c>
      <c r="BH494" s="242">
        <f>IF(N494="sníž. přenesená",J494,0)</f>
        <v>0</v>
      </c>
      <c r="BI494" s="242">
        <f>IF(N494="nulová",J494,0)</f>
        <v>0</v>
      </c>
      <c r="BJ494" s="18" t="s">
        <v>84</v>
      </c>
      <c r="BK494" s="242">
        <f>ROUND(I494*H494,2)</f>
        <v>0</v>
      </c>
      <c r="BL494" s="18" t="s">
        <v>241</v>
      </c>
      <c r="BM494" s="241" t="s">
        <v>626</v>
      </c>
    </row>
    <row r="495" s="2" customFormat="1">
      <c r="A495" s="39"/>
      <c r="B495" s="40"/>
      <c r="C495" s="41"/>
      <c r="D495" s="245" t="s">
        <v>621</v>
      </c>
      <c r="E495" s="41"/>
      <c r="F495" s="298" t="s">
        <v>622</v>
      </c>
      <c r="G495" s="41"/>
      <c r="H495" s="41"/>
      <c r="I495" s="299"/>
      <c r="J495" s="41"/>
      <c r="K495" s="41"/>
      <c r="L495" s="45"/>
      <c r="M495" s="300"/>
      <c r="N495" s="301"/>
      <c r="O495" s="92"/>
      <c r="P495" s="92"/>
      <c r="Q495" s="92"/>
      <c r="R495" s="92"/>
      <c r="S495" s="92"/>
      <c r="T495" s="93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621</v>
      </c>
      <c r="AU495" s="18" t="s">
        <v>86</v>
      </c>
    </row>
    <row r="496" s="2" customFormat="1" ht="24.15" customHeight="1">
      <c r="A496" s="39"/>
      <c r="B496" s="40"/>
      <c r="C496" s="287" t="s">
        <v>627</v>
      </c>
      <c r="D496" s="287" t="s">
        <v>518</v>
      </c>
      <c r="E496" s="288" t="s">
        <v>628</v>
      </c>
      <c r="F496" s="289" t="s">
        <v>629</v>
      </c>
      <c r="G496" s="290" t="s">
        <v>240</v>
      </c>
      <c r="H496" s="291">
        <v>3</v>
      </c>
      <c r="I496" s="292"/>
      <c r="J496" s="293">
        <f>ROUND(I496*H496,2)</f>
        <v>0</v>
      </c>
      <c r="K496" s="294"/>
      <c r="L496" s="295"/>
      <c r="M496" s="296" t="s">
        <v>1</v>
      </c>
      <c r="N496" s="297" t="s">
        <v>42</v>
      </c>
      <c r="O496" s="92"/>
      <c r="P496" s="239">
        <f>O496*H496</f>
        <v>0</v>
      </c>
      <c r="Q496" s="239">
        <v>0.01521</v>
      </c>
      <c r="R496" s="239">
        <f>Q496*H496</f>
        <v>0.045629999999999997</v>
      </c>
      <c r="S496" s="239">
        <v>0</v>
      </c>
      <c r="T496" s="240">
        <f>S496*H496</f>
        <v>0</v>
      </c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R496" s="241" t="s">
        <v>281</v>
      </c>
      <c r="AT496" s="241" t="s">
        <v>518</v>
      </c>
      <c r="AU496" s="241" t="s">
        <v>86</v>
      </c>
      <c r="AY496" s="18" t="s">
        <v>235</v>
      </c>
      <c r="BE496" s="242">
        <f>IF(N496="základní",J496,0)</f>
        <v>0</v>
      </c>
      <c r="BF496" s="242">
        <f>IF(N496="snížená",J496,0)</f>
        <v>0</v>
      </c>
      <c r="BG496" s="242">
        <f>IF(N496="zákl. přenesená",J496,0)</f>
        <v>0</v>
      </c>
      <c r="BH496" s="242">
        <f>IF(N496="sníž. přenesená",J496,0)</f>
        <v>0</v>
      </c>
      <c r="BI496" s="242">
        <f>IF(N496="nulová",J496,0)</f>
        <v>0</v>
      </c>
      <c r="BJ496" s="18" t="s">
        <v>84</v>
      </c>
      <c r="BK496" s="242">
        <f>ROUND(I496*H496,2)</f>
        <v>0</v>
      </c>
      <c r="BL496" s="18" t="s">
        <v>241</v>
      </c>
      <c r="BM496" s="241" t="s">
        <v>630</v>
      </c>
    </row>
    <row r="497" s="2" customFormat="1">
      <c r="A497" s="39"/>
      <c r="B497" s="40"/>
      <c r="C497" s="41"/>
      <c r="D497" s="245" t="s">
        <v>621</v>
      </c>
      <c r="E497" s="41"/>
      <c r="F497" s="298" t="s">
        <v>622</v>
      </c>
      <c r="G497" s="41"/>
      <c r="H497" s="41"/>
      <c r="I497" s="299"/>
      <c r="J497" s="41"/>
      <c r="K497" s="41"/>
      <c r="L497" s="45"/>
      <c r="M497" s="300"/>
      <c r="N497" s="301"/>
      <c r="O497" s="92"/>
      <c r="P497" s="92"/>
      <c r="Q497" s="92"/>
      <c r="R497" s="92"/>
      <c r="S497" s="92"/>
      <c r="T497" s="93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T497" s="18" t="s">
        <v>621</v>
      </c>
      <c r="AU497" s="18" t="s">
        <v>86</v>
      </c>
    </row>
    <row r="498" s="2" customFormat="1" ht="24.15" customHeight="1">
      <c r="A498" s="39"/>
      <c r="B498" s="40"/>
      <c r="C498" s="287" t="s">
        <v>631</v>
      </c>
      <c r="D498" s="287" t="s">
        <v>518</v>
      </c>
      <c r="E498" s="288" t="s">
        <v>632</v>
      </c>
      <c r="F498" s="289" t="s">
        <v>633</v>
      </c>
      <c r="G498" s="290" t="s">
        <v>240</v>
      </c>
      <c r="H498" s="291">
        <v>2</v>
      </c>
      <c r="I498" s="292"/>
      <c r="J498" s="293">
        <f>ROUND(I498*H498,2)</f>
        <v>0</v>
      </c>
      <c r="K498" s="294"/>
      <c r="L498" s="295"/>
      <c r="M498" s="296" t="s">
        <v>1</v>
      </c>
      <c r="N498" s="297" t="s">
        <v>42</v>
      </c>
      <c r="O498" s="92"/>
      <c r="P498" s="239">
        <f>O498*H498</f>
        <v>0</v>
      </c>
      <c r="Q498" s="239">
        <v>0.01553</v>
      </c>
      <c r="R498" s="239">
        <f>Q498*H498</f>
        <v>0.031060000000000001</v>
      </c>
      <c r="S498" s="239">
        <v>0</v>
      </c>
      <c r="T498" s="240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41" t="s">
        <v>281</v>
      </c>
      <c r="AT498" s="241" t="s">
        <v>518</v>
      </c>
      <c r="AU498" s="241" t="s">
        <v>86</v>
      </c>
      <c r="AY498" s="18" t="s">
        <v>235</v>
      </c>
      <c r="BE498" s="242">
        <f>IF(N498="základní",J498,0)</f>
        <v>0</v>
      </c>
      <c r="BF498" s="242">
        <f>IF(N498="snížená",J498,0)</f>
        <v>0</v>
      </c>
      <c r="BG498" s="242">
        <f>IF(N498="zákl. přenesená",J498,0)</f>
        <v>0</v>
      </c>
      <c r="BH498" s="242">
        <f>IF(N498="sníž. přenesená",J498,0)</f>
        <v>0</v>
      </c>
      <c r="BI498" s="242">
        <f>IF(N498="nulová",J498,0)</f>
        <v>0</v>
      </c>
      <c r="BJ498" s="18" t="s">
        <v>84</v>
      </c>
      <c r="BK498" s="242">
        <f>ROUND(I498*H498,2)</f>
        <v>0</v>
      </c>
      <c r="BL498" s="18" t="s">
        <v>241</v>
      </c>
      <c r="BM498" s="241" t="s">
        <v>634</v>
      </c>
    </row>
    <row r="499" s="2" customFormat="1">
      <c r="A499" s="39"/>
      <c r="B499" s="40"/>
      <c r="C499" s="41"/>
      <c r="D499" s="245" t="s">
        <v>621</v>
      </c>
      <c r="E499" s="41"/>
      <c r="F499" s="298" t="s">
        <v>622</v>
      </c>
      <c r="G499" s="41"/>
      <c r="H499" s="41"/>
      <c r="I499" s="299"/>
      <c r="J499" s="41"/>
      <c r="K499" s="41"/>
      <c r="L499" s="45"/>
      <c r="M499" s="300"/>
      <c r="N499" s="301"/>
      <c r="O499" s="92"/>
      <c r="P499" s="92"/>
      <c r="Q499" s="92"/>
      <c r="R499" s="92"/>
      <c r="S499" s="92"/>
      <c r="T499" s="93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T499" s="18" t="s">
        <v>621</v>
      </c>
      <c r="AU499" s="18" t="s">
        <v>86</v>
      </c>
    </row>
    <row r="500" s="2" customFormat="1" ht="24.15" customHeight="1">
      <c r="A500" s="39"/>
      <c r="B500" s="40"/>
      <c r="C500" s="287" t="s">
        <v>635</v>
      </c>
      <c r="D500" s="287" t="s">
        <v>518</v>
      </c>
      <c r="E500" s="288" t="s">
        <v>636</v>
      </c>
      <c r="F500" s="289" t="s">
        <v>637</v>
      </c>
      <c r="G500" s="290" t="s">
        <v>240</v>
      </c>
      <c r="H500" s="291">
        <v>1</v>
      </c>
      <c r="I500" s="292"/>
      <c r="J500" s="293">
        <f>ROUND(I500*H500,2)</f>
        <v>0</v>
      </c>
      <c r="K500" s="294"/>
      <c r="L500" s="295"/>
      <c r="M500" s="296" t="s">
        <v>1</v>
      </c>
      <c r="N500" s="297" t="s">
        <v>42</v>
      </c>
      <c r="O500" s="92"/>
      <c r="P500" s="239">
        <f>O500*H500</f>
        <v>0</v>
      </c>
      <c r="Q500" s="239">
        <v>0.016240000000000001</v>
      </c>
      <c r="R500" s="239">
        <f>Q500*H500</f>
        <v>0.016240000000000001</v>
      </c>
      <c r="S500" s="239">
        <v>0</v>
      </c>
      <c r="T500" s="240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41" t="s">
        <v>281</v>
      </c>
      <c r="AT500" s="241" t="s">
        <v>518</v>
      </c>
      <c r="AU500" s="241" t="s">
        <v>86</v>
      </c>
      <c r="AY500" s="18" t="s">
        <v>235</v>
      </c>
      <c r="BE500" s="242">
        <f>IF(N500="základní",J500,0)</f>
        <v>0</v>
      </c>
      <c r="BF500" s="242">
        <f>IF(N500="snížená",J500,0)</f>
        <v>0</v>
      </c>
      <c r="BG500" s="242">
        <f>IF(N500="zákl. přenesená",J500,0)</f>
        <v>0</v>
      </c>
      <c r="BH500" s="242">
        <f>IF(N500="sníž. přenesená",J500,0)</f>
        <v>0</v>
      </c>
      <c r="BI500" s="242">
        <f>IF(N500="nulová",J500,0)</f>
        <v>0</v>
      </c>
      <c r="BJ500" s="18" t="s">
        <v>84</v>
      </c>
      <c r="BK500" s="242">
        <f>ROUND(I500*H500,2)</f>
        <v>0</v>
      </c>
      <c r="BL500" s="18" t="s">
        <v>241</v>
      </c>
      <c r="BM500" s="241" t="s">
        <v>638</v>
      </c>
    </row>
    <row r="501" s="2" customFormat="1">
      <c r="A501" s="39"/>
      <c r="B501" s="40"/>
      <c r="C501" s="41"/>
      <c r="D501" s="245" t="s">
        <v>621</v>
      </c>
      <c r="E501" s="41"/>
      <c r="F501" s="298" t="s">
        <v>622</v>
      </c>
      <c r="G501" s="41"/>
      <c r="H501" s="41"/>
      <c r="I501" s="299"/>
      <c r="J501" s="41"/>
      <c r="K501" s="41"/>
      <c r="L501" s="45"/>
      <c r="M501" s="300"/>
      <c r="N501" s="301"/>
      <c r="O501" s="92"/>
      <c r="P501" s="92"/>
      <c r="Q501" s="92"/>
      <c r="R501" s="92"/>
      <c r="S501" s="92"/>
      <c r="T501" s="93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T501" s="18" t="s">
        <v>621</v>
      </c>
      <c r="AU501" s="18" t="s">
        <v>86</v>
      </c>
    </row>
    <row r="502" s="2" customFormat="1" ht="24.15" customHeight="1">
      <c r="A502" s="39"/>
      <c r="B502" s="40"/>
      <c r="C502" s="287" t="s">
        <v>639</v>
      </c>
      <c r="D502" s="287" t="s">
        <v>518</v>
      </c>
      <c r="E502" s="288" t="s">
        <v>640</v>
      </c>
      <c r="F502" s="289" t="s">
        <v>641</v>
      </c>
      <c r="G502" s="290" t="s">
        <v>240</v>
      </c>
      <c r="H502" s="291">
        <v>1</v>
      </c>
      <c r="I502" s="292"/>
      <c r="J502" s="293">
        <f>ROUND(I502*H502,2)</f>
        <v>0</v>
      </c>
      <c r="K502" s="294"/>
      <c r="L502" s="295"/>
      <c r="M502" s="296" t="s">
        <v>1</v>
      </c>
      <c r="N502" s="297" t="s">
        <v>42</v>
      </c>
      <c r="O502" s="92"/>
      <c r="P502" s="239">
        <f>O502*H502</f>
        <v>0</v>
      </c>
      <c r="Q502" s="239">
        <v>0.016240000000000001</v>
      </c>
      <c r="R502" s="239">
        <f>Q502*H502</f>
        <v>0.016240000000000001</v>
      </c>
      <c r="S502" s="239">
        <v>0</v>
      </c>
      <c r="T502" s="240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41" t="s">
        <v>281</v>
      </c>
      <c r="AT502" s="241" t="s">
        <v>518</v>
      </c>
      <c r="AU502" s="241" t="s">
        <v>86</v>
      </c>
      <c r="AY502" s="18" t="s">
        <v>235</v>
      </c>
      <c r="BE502" s="242">
        <f>IF(N502="základní",J502,0)</f>
        <v>0</v>
      </c>
      <c r="BF502" s="242">
        <f>IF(N502="snížená",J502,0)</f>
        <v>0</v>
      </c>
      <c r="BG502" s="242">
        <f>IF(N502="zákl. přenesená",J502,0)</f>
        <v>0</v>
      </c>
      <c r="BH502" s="242">
        <f>IF(N502="sníž. přenesená",J502,0)</f>
        <v>0</v>
      </c>
      <c r="BI502" s="242">
        <f>IF(N502="nulová",J502,0)</f>
        <v>0</v>
      </c>
      <c r="BJ502" s="18" t="s">
        <v>84</v>
      </c>
      <c r="BK502" s="242">
        <f>ROUND(I502*H502,2)</f>
        <v>0</v>
      </c>
      <c r="BL502" s="18" t="s">
        <v>241</v>
      </c>
      <c r="BM502" s="241" t="s">
        <v>642</v>
      </c>
    </row>
    <row r="503" s="2" customFormat="1">
      <c r="A503" s="39"/>
      <c r="B503" s="40"/>
      <c r="C503" s="41"/>
      <c r="D503" s="245" t="s">
        <v>621</v>
      </c>
      <c r="E503" s="41"/>
      <c r="F503" s="298" t="s">
        <v>622</v>
      </c>
      <c r="G503" s="41"/>
      <c r="H503" s="41"/>
      <c r="I503" s="299"/>
      <c r="J503" s="41"/>
      <c r="K503" s="41"/>
      <c r="L503" s="45"/>
      <c r="M503" s="300"/>
      <c r="N503" s="301"/>
      <c r="O503" s="92"/>
      <c r="P503" s="92"/>
      <c r="Q503" s="92"/>
      <c r="R503" s="92"/>
      <c r="S503" s="92"/>
      <c r="T503" s="93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T503" s="18" t="s">
        <v>621</v>
      </c>
      <c r="AU503" s="18" t="s">
        <v>86</v>
      </c>
    </row>
    <row r="504" s="2" customFormat="1" ht="24.15" customHeight="1">
      <c r="A504" s="39"/>
      <c r="B504" s="40"/>
      <c r="C504" s="229" t="s">
        <v>643</v>
      </c>
      <c r="D504" s="229" t="s">
        <v>237</v>
      </c>
      <c r="E504" s="230" t="s">
        <v>644</v>
      </c>
      <c r="F504" s="231" t="s">
        <v>645</v>
      </c>
      <c r="G504" s="232" t="s">
        <v>240</v>
      </c>
      <c r="H504" s="233">
        <v>10</v>
      </c>
      <c r="I504" s="234"/>
      <c r="J504" s="235">
        <f>ROUND(I504*H504,2)</f>
        <v>0</v>
      </c>
      <c r="K504" s="236"/>
      <c r="L504" s="45"/>
      <c r="M504" s="237" t="s">
        <v>1</v>
      </c>
      <c r="N504" s="238" t="s">
        <v>42</v>
      </c>
      <c r="O504" s="92"/>
      <c r="P504" s="239">
        <f>O504*H504</f>
        <v>0</v>
      </c>
      <c r="Q504" s="239">
        <v>0.42153000000000002</v>
      </c>
      <c r="R504" s="239">
        <f>Q504*H504</f>
        <v>4.2153</v>
      </c>
      <c r="S504" s="239">
        <v>0</v>
      </c>
      <c r="T504" s="240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41" t="s">
        <v>241</v>
      </c>
      <c r="AT504" s="241" t="s">
        <v>237</v>
      </c>
      <c r="AU504" s="241" t="s">
        <v>86</v>
      </c>
      <c r="AY504" s="18" t="s">
        <v>235</v>
      </c>
      <c r="BE504" s="242">
        <f>IF(N504="základní",J504,0)</f>
        <v>0</v>
      </c>
      <c r="BF504" s="242">
        <f>IF(N504="snížená",J504,0)</f>
        <v>0</v>
      </c>
      <c r="BG504" s="242">
        <f>IF(N504="zákl. přenesená",J504,0)</f>
        <v>0</v>
      </c>
      <c r="BH504" s="242">
        <f>IF(N504="sníž. přenesená",J504,0)</f>
        <v>0</v>
      </c>
      <c r="BI504" s="242">
        <f>IF(N504="nulová",J504,0)</f>
        <v>0</v>
      </c>
      <c r="BJ504" s="18" t="s">
        <v>84</v>
      </c>
      <c r="BK504" s="242">
        <f>ROUND(I504*H504,2)</f>
        <v>0</v>
      </c>
      <c r="BL504" s="18" t="s">
        <v>241</v>
      </c>
      <c r="BM504" s="241" t="s">
        <v>646</v>
      </c>
    </row>
    <row r="505" s="15" customFormat="1">
      <c r="A505" s="15"/>
      <c r="B505" s="266"/>
      <c r="C505" s="267"/>
      <c r="D505" s="245" t="s">
        <v>243</v>
      </c>
      <c r="E505" s="268" t="s">
        <v>1</v>
      </c>
      <c r="F505" s="269" t="s">
        <v>647</v>
      </c>
      <c r="G505" s="267"/>
      <c r="H505" s="268" t="s">
        <v>1</v>
      </c>
      <c r="I505" s="270"/>
      <c r="J505" s="267"/>
      <c r="K505" s="267"/>
      <c r="L505" s="271"/>
      <c r="M505" s="272"/>
      <c r="N505" s="273"/>
      <c r="O505" s="273"/>
      <c r="P505" s="273"/>
      <c r="Q505" s="273"/>
      <c r="R505" s="273"/>
      <c r="S505" s="273"/>
      <c r="T505" s="274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75" t="s">
        <v>243</v>
      </c>
      <c r="AU505" s="275" t="s">
        <v>86</v>
      </c>
      <c r="AV505" s="15" t="s">
        <v>84</v>
      </c>
      <c r="AW505" s="15" t="s">
        <v>32</v>
      </c>
      <c r="AX505" s="15" t="s">
        <v>77</v>
      </c>
      <c r="AY505" s="275" t="s">
        <v>235</v>
      </c>
    </row>
    <row r="506" s="13" customFormat="1">
      <c r="A506" s="13"/>
      <c r="B506" s="243"/>
      <c r="C506" s="244"/>
      <c r="D506" s="245" t="s">
        <v>243</v>
      </c>
      <c r="E506" s="246" t="s">
        <v>1</v>
      </c>
      <c r="F506" s="247" t="s">
        <v>84</v>
      </c>
      <c r="G506" s="244"/>
      <c r="H506" s="248">
        <v>1</v>
      </c>
      <c r="I506" s="249"/>
      <c r="J506" s="244"/>
      <c r="K506" s="244"/>
      <c r="L506" s="250"/>
      <c r="M506" s="251"/>
      <c r="N506" s="252"/>
      <c r="O506" s="252"/>
      <c r="P506" s="252"/>
      <c r="Q506" s="252"/>
      <c r="R506" s="252"/>
      <c r="S506" s="252"/>
      <c r="T506" s="25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4" t="s">
        <v>243</v>
      </c>
      <c r="AU506" s="254" t="s">
        <v>86</v>
      </c>
      <c r="AV506" s="13" t="s">
        <v>86</v>
      </c>
      <c r="AW506" s="13" t="s">
        <v>32</v>
      </c>
      <c r="AX506" s="13" t="s">
        <v>77</v>
      </c>
      <c r="AY506" s="254" t="s">
        <v>235</v>
      </c>
    </row>
    <row r="507" s="15" customFormat="1">
      <c r="A507" s="15"/>
      <c r="B507" s="266"/>
      <c r="C507" s="267"/>
      <c r="D507" s="245" t="s">
        <v>243</v>
      </c>
      <c r="E507" s="268" t="s">
        <v>1</v>
      </c>
      <c r="F507" s="269" t="s">
        <v>648</v>
      </c>
      <c r="G507" s="267"/>
      <c r="H507" s="268" t="s">
        <v>1</v>
      </c>
      <c r="I507" s="270"/>
      <c r="J507" s="267"/>
      <c r="K507" s="267"/>
      <c r="L507" s="271"/>
      <c r="M507" s="272"/>
      <c r="N507" s="273"/>
      <c r="O507" s="273"/>
      <c r="P507" s="273"/>
      <c r="Q507" s="273"/>
      <c r="R507" s="273"/>
      <c r="S507" s="273"/>
      <c r="T507" s="274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75" t="s">
        <v>243</v>
      </c>
      <c r="AU507" s="275" t="s">
        <v>86</v>
      </c>
      <c r="AV507" s="15" t="s">
        <v>84</v>
      </c>
      <c r="AW507" s="15" t="s">
        <v>32</v>
      </c>
      <c r="AX507" s="15" t="s">
        <v>77</v>
      </c>
      <c r="AY507" s="275" t="s">
        <v>235</v>
      </c>
    </row>
    <row r="508" s="13" customFormat="1">
      <c r="A508" s="13"/>
      <c r="B508" s="243"/>
      <c r="C508" s="244"/>
      <c r="D508" s="245" t="s">
        <v>243</v>
      </c>
      <c r="E508" s="246" t="s">
        <v>1</v>
      </c>
      <c r="F508" s="247" t="s">
        <v>84</v>
      </c>
      <c r="G508" s="244"/>
      <c r="H508" s="248">
        <v>1</v>
      </c>
      <c r="I508" s="249"/>
      <c r="J508" s="244"/>
      <c r="K508" s="244"/>
      <c r="L508" s="250"/>
      <c r="M508" s="251"/>
      <c r="N508" s="252"/>
      <c r="O508" s="252"/>
      <c r="P508" s="252"/>
      <c r="Q508" s="252"/>
      <c r="R508" s="252"/>
      <c r="S508" s="252"/>
      <c r="T508" s="25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4" t="s">
        <v>243</v>
      </c>
      <c r="AU508" s="254" t="s">
        <v>86</v>
      </c>
      <c r="AV508" s="13" t="s">
        <v>86</v>
      </c>
      <c r="AW508" s="13" t="s">
        <v>32</v>
      </c>
      <c r="AX508" s="13" t="s">
        <v>77</v>
      </c>
      <c r="AY508" s="254" t="s">
        <v>235</v>
      </c>
    </row>
    <row r="509" s="15" customFormat="1">
      <c r="A509" s="15"/>
      <c r="B509" s="266"/>
      <c r="C509" s="267"/>
      <c r="D509" s="245" t="s">
        <v>243</v>
      </c>
      <c r="E509" s="268" t="s">
        <v>1</v>
      </c>
      <c r="F509" s="269" t="s">
        <v>649</v>
      </c>
      <c r="G509" s="267"/>
      <c r="H509" s="268" t="s">
        <v>1</v>
      </c>
      <c r="I509" s="270"/>
      <c r="J509" s="267"/>
      <c r="K509" s="267"/>
      <c r="L509" s="271"/>
      <c r="M509" s="272"/>
      <c r="N509" s="273"/>
      <c r="O509" s="273"/>
      <c r="P509" s="273"/>
      <c r="Q509" s="273"/>
      <c r="R509" s="273"/>
      <c r="S509" s="273"/>
      <c r="T509" s="274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75" t="s">
        <v>243</v>
      </c>
      <c r="AU509" s="275" t="s">
        <v>86</v>
      </c>
      <c r="AV509" s="15" t="s">
        <v>84</v>
      </c>
      <c r="AW509" s="15" t="s">
        <v>32</v>
      </c>
      <c r="AX509" s="15" t="s">
        <v>77</v>
      </c>
      <c r="AY509" s="275" t="s">
        <v>235</v>
      </c>
    </row>
    <row r="510" s="13" customFormat="1">
      <c r="A510" s="13"/>
      <c r="B510" s="243"/>
      <c r="C510" s="244"/>
      <c r="D510" s="245" t="s">
        <v>243</v>
      </c>
      <c r="E510" s="246" t="s">
        <v>1</v>
      </c>
      <c r="F510" s="247" t="s">
        <v>84</v>
      </c>
      <c r="G510" s="244"/>
      <c r="H510" s="248">
        <v>1</v>
      </c>
      <c r="I510" s="249"/>
      <c r="J510" s="244"/>
      <c r="K510" s="244"/>
      <c r="L510" s="250"/>
      <c r="M510" s="251"/>
      <c r="N510" s="252"/>
      <c r="O510" s="252"/>
      <c r="P510" s="252"/>
      <c r="Q510" s="252"/>
      <c r="R510" s="252"/>
      <c r="S510" s="252"/>
      <c r="T510" s="25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4" t="s">
        <v>243</v>
      </c>
      <c r="AU510" s="254" t="s">
        <v>86</v>
      </c>
      <c r="AV510" s="13" t="s">
        <v>86</v>
      </c>
      <c r="AW510" s="13" t="s">
        <v>32</v>
      </c>
      <c r="AX510" s="13" t="s">
        <v>77</v>
      </c>
      <c r="AY510" s="254" t="s">
        <v>235</v>
      </c>
    </row>
    <row r="511" s="15" customFormat="1">
      <c r="A511" s="15"/>
      <c r="B511" s="266"/>
      <c r="C511" s="267"/>
      <c r="D511" s="245" t="s">
        <v>243</v>
      </c>
      <c r="E511" s="268" t="s">
        <v>1</v>
      </c>
      <c r="F511" s="269" t="s">
        <v>650</v>
      </c>
      <c r="G511" s="267"/>
      <c r="H511" s="268" t="s">
        <v>1</v>
      </c>
      <c r="I511" s="270"/>
      <c r="J511" s="267"/>
      <c r="K511" s="267"/>
      <c r="L511" s="271"/>
      <c r="M511" s="272"/>
      <c r="N511" s="273"/>
      <c r="O511" s="273"/>
      <c r="P511" s="273"/>
      <c r="Q511" s="273"/>
      <c r="R511" s="273"/>
      <c r="S511" s="273"/>
      <c r="T511" s="274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75" t="s">
        <v>243</v>
      </c>
      <c r="AU511" s="275" t="s">
        <v>86</v>
      </c>
      <c r="AV511" s="15" t="s">
        <v>84</v>
      </c>
      <c r="AW511" s="15" t="s">
        <v>32</v>
      </c>
      <c r="AX511" s="15" t="s">
        <v>77</v>
      </c>
      <c r="AY511" s="275" t="s">
        <v>235</v>
      </c>
    </row>
    <row r="512" s="13" customFormat="1">
      <c r="A512" s="13"/>
      <c r="B512" s="243"/>
      <c r="C512" s="244"/>
      <c r="D512" s="245" t="s">
        <v>243</v>
      </c>
      <c r="E512" s="246" t="s">
        <v>1</v>
      </c>
      <c r="F512" s="247" t="s">
        <v>84</v>
      </c>
      <c r="G512" s="244"/>
      <c r="H512" s="248">
        <v>1</v>
      </c>
      <c r="I512" s="249"/>
      <c r="J512" s="244"/>
      <c r="K512" s="244"/>
      <c r="L512" s="250"/>
      <c r="M512" s="251"/>
      <c r="N512" s="252"/>
      <c r="O512" s="252"/>
      <c r="P512" s="252"/>
      <c r="Q512" s="252"/>
      <c r="R512" s="252"/>
      <c r="S512" s="252"/>
      <c r="T512" s="25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4" t="s">
        <v>243</v>
      </c>
      <c r="AU512" s="254" t="s">
        <v>86</v>
      </c>
      <c r="AV512" s="13" t="s">
        <v>86</v>
      </c>
      <c r="AW512" s="13" t="s">
        <v>32</v>
      </c>
      <c r="AX512" s="13" t="s">
        <v>77</v>
      </c>
      <c r="AY512" s="254" t="s">
        <v>235</v>
      </c>
    </row>
    <row r="513" s="15" customFormat="1">
      <c r="A513" s="15"/>
      <c r="B513" s="266"/>
      <c r="C513" s="267"/>
      <c r="D513" s="245" t="s">
        <v>243</v>
      </c>
      <c r="E513" s="268" t="s">
        <v>1</v>
      </c>
      <c r="F513" s="269" t="s">
        <v>651</v>
      </c>
      <c r="G513" s="267"/>
      <c r="H513" s="268" t="s">
        <v>1</v>
      </c>
      <c r="I513" s="270"/>
      <c r="J513" s="267"/>
      <c r="K513" s="267"/>
      <c r="L513" s="271"/>
      <c r="M513" s="272"/>
      <c r="N513" s="273"/>
      <c r="O513" s="273"/>
      <c r="P513" s="273"/>
      <c r="Q513" s="273"/>
      <c r="R513" s="273"/>
      <c r="S513" s="273"/>
      <c r="T513" s="274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75" t="s">
        <v>243</v>
      </c>
      <c r="AU513" s="275" t="s">
        <v>86</v>
      </c>
      <c r="AV513" s="15" t="s">
        <v>84</v>
      </c>
      <c r="AW513" s="15" t="s">
        <v>32</v>
      </c>
      <c r="AX513" s="15" t="s">
        <v>77</v>
      </c>
      <c r="AY513" s="275" t="s">
        <v>235</v>
      </c>
    </row>
    <row r="514" s="13" customFormat="1">
      <c r="A514" s="13"/>
      <c r="B514" s="243"/>
      <c r="C514" s="244"/>
      <c r="D514" s="245" t="s">
        <v>243</v>
      </c>
      <c r="E514" s="246" t="s">
        <v>1</v>
      </c>
      <c r="F514" s="247" t="s">
        <v>84</v>
      </c>
      <c r="G514" s="244"/>
      <c r="H514" s="248">
        <v>1</v>
      </c>
      <c r="I514" s="249"/>
      <c r="J514" s="244"/>
      <c r="K514" s="244"/>
      <c r="L514" s="250"/>
      <c r="M514" s="251"/>
      <c r="N514" s="252"/>
      <c r="O514" s="252"/>
      <c r="P514" s="252"/>
      <c r="Q514" s="252"/>
      <c r="R514" s="252"/>
      <c r="S514" s="252"/>
      <c r="T514" s="25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4" t="s">
        <v>243</v>
      </c>
      <c r="AU514" s="254" t="s">
        <v>86</v>
      </c>
      <c r="AV514" s="13" t="s">
        <v>86</v>
      </c>
      <c r="AW514" s="13" t="s">
        <v>32</v>
      </c>
      <c r="AX514" s="13" t="s">
        <v>77</v>
      </c>
      <c r="AY514" s="254" t="s">
        <v>235</v>
      </c>
    </row>
    <row r="515" s="15" customFormat="1">
      <c r="A515" s="15"/>
      <c r="B515" s="266"/>
      <c r="C515" s="267"/>
      <c r="D515" s="245" t="s">
        <v>243</v>
      </c>
      <c r="E515" s="268" t="s">
        <v>1</v>
      </c>
      <c r="F515" s="269" t="s">
        <v>652</v>
      </c>
      <c r="G515" s="267"/>
      <c r="H515" s="268" t="s">
        <v>1</v>
      </c>
      <c r="I515" s="270"/>
      <c r="J515" s="267"/>
      <c r="K515" s="267"/>
      <c r="L515" s="271"/>
      <c r="M515" s="272"/>
      <c r="N515" s="273"/>
      <c r="O515" s="273"/>
      <c r="P515" s="273"/>
      <c r="Q515" s="273"/>
      <c r="R515" s="273"/>
      <c r="S515" s="273"/>
      <c r="T515" s="274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75" t="s">
        <v>243</v>
      </c>
      <c r="AU515" s="275" t="s">
        <v>86</v>
      </c>
      <c r="AV515" s="15" t="s">
        <v>84</v>
      </c>
      <c r="AW515" s="15" t="s">
        <v>32</v>
      </c>
      <c r="AX515" s="15" t="s">
        <v>77</v>
      </c>
      <c r="AY515" s="275" t="s">
        <v>235</v>
      </c>
    </row>
    <row r="516" s="13" customFormat="1">
      <c r="A516" s="13"/>
      <c r="B516" s="243"/>
      <c r="C516" s="244"/>
      <c r="D516" s="245" t="s">
        <v>243</v>
      </c>
      <c r="E516" s="246" t="s">
        <v>1</v>
      </c>
      <c r="F516" s="247" t="s">
        <v>84</v>
      </c>
      <c r="G516" s="244"/>
      <c r="H516" s="248">
        <v>1</v>
      </c>
      <c r="I516" s="249"/>
      <c r="J516" s="244"/>
      <c r="K516" s="244"/>
      <c r="L516" s="250"/>
      <c r="M516" s="251"/>
      <c r="N516" s="252"/>
      <c r="O516" s="252"/>
      <c r="P516" s="252"/>
      <c r="Q516" s="252"/>
      <c r="R516" s="252"/>
      <c r="S516" s="252"/>
      <c r="T516" s="25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4" t="s">
        <v>243</v>
      </c>
      <c r="AU516" s="254" t="s">
        <v>86</v>
      </c>
      <c r="AV516" s="13" t="s">
        <v>86</v>
      </c>
      <c r="AW516" s="13" t="s">
        <v>32</v>
      </c>
      <c r="AX516" s="13" t="s">
        <v>77</v>
      </c>
      <c r="AY516" s="254" t="s">
        <v>235</v>
      </c>
    </row>
    <row r="517" s="15" customFormat="1">
      <c r="A517" s="15"/>
      <c r="B517" s="266"/>
      <c r="C517" s="267"/>
      <c r="D517" s="245" t="s">
        <v>243</v>
      </c>
      <c r="E517" s="268" t="s">
        <v>1</v>
      </c>
      <c r="F517" s="269" t="s">
        <v>653</v>
      </c>
      <c r="G517" s="267"/>
      <c r="H517" s="268" t="s">
        <v>1</v>
      </c>
      <c r="I517" s="270"/>
      <c r="J517" s="267"/>
      <c r="K517" s="267"/>
      <c r="L517" s="271"/>
      <c r="M517" s="272"/>
      <c r="N517" s="273"/>
      <c r="O517" s="273"/>
      <c r="P517" s="273"/>
      <c r="Q517" s="273"/>
      <c r="R517" s="273"/>
      <c r="S517" s="273"/>
      <c r="T517" s="274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75" t="s">
        <v>243</v>
      </c>
      <c r="AU517" s="275" t="s">
        <v>86</v>
      </c>
      <c r="AV517" s="15" t="s">
        <v>84</v>
      </c>
      <c r="AW517" s="15" t="s">
        <v>32</v>
      </c>
      <c r="AX517" s="15" t="s">
        <v>77</v>
      </c>
      <c r="AY517" s="275" t="s">
        <v>235</v>
      </c>
    </row>
    <row r="518" s="13" customFormat="1">
      <c r="A518" s="13"/>
      <c r="B518" s="243"/>
      <c r="C518" s="244"/>
      <c r="D518" s="245" t="s">
        <v>243</v>
      </c>
      <c r="E518" s="246" t="s">
        <v>1</v>
      </c>
      <c r="F518" s="247" t="s">
        <v>84</v>
      </c>
      <c r="G518" s="244"/>
      <c r="H518" s="248">
        <v>1</v>
      </c>
      <c r="I518" s="249"/>
      <c r="J518" s="244"/>
      <c r="K518" s="244"/>
      <c r="L518" s="250"/>
      <c r="M518" s="251"/>
      <c r="N518" s="252"/>
      <c r="O518" s="252"/>
      <c r="P518" s="252"/>
      <c r="Q518" s="252"/>
      <c r="R518" s="252"/>
      <c r="S518" s="252"/>
      <c r="T518" s="25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4" t="s">
        <v>243</v>
      </c>
      <c r="AU518" s="254" t="s">
        <v>86</v>
      </c>
      <c r="AV518" s="13" t="s">
        <v>86</v>
      </c>
      <c r="AW518" s="13" t="s">
        <v>32</v>
      </c>
      <c r="AX518" s="13" t="s">
        <v>77</v>
      </c>
      <c r="AY518" s="254" t="s">
        <v>235</v>
      </c>
    </row>
    <row r="519" s="15" customFormat="1">
      <c r="A519" s="15"/>
      <c r="B519" s="266"/>
      <c r="C519" s="267"/>
      <c r="D519" s="245" t="s">
        <v>243</v>
      </c>
      <c r="E519" s="268" t="s">
        <v>1</v>
      </c>
      <c r="F519" s="269" t="s">
        <v>654</v>
      </c>
      <c r="G519" s="267"/>
      <c r="H519" s="268" t="s">
        <v>1</v>
      </c>
      <c r="I519" s="270"/>
      <c r="J519" s="267"/>
      <c r="K519" s="267"/>
      <c r="L519" s="271"/>
      <c r="M519" s="272"/>
      <c r="N519" s="273"/>
      <c r="O519" s="273"/>
      <c r="P519" s="273"/>
      <c r="Q519" s="273"/>
      <c r="R519" s="273"/>
      <c r="S519" s="273"/>
      <c r="T519" s="274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T519" s="275" t="s">
        <v>243</v>
      </c>
      <c r="AU519" s="275" t="s">
        <v>86</v>
      </c>
      <c r="AV519" s="15" t="s">
        <v>84</v>
      </c>
      <c r="AW519" s="15" t="s">
        <v>32</v>
      </c>
      <c r="AX519" s="15" t="s">
        <v>77</v>
      </c>
      <c r="AY519" s="275" t="s">
        <v>235</v>
      </c>
    </row>
    <row r="520" s="13" customFormat="1">
      <c r="A520" s="13"/>
      <c r="B520" s="243"/>
      <c r="C520" s="244"/>
      <c r="D520" s="245" t="s">
        <v>243</v>
      </c>
      <c r="E520" s="246" t="s">
        <v>1</v>
      </c>
      <c r="F520" s="247" t="s">
        <v>84</v>
      </c>
      <c r="G520" s="244"/>
      <c r="H520" s="248">
        <v>1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243</v>
      </c>
      <c r="AU520" s="254" t="s">
        <v>86</v>
      </c>
      <c r="AV520" s="13" t="s">
        <v>86</v>
      </c>
      <c r="AW520" s="13" t="s">
        <v>32</v>
      </c>
      <c r="AX520" s="13" t="s">
        <v>77</v>
      </c>
      <c r="AY520" s="254" t="s">
        <v>235</v>
      </c>
    </row>
    <row r="521" s="15" customFormat="1">
      <c r="A521" s="15"/>
      <c r="B521" s="266"/>
      <c r="C521" s="267"/>
      <c r="D521" s="245" t="s">
        <v>243</v>
      </c>
      <c r="E521" s="268" t="s">
        <v>1</v>
      </c>
      <c r="F521" s="269" t="s">
        <v>655</v>
      </c>
      <c r="G521" s="267"/>
      <c r="H521" s="268" t="s">
        <v>1</v>
      </c>
      <c r="I521" s="270"/>
      <c r="J521" s="267"/>
      <c r="K521" s="267"/>
      <c r="L521" s="271"/>
      <c r="M521" s="272"/>
      <c r="N521" s="273"/>
      <c r="O521" s="273"/>
      <c r="P521" s="273"/>
      <c r="Q521" s="273"/>
      <c r="R521" s="273"/>
      <c r="S521" s="273"/>
      <c r="T521" s="274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75" t="s">
        <v>243</v>
      </c>
      <c r="AU521" s="275" t="s">
        <v>86</v>
      </c>
      <c r="AV521" s="15" t="s">
        <v>84</v>
      </c>
      <c r="AW521" s="15" t="s">
        <v>32</v>
      </c>
      <c r="AX521" s="15" t="s">
        <v>77</v>
      </c>
      <c r="AY521" s="275" t="s">
        <v>235</v>
      </c>
    </row>
    <row r="522" s="13" customFormat="1">
      <c r="A522" s="13"/>
      <c r="B522" s="243"/>
      <c r="C522" s="244"/>
      <c r="D522" s="245" t="s">
        <v>243</v>
      </c>
      <c r="E522" s="246" t="s">
        <v>1</v>
      </c>
      <c r="F522" s="247" t="s">
        <v>84</v>
      </c>
      <c r="G522" s="244"/>
      <c r="H522" s="248">
        <v>1</v>
      </c>
      <c r="I522" s="249"/>
      <c r="J522" s="244"/>
      <c r="K522" s="244"/>
      <c r="L522" s="250"/>
      <c r="M522" s="251"/>
      <c r="N522" s="252"/>
      <c r="O522" s="252"/>
      <c r="P522" s="252"/>
      <c r="Q522" s="252"/>
      <c r="R522" s="252"/>
      <c r="S522" s="252"/>
      <c r="T522" s="25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4" t="s">
        <v>243</v>
      </c>
      <c r="AU522" s="254" t="s">
        <v>86</v>
      </c>
      <c r="AV522" s="13" t="s">
        <v>86</v>
      </c>
      <c r="AW522" s="13" t="s">
        <v>32</v>
      </c>
      <c r="AX522" s="13" t="s">
        <v>77</v>
      </c>
      <c r="AY522" s="254" t="s">
        <v>235</v>
      </c>
    </row>
    <row r="523" s="15" customFormat="1">
      <c r="A523" s="15"/>
      <c r="B523" s="266"/>
      <c r="C523" s="267"/>
      <c r="D523" s="245" t="s">
        <v>243</v>
      </c>
      <c r="E523" s="268" t="s">
        <v>1</v>
      </c>
      <c r="F523" s="269" t="s">
        <v>656</v>
      </c>
      <c r="G523" s="267"/>
      <c r="H523" s="268" t="s">
        <v>1</v>
      </c>
      <c r="I523" s="270"/>
      <c r="J523" s="267"/>
      <c r="K523" s="267"/>
      <c r="L523" s="271"/>
      <c r="M523" s="272"/>
      <c r="N523" s="273"/>
      <c r="O523" s="273"/>
      <c r="P523" s="273"/>
      <c r="Q523" s="273"/>
      <c r="R523" s="273"/>
      <c r="S523" s="273"/>
      <c r="T523" s="274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75" t="s">
        <v>243</v>
      </c>
      <c r="AU523" s="275" t="s">
        <v>86</v>
      </c>
      <c r="AV523" s="15" t="s">
        <v>84</v>
      </c>
      <c r="AW523" s="15" t="s">
        <v>32</v>
      </c>
      <c r="AX523" s="15" t="s">
        <v>77</v>
      </c>
      <c r="AY523" s="275" t="s">
        <v>235</v>
      </c>
    </row>
    <row r="524" s="13" customFormat="1">
      <c r="A524" s="13"/>
      <c r="B524" s="243"/>
      <c r="C524" s="244"/>
      <c r="D524" s="245" t="s">
        <v>243</v>
      </c>
      <c r="E524" s="246" t="s">
        <v>1</v>
      </c>
      <c r="F524" s="247" t="s">
        <v>84</v>
      </c>
      <c r="G524" s="244"/>
      <c r="H524" s="248">
        <v>1</v>
      </c>
      <c r="I524" s="249"/>
      <c r="J524" s="244"/>
      <c r="K524" s="244"/>
      <c r="L524" s="250"/>
      <c r="M524" s="251"/>
      <c r="N524" s="252"/>
      <c r="O524" s="252"/>
      <c r="P524" s="252"/>
      <c r="Q524" s="252"/>
      <c r="R524" s="252"/>
      <c r="S524" s="252"/>
      <c r="T524" s="25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4" t="s">
        <v>243</v>
      </c>
      <c r="AU524" s="254" t="s">
        <v>86</v>
      </c>
      <c r="AV524" s="13" t="s">
        <v>86</v>
      </c>
      <c r="AW524" s="13" t="s">
        <v>32</v>
      </c>
      <c r="AX524" s="13" t="s">
        <v>77</v>
      </c>
      <c r="AY524" s="254" t="s">
        <v>235</v>
      </c>
    </row>
    <row r="525" s="14" customFormat="1">
      <c r="A525" s="14"/>
      <c r="B525" s="255"/>
      <c r="C525" s="256"/>
      <c r="D525" s="245" t="s">
        <v>243</v>
      </c>
      <c r="E525" s="257" t="s">
        <v>1</v>
      </c>
      <c r="F525" s="258" t="s">
        <v>245</v>
      </c>
      <c r="G525" s="256"/>
      <c r="H525" s="259">
        <v>10</v>
      </c>
      <c r="I525" s="260"/>
      <c r="J525" s="256"/>
      <c r="K525" s="256"/>
      <c r="L525" s="261"/>
      <c r="M525" s="262"/>
      <c r="N525" s="263"/>
      <c r="O525" s="263"/>
      <c r="P525" s="263"/>
      <c r="Q525" s="263"/>
      <c r="R525" s="263"/>
      <c r="S525" s="263"/>
      <c r="T525" s="26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65" t="s">
        <v>243</v>
      </c>
      <c r="AU525" s="265" t="s">
        <v>86</v>
      </c>
      <c r="AV525" s="14" t="s">
        <v>241</v>
      </c>
      <c r="AW525" s="14" t="s">
        <v>32</v>
      </c>
      <c r="AX525" s="14" t="s">
        <v>84</v>
      </c>
      <c r="AY525" s="265" t="s">
        <v>235</v>
      </c>
    </row>
    <row r="526" s="2" customFormat="1" ht="37.8" customHeight="1">
      <c r="A526" s="39"/>
      <c r="B526" s="40"/>
      <c r="C526" s="287" t="s">
        <v>657</v>
      </c>
      <c r="D526" s="287" t="s">
        <v>518</v>
      </c>
      <c r="E526" s="288" t="s">
        <v>658</v>
      </c>
      <c r="F526" s="289" t="s">
        <v>659</v>
      </c>
      <c r="G526" s="290" t="s">
        <v>240</v>
      </c>
      <c r="H526" s="291">
        <v>9</v>
      </c>
      <c r="I526" s="292"/>
      <c r="J526" s="293">
        <f>ROUND(I526*H526,2)</f>
        <v>0</v>
      </c>
      <c r="K526" s="294"/>
      <c r="L526" s="295"/>
      <c r="M526" s="296" t="s">
        <v>1</v>
      </c>
      <c r="N526" s="297" t="s">
        <v>42</v>
      </c>
      <c r="O526" s="92"/>
      <c r="P526" s="239">
        <f>O526*H526</f>
        <v>0</v>
      </c>
      <c r="Q526" s="239">
        <v>0.01553</v>
      </c>
      <c r="R526" s="239">
        <f>Q526*H526</f>
        <v>0.13977000000000001</v>
      </c>
      <c r="S526" s="239">
        <v>0</v>
      </c>
      <c r="T526" s="240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41" t="s">
        <v>281</v>
      </c>
      <c r="AT526" s="241" t="s">
        <v>518</v>
      </c>
      <c r="AU526" s="241" t="s">
        <v>86</v>
      </c>
      <c r="AY526" s="18" t="s">
        <v>235</v>
      </c>
      <c r="BE526" s="242">
        <f>IF(N526="základní",J526,0)</f>
        <v>0</v>
      </c>
      <c r="BF526" s="242">
        <f>IF(N526="snížená",J526,0)</f>
        <v>0</v>
      </c>
      <c r="BG526" s="242">
        <f>IF(N526="zákl. přenesená",J526,0)</f>
        <v>0</v>
      </c>
      <c r="BH526" s="242">
        <f>IF(N526="sníž. přenesená",J526,0)</f>
        <v>0</v>
      </c>
      <c r="BI526" s="242">
        <f>IF(N526="nulová",J526,0)</f>
        <v>0</v>
      </c>
      <c r="BJ526" s="18" t="s">
        <v>84</v>
      </c>
      <c r="BK526" s="242">
        <f>ROUND(I526*H526,2)</f>
        <v>0</v>
      </c>
      <c r="BL526" s="18" t="s">
        <v>241</v>
      </c>
      <c r="BM526" s="241" t="s">
        <v>660</v>
      </c>
    </row>
    <row r="527" s="2" customFormat="1">
      <c r="A527" s="39"/>
      <c r="B527" s="40"/>
      <c r="C527" s="41"/>
      <c r="D527" s="245" t="s">
        <v>621</v>
      </c>
      <c r="E527" s="41"/>
      <c r="F527" s="298" t="s">
        <v>661</v>
      </c>
      <c r="G527" s="41"/>
      <c r="H527" s="41"/>
      <c r="I527" s="299"/>
      <c r="J527" s="41"/>
      <c r="K527" s="41"/>
      <c r="L527" s="45"/>
      <c r="M527" s="300"/>
      <c r="N527" s="301"/>
      <c r="O527" s="92"/>
      <c r="P527" s="92"/>
      <c r="Q527" s="92"/>
      <c r="R527" s="92"/>
      <c r="S527" s="92"/>
      <c r="T527" s="93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T527" s="18" t="s">
        <v>621</v>
      </c>
      <c r="AU527" s="18" t="s">
        <v>86</v>
      </c>
    </row>
    <row r="528" s="2" customFormat="1" ht="37.8" customHeight="1">
      <c r="A528" s="39"/>
      <c r="B528" s="40"/>
      <c r="C528" s="287" t="s">
        <v>662</v>
      </c>
      <c r="D528" s="287" t="s">
        <v>518</v>
      </c>
      <c r="E528" s="288" t="s">
        <v>663</v>
      </c>
      <c r="F528" s="289" t="s">
        <v>664</v>
      </c>
      <c r="G528" s="290" t="s">
        <v>240</v>
      </c>
      <c r="H528" s="291">
        <v>1</v>
      </c>
      <c r="I528" s="292"/>
      <c r="J528" s="293">
        <f>ROUND(I528*H528,2)</f>
        <v>0</v>
      </c>
      <c r="K528" s="294"/>
      <c r="L528" s="295"/>
      <c r="M528" s="296" t="s">
        <v>1</v>
      </c>
      <c r="N528" s="297" t="s">
        <v>42</v>
      </c>
      <c r="O528" s="92"/>
      <c r="P528" s="239">
        <f>O528*H528</f>
        <v>0</v>
      </c>
      <c r="Q528" s="239">
        <v>0.016240000000000001</v>
      </c>
      <c r="R528" s="239">
        <f>Q528*H528</f>
        <v>0.016240000000000001</v>
      </c>
      <c r="S528" s="239">
        <v>0</v>
      </c>
      <c r="T528" s="240">
        <f>S528*H528</f>
        <v>0</v>
      </c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R528" s="241" t="s">
        <v>281</v>
      </c>
      <c r="AT528" s="241" t="s">
        <v>518</v>
      </c>
      <c r="AU528" s="241" t="s">
        <v>86</v>
      </c>
      <c r="AY528" s="18" t="s">
        <v>235</v>
      </c>
      <c r="BE528" s="242">
        <f>IF(N528="základní",J528,0)</f>
        <v>0</v>
      </c>
      <c r="BF528" s="242">
        <f>IF(N528="snížená",J528,0)</f>
        <v>0</v>
      </c>
      <c r="BG528" s="242">
        <f>IF(N528="zákl. přenesená",J528,0)</f>
        <v>0</v>
      </c>
      <c r="BH528" s="242">
        <f>IF(N528="sníž. přenesená",J528,0)</f>
        <v>0</v>
      </c>
      <c r="BI528" s="242">
        <f>IF(N528="nulová",J528,0)</f>
        <v>0</v>
      </c>
      <c r="BJ528" s="18" t="s">
        <v>84</v>
      </c>
      <c r="BK528" s="242">
        <f>ROUND(I528*H528,2)</f>
        <v>0</v>
      </c>
      <c r="BL528" s="18" t="s">
        <v>241</v>
      </c>
      <c r="BM528" s="241" t="s">
        <v>665</v>
      </c>
    </row>
    <row r="529" s="2" customFormat="1">
      <c r="A529" s="39"/>
      <c r="B529" s="40"/>
      <c r="C529" s="41"/>
      <c r="D529" s="245" t="s">
        <v>621</v>
      </c>
      <c r="E529" s="41"/>
      <c r="F529" s="298" t="s">
        <v>661</v>
      </c>
      <c r="G529" s="41"/>
      <c r="H529" s="41"/>
      <c r="I529" s="299"/>
      <c r="J529" s="41"/>
      <c r="K529" s="41"/>
      <c r="L529" s="45"/>
      <c r="M529" s="300"/>
      <c r="N529" s="301"/>
      <c r="O529" s="92"/>
      <c r="P529" s="92"/>
      <c r="Q529" s="92"/>
      <c r="R529" s="92"/>
      <c r="S529" s="92"/>
      <c r="T529" s="93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T529" s="18" t="s">
        <v>621</v>
      </c>
      <c r="AU529" s="18" t="s">
        <v>86</v>
      </c>
    </row>
    <row r="530" s="12" customFormat="1" ht="22.8" customHeight="1">
      <c r="A530" s="12"/>
      <c r="B530" s="213"/>
      <c r="C530" s="214"/>
      <c r="D530" s="215" t="s">
        <v>76</v>
      </c>
      <c r="E530" s="227" t="s">
        <v>286</v>
      </c>
      <c r="F530" s="227" t="s">
        <v>666</v>
      </c>
      <c r="G530" s="214"/>
      <c r="H530" s="214"/>
      <c r="I530" s="217"/>
      <c r="J530" s="228">
        <f>BK530</f>
        <v>0</v>
      </c>
      <c r="K530" s="214"/>
      <c r="L530" s="219"/>
      <c r="M530" s="220"/>
      <c r="N530" s="221"/>
      <c r="O530" s="221"/>
      <c r="P530" s="222">
        <f>SUM(P531:P635)</f>
        <v>0</v>
      </c>
      <c r="Q530" s="221"/>
      <c r="R530" s="222">
        <f>SUM(R531:R635)</f>
        <v>7.1924799999999989</v>
      </c>
      <c r="S530" s="221"/>
      <c r="T530" s="223">
        <f>SUM(T531:T635)</f>
        <v>20.520668749999999</v>
      </c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R530" s="224" t="s">
        <v>84</v>
      </c>
      <c r="AT530" s="225" t="s">
        <v>76</v>
      </c>
      <c r="AU530" s="225" t="s">
        <v>84</v>
      </c>
      <c r="AY530" s="224" t="s">
        <v>235</v>
      </c>
      <c r="BK530" s="226">
        <f>SUM(BK531:BK635)</f>
        <v>0</v>
      </c>
    </row>
    <row r="531" s="2" customFormat="1" ht="24.15" customHeight="1">
      <c r="A531" s="39"/>
      <c r="B531" s="40"/>
      <c r="C531" s="229" t="s">
        <v>667</v>
      </c>
      <c r="D531" s="229" t="s">
        <v>237</v>
      </c>
      <c r="E531" s="230" t="s">
        <v>668</v>
      </c>
      <c r="F531" s="231" t="s">
        <v>669</v>
      </c>
      <c r="G531" s="232" t="s">
        <v>174</v>
      </c>
      <c r="H531" s="233">
        <v>20</v>
      </c>
      <c r="I531" s="234"/>
      <c r="J531" s="235">
        <f>ROUND(I531*H531,2)</f>
        <v>0</v>
      </c>
      <c r="K531" s="236"/>
      <c r="L531" s="45"/>
      <c r="M531" s="237" t="s">
        <v>1</v>
      </c>
      <c r="N531" s="238" t="s">
        <v>42</v>
      </c>
      <c r="O531" s="92"/>
      <c r="P531" s="239">
        <f>O531*H531</f>
        <v>0</v>
      </c>
      <c r="Q531" s="239">
        <v>0.001</v>
      </c>
      <c r="R531" s="239">
        <f>Q531*H531</f>
        <v>0.02</v>
      </c>
      <c r="S531" s="239">
        <v>0</v>
      </c>
      <c r="T531" s="240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41" t="s">
        <v>241</v>
      </c>
      <c r="AT531" s="241" t="s">
        <v>237</v>
      </c>
      <c r="AU531" s="241" t="s">
        <v>86</v>
      </c>
      <c r="AY531" s="18" t="s">
        <v>235</v>
      </c>
      <c r="BE531" s="242">
        <f>IF(N531="základní",J531,0)</f>
        <v>0</v>
      </c>
      <c r="BF531" s="242">
        <f>IF(N531="snížená",J531,0)</f>
        <v>0</v>
      </c>
      <c r="BG531" s="242">
        <f>IF(N531="zákl. přenesená",J531,0)</f>
        <v>0</v>
      </c>
      <c r="BH531" s="242">
        <f>IF(N531="sníž. přenesená",J531,0)</f>
        <v>0</v>
      </c>
      <c r="BI531" s="242">
        <f>IF(N531="nulová",J531,0)</f>
        <v>0</v>
      </c>
      <c r="BJ531" s="18" t="s">
        <v>84</v>
      </c>
      <c r="BK531" s="242">
        <f>ROUND(I531*H531,2)</f>
        <v>0</v>
      </c>
      <c r="BL531" s="18" t="s">
        <v>241</v>
      </c>
      <c r="BM531" s="241" t="s">
        <v>670</v>
      </c>
    </row>
    <row r="532" s="2" customFormat="1">
      <c r="A532" s="39"/>
      <c r="B532" s="40"/>
      <c r="C532" s="41"/>
      <c r="D532" s="245" t="s">
        <v>621</v>
      </c>
      <c r="E532" s="41"/>
      <c r="F532" s="298" t="s">
        <v>671</v>
      </c>
      <c r="G532" s="41"/>
      <c r="H532" s="41"/>
      <c r="I532" s="299"/>
      <c r="J532" s="41"/>
      <c r="K532" s="41"/>
      <c r="L532" s="45"/>
      <c r="M532" s="300"/>
      <c r="N532" s="301"/>
      <c r="O532" s="92"/>
      <c r="P532" s="92"/>
      <c r="Q532" s="92"/>
      <c r="R532" s="92"/>
      <c r="S532" s="92"/>
      <c r="T532" s="93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T532" s="18" t="s">
        <v>621</v>
      </c>
      <c r="AU532" s="18" t="s">
        <v>86</v>
      </c>
    </row>
    <row r="533" s="13" customFormat="1">
      <c r="A533" s="13"/>
      <c r="B533" s="243"/>
      <c r="C533" s="244"/>
      <c r="D533" s="245" t="s">
        <v>243</v>
      </c>
      <c r="E533" s="246" t="s">
        <v>1</v>
      </c>
      <c r="F533" s="247" t="s">
        <v>672</v>
      </c>
      <c r="G533" s="244"/>
      <c r="H533" s="248">
        <v>20</v>
      </c>
      <c r="I533" s="249"/>
      <c r="J533" s="244"/>
      <c r="K533" s="244"/>
      <c r="L533" s="250"/>
      <c r="M533" s="251"/>
      <c r="N533" s="252"/>
      <c r="O533" s="252"/>
      <c r="P533" s="252"/>
      <c r="Q533" s="252"/>
      <c r="R533" s="252"/>
      <c r="S533" s="252"/>
      <c r="T533" s="25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4" t="s">
        <v>243</v>
      </c>
      <c r="AU533" s="254" t="s">
        <v>86</v>
      </c>
      <c r="AV533" s="13" t="s">
        <v>86</v>
      </c>
      <c r="AW533" s="13" t="s">
        <v>32</v>
      </c>
      <c r="AX533" s="13" t="s">
        <v>77</v>
      </c>
      <c r="AY533" s="254" t="s">
        <v>235</v>
      </c>
    </row>
    <row r="534" s="14" customFormat="1">
      <c r="A534" s="14"/>
      <c r="B534" s="255"/>
      <c r="C534" s="256"/>
      <c r="D534" s="245" t="s">
        <v>243</v>
      </c>
      <c r="E534" s="257" t="s">
        <v>1</v>
      </c>
      <c r="F534" s="258" t="s">
        <v>245</v>
      </c>
      <c r="G534" s="256"/>
      <c r="H534" s="259">
        <v>20</v>
      </c>
      <c r="I534" s="260"/>
      <c r="J534" s="256"/>
      <c r="K534" s="256"/>
      <c r="L534" s="261"/>
      <c r="M534" s="262"/>
      <c r="N534" s="263"/>
      <c r="O534" s="263"/>
      <c r="P534" s="263"/>
      <c r="Q534" s="263"/>
      <c r="R534" s="263"/>
      <c r="S534" s="263"/>
      <c r="T534" s="26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65" t="s">
        <v>243</v>
      </c>
      <c r="AU534" s="265" t="s">
        <v>86</v>
      </c>
      <c r="AV534" s="14" t="s">
        <v>241</v>
      </c>
      <c r="AW534" s="14" t="s">
        <v>32</v>
      </c>
      <c r="AX534" s="14" t="s">
        <v>84</v>
      </c>
      <c r="AY534" s="265" t="s">
        <v>235</v>
      </c>
    </row>
    <row r="535" s="2" customFormat="1" ht="24.15" customHeight="1">
      <c r="A535" s="39"/>
      <c r="B535" s="40"/>
      <c r="C535" s="229" t="s">
        <v>673</v>
      </c>
      <c r="D535" s="229" t="s">
        <v>237</v>
      </c>
      <c r="E535" s="230" t="s">
        <v>674</v>
      </c>
      <c r="F535" s="231" t="s">
        <v>675</v>
      </c>
      <c r="G535" s="232" t="s">
        <v>676</v>
      </c>
      <c r="H535" s="233">
        <v>29</v>
      </c>
      <c r="I535" s="234"/>
      <c r="J535" s="235">
        <f>ROUND(I535*H535,2)</f>
        <v>0</v>
      </c>
      <c r="K535" s="236"/>
      <c r="L535" s="45"/>
      <c r="M535" s="237" t="s">
        <v>1</v>
      </c>
      <c r="N535" s="238" t="s">
        <v>42</v>
      </c>
      <c r="O535" s="92"/>
      <c r="P535" s="239">
        <f>O535*H535</f>
        <v>0</v>
      </c>
      <c r="Q535" s="239">
        <v>0.001</v>
      </c>
      <c r="R535" s="239">
        <f>Q535*H535</f>
        <v>0.029000000000000001</v>
      </c>
      <c r="S535" s="239">
        <v>0</v>
      </c>
      <c r="T535" s="240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41" t="s">
        <v>241</v>
      </c>
      <c r="AT535" s="241" t="s">
        <v>237</v>
      </c>
      <c r="AU535" s="241" t="s">
        <v>86</v>
      </c>
      <c r="AY535" s="18" t="s">
        <v>235</v>
      </c>
      <c r="BE535" s="242">
        <f>IF(N535="základní",J535,0)</f>
        <v>0</v>
      </c>
      <c r="BF535" s="242">
        <f>IF(N535="snížená",J535,0)</f>
        <v>0</v>
      </c>
      <c r="BG535" s="242">
        <f>IF(N535="zákl. přenesená",J535,0)</f>
        <v>0</v>
      </c>
      <c r="BH535" s="242">
        <f>IF(N535="sníž. přenesená",J535,0)</f>
        <v>0</v>
      </c>
      <c r="BI535" s="242">
        <f>IF(N535="nulová",J535,0)</f>
        <v>0</v>
      </c>
      <c r="BJ535" s="18" t="s">
        <v>84</v>
      </c>
      <c r="BK535" s="242">
        <f>ROUND(I535*H535,2)</f>
        <v>0</v>
      </c>
      <c r="BL535" s="18" t="s">
        <v>241</v>
      </c>
      <c r="BM535" s="241" t="s">
        <v>677</v>
      </c>
    </row>
    <row r="536" s="2" customFormat="1">
      <c r="A536" s="39"/>
      <c r="B536" s="40"/>
      <c r="C536" s="41"/>
      <c r="D536" s="245" t="s">
        <v>621</v>
      </c>
      <c r="E536" s="41"/>
      <c r="F536" s="298" t="s">
        <v>671</v>
      </c>
      <c r="G536" s="41"/>
      <c r="H536" s="41"/>
      <c r="I536" s="299"/>
      <c r="J536" s="41"/>
      <c r="K536" s="41"/>
      <c r="L536" s="45"/>
      <c r="M536" s="300"/>
      <c r="N536" s="301"/>
      <c r="O536" s="92"/>
      <c r="P536" s="92"/>
      <c r="Q536" s="92"/>
      <c r="R536" s="92"/>
      <c r="S536" s="92"/>
      <c r="T536" s="93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T536" s="18" t="s">
        <v>621</v>
      </c>
      <c r="AU536" s="18" t="s">
        <v>86</v>
      </c>
    </row>
    <row r="537" s="13" customFormat="1">
      <c r="A537" s="13"/>
      <c r="B537" s="243"/>
      <c r="C537" s="244"/>
      <c r="D537" s="245" t="s">
        <v>243</v>
      </c>
      <c r="E537" s="246" t="s">
        <v>1</v>
      </c>
      <c r="F537" s="247" t="s">
        <v>678</v>
      </c>
      <c r="G537" s="244"/>
      <c r="H537" s="248">
        <v>9</v>
      </c>
      <c r="I537" s="249"/>
      <c r="J537" s="244"/>
      <c r="K537" s="244"/>
      <c r="L537" s="250"/>
      <c r="M537" s="251"/>
      <c r="N537" s="252"/>
      <c r="O537" s="252"/>
      <c r="P537" s="252"/>
      <c r="Q537" s="252"/>
      <c r="R537" s="252"/>
      <c r="S537" s="252"/>
      <c r="T537" s="25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4" t="s">
        <v>243</v>
      </c>
      <c r="AU537" s="254" t="s">
        <v>86</v>
      </c>
      <c r="AV537" s="13" t="s">
        <v>86</v>
      </c>
      <c r="AW537" s="13" t="s">
        <v>32</v>
      </c>
      <c r="AX537" s="13" t="s">
        <v>77</v>
      </c>
      <c r="AY537" s="254" t="s">
        <v>235</v>
      </c>
    </row>
    <row r="538" s="13" customFormat="1">
      <c r="A538" s="13"/>
      <c r="B538" s="243"/>
      <c r="C538" s="244"/>
      <c r="D538" s="245" t="s">
        <v>243</v>
      </c>
      <c r="E538" s="246" t="s">
        <v>1</v>
      </c>
      <c r="F538" s="247" t="s">
        <v>679</v>
      </c>
      <c r="G538" s="244"/>
      <c r="H538" s="248">
        <v>6</v>
      </c>
      <c r="I538" s="249"/>
      <c r="J538" s="244"/>
      <c r="K538" s="244"/>
      <c r="L538" s="250"/>
      <c r="M538" s="251"/>
      <c r="N538" s="252"/>
      <c r="O538" s="252"/>
      <c r="P538" s="252"/>
      <c r="Q538" s="252"/>
      <c r="R538" s="252"/>
      <c r="S538" s="252"/>
      <c r="T538" s="25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4" t="s">
        <v>243</v>
      </c>
      <c r="AU538" s="254" t="s">
        <v>86</v>
      </c>
      <c r="AV538" s="13" t="s">
        <v>86</v>
      </c>
      <c r="AW538" s="13" t="s">
        <v>32</v>
      </c>
      <c r="AX538" s="13" t="s">
        <v>77</v>
      </c>
      <c r="AY538" s="254" t="s">
        <v>235</v>
      </c>
    </row>
    <row r="539" s="13" customFormat="1">
      <c r="A539" s="13"/>
      <c r="B539" s="243"/>
      <c r="C539" s="244"/>
      <c r="D539" s="245" t="s">
        <v>243</v>
      </c>
      <c r="E539" s="246" t="s">
        <v>1</v>
      </c>
      <c r="F539" s="247" t="s">
        <v>680</v>
      </c>
      <c r="G539" s="244"/>
      <c r="H539" s="248">
        <v>6</v>
      </c>
      <c r="I539" s="249"/>
      <c r="J539" s="244"/>
      <c r="K539" s="244"/>
      <c r="L539" s="250"/>
      <c r="M539" s="251"/>
      <c r="N539" s="252"/>
      <c r="O539" s="252"/>
      <c r="P539" s="252"/>
      <c r="Q539" s="252"/>
      <c r="R539" s="252"/>
      <c r="S539" s="252"/>
      <c r="T539" s="25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4" t="s">
        <v>243</v>
      </c>
      <c r="AU539" s="254" t="s">
        <v>86</v>
      </c>
      <c r="AV539" s="13" t="s">
        <v>86</v>
      </c>
      <c r="AW539" s="13" t="s">
        <v>32</v>
      </c>
      <c r="AX539" s="13" t="s">
        <v>77</v>
      </c>
      <c r="AY539" s="254" t="s">
        <v>235</v>
      </c>
    </row>
    <row r="540" s="13" customFormat="1">
      <c r="A540" s="13"/>
      <c r="B540" s="243"/>
      <c r="C540" s="244"/>
      <c r="D540" s="245" t="s">
        <v>243</v>
      </c>
      <c r="E540" s="246" t="s">
        <v>1</v>
      </c>
      <c r="F540" s="247" t="s">
        <v>681</v>
      </c>
      <c r="G540" s="244"/>
      <c r="H540" s="248">
        <v>8</v>
      </c>
      <c r="I540" s="249"/>
      <c r="J540" s="244"/>
      <c r="K540" s="244"/>
      <c r="L540" s="250"/>
      <c r="M540" s="251"/>
      <c r="N540" s="252"/>
      <c r="O540" s="252"/>
      <c r="P540" s="252"/>
      <c r="Q540" s="252"/>
      <c r="R540" s="252"/>
      <c r="S540" s="252"/>
      <c r="T540" s="25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4" t="s">
        <v>243</v>
      </c>
      <c r="AU540" s="254" t="s">
        <v>86</v>
      </c>
      <c r="AV540" s="13" t="s">
        <v>86</v>
      </c>
      <c r="AW540" s="13" t="s">
        <v>32</v>
      </c>
      <c r="AX540" s="13" t="s">
        <v>77</v>
      </c>
      <c r="AY540" s="254" t="s">
        <v>235</v>
      </c>
    </row>
    <row r="541" s="14" customFormat="1">
      <c r="A541" s="14"/>
      <c r="B541" s="255"/>
      <c r="C541" s="256"/>
      <c r="D541" s="245" t="s">
        <v>243</v>
      </c>
      <c r="E541" s="257" t="s">
        <v>1</v>
      </c>
      <c r="F541" s="258" t="s">
        <v>245</v>
      </c>
      <c r="G541" s="256"/>
      <c r="H541" s="259">
        <v>29</v>
      </c>
      <c r="I541" s="260"/>
      <c r="J541" s="256"/>
      <c r="K541" s="256"/>
      <c r="L541" s="261"/>
      <c r="M541" s="262"/>
      <c r="N541" s="263"/>
      <c r="O541" s="263"/>
      <c r="P541" s="263"/>
      <c r="Q541" s="263"/>
      <c r="R541" s="263"/>
      <c r="S541" s="263"/>
      <c r="T541" s="26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65" t="s">
        <v>243</v>
      </c>
      <c r="AU541" s="265" t="s">
        <v>86</v>
      </c>
      <c r="AV541" s="14" t="s">
        <v>241</v>
      </c>
      <c r="AW541" s="14" t="s">
        <v>32</v>
      </c>
      <c r="AX541" s="14" t="s">
        <v>84</v>
      </c>
      <c r="AY541" s="265" t="s">
        <v>235</v>
      </c>
    </row>
    <row r="542" s="2" customFormat="1" ht="16.5" customHeight="1">
      <c r="A542" s="39"/>
      <c r="B542" s="40"/>
      <c r="C542" s="229" t="s">
        <v>682</v>
      </c>
      <c r="D542" s="229" t="s">
        <v>237</v>
      </c>
      <c r="E542" s="230" t="s">
        <v>683</v>
      </c>
      <c r="F542" s="231" t="s">
        <v>684</v>
      </c>
      <c r="G542" s="232" t="s">
        <v>676</v>
      </c>
      <c r="H542" s="233">
        <v>30</v>
      </c>
      <c r="I542" s="234"/>
      <c r="J542" s="235">
        <f>ROUND(I542*H542,2)</f>
        <v>0</v>
      </c>
      <c r="K542" s="236"/>
      <c r="L542" s="45"/>
      <c r="M542" s="237" t="s">
        <v>1</v>
      </c>
      <c r="N542" s="238" t="s">
        <v>42</v>
      </c>
      <c r="O542" s="92"/>
      <c r="P542" s="239">
        <f>O542*H542</f>
        <v>0</v>
      </c>
      <c r="Q542" s="239">
        <v>0.001</v>
      </c>
      <c r="R542" s="239">
        <f>Q542*H542</f>
        <v>0.029999999999999999</v>
      </c>
      <c r="S542" s="239">
        <v>0</v>
      </c>
      <c r="T542" s="240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241" t="s">
        <v>241</v>
      </c>
      <c r="AT542" s="241" t="s">
        <v>237</v>
      </c>
      <c r="AU542" s="241" t="s">
        <v>86</v>
      </c>
      <c r="AY542" s="18" t="s">
        <v>235</v>
      </c>
      <c r="BE542" s="242">
        <f>IF(N542="základní",J542,0)</f>
        <v>0</v>
      </c>
      <c r="BF542" s="242">
        <f>IF(N542="snížená",J542,0)</f>
        <v>0</v>
      </c>
      <c r="BG542" s="242">
        <f>IF(N542="zákl. přenesená",J542,0)</f>
        <v>0</v>
      </c>
      <c r="BH542" s="242">
        <f>IF(N542="sníž. přenesená",J542,0)</f>
        <v>0</v>
      </c>
      <c r="BI542" s="242">
        <f>IF(N542="nulová",J542,0)</f>
        <v>0</v>
      </c>
      <c r="BJ542" s="18" t="s">
        <v>84</v>
      </c>
      <c r="BK542" s="242">
        <f>ROUND(I542*H542,2)</f>
        <v>0</v>
      </c>
      <c r="BL542" s="18" t="s">
        <v>241</v>
      </c>
      <c r="BM542" s="241" t="s">
        <v>685</v>
      </c>
    </row>
    <row r="543" s="2" customFormat="1">
      <c r="A543" s="39"/>
      <c r="B543" s="40"/>
      <c r="C543" s="41"/>
      <c r="D543" s="245" t="s">
        <v>621</v>
      </c>
      <c r="E543" s="41"/>
      <c r="F543" s="298" t="s">
        <v>686</v>
      </c>
      <c r="G543" s="41"/>
      <c r="H543" s="41"/>
      <c r="I543" s="299"/>
      <c r="J543" s="41"/>
      <c r="K543" s="41"/>
      <c r="L543" s="45"/>
      <c r="M543" s="300"/>
      <c r="N543" s="301"/>
      <c r="O543" s="92"/>
      <c r="P543" s="92"/>
      <c r="Q543" s="92"/>
      <c r="R543" s="92"/>
      <c r="S543" s="92"/>
      <c r="T543" s="93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T543" s="18" t="s">
        <v>621</v>
      </c>
      <c r="AU543" s="18" t="s">
        <v>86</v>
      </c>
    </row>
    <row r="544" s="2" customFormat="1" ht="33" customHeight="1">
      <c r="A544" s="39"/>
      <c r="B544" s="40"/>
      <c r="C544" s="229" t="s">
        <v>687</v>
      </c>
      <c r="D544" s="229" t="s">
        <v>237</v>
      </c>
      <c r="E544" s="230" t="s">
        <v>688</v>
      </c>
      <c r="F544" s="231" t="s">
        <v>689</v>
      </c>
      <c r="G544" s="232" t="s">
        <v>166</v>
      </c>
      <c r="H544" s="233">
        <v>4754.2799999999997</v>
      </c>
      <c r="I544" s="234"/>
      <c r="J544" s="235">
        <f>ROUND(I544*H544,2)</f>
        <v>0</v>
      </c>
      <c r="K544" s="236"/>
      <c r="L544" s="45"/>
      <c r="M544" s="237" t="s">
        <v>1</v>
      </c>
      <c r="N544" s="238" t="s">
        <v>42</v>
      </c>
      <c r="O544" s="92"/>
      <c r="P544" s="239">
        <f>O544*H544</f>
        <v>0</v>
      </c>
      <c r="Q544" s="239">
        <v>0</v>
      </c>
      <c r="R544" s="239">
        <f>Q544*H544</f>
        <v>0</v>
      </c>
      <c r="S544" s="239">
        <v>0</v>
      </c>
      <c r="T544" s="240">
        <f>S544*H544</f>
        <v>0</v>
      </c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R544" s="241" t="s">
        <v>241</v>
      </c>
      <c r="AT544" s="241" t="s">
        <v>237</v>
      </c>
      <c r="AU544" s="241" t="s">
        <v>86</v>
      </c>
      <c r="AY544" s="18" t="s">
        <v>235</v>
      </c>
      <c r="BE544" s="242">
        <f>IF(N544="základní",J544,0)</f>
        <v>0</v>
      </c>
      <c r="BF544" s="242">
        <f>IF(N544="snížená",J544,0)</f>
        <v>0</v>
      </c>
      <c r="BG544" s="242">
        <f>IF(N544="zákl. přenesená",J544,0)</f>
        <v>0</v>
      </c>
      <c r="BH544" s="242">
        <f>IF(N544="sníž. přenesená",J544,0)</f>
        <v>0</v>
      </c>
      <c r="BI544" s="242">
        <f>IF(N544="nulová",J544,0)</f>
        <v>0</v>
      </c>
      <c r="BJ544" s="18" t="s">
        <v>84</v>
      </c>
      <c r="BK544" s="242">
        <f>ROUND(I544*H544,2)</f>
        <v>0</v>
      </c>
      <c r="BL544" s="18" t="s">
        <v>241</v>
      </c>
      <c r="BM544" s="241" t="s">
        <v>690</v>
      </c>
    </row>
    <row r="545" s="13" customFormat="1">
      <c r="A545" s="13"/>
      <c r="B545" s="243"/>
      <c r="C545" s="244"/>
      <c r="D545" s="245" t="s">
        <v>243</v>
      </c>
      <c r="E545" s="246" t="s">
        <v>1</v>
      </c>
      <c r="F545" s="247" t="s">
        <v>691</v>
      </c>
      <c r="G545" s="244"/>
      <c r="H545" s="248">
        <v>1435</v>
      </c>
      <c r="I545" s="249"/>
      <c r="J545" s="244"/>
      <c r="K545" s="244"/>
      <c r="L545" s="250"/>
      <c r="M545" s="251"/>
      <c r="N545" s="252"/>
      <c r="O545" s="252"/>
      <c r="P545" s="252"/>
      <c r="Q545" s="252"/>
      <c r="R545" s="252"/>
      <c r="S545" s="252"/>
      <c r="T545" s="25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4" t="s">
        <v>243</v>
      </c>
      <c r="AU545" s="254" t="s">
        <v>86</v>
      </c>
      <c r="AV545" s="13" t="s">
        <v>86</v>
      </c>
      <c r="AW545" s="13" t="s">
        <v>32</v>
      </c>
      <c r="AX545" s="13" t="s">
        <v>77</v>
      </c>
      <c r="AY545" s="254" t="s">
        <v>235</v>
      </c>
    </row>
    <row r="546" s="13" customFormat="1">
      <c r="A546" s="13"/>
      <c r="B546" s="243"/>
      <c r="C546" s="244"/>
      <c r="D546" s="245" t="s">
        <v>243</v>
      </c>
      <c r="E546" s="246" t="s">
        <v>1</v>
      </c>
      <c r="F546" s="247" t="s">
        <v>692</v>
      </c>
      <c r="G546" s="244"/>
      <c r="H546" s="248">
        <v>1381.1199999999999</v>
      </c>
      <c r="I546" s="249"/>
      <c r="J546" s="244"/>
      <c r="K546" s="244"/>
      <c r="L546" s="250"/>
      <c r="M546" s="251"/>
      <c r="N546" s="252"/>
      <c r="O546" s="252"/>
      <c r="P546" s="252"/>
      <c r="Q546" s="252"/>
      <c r="R546" s="252"/>
      <c r="S546" s="252"/>
      <c r="T546" s="25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4" t="s">
        <v>243</v>
      </c>
      <c r="AU546" s="254" t="s">
        <v>86</v>
      </c>
      <c r="AV546" s="13" t="s">
        <v>86</v>
      </c>
      <c r="AW546" s="13" t="s">
        <v>32</v>
      </c>
      <c r="AX546" s="13" t="s">
        <v>77</v>
      </c>
      <c r="AY546" s="254" t="s">
        <v>235</v>
      </c>
    </row>
    <row r="547" s="13" customFormat="1">
      <c r="A547" s="13"/>
      <c r="B547" s="243"/>
      <c r="C547" s="244"/>
      <c r="D547" s="245" t="s">
        <v>243</v>
      </c>
      <c r="E547" s="246" t="s">
        <v>1</v>
      </c>
      <c r="F547" s="247" t="s">
        <v>693</v>
      </c>
      <c r="G547" s="244"/>
      <c r="H547" s="248">
        <v>1335.3599999999999</v>
      </c>
      <c r="I547" s="249"/>
      <c r="J547" s="244"/>
      <c r="K547" s="244"/>
      <c r="L547" s="250"/>
      <c r="M547" s="251"/>
      <c r="N547" s="252"/>
      <c r="O547" s="252"/>
      <c r="P547" s="252"/>
      <c r="Q547" s="252"/>
      <c r="R547" s="252"/>
      <c r="S547" s="252"/>
      <c r="T547" s="25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4" t="s">
        <v>243</v>
      </c>
      <c r="AU547" s="254" t="s">
        <v>86</v>
      </c>
      <c r="AV547" s="13" t="s">
        <v>86</v>
      </c>
      <c r="AW547" s="13" t="s">
        <v>32</v>
      </c>
      <c r="AX547" s="13" t="s">
        <v>77</v>
      </c>
      <c r="AY547" s="254" t="s">
        <v>235</v>
      </c>
    </row>
    <row r="548" s="13" customFormat="1">
      <c r="A548" s="13"/>
      <c r="B548" s="243"/>
      <c r="C548" s="244"/>
      <c r="D548" s="245" t="s">
        <v>243</v>
      </c>
      <c r="E548" s="246" t="s">
        <v>1</v>
      </c>
      <c r="F548" s="247" t="s">
        <v>694</v>
      </c>
      <c r="G548" s="244"/>
      <c r="H548" s="248">
        <v>471.60000000000002</v>
      </c>
      <c r="I548" s="249"/>
      <c r="J548" s="244"/>
      <c r="K548" s="244"/>
      <c r="L548" s="250"/>
      <c r="M548" s="251"/>
      <c r="N548" s="252"/>
      <c r="O548" s="252"/>
      <c r="P548" s="252"/>
      <c r="Q548" s="252"/>
      <c r="R548" s="252"/>
      <c r="S548" s="252"/>
      <c r="T548" s="25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4" t="s">
        <v>243</v>
      </c>
      <c r="AU548" s="254" t="s">
        <v>86</v>
      </c>
      <c r="AV548" s="13" t="s">
        <v>86</v>
      </c>
      <c r="AW548" s="13" t="s">
        <v>32</v>
      </c>
      <c r="AX548" s="13" t="s">
        <v>77</v>
      </c>
      <c r="AY548" s="254" t="s">
        <v>235</v>
      </c>
    </row>
    <row r="549" s="13" customFormat="1">
      <c r="A549" s="13"/>
      <c r="B549" s="243"/>
      <c r="C549" s="244"/>
      <c r="D549" s="245" t="s">
        <v>243</v>
      </c>
      <c r="E549" s="246" t="s">
        <v>1</v>
      </c>
      <c r="F549" s="247" t="s">
        <v>695</v>
      </c>
      <c r="G549" s="244"/>
      <c r="H549" s="248">
        <v>131.19999999999999</v>
      </c>
      <c r="I549" s="249"/>
      <c r="J549" s="244"/>
      <c r="K549" s="244"/>
      <c r="L549" s="250"/>
      <c r="M549" s="251"/>
      <c r="N549" s="252"/>
      <c r="O549" s="252"/>
      <c r="P549" s="252"/>
      <c r="Q549" s="252"/>
      <c r="R549" s="252"/>
      <c r="S549" s="252"/>
      <c r="T549" s="25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4" t="s">
        <v>243</v>
      </c>
      <c r="AU549" s="254" t="s">
        <v>86</v>
      </c>
      <c r="AV549" s="13" t="s">
        <v>86</v>
      </c>
      <c r="AW549" s="13" t="s">
        <v>32</v>
      </c>
      <c r="AX549" s="13" t="s">
        <v>77</v>
      </c>
      <c r="AY549" s="254" t="s">
        <v>235</v>
      </c>
    </row>
    <row r="550" s="14" customFormat="1">
      <c r="A550" s="14"/>
      <c r="B550" s="255"/>
      <c r="C550" s="256"/>
      <c r="D550" s="245" t="s">
        <v>243</v>
      </c>
      <c r="E550" s="257" t="s">
        <v>165</v>
      </c>
      <c r="F550" s="258" t="s">
        <v>245</v>
      </c>
      <c r="G550" s="256"/>
      <c r="H550" s="259">
        <v>4754.2799999999997</v>
      </c>
      <c r="I550" s="260"/>
      <c r="J550" s="256"/>
      <c r="K550" s="256"/>
      <c r="L550" s="261"/>
      <c r="M550" s="262"/>
      <c r="N550" s="263"/>
      <c r="O550" s="263"/>
      <c r="P550" s="263"/>
      <c r="Q550" s="263"/>
      <c r="R550" s="263"/>
      <c r="S550" s="263"/>
      <c r="T550" s="26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65" t="s">
        <v>243</v>
      </c>
      <c r="AU550" s="265" t="s">
        <v>86</v>
      </c>
      <c r="AV550" s="14" t="s">
        <v>241</v>
      </c>
      <c r="AW550" s="14" t="s">
        <v>32</v>
      </c>
      <c r="AX550" s="14" t="s">
        <v>84</v>
      </c>
      <c r="AY550" s="265" t="s">
        <v>235</v>
      </c>
    </row>
    <row r="551" s="2" customFormat="1" ht="37.8" customHeight="1">
      <c r="A551" s="39"/>
      <c r="B551" s="40"/>
      <c r="C551" s="229" t="s">
        <v>696</v>
      </c>
      <c r="D551" s="229" t="s">
        <v>237</v>
      </c>
      <c r="E551" s="230" t="s">
        <v>697</v>
      </c>
      <c r="F551" s="231" t="s">
        <v>698</v>
      </c>
      <c r="G551" s="232" t="s">
        <v>166</v>
      </c>
      <c r="H551" s="233">
        <v>612.5</v>
      </c>
      <c r="I551" s="234"/>
      <c r="J551" s="235">
        <f>ROUND(I551*H551,2)</f>
        <v>0</v>
      </c>
      <c r="K551" s="236"/>
      <c r="L551" s="45"/>
      <c r="M551" s="237" t="s">
        <v>1</v>
      </c>
      <c r="N551" s="238" t="s">
        <v>42</v>
      </c>
      <c r="O551" s="92"/>
      <c r="P551" s="239">
        <f>O551*H551</f>
        <v>0</v>
      </c>
      <c r="Q551" s="239">
        <v>0</v>
      </c>
      <c r="R551" s="239">
        <f>Q551*H551</f>
        <v>0</v>
      </c>
      <c r="S551" s="239">
        <v>0</v>
      </c>
      <c r="T551" s="240">
        <f>S551*H551</f>
        <v>0</v>
      </c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R551" s="241" t="s">
        <v>241</v>
      </c>
      <c r="AT551" s="241" t="s">
        <v>237</v>
      </c>
      <c r="AU551" s="241" t="s">
        <v>86</v>
      </c>
      <c r="AY551" s="18" t="s">
        <v>235</v>
      </c>
      <c r="BE551" s="242">
        <f>IF(N551="základní",J551,0)</f>
        <v>0</v>
      </c>
      <c r="BF551" s="242">
        <f>IF(N551="snížená",J551,0)</f>
        <v>0</v>
      </c>
      <c r="BG551" s="242">
        <f>IF(N551="zákl. přenesená",J551,0)</f>
        <v>0</v>
      </c>
      <c r="BH551" s="242">
        <f>IF(N551="sníž. přenesená",J551,0)</f>
        <v>0</v>
      </c>
      <c r="BI551" s="242">
        <f>IF(N551="nulová",J551,0)</f>
        <v>0</v>
      </c>
      <c r="BJ551" s="18" t="s">
        <v>84</v>
      </c>
      <c r="BK551" s="242">
        <f>ROUND(I551*H551,2)</f>
        <v>0</v>
      </c>
      <c r="BL551" s="18" t="s">
        <v>241</v>
      </c>
      <c r="BM551" s="241" t="s">
        <v>699</v>
      </c>
    </row>
    <row r="552" s="13" customFormat="1">
      <c r="A552" s="13"/>
      <c r="B552" s="243"/>
      <c r="C552" s="244"/>
      <c r="D552" s="245" t="s">
        <v>243</v>
      </c>
      <c r="E552" s="246" t="s">
        <v>1</v>
      </c>
      <c r="F552" s="247" t="s">
        <v>700</v>
      </c>
      <c r="G552" s="244"/>
      <c r="H552" s="248">
        <v>612.5</v>
      </c>
      <c r="I552" s="249"/>
      <c r="J552" s="244"/>
      <c r="K552" s="244"/>
      <c r="L552" s="250"/>
      <c r="M552" s="251"/>
      <c r="N552" s="252"/>
      <c r="O552" s="252"/>
      <c r="P552" s="252"/>
      <c r="Q552" s="252"/>
      <c r="R552" s="252"/>
      <c r="S552" s="252"/>
      <c r="T552" s="25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4" t="s">
        <v>243</v>
      </c>
      <c r="AU552" s="254" t="s">
        <v>86</v>
      </c>
      <c r="AV552" s="13" t="s">
        <v>86</v>
      </c>
      <c r="AW552" s="13" t="s">
        <v>32</v>
      </c>
      <c r="AX552" s="13" t="s">
        <v>77</v>
      </c>
      <c r="AY552" s="254" t="s">
        <v>235</v>
      </c>
    </row>
    <row r="553" s="14" customFormat="1">
      <c r="A553" s="14"/>
      <c r="B553" s="255"/>
      <c r="C553" s="256"/>
      <c r="D553" s="245" t="s">
        <v>243</v>
      </c>
      <c r="E553" s="257" t="s">
        <v>169</v>
      </c>
      <c r="F553" s="258" t="s">
        <v>245</v>
      </c>
      <c r="G553" s="256"/>
      <c r="H553" s="259">
        <v>612.5</v>
      </c>
      <c r="I553" s="260"/>
      <c r="J553" s="256"/>
      <c r="K553" s="256"/>
      <c r="L553" s="261"/>
      <c r="M553" s="262"/>
      <c r="N553" s="263"/>
      <c r="O553" s="263"/>
      <c r="P553" s="263"/>
      <c r="Q553" s="263"/>
      <c r="R553" s="263"/>
      <c r="S553" s="263"/>
      <c r="T553" s="26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65" t="s">
        <v>243</v>
      </c>
      <c r="AU553" s="265" t="s">
        <v>86</v>
      </c>
      <c r="AV553" s="14" t="s">
        <v>241</v>
      </c>
      <c r="AW553" s="14" t="s">
        <v>32</v>
      </c>
      <c r="AX553" s="14" t="s">
        <v>84</v>
      </c>
      <c r="AY553" s="265" t="s">
        <v>235</v>
      </c>
    </row>
    <row r="554" s="2" customFormat="1" ht="37.8" customHeight="1">
      <c r="A554" s="39"/>
      <c r="B554" s="40"/>
      <c r="C554" s="229" t="s">
        <v>701</v>
      </c>
      <c r="D554" s="229" t="s">
        <v>237</v>
      </c>
      <c r="E554" s="230" t="s">
        <v>702</v>
      </c>
      <c r="F554" s="231" t="s">
        <v>703</v>
      </c>
      <c r="G554" s="232" t="s">
        <v>166</v>
      </c>
      <c r="H554" s="233">
        <v>4754.2799999999997</v>
      </c>
      <c r="I554" s="234"/>
      <c r="J554" s="235">
        <f>ROUND(I554*H554,2)</f>
        <v>0</v>
      </c>
      <c r="K554" s="236"/>
      <c r="L554" s="45"/>
      <c r="M554" s="237" t="s">
        <v>1</v>
      </c>
      <c r="N554" s="238" t="s">
        <v>42</v>
      </c>
      <c r="O554" s="92"/>
      <c r="P554" s="239">
        <f>O554*H554</f>
        <v>0</v>
      </c>
      <c r="Q554" s="239">
        <v>0</v>
      </c>
      <c r="R554" s="239">
        <f>Q554*H554</f>
        <v>0</v>
      </c>
      <c r="S554" s="239">
        <v>0</v>
      </c>
      <c r="T554" s="240">
        <f>S554*H554</f>
        <v>0</v>
      </c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R554" s="241" t="s">
        <v>241</v>
      </c>
      <c r="AT554" s="241" t="s">
        <v>237</v>
      </c>
      <c r="AU554" s="241" t="s">
        <v>86</v>
      </c>
      <c r="AY554" s="18" t="s">
        <v>235</v>
      </c>
      <c r="BE554" s="242">
        <f>IF(N554="základní",J554,0)</f>
        <v>0</v>
      </c>
      <c r="BF554" s="242">
        <f>IF(N554="snížená",J554,0)</f>
        <v>0</v>
      </c>
      <c r="BG554" s="242">
        <f>IF(N554="zákl. přenesená",J554,0)</f>
        <v>0</v>
      </c>
      <c r="BH554" s="242">
        <f>IF(N554="sníž. přenesená",J554,0)</f>
        <v>0</v>
      </c>
      <c r="BI554" s="242">
        <f>IF(N554="nulová",J554,0)</f>
        <v>0</v>
      </c>
      <c r="BJ554" s="18" t="s">
        <v>84</v>
      </c>
      <c r="BK554" s="242">
        <f>ROUND(I554*H554,2)</f>
        <v>0</v>
      </c>
      <c r="BL554" s="18" t="s">
        <v>241</v>
      </c>
      <c r="BM554" s="241" t="s">
        <v>704</v>
      </c>
    </row>
    <row r="555" s="13" customFormat="1">
      <c r="A555" s="13"/>
      <c r="B555" s="243"/>
      <c r="C555" s="244"/>
      <c r="D555" s="245" t="s">
        <v>243</v>
      </c>
      <c r="E555" s="246" t="s">
        <v>1</v>
      </c>
      <c r="F555" s="247" t="s">
        <v>165</v>
      </c>
      <c r="G555" s="244"/>
      <c r="H555" s="248">
        <v>4754.2799999999997</v>
      </c>
      <c r="I555" s="249"/>
      <c r="J555" s="244"/>
      <c r="K555" s="244"/>
      <c r="L555" s="250"/>
      <c r="M555" s="251"/>
      <c r="N555" s="252"/>
      <c r="O555" s="252"/>
      <c r="P555" s="252"/>
      <c r="Q555" s="252"/>
      <c r="R555" s="252"/>
      <c r="S555" s="252"/>
      <c r="T555" s="25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4" t="s">
        <v>243</v>
      </c>
      <c r="AU555" s="254" t="s">
        <v>86</v>
      </c>
      <c r="AV555" s="13" t="s">
        <v>86</v>
      </c>
      <c r="AW555" s="13" t="s">
        <v>32</v>
      </c>
      <c r="AX555" s="13" t="s">
        <v>84</v>
      </c>
      <c r="AY555" s="254" t="s">
        <v>235</v>
      </c>
    </row>
    <row r="556" s="2" customFormat="1" ht="44.25" customHeight="1">
      <c r="A556" s="39"/>
      <c r="B556" s="40"/>
      <c r="C556" s="229" t="s">
        <v>705</v>
      </c>
      <c r="D556" s="229" t="s">
        <v>237</v>
      </c>
      <c r="E556" s="230" t="s">
        <v>706</v>
      </c>
      <c r="F556" s="231" t="s">
        <v>707</v>
      </c>
      <c r="G556" s="232" t="s">
        <v>166</v>
      </c>
      <c r="H556" s="233">
        <v>612.5</v>
      </c>
      <c r="I556" s="234"/>
      <c r="J556" s="235">
        <f>ROUND(I556*H556,2)</f>
        <v>0</v>
      </c>
      <c r="K556" s="236"/>
      <c r="L556" s="45"/>
      <c r="M556" s="237" t="s">
        <v>1</v>
      </c>
      <c r="N556" s="238" t="s">
        <v>42</v>
      </c>
      <c r="O556" s="92"/>
      <c r="P556" s="239">
        <f>O556*H556</f>
        <v>0</v>
      </c>
      <c r="Q556" s="239">
        <v>0</v>
      </c>
      <c r="R556" s="239">
        <f>Q556*H556</f>
        <v>0</v>
      </c>
      <c r="S556" s="239">
        <v>0</v>
      </c>
      <c r="T556" s="240">
        <f>S556*H556</f>
        <v>0</v>
      </c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R556" s="241" t="s">
        <v>241</v>
      </c>
      <c r="AT556" s="241" t="s">
        <v>237</v>
      </c>
      <c r="AU556" s="241" t="s">
        <v>86</v>
      </c>
      <c r="AY556" s="18" t="s">
        <v>235</v>
      </c>
      <c r="BE556" s="242">
        <f>IF(N556="základní",J556,0)</f>
        <v>0</v>
      </c>
      <c r="BF556" s="242">
        <f>IF(N556="snížená",J556,0)</f>
        <v>0</v>
      </c>
      <c r="BG556" s="242">
        <f>IF(N556="zákl. přenesená",J556,0)</f>
        <v>0</v>
      </c>
      <c r="BH556" s="242">
        <f>IF(N556="sníž. přenesená",J556,0)</f>
        <v>0</v>
      </c>
      <c r="BI556" s="242">
        <f>IF(N556="nulová",J556,0)</f>
        <v>0</v>
      </c>
      <c r="BJ556" s="18" t="s">
        <v>84</v>
      </c>
      <c r="BK556" s="242">
        <f>ROUND(I556*H556,2)</f>
        <v>0</v>
      </c>
      <c r="BL556" s="18" t="s">
        <v>241</v>
      </c>
      <c r="BM556" s="241" t="s">
        <v>708</v>
      </c>
    </row>
    <row r="557" s="13" customFormat="1">
      <c r="A557" s="13"/>
      <c r="B557" s="243"/>
      <c r="C557" s="244"/>
      <c r="D557" s="245" t="s">
        <v>243</v>
      </c>
      <c r="E557" s="246" t="s">
        <v>1</v>
      </c>
      <c r="F557" s="247" t="s">
        <v>169</v>
      </c>
      <c r="G557" s="244"/>
      <c r="H557" s="248">
        <v>612.5</v>
      </c>
      <c r="I557" s="249"/>
      <c r="J557" s="244"/>
      <c r="K557" s="244"/>
      <c r="L557" s="250"/>
      <c r="M557" s="251"/>
      <c r="N557" s="252"/>
      <c r="O557" s="252"/>
      <c r="P557" s="252"/>
      <c r="Q557" s="252"/>
      <c r="R557" s="252"/>
      <c r="S557" s="252"/>
      <c r="T557" s="25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4" t="s">
        <v>243</v>
      </c>
      <c r="AU557" s="254" t="s">
        <v>86</v>
      </c>
      <c r="AV557" s="13" t="s">
        <v>86</v>
      </c>
      <c r="AW557" s="13" t="s">
        <v>32</v>
      </c>
      <c r="AX557" s="13" t="s">
        <v>84</v>
      </c>
      <c r="AY557" s="254" t="s">
        <v>235</v>
      </c>
    </row>
    <row r="558" s="2" customFormat="1" ht="33" customHeight="1">
      <c r="A558" s="39"/>
      <c r="B558" s="40"/>
      <c r="C558" s="229" t="s">
        <v>709</v>
      </c>
      <c r="D558" s="229" t="s">
        <v>237</v>
      </c>
      <c r="E558" s="230" t="s">
        <v>710</v>
      </c>
      <c r="F558" s="231" t="s">
        <v>711</v>
      </c>
      <c r="G558" s="232" t="s">
        <v>166</v>
      </c>
      <c r="H558" s="233">
        <v>4754.2799999999997</v>
      </c>
      <c r="I558" s="234"/>
      <c r="J558" s="235">
        <f>ROUND(I558*H558,2)</f>
        <v>0</v>
      </c>
      <c r="K558" s="236"/>
      <c r="L558" s="45"/>
      <c r="M558" s="237" t="s">
        <v>1</v>
      </c>
      <c r="N558" s="238" t="s">
        <v>42</v>
      </c>
      <c r="O558" s="92"/>
      <c r="P558" s="239">
        <f>O558*H558</f>
        <v>0</v>
      </c>
      <c r="Q558" s="239">
        <v>0</v>
      </c>
      <c r="R558" s="239">
        <f>Q558*H558</f>
        <v>0</v>
      </c>
      <c r="S558" s="239">
        <v>0</v>
      </c>
      <c r="T558" s="240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41" t="s">
        <v>241</v>
      </c>
      <c r="AT558" s="241" t="s">
        <v>237</v>
      </c>
      <c r="AU558" s="241" t="s">
        <v>86</v>
      </c>
      <c r="AY558" s="18" t="s">
        <v>235</v>
      </c>
      <c r="BE558" s="242">
        <f>IF(N558="základní",J558,0)</f>
        <v>0</v>
      </c>
      <c r="BF558" s="242">
        <f>IF(N558="snížená",J558,0)</f>
        <v>0</v>
      </c>
      <c r="BG558" s="242">
        <f>IF(N558="zákl. přenesená",J558,0)</f>
        <v>0</v>
      </c>
      <c r="BH558" s="242">
        <f>IF(N558="sníž. přenesená",J558,0)</f>
        <v>0</v>
      </c>
      <c r="BI558" s="242">
        <f>IF(N558="nulová",J558,0)</f>
        <v>0</v>
      </c>
      <c r="BJ558" s="18" t="s">
        <v>84</v>
      </c>
      <c r="BK558" s="242">
        <f>ROUND(I558*H558,2)</f>
        <v>0</v>
      </c>
      <c r="BL558" s="18" t="s">
        <v>241</v>
      </c>
      <c r="BM558" s="241" t="s">
        <v>712</v>
      </c>
    </row>
    <row r="559" s="13" customFormat="1">
      <c r="A559" s="13"/>
      <c r="B559" s="243"/>
      <c r="C559" s="244"/>
      <c r="D559" s="245" t="s">
        <v>243</v>
      </c>
      <c r="E559" s="246" t="s">
        <v>1</v>
      </c>
      <c r="F559" s="247" t="s">
        <v>165</v>
      </c>
      <c r="G559" s="244"/>
      <c r="H559" s="248">
        <v>4754.2799999999997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243</v>
      </c>
      <c r="AU559" s="254" t="s">
        <v>86</v>
      </c>
      <c r="AV559" s="13" t="s">
        <v>86</v>
      </c>
      <c r="AW559" s="13" t="s">
        <v>32</v>
      </c>
      <c r="AX559" s="13" t="s">
        <v>84</v>
      </c>
      <c r="AY559" s="254" t="s">
        <v>235</v>
      </c>
    </row>
    <row r="560" s="2" customFormat="1" ht="37.8" customHeight="1">
      <c r="A560" s="39"/>
      <c r="B560" s="40"/>
      <c r="C560" s="229" t="s">
        <v>713</v>
      </c>
      <c r="D560" s="229" t="s">
        <v>237</v>
      </c>
      <c r="E560" s="230" t="s">
        <v>714</v>
      </c>
      <c r="F560" s="231" t="s">
        <v>715</v>
      </c>
      <c r="G560" s="232" t="s">
        <v>166</v>
      </c>
      <c r="H560" s="233">
        <v>612.5</v>
      </c>
      <c r="I560" s="234"/>
      <c r="J560" s="235">
        <f>ROUND(I560*H560,2)</f>
        <v>0</v>
      </c>
      <c r="K560" s="236"/>
      <c r="L560" s="45"/>
      <c r="M560" s="237" t="s">
        <v>1</v>
      </c>
      <c r="N560" s="238" t="s">
        <v>42</v>
      </c>
      <c r="O560" s="92"/>
      <c r="P560" s="239">
        <f>O560*H560</f>
        <v>0</v>
      </c>
      <c r="Q560" s="239">
        <v>0</v>
      </c>
      <c r="R560" s="239">
        <f>Q560*H560</f>
        <v>0</v>
      </c>
      <c r="S560" s="239">
        <v>0</v>
      </c>
      <c r="T560" s="240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41" t="s">
        <v>241</v>
      </c>
      <c r="AT560" s="241" t="s">
        <v>237</v>
      </c>
      <c r="AU560" s="241" t="s">
        <v>86</v>
      </c>
      <c r="AY560" s="18" t="s">
        <v>235</v>
      </c>
      <c r="BE560" s="242">
        <f>IF(N560="základní",J560,0)</f>
        <v>0</v>
      </c>
      <c r="BF560" s="242">
        <f>IF(N560="snížená",J560,0)</f>
        <v>0</v>
      </c>
      <c r="BG560" s="242">
        <f>IF(N560="zákl. přenesená",J560,0)</f>
        <v>0</v>
      </c>
      <c r="BH560" s="242">
        <f>IF(N560="sníž. přenesená",J560,0)</f>
        <v>0</v>
      </c>
      <c r="BI560" s="242">
        <f>IF(N560="nulová",J560,0)</f>
        <v>0</v>
      </c>
      <c r="BJ560" s="18" t="s">
        <v>84</v>
      </c>
      <c r="BK560" s="242">
        <f>ROUND(I560*H560,2)</f>
        <v>0</v>
      </c>
      <c r="BL560" s="18" t="s">
        <v>241</v>
      </c>
      <c r="BM560" s="241" t="s">
        <v>716</v>
      </c>
    </row>
    <row r="561" s="13" customFormat="1">
      <c r="A561" s="13"/>
      <c r="B561" s="243"/>
      <c r="C561" s="244"/>
      <c r="D561" s="245" t="s">
        <v>243</v>
      </c>
      <c r="E561" s="246" t="s">
        <v>1</v>
      </c>
      <c r="F561" s="247" t="s">
        <v>169</v>
      </c>
      <c r="G561" s="244"/>
      <c r="H561" s="248">
        <v>612.5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243</v>
      </c>
      <c r="AU561" s="254" t="s">
        <v>86</v>
      </c>
      <c r="AV561" s="13" t="s">
        <v>86</v>
      </c>
      <c r="AW561" s="13" t="s">
        <v>32</v>
      </c>
      <c r="AX561" s="13" t="s">
        <v>84</v>
      </c>
      <c r="AY561" s="254" t="s">
        <v>235</v>
      </c>
    </row>
    <row r="562" s="2" customFormat="1" ht="24.15" customHeight="1">
      <c r="A562" s="39"/>
      <c r="B562" s="40"/>
      <c r="C562" s="229" t="s">
        <v>717</v>
      </c>
      <c r="D562" s="229" t="s">
        <v>237</v>
      </c>
      <c r="E562" s="230" t="s">
        <v>718</v>
      </c>
      <c r="F562" s="231" t="s">
        <v>719</v>
      </c>
      <c r="G562" s="232" t="s">
        <v>720</v>
      </c>
      <c r="H562" s="233">
        <v>10</v>
      </c>
      <c r="I562" s="234"/>
      <c r="J562" s="235">
        <f>ROUND(I562*H562,2)</f>
        <v>0</v>
      </c>
      <c r="K562" s="236"/>
      <c r="L562" s="45"/>
      <c r="M562" s="237" t="s">
        <v>1</v>
      </c>
      <c r="N562" s="238" t="s">
        <v>42</v>
      </c>
      <c r="O562" s="92"/>
      <c r="P562" s="239">
        <f>O562*H562</f>
        <v>0</v>
      </c>
      <c r="Q562" s="239">
        <v>0</v>
      </c>
      <c r="R562" s="239">
        <f>Q562*H562</f>
        <v>0</v>
      </c>
      <c r="S562" s="239">
        <v>0</v>
      </c>
      <c r="T562" s="240">
        <f>S562*H562</f>
        <v>0</v>
      </c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R562" s="241" t="s">
        <v>241</v>
      </c>
      <c r="AT562" s="241" t="s">
        <v>237</v>
      </c>
      <c r="AU562" s="241" t="s">
        <v>86</v>
      </c>
      <c r="AY562" s="18" t="s">
        <v>235</v>
      </c>
      <c r="BE562" s="242">
        <f>IF(N562="základní",J562,0)</f>
        <v>0</v>
      </c>
      <c r="BF562" s="242">
        <f>IF(N562="snížená",J562,0)</f>
        <v>0</v>
      </c>
      <c r="BG562" s="242">
        <f>IF(N562="zákl. přenesená",J562,0)</f>
        <v>0</v>
      </c>
      <c r="BH562" s="242">
        <f>IF(N562="sníž. přenesená",J562,0)</f>
        <v>0</v>
      </c>
      <c r="BI562" s="242">
        <f>IF(N562="nulová",J562,0)</f>
        <v>0</v>
      </c>
      <c r="BJ562" s="18" t="s">
        <v>84</v>
      </c>
      <c r="BK562" s="242">
        <f>ROUND(I562*H562,2)</f>
        <v>0</v>
      </c>
      <c r="BL562" s="18" t="s">
        <v>241</v>
      </c>
      <c r="BM562" s="241" t="s">
        <v>721</v>
      </c>
    </row>
    <row r="563" s="13" customFormat="1">
      <c r="A563" s="13"/>
      <c r="B563" s="243"/>
      <c r="C563" s="244"/>
      <c r="D563" s="245" t="s">
        <v>243</v>
      </c>
      <c r="E563" s="246" t="s">
        <v>1</v>
      </c>
      <c r="F563" s="247" t="s">
        <v>722</v>
      </c>
      <c r="G563" s="244"/>
      <c r="H563" s="248">
        <v>10</v>
      </c>
      <c r="I563" s="249"/>
      <c r="J563" s="244"/>
      <c r="K563" s="244"/>
      <c r="L563" s="250"/>
      <c r="M563" s="251"/>
      <c r="N563" s="252"/>
      <c r="O563" s="252"/>
      <c r="P563" s="252"/>
      <c r="Q563" s="252"/>
      <c r="R563" s="252"/>
      <c r="S563" s="252"/>
      <c r="T563" s="25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4" t="s">
        <v>243</v>
      </c>
      <c r="AU563" s="254" t="s">
        <v>86</v>
      </c>
      <c r="AV563" s="13" t="s">
        <v>86</v>
      </c>
      <c r="AW563" s="13" t="s">
        <v>32</v>
      </c>
      <c r="AX563" s="13" t="s">
        <v>84</v>
      </c>
      <c r="AY563" s="254" t="s">
        <v>235</v>
      </c>
    </row>
    <row r="564" s="2" customFormat="1" ht="33" customHeight="1">
      <c r="A564" s="39"/>
      <c r="B564" s="40"/>
      <c r="C564" s="229" t="s">
        <v>723</v>
      </c>
      <c r="D564" s="229" t="s">
        <v>237</v>
      </c>
      <c r="E564" s="230" t="s">
        <v>724</v>
      </c>
      <c r="F564" s="231" t="s">
        <v>725</v>
      </c>
      <c r="G564" s="232" t="s">
        <v>166</v>
      </c>
      <c r="H564" s="233">
        <v>26879.880000000001</v>
      </c>
      <c r="I564" s="234"/>
      <c r="J564" s="235">
        <f>ROUND(I564*H564,2)</f>
        <v>0</v>
      </c>
      <c r="K564" s="236"/>
      <c r="L564" s="45"/>
      <c r="M564" s="237" t="s">
        <v>1</v>
      </c>
      <c r="N564" s="238" t="s">
        <v>42</v>
      </c>
      <c r="O564" s="92"/>
      <c r="P564" s="239">
        <f>O564*H564</f>
        <v>0</v>
      </c>
      <c r="Q564" s="239">
        <v>0</v>
      </c>
      <c r="R564" s="239">
        <f>Q564*H564</f>
        <v>0</v>
      </c>
      <c r="S564" s="239">
        <v>0</v>
      </c>
      <c r="T564" s="240">
        <f>S564*H564</f>
        <v>0</v>
      </c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R564" s="241" t="s">
        <v>241</v>
      </c>
      <c r="AT564" s="241" t="s">
        <v>237</v>
      </c>
      <c r="AU564" s="241" t="s">
        <v>86</v>
      </c>
      <c r="AY564" s="18" t="s">
        <v>235</v>
      </c>
      <c r="BE564" s="242">
        <f>IF(N564="základní",J564,0)</f>
        <v>0</v>
      </c>
      <c r="BF564" s="242">
        <f>IF(N564="snížená",J564,0)</f>
        <v>0</v>
      </c>
      <c r="BG564" s="242">
        <f>IF(N564="zákl. přenesená",J564,0)</f>
        <v>0</v>
      </c>
      <c r="BH564" s="242">
        <f>IF(N564="sníž. přenesená",J564,0)</f>
        <v>0</v>
      </c>
      <c r="BI564" s="242">
        <f>IF(N564="nulová",J564,0)</f>
        <v>0</v>
      </c>
      <c r="BJ564" s="18" t="s">
        <v>84</v>
      </c>
      <c r="BK564" s="242">
        <f>ROUND(I564*H564,2)</f>
        <v>0</v>
      </c>
      <c r="BL564" s="18" t="s">
        <v>241</v>
      </c>
      <c r="BM564" s="241" t="s">
        <v>726</v>
      </c>
    </row>
    <row r="565" s="13" customFormat="1">
      <c r="A565" s="13"/>
      <c r="B565" s="243"/>
      <c r="C565" s="244"/>
      <c r="D565" s="245" t="s">
        <v>243</v>
      </c>
      <c r="E565" s="246" t="s">
        <v>1</v>
      </c>
      <c r="F565" s="247" t="s">
        <v>727</v>
      </c>
      <c r="G565" s="244"/>
      <c r="H565" s="248">
        <v>376.29000000000002</v>
      </c>
      <c r="I565" s="249"/>
      <c r="J565" s="244"/>
      <c r="K565" s="244"/>
      <c r="L565" s="250"/>
      <c r="M565" s="251"/>
      <c r="N565" s="252"/>
      <c r="O565" s="252"/>
      <c r="P565" s="252"/>
      <c r="Q565" s="252"/>
      <c r="R565" s="252"/>
      <c r="S565" s="252"/>
      <c r="T565" s="25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4" t="s">
        <v>243</v>
      </c>
      <c r="AU565" s="254" t="s">
        <v>86</v>
      </c>
      <c r="AV565" s="13" t="s">
        <v>86</v>
      </c>
      <c r="AW565" s="13" t="s">
        <v>32</v>
      </c>
      <c r="AX565" s="13" t="s">
        <v>77</v>
      </c>
      <c r="AY565" s="254" t="s">
        <v>235</v>
      </c>
    </row>
    <row r="566" s="13" customFormat="1">
      <c r="A566" s="13"/>
      <c r="B566" s="243"/>
      <c r="C566" s="244"/>
      <c r="D566" s="245" t="s">
        <v>243</v>
      </c>
      <c r="E566" s="246" t="s">
        <v>1</v>
      </c>
      <c r="F566" s="247" t="s">
        <v>728</v>
      </c>
      <c r="G566" s="244"/>
      <c r="H566" s="248">
        <v>198.5</v>
      </c>
      <c r="I566" s="249"/>
      <c r="J566" s="244"/>
      <c r="K566" s="244"/>
      <c r="L566" s="250"/>
      <c r="M566" s="251"/>
      <c r="N566" s="252"/>
      <c r="O566" s="252"/>
      <c r="P566" s="252"/>
      <c r="Q566" s="252"/>
      <c r="R566" s="252"/>
      <c r="S566" s="252"/>
      <c r="T566" s="25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4" t="s">
        <v>243</v>
      </c>
      <c r="AU566" s="254" t="s">
        <v>86</v>
      </c>
      <c r="AV566" s="13" t="s">
        <v>86</v>
      </c>
      <c r="AW566" s="13" t="s">
        <v>32</v>
      </c>
      <c r="AX566" s="13" t="s">
        <v>77</v>
      </c>
      <c r="AY566" s="254" t="s">
        <v>235</v>
      </c>
    </row>
    <row r="567" s="13" customFormat="1">
      <c r="A567" s="13"/>
      <c r="B567" s="243"/>
      <c r="C567" s="244"/>
      <c r="D567" s="245" t="s">
        <v>243</v>
      </c>
      <c r="E567" s="246" t="s">
        <v>1</v>
      </c>
      <c r="F567" s="247" t="s">
        <v>729</v>
      </c>
      <c r="G567" s="244"/>
      <c r="H567" s="248">
        <v>195.03999999999999</v>
      </c>
      <c r="I567" s="249"/>
      <c r="J567" s="244"/>
      <c r="K567" s="244"/>
      <c r="L567" s="250"/>
      <c r="M567" s="251"/>
      <c r="N567" s="252"/>
      <c r="O567" s="252"/>
      <c r="P567" s="252"/>
      <c r="Q567" s="252"/>
      <c r="R567" s="252"/>
      <c r="S567" s="252"/>
      <c r="T567" s="25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4" t="s">
        <v>243</v>
      </c>
      <c r="AU567" s="254" t="s">
        <v>86</v>
      </c>
      <c r="AV567" s="13" t="s">
        <v>86</v>
      </c>
      <c r="AW567" s="13" t="s">
        <v>32</v>
      </c>
      <c r="AX567" s="13" t="s">
        <v>77</v>
      </c>
      <c r="AY567" s="254" t="s">
        <v>235</v>
      </c>
    </row>
    <row r="568" s="13" customFormat="1">
      <c r="A568" s="13"/>
      <c r="B568" s="243"/>
      <c r="C568" s="244"/>
      <c r="D568" s="245" t="s">
        <v>243</v>
      </c>
      <c r="E568" s="246" t="s">
        <v>1</v>
      </c>
      <c r="F568" s="247" t="s">
        <v>730</v>
      </c>
      <c r="G568" s="244"/>
      <c r="H568" s="248">
        <v>591.10000000000002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243</v>
      </c>
      <c r="AU568" s="254" t="s">
        <v>86</v>
      </c>
      <c r="AV568" s="13" t="s">
        <v>86</v>
      </c>
      <c r="AW568" s="13" t="s">
        <v>32</v>
      </c>
      <c r="AX568" s="13" t="s">
        <v>77</v>
      </c>
      <c r="AY568" s="254" t="s">
        <v>235</v>
      </c>
    </row>
    <row r="569" s="13" customFormat="1">
      <c r="A569" s="13"/>
      <c r="B569" s="243"/>
      <c r="C569" s="244"/>
      <c r="D569" s="245" t="s">
        <v>243</v>
      </c>
      <c r="E569" s="246" t="s">
        <v>1</v>
      </c>
      <c r="F569" s="247" t="s">
        <v>731</v>
      </c>
      <c r="G569" s="244"/>
      <c r="H569" s="248">
        <v>35.259999999999998</v>
      </c>
      <c r="I569" s="249"/>
      <c r="J569" s="244"/>
      <c r="K569" s="244"/>
      <c r="L569" s="250"/>
      <c r="M569" s="251"/>
      <c r="N569" s="252"/>
      <c r="O569" s="252"/>
      <c r="P569" s="252"/>
      <c r="Q569" s="252"/>
      <c r="R569" s="252"/>
      <c r="S569" s="252"/>
      <c r="T569" s="25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4" t="s">
        <v>243</v>
      </c>
      <c r="AU569" s="254" t="s">
        <v>86</v>
      </c>
      <c r="AV569" s="13" t="s">
        <v>86</v>
      </c>
      <c r="AW569" s="13" t="s">
        <v>32</v>
      </c>
      <c r="AX569" s="13" t="s">
        <v>77</v>
      </c>
      <c r="AY569" s="254" t="s">
        <v>235</v>
      </c>
    </row>
    <row r="570" s="16" customFormat="1">
      <c r="A570" s="16"/>
      <c r="B570" s="276"/>
      <c r="C570" s="277"/>
      <c r="D570" s="245" t="s">
        <v>243</v>
      </c>
      <c r="E570" s="278" t="s">
        <v>1</v>
      </c>
      <c r="F570" s="279" t="s">
        <v>492</v>
      </c>
      <c r="G570" s="277"/>
      <c r="H570" s="280">
        <v>1396.1900000000001</v>
      </c>
      <c r="I570" s="281"/>
      <c r="J570" s="277"/>
      <c r="K570" s="277"/>
      <c r="L570" s="282"/>
      <c r="M570" s="283"/>
      <c r="N570" s="284"/>
      <c r="O570" s="284"/>
      <c r="P570" s="284"/>
      <c r="Q570" s="284"/>
      <c r="R570" s="284"/>
      <c r="S570" s="284"/>
      <c r="T570" s="285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T570" s="286" t="s">
        <v>243</v>
      </c>
      <c r="AU570" s="286" t="s">
        <v>86</v>
      </c>
      <c r="AV570" s="16" t="s">
        <v>250</v>
      </c>
      <c r="AW570" s="16" t="s">
        <v>32</v>
      </c>
      <c r="AX570" s="16" t="s">
        <v>77</v>
      </c>
      <c r="AY570" s="286" t="s">
        <v>235</v>
      </c>
    </row>
    <row r="571" s="13" customFormat="1">
      <c r="A571" s="13"/>
      <c r="B571" s="243"/>
      <c r="C571" s="244"/>
      <c r="D571" s="245" t="s">
        <v>243</v>
      </c>
      <c r="E571" s="246" t="s">
        <v>1</v>
      </c>
      <c r="F571" s="247" t="s">
        <v>732</v>
      </c>
      <c r="G571" s="244"/>
      <c r="H571" s="248">
        <v>8449.25</v>
      </c>
      <c r="I571" s="249"/>
      <c r="J571" s="244"/>
      <c r="K571" s="244"/>
      <c r="L571" s="250"/>
      <c r="M571" s="251"/>
      <c r="N571" s="252"/>
      <c r="O571" s="252"/>
      <c r="P571" s="252"/>
      <c r="Q571" s="252"/>
      <c r="R571" s="252"/>
      <c r="S571" s="252"/>
      <c r="T571" s="25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4" t="s">
        <v>243</v>
      </c>
      <c r="AU571" s="254" t="s">
        <v>86</v>
      </c>
      <c r="AV571" s="13" t="s">
        <v>86</v>
      </c>
      <c r="AW571" s="13" t="s">
        <v>32</v>
      </c>
      <c r="AX571" s="13" t="s">
        <v>77</v>
      </c>
      <c r="AY571" s="254" t="s">
        <v>235</v>
      </c>
    </row>
    <row r="572" s="13" customFormat="1">
      <c r="A572" s="13"/>
      <c r="B572" s="243"/>
      <c r="C572" s="244"/>
      <c r="D572" s="245" t="s">
        <v>243</v>
      </c>
      <c r="E572" s="246" t="s">
        <v>1</v>
      </c>
      <c r="F572" s="247" t="s">
        <v>733</v>
      </c>
      <c r="G572" s="244"/>
      <c r="H572" s="248">
        <v>178.02000000000001</v>
      </c>
      <c r="I572" s="249"/>
      <c r="J572" s="244"/>
      <c r="K572" s="244"/>
      <c r="L572" s="250"/>
      <c r="M572" s="251"/>
      <c r="N572" s="252"/>
      <c r="O572" s="252"/>
      <c r="P572" s="252"/>
      <c r="Q572" s="252"/>
      <c r="R572" s="252"/>
      <c r="S572" s="252"/>
      <c r="T572" s="25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4" t="s">
        <v>243</v>
      </c>
      <c r="AU572" s="254" t="s">
        <v>86</v>
      </c>
      <c r="AV572" s="13" t="s">
        <v>86</v>
      </c>
      <c r="AW572" s="13" t="s">
        <v>32</v>
      </c>
      <c r="AX572" s="13" t="s">
        <v>77</v>
      </c>
      <c r="AY572" s="254" t="s">
        <v>235</v>
      </c>
    </row>
    <row r="573" s="13" customFormat="1">
      <c r="A573" s="13"/>
      <c r="B573" s="243"/>
      <c r="C573" s="244"/>
      <c r="D573" s="245" t="s">
        <v>243</v>
      </c>
      <c r="E573" s="246" t="s">
        <v>1</v>
      </c>
      <c r="F573" s="247" t="s">
        <v>734</v>
      </c>
      <c r="G573" s="244"/>
      <c r="H573" s="248">
        <v>178.02000000000001</v>
      </c>
      <c r="I573" s="249"/>
      <c r="J573" s="244"/>
      <c r="K573" s="244"/>
      <c r="L573" s="250"/>
      <c r="M573" s="251"/>
      <c r="N573" s="252"/>
      <c r="O573" s="252"/>
      <c r="P573" s="252"/>
      <c r="Q573" s="252"/>
      <c r="R573" s="252"/>
      <c r="S573" s="252"/>
      <c r="T573" s="25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4" t="s">
        <v>243</v>
      </c>
      <c r="AU573" s="254" t="s">
        <v>86</v>
      </c>
      <c r="AV573" s="13" t="s">
        <v>86</v>
      </c>
      <c r="AW573" s="13" t="s">
        <v>32</v>
      </c>
      <c r="AX573" s="13" t="s">
        <v>77</v>
      </c>
      <c r="AY573" s="254" t="s">
        <v>235</v>
      </c>
    </row>
    <row r="574" s="16" customFormat="1">
      <c r="A574" s="16"/>
      <c r="B574" s="276"/>
      <c r="C574" s="277"/>
      <c r="D574" s="245" t="s">
        <v>243</v>
      </c>
      <c r="E574" s="278" t="s">
        <v>1</v>
      </c>
      <c r="F574" s="279" t="s">
        <v>492</v>
      </c>
      <c r="G574" s="277"/>
      <c r="H574" s="280">
        <v>8805.2900000000009</v>
      </c>
      <c r="I574" s="281"/>
      <c r="J574" s="277"/>
      <c r="K574" s="277"/>
      <c r="L574" s="282"/>
      <c r="M574" s="283"/>
      <c r="N574" s="284"/>
      <c r="O574" s="284"/>
      <c r="P574" s="284"/>
      <c r="Q574" s="284"/>
      <c r="R574" s="284"/>
      <c r="S574" s="284"/>
      <c r="T574" s="285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T574" s="286" t="s">
        <v>243</v>
      </c>
      <c r="AU574" s="286" t="s">
        <v>86</v>
      </c>
      <c r="AV574" s="16" t="s">
        <v>250</v>
      </c>
      <c r="AW574" s="16" t="s">
        <v>32</v>
      </c>
      <c r="AX574" s="16" t="s">
        <v>77</v>
      </c>
      <c r="AY574" s="286" t="s">
        <v>235</v>
      </c>
    </row>
    <row r="575" s="13" customFormat="1">
      <c r="A575" s="13"/>
      <c r="B575" s="243"/>
      <c r="C575" s="244"/>
      <c r="D575" s="245" t="s">
        <v>243</v>
      </c>
      <c r="E575" s="246" t="s">
        <v>1</v>
      </c>
      <c r="F575" s="247" t="s">
        <v>735</v>
      </c>
      <c r="G575" s="244"/>
      <c r="H575" s="248">
        <v>8161.1999999999998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243</v>
      </c>
      <c r="AU575" s="254" t="s">
        <v>86</v>
      </c>
      <c r="AV575" s="13" t="s">
        <v>86</v>
      </c>
      <c r="AW575" s="13" t="s">
        <v>32</v>
      </c>
      <c r="AX575" s="13" t="s">
        <v>77</v>
      </c>
      <c r="AY575" s="254" t="s">
        <v>235</v>
      </c>
    </row>
    <row r="576" s="13" customFormat="1">
      <c r="A576" s="13"/>
      <c r="B576" s="243"/>
      <c r="C576" s="244"/>
      <c r="D576" s="245" t="s">
        <v>243</v>
      </c>
      <c r="E576" s="246" t="s">
        <v>1</v>
      </c>
      <c r="F576" s="247" t="s">
        <v>736</v>
      </c>
      <c r="G576" s="244"/>
      <c r="H576" s="248">
        <v>178.02000000000001</v>
      </c>
      <c r="I576" s="249"/>
      <c r="J576" s="244"/>
      <c r="K576" s="244"/>
      <c r="L576" s="250"/>
      <c r="M576" s="251"/>
      <c r="N576" s="252"/>
      <c r="O576" s="252"/>
      <c r="P576" s="252"/>
      <c r="Q576" s="252"/>
      <c r="R576" s="252"/>
      <c r="S576" s="252"/>
      <c r="T576" s="25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4" t="s">
        <v>243</v>
      </c>
      <c r="AU576" s="254" t="s">
        <v>86</v>
      </c>
      <c r="AV576" s="13" t="s">
        <v>86</v>
      </c>
      <c r="AW576" s="13" t="s">
        <v>32</v>
      </c>
      <c r="AX576" s="13" t="s">
        <v>77</v>
      </c>
      <c r="AY576" s="254" t="s">
        <v>235</v>
      </c>
    </row>
    <row r="577" s="13" customFormat="1">
      <c r="A577" s="13"/>
      <c r="B577" s="243"/>
      <c r="C577" s="244"/>
      <c r="D577" s="245" t="s">
        <v>243</v>
      </c>
      <c r="E577" s="246" t="s">
        <v>1</v>
      </c>
      <c r="F577" s="247" t="s">
        <v>737</v>
      </c>
      <c r="G577" s="244"/>
      <c r="H577" s="248">
        <v>178.02000000000001</v>
      </c>
      <c r="I577" s="249"/>
      <c r="J577" s="244"/>
      <c r="K577" s="244"/>
      <c r="L577" s="250"/>
      <c r="M577" s="251"/>
      <c r="N577" s="252"/>
      <c r="O577" s="252"/>
      <c r="P577" s="252"/>
      <c r="Q577" s="252"/>
      <c r="R577" s="252"/>
      <c r="S577" s="252"/>
      <c r="T577" s="25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4" t="s">
        <v>243</v>
      </c>
      <c r="AU577" s="254" t="s">
        <v>86</v>
      </c>
      <c r="AV577" s="13" t="s">
        <v>86</v>
      </c>
      <c r="AW577" s="13" t="s">
        <v>32</v>
      </c>
      <c r="AX577" s="13" t="s">
        <v>77</v>
      </c>
      <c r="AY577" s="254" t="s">
        <v>235</v>
      </c>
    </row>
    <row r="578" s="16" customFormat="1">
      <c r="A578" s="16"/>
      <c r="B578" s="276"/>
      <c r="C578" s="277"/>
      <c r="D578" s="245" t="s">
        <v>243</v>
      </c>
      <c r="E578" s="278" t="s">
        <v>1</v>
      </c>
      <c r="F578" s="279" t="s">
        <v>492</v>
      </c>
      <c r="G578" s="277"/>
      <c r="H578" s="280">
        <v>8517.2399999999998</v>
      </c>
      <c r="I578" s="281"/>
      <c r="J578" s="277"/>
      <c r="K578" s="277"/>
      <c r="L578" s="282"/>
      <c r="M578" s="283"/>
      <c r="N578" s="284"/>
      <c r="O578" s="284"/>
      <c r="P578" s="284"/>
      <c r="Q578" s="284"/>
      <c r="R578" s="284"/>
      <c r="S578" s="284"/>
      <c r="T578" s="285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T578" s="286" t="s">
        <v>243</v>
      </c>
      <c r="AU578" s="286" t="s">
        <v>86</v>
      </c>
      <c r="AV578" s="16" t="s">
        <v>250</v>
      </c>
      <c r="AW578" s="16" t="s">
        <v>32</v>
      </c>
      <c r="AX578" s="16" t="s">
        <v>77</v>
      </c>
      <c r="AY578" s="286" t="s">
        <v>235</v>
      </c>
    </row>
    <row r="579" s="13" customFormat="1">
      <c r="A579" s="13"/>
      <c r="B579" s="243"/>
      <c r="C579" s="244"/>
      <c r="D579" s="245" t="s">
        <v>243</v>
      </c>
      <c r="E579" s="246" t="s">
        <v>1</v>
      </c>
      <c r="F579" s="247" t="s">
        <v>738</v>
      </c>
      <c r="G579" s="244"/>
      <c r="H579" s="248">
        <v>8161.1599999999999</v>
      </c>
      <c r="I579" s="249"/>
      <c r="J579" s="244"/>
      <c r="K579" s="244"/>
      <c r="L579" s="250"/>
      <c r="M579" s="251"/>
      <c r="N579" s="252"/>
      <c r="O579" s="252"/>
      <c r="P579" s="252"/>
      <c r="Q579" s="252"/>
      <c r="R579" s="252"/>
      <c r="S579" s="252"/>
      <c r="T579" s="25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4" t="s">
        <v>243</v>
      </c>
      <c r="AU579" s="254" t="s">
        <v>86</v>
      </c>
      <c r="AV579" s="13" t="s">
        <v>86</v>
      </c>
      <c r="AW579" s="13" t="s">
        <v>32</v>
      </c>
      <c r="AX579" s="13" t="s">
        <v>77</v>
      </c>
      <c r="AY579" s="254" t="s">
        <v>235</v>
      </c>
    </row>
    <row r="580" s="16" customFormat="1">
      <c r="A580" s="16"/>
      <c r="B580" s="276"/>
      <c r="C580" s="277"/>
      <c r="D580" s="245" t="s">
        <v>243</v>
      </c>
      <c r="E580" s="278" t="s">
        <v>1</v>
      </c>
      <c r="F580" s="279" t="s">
        <v>492</v>
      </c>
      <c r="G580" s="277"/>
      <c r="H580" s="280">
        <v>8161.1599999999999</v>
      </c>
      <c r="I580" s="281"/>
      <c r="J580" s="277"/>
      <c r="K580" s="277"/>
      <c r="L580" s="282"/>
      <c r="M580" s="283"/>
      <c r="N580" s="284"/>
      <c r="O580" s="284"/>
      <c r="P580" s="284"/>
      <c r="Q580" s="284"/>
      <c r="R580" s="284"/>
      <c r="S580" s="284"/>
      <c r="T580" s="285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T580" s="286" t="s">
        <v>243</v>
      </c>
      <c r="AU580" s="286" t="s">
        <v>86</v>
      </c>
      <c r="AV580" s="16" t="s">
        <v>250</v>
      </c>
      <c r="AW580" s="16" t="s">
        <v>32</v>
      </c>
      <c r="AX580" s="16" t="s">
        <v>77</v>
      </c>
      <c r="AY580" s="286" t="s">
        <v>235</v>
      </c>
    </row>
    <row r="581" s="14" customFormat="1">
      <c r="A581" s="14"/>
      <c r="B581" s="255"/>
      <c r="C581" s="256"/>
      <c r="D581" s="245" t="s">
        <v>243</v>
      </c>
      <c r="E581" s="257" t="s">
        <v>1</v>
      </c>
      <c r="F581" s="258" t="s">
        <v>245</v>
      </c>
      <c r="G581" s="256"/>
      <c r="H581" s="259">
        <v>26879.880000000001</v>
      </c>
      <c r="I581" s="260"/>
      <c r="J581" s="256"/>
      <c r="K581" s="256"/>
      <c r="L581" s="261"/>
      <c r="M581" s="262"/>
      <c r="N581" s="263"/>
      <c r="O581" s="263"/>
      <c r="P581" s="263"/>
      <c r="Q581" s="263"/>
      <c r="R581" s="263"/>
      <c r="S581" s="263"/>
      <c r="T581" s="26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65" t="s">
        <v>243</v>
      </c>
      <c r="AU581" s="265" t="s">
        <v>86</v>
      </c>
      <c r="AV581" s="14" t="s">
        <v>241</v>
      </c>
      <c r="AW581" s="14" t="s">
        <v>32</v>
      </c>
      <c r="AX581" s="14" t="s">
        <v>84</v>
      </c>
      <c r="AY581" s="265" t="s">
        <v>235</v>
      </c>
    </row>
    <row r="582" s="2" customFormat="1" ht="33" customHeight="1">
      <c r="A582" s="39"/>
      <c r="B582" s="40"/>
      <c r="C582" s="229" t="s">
        <v>739</v>
      </c>
      <c r="D582" s="229" t="s">
        <v>237</v>
      </c>
      <c r="E582" s="230" t="s">
        <v>740</v>
      </c>
      <c r="F582" s="231" t="s">
        <v>741</v>
      </c>
      <c r="G582" s="232" t="s">
        <v>174</v>
      </c>
      <c r="H582" s="233">
        <v>934</v>
      </c>
      <c r="I582" s="234"/>
      <c r="J582" s="235">
        <f>ROUND(I582*H582,2)</f>
        <v>0</v>
      </c>
      <c r="K582" s="236"/>
      <c r="L582" s="45"/>
      <c r="M582" s="237" t="s">
        <v>1</v>
      </c>
      <c r="N582" s="238" t="s">
        <v>42</v>
      </c>
      <c r="O582" s="92"/>
      <c r="P582" s="239">
        <f>O582*H582</f>
        <v>0</v>
      </c>
      <c r="Q582" s="239">
        <v>0.00051999999999999995</v>
      </c>
      <c r="R582" s="239">
        <f>Q582*H582</f>
        <v>0.48567999999999995</v>
      </c>
      <c r="S582" s="239">
        <v>0</v>
      </c>
      <c r="T582" s="240">
        <f>S582*H582</f>
        <v>0</v>
      </c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R582" s="241" t="s">
        <v>241</v>
      </c>
      <c r="AT582" s="241" t="s">
        <v>237</v>
      </c>
      <c r="AU582" s="241" t="s">
        <v>86</v>
      </c>
      <c r="AY582" s="18" t="s">
        <v>235</v>
      </c>
      <c r="BE582" s="242">
        <f>IF(N582="základní",J582,0)</f>
        <v>0</v>
      </c>
      <c r="BF582" s="242">
        <f>IF(N582="snížená",J582,0)</f>
        <v>0</v>
      </c>
      <c r="BG582" s="242">
        <f>IF(N582="zákl. přenesená",J582,0)</f>
        <v>0</v>
      </c>
      <c r="BH582" s="242">
        <f>IF(N582="sníž. přenesená",J582,0)</f>
        <v>0</v>
      </c>
      <c r="BI582" s="242">
        <f>IF(N582="nulová",J582,0)</f>
        <v>0</v>
      </c>
      <c r="BJ582" s="18" t="s">
        <v>84</v>
      </c>
      <c r="BK582" s="242">
        <f>ROUND(I582*H582,2)</f>
        <v>0</v>
      </c>
      <c r="BL582" s="18" t="s">
        <v>241</v>
      </c>
      <c r="BM582" s="241" t="s">
        <v>742</v>
      </c>
    </row>
    <row r="583" s="2" customFormat="1">
      <c r="A583" s="39"/>
      <c r="B583" s="40"/>
      <c r="C583" s="41"/>
      <c r="D583" s="245" t="s">
        <v>621</v>
      </c>
      <c r="E583" s="41"/>
      <c r="F583" s="298" t="s">
        <v>743</v>
      </c>
      <c r="G583" s="41"/>
      <c r="H583" s="41"/>
      <c r="I583" s="299"/>
      <c r="J583" s="41"/>
      <c r="K583" s="41"/>
      <c r="L583" s="45"/>
      <c r="M583" s="300"/>
      <c r="N583" s="301"/>
      <c r="O583" s="92"/>
      <c r="P583" s="92"/>
      <c r="Q583" s="92"/>
      <c r="R583" s="92"/>
      <c r="S583" s="92"/>
      <c r="T583" s="93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T583" s="18" t="s">
        <v>621</v>
      </c>
      <c r="AU583" s="18" t="s">
        <v>86</v>
      </c>
    </row>
    <row r="584" s="13" customFormat="1">
      <c r="A584" s="13"/>
      <c r="B584" s="243"/>
      <c r="C584" s="244"/>
      <c r="D584" s="245" t="s">
        <v>243</v>
      </c>
      <c r="E584" s="246" t="s">
        <v>1</v>
      </c>
      <c r="F584" s="247" t="s">
        <v>744</v>
      </c>
      <c r="G584" s="244"/>
      <c r="H584" s="248">
        <v>308</v>
      </c>
      <c r="I584" s="249"/>
      <c r="J584" s="244"/>
      <c r="K584" s="244"/>
      <c r="L584" s="250"/>
      <c r="M584" s="251"/>
      <c r="N584" s="252"/>
      <c r="O584" s="252"/>
      <c r="P584" s="252"/>
      <c r="Q584" s="252"/>
      <c r="R584" s="252"/>
      <c r="S584" s="252"/>
      <c r="T584" s="25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4" t="s">
        <v>243</v>
      </c>
      <c r="AU584" s="254" t="s">
        <v>86</v>
      </c>
      <c r="AV584" s="13" t="s">
        <v>86</v>
      </c>
      <c r="AW584" s="13" t="s">
        <v>32</v>
      </c>
      <c r="AX584" s="13" t="s">
        <v>77</v>
      </c>
      <c r="AY584" s="254" t="s">
        <v>235</v>
      </c>
    </row>
    <row r="585" s="13" customFormat="1">
      <c r="A585" s="13"/>
      <c r="B585" s="243"/>
      <c r="C585" s="244"/>
      <c r="D585" s="245" t="s">
        <v>243</v>
      </c>
      <c r="E585" s="246" t="s">
        <v>1</v>
      </c>
      <c r="F585" s="247" t="s">
        <v>745</v>
      </c>
      <c r="G585" s="244"/>
      <c r="H585" s="248">
        <v>308</v>
      </c>
      <c r="I585" s="249"/>
      <c r="J585" s="244"/>
      <c r="K585" s="244"/>
      <c r="L585" s="250"/>
      <c r="M585" s="251"/>
      <c r="N585" s="252"/>
      <c r="O585" s="252"/>
      <c r="P585" s="252"/>
      <c r="Q585" s="252"/>
      <c r="R585" s="252"/>
      <c r="S585" s="252"/>
      <c r="T585" s="25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4" t="s">
        <v>243</v>
      </c>
      <c r="AU585" s="254" t="s">
        <v>86</v>
      </c>
      <c r="AV585" s="13" t="s">
        <v>86</v>
      </c>
      <c r="AW585" s="13" t="s">
        <v>32</v>
      </c>
      <c r="AX585" s="13" t="s">
        <v>77</v>
      </c>
      <c r="AY585" s="254" t="s">
        <v>235</v>
      </c>
    </row>
    <row r="586" s="13" customFormat="1">
      <c r="A586" s="13"/>
      <c r="B586" s="243"/>
      <c r="C586" s="244"/>
      <c r="D586" s="245" t="s">
        <v>243</v>
      </c>
      <c r="E586" s="246" t="s">
        <v>1</v>
      </c>
      <c r="F586" s="247" t="s">
        <v>746</v>
      </c>
      <c r="G586" s="244"/>
      <c r="H586" s="248">
        <v>308</v>
      </c>
      <c r="I586" s="249"/>
      <c r="J586" s="244"/>
      <c r="K586" s="244"/>
      <c r="L586" s="250"/>
      <c r="M586" s="251"/>
      <c r="N586" s="252"/>
      <c r="O586" s="252"/>
      <c r="P586" s="252"/>
      <c r="Q586" s="252"/>
      <c r="R586" s="252"/>
      <c r="S586" s="252"/>
      <c r="T586" s="25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4" t="s">
        <v>243</v>
      </c>
      <c r="AU586" s="254" t="s">
        <v>86</v>
      </c>
      <c r="AV586" s="13" t="s">
        <v>86</v>
      </c>
      <c r="AW586" s="13" t="s">
        <v>32</v>
      </c>
      <c r="AX586" s="13" t="s">
        <v>77</v>
      </c>
      <c r="AY586" s="254" t="s">
        <v>235</v>
      </c>
    </row>
    <row r="587" s="13" customFormat="1">
      <c r="A587" s="13"/>
      <c r="B587" s="243"/>
      <c r="C587" s="244"/>
      <c r="D587" s="245" t="s">
        <v>243</v>
      </c>
      <c r="E587" s="246" t="s">
        <v>1</v>
      </c>
      <c r="F587" s="247" t="s">
        <v>747</v>
      </c>
      <c r="G587" s="244"/>
      <c r="H587" s="248">
        <v>10</v>
      </c>
      <c r="I587" s="249"/>
      <c r="J587" s="244"/>
      <c r="K587" s="244"/>
      <c r="L587" s="250"/>
      <c r="M587" s="251"/>
      <c r="N587" s="252"/>
      <c r="O587" s="252"/>
      <c r="P587" s="252"/>
      <c r="Q587" s="252"/>
      <c r="R587" s="252"/>
      <c r="S587" s="252"/>
      <c r="T587" s="25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4" t="s">
        <v>243</v>
      </c>
      <c r="AU587" s="254" t="s">
        <v>86</v>
      </c>
      <c r="AV587" s="13" t="s">
        <v>86</v>
      </c>
      <c r="AW587" s="13" t="s">
        <v>32</v>
      </c>
      <c r="AX587" s="13" t="s">
        <v>77</v>
      </c>
      <c r="AY587" s="254" t="s">
        <v>235</v>
      </c>
    </row>
    <row r="588" s="14" customFormat="1">
      <c r="A588" s="14"/>
      <c r="B588" s="255"/>
      <c r="C588" s="256"/>
      <c r="D588" s="245" t="s">
        <v>243</v>
      </c>
      <c r="E588" s="257" t="s">
        <v>1</v>
      </c>
      <c r="F588" s="258" t="s">
        <v>245</v>
      </c>
      <c r="G588" s="256"/>
      <c r="H588" s="259">
        <v>934</v>
      </c>
      <c r="I588" s="260"/>
      <c r="J588" s="256"/>
      <c r="K588" s="256"/>
      <c r="L588" s="261"/>
      <c r="M588" s="262"/>
      <c r="N588" s="263"/>
      <c r="O588" s="263"/>
      <c r="P588" s="263"/>
      <c r="Q588" s="263"/>
      <c r="R588" s="263"/>
      <c r="S588" s="263"/>
      <c r="T588" s="26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65" t="s">
        <v>243</v>
      </c>
      <c r="AU588" s="265" t="s">
        <v>86</v>
      </c>
      <c r="AV588" s="14" t="s">
        <v>241</v>
      </c>
      <c r="AW588" s="14" t="s">
        <v>32</v>
      </c>
      <c r="AX588" s="14" t="s">
        <v>84</v>
      </c>
      <c r="AY588" s="265" t="s">
        <v>235</v>
      </c>
    </row>
    <row r="589" s="2" customFormat="1" ht="24.15" customHeight="1">
      <c r="A589" s="39"/>
      <c r="B589" s="40"/>
      <c r="C589" s="229" t="s">
        <v>748</v>
      </c>
      <c r="D589" s="229" t="s">
        <v>237</v>
      </c>
      <c r="E589" s="230" t="s">
        <v>749</v>
      </c>
      <c r="F589" s="231" t="s">
        <v>750</v>
      </c>
      <c r="G589" s="232" t="s">
        <v>174</v>
      </c>
      <c r="H589" s="233">
        <v>934</v>
      </c>
      <c r="I589" s="234"/>
      <c r="J589" s="235">
        <f>ROUND(I589*H589,2)</f>
        <v>0</v>
      </c>
      <c r="K589" s="236"/>
      <c r="L589" s="45"/>
      <c r="M589" s="237" t="s">
        <v>1</v>
      </c>
      <c r="N589" s="238" t="s">
        <v>42</v>
      </c>
      <c r="O589" s="92"/>
      <c r="P589" s="239">
        <f>O589*H589</f>
        <v>0</v>
      </c>
      <c r="Q589" s="239">
        <v>0.00051999999999999995</v>
      </c>
      <c r="R589" s="239">
        <f>Q589*H589</f>
        <v>0.48567999999999995</v>
      </c>
      <c r="S589" s="239">
        <v>0</v>
      </c>
      <c r="T589" s="240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41" t="s">
        <v>241</v>
      </c>
      <c r="AT589" s="241" t="s">
        <v>237</v>
      </c>
      <c r="AU589" s="241" t="s">
        <v>86</v>
      </c>
      <c r="AY589" s="18" t="s">
        <v>235</v>
      </c>
      <c r="BE589" s="242">
        <f>IF(N589="základní",J589,0)</f>
        <v>0</v>
      </c>
      <c r="BF589" s="242">
        <f>IF(N589="snížená",J589,0)</f>
        <v>0</v>
      </c>
      <c r="BG589" s="242">
        <f>IF(N589="zákl. přenesená",J589,0)</f>
        <v>0</v>
      </c>
      <c r="BH589" s="242">
        <f>IF(N589="sníž. přenesená",J589,0)</f>
        <v>0</v>
      </c>
      <c r="BI589" s="242">
        <f>IF(N589="nulová",J589,0)</f>
        <v>0</v>
      </c>
      <c r="BJ589" s="18" t="s">
        <v>84</v>
      </c>
      <c r="BK589" s="242">
        <f>ROUND(I589*H589,2)</f>
        <v>0</v>
      </c>
      <c r="BL589" s="18" t="s">
        <v>241</v>
      </c>
      <c r="BM589" s="241" t="s">
        <v>751</v>
      </c>
    </row>
    <row r="590" s="13" customFormat="1">
      <c r="A590" s="13"/>
      <c r="B590" s="243"/>
      <c r="C590" s="244"/>
      <c r="D590" s="245" t="s">
        <v>243</v>
      </c>
      <c r="E590" s="246" t="s">
        <v>1</v>
      </c>
      <c r="F590" s="247" t="s">
        <v>752</v>
      </c>
      <c r="G590" s="244"/>
      <c r="H590" s="248">
        <v>308</v>
      </c>
      <c r="I590" s="249"/>
      <c r="J590" s="244"/>
      <c r="K590" s="244"/>
      <c r="L590" s="250"/>
      <c r="M590" s="251"/>
      <c r="N590" s="252"/>
      <c r="O590" s="252"/>
      <c r="P590" s="252"/>
      <c r="Q590" s="252"/>
      <c r="R590" s="252"/>
      <c r="S590" s="252"/>
      <c r="T590" s="25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4" t="s">
        <v>243</v>
      </c>
      <c r="AU590" s="254" t="s">
        <v>86</v>
      </c>
      <c r="AV590" s="13" t="s">
        <v>86</v>
      </c>
      <c r="AW590" s="13" t="s">
        <v>32</v>
      </c>
      <c r="AX590" s="13" t="s">
        <v>77</v>
      </c>
      <c r="AY590" s="254" t="s">
        <v>235</v>
      </c>
    </row>
    <row r="591" s="13" customFormat="1">
      <c r="A591" s="13"/>
      <c r="B591" s="243"/>
      <c r="C591" s="244"/>
      <c r="D591" s="245" t="s">
        <v>243</v>
      </c>
      <c r="E591" s="246" t="s">
        <v>1</v>
      </c>
      <c r="F591" s="247" t="s">
        <v>753</v>
      </c>
      <c r="G591" s="244"/>
      <c r="H591" s="248">
        <v>308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243</v>
      </c>
      <c r="AU591" s="254" t="s">
        <v>86</v>
      </c>
      <c r="AV591" s="13" t="s">
        <v>86</v>
      </c>
      <c r="AW591" s="13" t="s">
        <v>32</v>
      </c>
      <c r="AX591" s="13" t="s">
        <v>77</v>
      </c>
      <c r="AY591" s="254" t="s">
        <v>235</v>
      </c>
    </row>
    <row r="592" s="13" customFormat="1">
      <c r="A592" s="13"/>
      <c r="B592" s="243"/>
      <c r="C592" s="244"/>
      <c r="D592" s="245" t="s">
        <v>243</v>
      </c>
      <c r="E592" s="246" t="s">
        <v>1</v>
      </c>
      <c r="F592" s="247" t="s">
        <v>754</v>
      </c>
      <c r="G592" s="244"/>
      <c r="H592" s="248">
        <v>308</v>
      </c>
      <c r="I592" s="249"/>
      <c r="J592" s="244"/>
      <c r="K592" s="244"/>
      <c r="L592" s="250"/>
      <c r="M592" s="251"/>
      <c r="N592" s="252"/>
      <c r="O592" s="252"/>
      <c r="P592" s="252"/>
      <c r="Q592" s="252"/>
      <c r="R592" s="252"/>
      <c r="S592" s="252"/>
      <c r="T592" s="25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4" t="s">
        <v>243</v>
      </c>
      <c r="AU592" s="254" t="s">
        <v>86</v>
      </c>
      <c r="AV592" s="13" t="s">
        <v>86</v>
      </c>
      <c r="AW592" s="13" t="s">
        <v>32</v>
      </c>
      <c r="AX592" s="13" t="s">
        <v>77</v>
      </c>
      <c r="AY592" s="254" t="s">
        <v>235</v>
      </c>
    </row>
    <row r="593" s="13" customFormat="1">
      <c r="A593" s="13"/>
      <c r="B593" s="243"/>
      <c r="C593" s="244"/>
      <c r="D593" s="245" t="s">
        <v>243</v>
      </c>
      <c r="E593" s="246" t="s">
        <v>1</v>
      </c>
      <c r="F593" s="247" t="s">
        <v>755</v>
      </c>
      <c r="G593" s="244"/>
      <c r="H593" s="248">
        <v>10</v>
      </c>
      <c r="I593" s="249"/>
      <c r="J593" s="244"/>
      <c r="K593" s="244"/>
      <c r="L593" s="250"/>
      <c r="M593" s="251"/>
      <c r="N593" s="252"/>
      <c r="O593" s="252"/>
      <c r="P593" s="252"/>
      <c r="Q593" s="252"/>
      <c r="R593" s="252"/>
      <c r="S593" s="252"/>
      <c r="T593" s="25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4" t="s">
        <v>243</v>
      </c>
      <c r="AU593" s="254" t="s">
        <v>86</v>
      </c>
      <c r="AV593" s="13" t="s">
        <v>86</v>
      </c>
      <c r="AW593" s="13" t="s">
        <v>32</v>
      </c>
      <c r="AX593" s="13" t="s">
        <v>77</v>
      </c>
      <c r="AY593" s="254" t="s">
        <v>235</v>
      </c>
    </row>
    <row r="594" s="14" customFormat="1">
      <c r="A594" s="14"/>
      <c r="B594" s="255"/>
      <c r="C594" s="256"/>
      <c r="D594" s="245" t="s">
        <v>243</v>
      </c>
      <c r="E594" s="257" t="s">
        <v>1</v>
      </c>
      <c r="F594" s="258" t="s">
        <v>245</v>
      </c>
      <c r="G594" s="256"/>
      <c r="H594" s="259">
        <v>934</v>
      </c>
      <c r="I594" s="260"/>
      <c r="J594" s="256"/>
      <c r="K594" s="256"/>
      <c r="L594" s="261"/>
      <c r="M594" s="262"/>
      <c r="N594" s="263"/>
      <c r="O594" s="263"/>
      <c r="P594" s="263"/>
      <c r="Q594" s="263"/>
      <c r="R594" s="263"/>
      <c r="S594" s="263"/>
      <c r="T594" s="26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65" t="s">
        <v>243</v>
      </c>
      <c r="AU594" s="265" t="s">
        <v>86</v>
      </c>
      <c r="AV594" s="14" t="s">
        <v>241</v>
      </c>
      <c r="AW594" s="14" t="s">
        <v>32</v>
      </c>
      <c r="AX594" s="14" t="s">
        <v>84</v>
      </c>
      <c r="AY594" s="265" t="s">
        <v>235</v>
      </c>
    </row>
    <row r="595" s="2" customFormat="1" ht="24.15" customHeight="1">
      <c r="A595" s="39"/>
      <c r="B595" s="40"/>
      <c r="C595" s="229" t="s">
        <v>756</v>
      </c>
      <c r="D595" s="229" t="s">
        <v>237</v>
      </c>
      <c r="E595" s="230" t="s">
        <v>757</v>
      </c>
      <c r="F595" s="231" t="s">
        <v>758</v>
      </c>
      <c r="G595" s="232" t="s">
        <v>166</v>
      </c>
      <c r="H595" s="233">
        <v>467</v>
      </c>
      <c r="I595" s="234"/>
      <c r="J595" s="235">
        <f>ROUND(I595*H595,2)</f>
        <v>0</v>
      </c>
      <c r="K595" s="236"/>
      <c r="L595" s="45"/>
      <c r="M595" s="237" t="s">
        <v>1</v>
      </c>
      <c r="N595" s="238" t="s">
        <v>42</v>
      </c>
      <c r="O595" s="92"/>
      <c r="P595" s="239">
        <f>O595*H595</f>
        <v>0</v>
      </c>
      <c r="Q595" s="239">
        <v>0.00072000000000000005</v>
      </c>
      <c r="R595" s="239">
        <f>Q595*H595</f>
        <v>0.33624000000000004</v>
      </c>
      <c r="S595" s="239">
        <v>0</v>
      </c>
      <c r="T595" s="240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41" t="s">
        <v>241</v>
      </c>
      <c r="AT595" s="241" t="s">
        <v>237</v>
      </c>
      <c r="AU595" s="241" t="s">
        <v>86</v>
      </c>
      <c r="AY595" s="18" t="s">
        <v>235</v>
      </c>
      <c r="BE595" s="242">
        <f>IF(N595="základní",J595,0)</f>
        <v>0</v>
      </c>
      <c r="BF595" s="242">
        <f>IF(N595="snížená",J595,0)</f>
        <v>0</v>
      </c>
      <c r="BG595" s="242">
        <f>IF(N595="zákl. přenesená",J595,0)</f>
        <v>0</v>
      </c>
      <c r="BH595" s="242">
        <f>IF(N595="sníž. přenesená",J595,0)</f>
        <v>0</v>
      </c>
      <c r="BI595" s="242">
        <f>IF(N595="nulová",J595,0)</f>
        <v>0</v>
      </c>
      <c r="BJ595" s="18" t="s">
        <v>84</v>
      </c>
      <c r="BK595" s="242">
        <f>ROUND(I595*H595,2)</f>
        <v>0</v>
      </c>
      <c r="BL595" s="18" t="s">
        <v>241</v>
      </c>
      <c r="BM595" s="241" t="s">
        <v>759</v>
      </c>
    </row>
    <row r="596" s="13" customFormat="1">
      <c r="A596" s="13"/>
      <c r="B596" s="243"/>
      <c r="C596" s="244"/>
      <c r="D596" s="245" t="s">
        <v>243</v>
      </c>
      <c r="E596" s="246" t="s">
        <v>1</v>
      </c>
      <c r="F596" s="247" t="s">
        <v>760</v>
      </c>
      <c r="G596" s="244"/>
      <c r="H596" s="248">
        <v>154</v>
      </c>
      <c r="I596" s="249"/>
      <c r="J596" s="244"/>
      <c r="K596" s="244"/>
      <c r="L596" s="250"/>
      <c r="M596" s="251"/>
      <c r="N596" s="252"/>
      <c r="O596" s="252"/>
      <c r="P596" s="252"/>
      <c r="Q596" s="252"/>
      <c r="R596" s="252"/>
      <c r="S596" s="252"/>
      <c r="T596" s="25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4" t="s">
        <v>243</v>
      </c>
      <c r="AU596" s="254" t="s">
        <v>86</v>
      </c>
      <c r="AV596" s="13" t="s">
        <v>86</v>
      </c>
      <c r="AW596" s="13" t="s">
        <v>32</v>
      </c>
      <c r="AX596" s="13" t="s">
        <v>77</v>
      </c>
      <c r="AY596" s="254" t="s">
        <v>235</v>
      </c>
    </row>
    <row r="597" s="13" customFormat="1">
      <c r="A597" s="13"/>
      <c r="B597" s="243"/>
      <c r="C597" s="244"/>
      <c r="D597" s="245" t="s">
        <v>243</v>
      </c>
      <c r="E597" s="246" t="s">
        <v>1</v>
      </c>
      <c r="F597" s="247" t="s">
        <v>761</v>
      </c>
      <c r="G597" s="244"/>
      <c r="H597" s="248">
        <v>154</v>
      </c>
      <c r="I597" s="249"/>
      <c r="J597" s="244"/>
      <c r="K597" s="244"/>
      <c r="L597" s="250"/>
      <c r="M597" s="251"/>
      <c r="N597" s="252"/>
      <c r="O597" s="252"/>
      <c r="P597" s="252"/>
      <c r="Q597" s="252"/>
      <c r="R597" s="252"/>
      <c r="S597" s="252"/>
      <c r="T597" s="25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4" t="s">
        <v>243</v>
      </c>
      <c r="AU597" s="254" t="s">
        <v>86</v>
      </c>
      <c r="AV597" s="13" t="s">
        <v>86</v>
      </c>
      <c r="AW597" s="13" t="s">
        <v>32</v>
      </c>
      <c r="AX597" s="13" t="s">
        <v>77</v>
      </c>
      <c r="AY597" s="254" t="s">
        <v>235</v>
      </c>
    </row>
    <row r="598" s="13" customFormat="1">
      <c r="A598" s="13"/>
      <c r="B598" s="243"/>
      <c r="C598" s="244"/>
      <c r="D598" s="245" t="s">
        <v>243</v>
      </c>
      <c r="E598" s="246" t="s">
        <v>1</v>
      </c>
      <c r="F598" s="247" t="s">
        <v>762</v>
      </c>
      <c r="G598" s="244"/>
      <c r="H598" s="248">
        <v>154</v>
      </c>
      <c r="I598" s="249"/>
      <c r="J598" s="244"/>
      <c r="K598" s="244"/>
      <c r="L598" s="250"/>
      <c r="M598" s="251"/>
      <c r="N598" s="252"/>
      <c r="O598" s="252"/>
      <c r="P598" s="252"/>
      <c r="Q598" s="252"/>
      <c r="R598" s="252"/>
      <c r="S598" s="252"/>
      <c r="T598" s="25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4" t="s">
        <v>243</v>
      </c>
      <c r="AU598" s="254" t="s">
        <v>86</v>
      </c>
      <c r="AV598" s="13" t="s">
        <v>86</v>
      </c>
      <c r="AW598" s="13" t="s">
        <v>32</v>
      </c>
      <c r="AX598" s="13" t="s">
        <v>77</v>
      </c>
      <c r="AY598" s="254" t="s">
        <v>235</v>
      </c>
    </row>
    <row r="599" s="13" customFormat="1">
      <c r="A599" s="13"/>
      <c r="B599" s="243"/>
      <c r="C599" s="244"/>
      <c r="D599" s="245" t="s">
        <v>243</v>
      </c>
      <c r="E599" s="246" t="s">
        <v>1</v>
      </c>
      <c r="F599" s="247" t="s">
        <v>763</v>
      </c>
      <c r="G599" s="244"/>
      <c r="H599" s="248">
        <v>5</v>
      </c>
      <c r="I599" s="249"/>
      <c r="J599" s="244"/>
      <c r="K599" s="244"/>
      <c r="L599" s="250"/>
      <c r="M599" s="251"/>
      <c r="N599" s="252"/>
      <c r="O599" s="252"/>
      <c r="P599" s="252"/>
      <c r="Q599" s="252"/>
      <c r="R599" s="252"/>
      <c r="S599" s="252"/>
      <c r="T599" s="25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4" t="s">
        <v>243</v>
      </c>
      <c r="AU599" s="254" t="s">
        <v>86</v>
      </c>
      <c r="AV599" s="13" t="s">
        <v>86</v>
      </c>
      <c r="AW599" s="13" t="s">
        <v>32</v>
      </c>
      <c r="AX599" s="13" t="s">
        <v>77</v>
      </c>
      <c r="AY599" s="254" t="s">
        <v>235</v>
      </c>
    </row>
    <row r="600" s="14" customFormat="1">
      <c r="A600" s="14"/>
      <c r="B600" s="255"/>
      <c r="C600" s="256"/>
      <c r="D600" s="245" t="s">
        <v>243</v>
      </c>
      <c r="E600" s="257" t="s">
        <v>1</v>
      </c>
      <c r="F600" s="258" t="s">
        <v>245</v>
      </c>
      <c r="G600" s="256"/>
      <c r="H600" s="259">
        <v>467</v>
      </c>
      <c r="I600" s="260"/>
      <c r="J600" s="256"/>
      <c r="K600" s="256"/>
      <c r="L600" s="261"/>
      <c r="M600" s="262"/>
      <c r="N600" s="263"/>
      <c r="O600" s="263"/>
      <c r="P600" s="263"/>
      <c r="Q600" s="263"/>
      <c r="R600" s="263"/>
      <c r="S600" s="263"/>
      <c r="T600" s="26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65" t="s">
        <v>243</v>
      </c>
      <c r="AU600" s="265" t="s">
        <v>86</v>
      </c>
      <c r="AV600" s="14" t="s">
        <v>241</v>
      </c>
      <c r="AW600" s="14" t="s">
        <v>32</v>
      </c>
      <c r="AX600" s="14" t="s">
        <v>84</v>
      </c>
      <c r="AY600" s="265" t="s">
        <v>235</v>
      </c>
    </row>
    <row r="601" s="2" customFormat="1" ht="16.5" customHeight="1">
      <c r="A601" s="39"/>
      <c r="B601" s="40"/>
      <c r="C601" s="287" t="s">
        <v>764</v>
      </c>
      <c r="D601" s="287" t="s">
        <v>518</v>
      </c>
      <c r="E601" s="288" t="s">
        <v>765</v>
      </c>
      <c r="F601" s="289" t="s">
        <v>766</v>
      </c>
      <c r="G601" s="290" t="s">
        <v>166</v>
      </c>
      <c r="H601" s="291">
        <v>490.35000000000002</v>
      </c>
      <c r="I601" s="292"/>
      <c r="J601" s="293">
        <f>ROUND(I601*H601,2)</f>
        <v>0</v>
      </c>
      <c r="K601" s="294"/>
      <c r="L601" s="295"/>
      <c r="M601" s="296" t="s">
        <v>1</v>
      </c>
      <c r="N601" s="297" t="s">
        <v>42</v>
      </c>
      <c r="O601" s="92"/>
      <c r="P601" s="239">
        <f>O601*H601</f>
        <v>0</v>
      </c>
      <c r="Q601" s="239">
        <v>0.0104</v>
      </c>
      <c r="R601" s="239">
        <f>Q601*H601</f>
        <v>5.09964</v>
      </c>
      <c r="S601" s="239">
        <v>0</v>
      </c>
      <c r="T601" s="240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41" t="s">
        <v>281</v>
      </c>
      <c r="AT601" s="241" t="s">
        <v>518</v>
      </c>
      <c r="AU601" s="241" t="s">
        <v>86</v>
      </c>
      <c r="AY601" s="18" t="s">
        <v>235</v>
      </c>
      <c r="BE601" s="242">
        <f>IF(N601="základní",J601,0)</f>
        <v>0</v>
      </c>
      <c r="BF601" s="242">
        <f>IF(N601="snížená",J601,0)</f>
        <v>0</v>
      </c>
      <c r="BG601" s="242">
        <f>IF(N601="zákl. přenesená",J601,0)</f>
        <v>0</v>
      </c>
      <c r="BH601" s="242">
        <f>IF(N601="sníž. přenesená",J601,0)</f>
        <v>0</v>
      </c>
      <c r="BI601" s="242">
        <f>IF(N601="nulová",J601,0)</f>
        <v>0</v>
      </c>
      <c r="BJ601" s="18" t="s">
        <v>84</v>
      </c>
      <c r="BK601" s="242">
        <f>ROUND(I601*H601,2)</f>
        <v>0</v>
      </c>
      <c r="BL601" s="18" t="s">
        <v>241</v>
      </c>
      <c r="BM601" s="241" t="s">
        <v>767</v>
      </c>
    </row>
    <row r="602" s="13" customFormat="1">
      <c r="A602" s="13"/>
      <c r="B602" s="243"/>
      <c r="C602" s="244"/>
      <c r="D602" s="245" t="s">
        <v>243</v>
      </c>
      <c r="E602" s="244"/>
      <c r="F602" s="247" t="s">
        <v>768</v>
      </c>
      <c r="G602" s="244"/>
      <c r="H602" s="248">
        <v>490.35000000000002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243</v>
      </c>
      <c r="AU602" s="254" t="s">
        <v>86</v>
      </c>
      <c r="AV602" s="13" t="s">
        <v>86</v>
      </c>
      <c r="AW602" s="13" t="s">
        <v>4</v>
      </c>
      <c r="AX602" s="13" t="s">
        <v>84</v>
      </c>
      <c r="AY602" s="254" t="s">
        <v>235</v>
      </c>
    </row>
    <row r="603" s="2" customFormat="1" ht="33" customHeight="1">
      <c r="A603" s="39"/>
      <c r="B603" s="40"/>
      <c r="C603" s="229" t="s">
        <v>769</v>
      </c>
      <c r="D603" s="229" t="s">
        <v>237</v>
      </c>
      <c r="E603" s="230" t="s">
        <v>770</v>
      </c>
      <c r="F603" s="231" t="s">
        <v>771</v>
      </c>
      <c r="G603" s="232" t="s">
        <v>166</v>
      </c>
      <c r="H603" s="233">
        <v>23.5</v>
      </c>
      <c r="I603" s="234"/>
      <c r="J603" s="235">
        <f>ROUND(I603*H603,2)</f>
        <v>0</v>
      </c>
      <c r="K603" s="236"/>
      <c r="L603" s="45"/>
      <c r="M603" s="237" t="s">
        <v>1</v>
      </c>
      <c r="N603" s="238" t="s">
        <v>42</v>
      </c>
      <c r="O603" s="92"/>
      <c r="P603" s="239">
        <f>O603*H603</f>
        <v>0</v>
      </c>
      <c r="Q603" s="239">
        <v>0.00158</v>
      </c>
      <c r="R603" s="239">
        <f>Q603*H603</f>
        <v>0.037130000000000003</v>
      </c>
      <c r="S603" s="239">
        <v>0</v>
      </c>
      <c r="T603" s="240">
        <f>S603*H603</f>
        <v>0</v>
      </c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R603" s="241" t="s">
        <v>241</v>
      </c>
      <c r="AT603" s="241" t="s">
        <v>237</v>
      </c>
      <c r="AU603" s="241" t="s">
        <v>86</v>
      </c>
      <c r="AY603" s="18" t="s">
        <v>235</v>
      </c>
      <c r="BE603" s="242">
        <f>IF(N603="základní",J603,0)</f>
        <v>0</v>
      </c>
      <c r="BF603" s="242">
        <f>IF(N603="snížená",J603,0)</f>
        <v>0</v>
      </c>
      <c r="BG603" s="242">
        <f>IF(N603="zákl. přenesená",J603,0)</f>
        <v>0</v>
      </c>
      <c r="BH603" s="242">
        <f>IF(N603="sníž. přenesená",J603,0)</f>
        <v>0</v>
      </c>
      <c r="BI603" s="242">
        <f>IF(N603="nulová",J603,0)</f>
        <v>0</v>
      </c>
      <c r="BJ603" s="18" t="s">
        <v>84</v>
      </c>
      <c r="BK603" s="242">
        <f>ROUND(I603*H603,2)</f>
        <v>0</v>
      </c>
      <c r="BL603" s="18" t="s">
        <v>241</v>
      </c>
      <c r="BM603" s="241" t="s">
        <v>772</v>
      </c>
    </row>
    <row r="604" s="13" customFormat="1">
      <c r="A604" s="13"/>
      <c r="B604" s="243"/>
      <c r="C604" s="244"/>
      <c r="D604" s="245" t="s">
        <v>243</v>
      </c>
      <c r="E604" s="246" t="s">
        <v>1</v>
      </c>
      <c r="F604" s="247" t="s">
        <v>463</v>
      </c>
      <c r="G604" s="244"/>
      <c r="H604" s="248">
        <v>23.5</v>
      </c>
      <c r="I604" s="249"/>
      <c r="J604" s="244"/>
      <c r="K604" s="244"/>
      <c r="L604" s="250"/>
      <c r="M604" s="251"/>
      <c r="N604" s="252"/>
      <c r="O604" s="252"/>
      <c r="P604" s="252"/>
      <c r="Q604" s="252"/>
      <c r="R604" s="252"/>
      <c r="S604" s="252"/>
      <c r="T604" s="25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4" t="s">
        <v>243</v>
      </c>
      <c r="AU604" s="254" t="s">
        <v>86</v>
      </c>
      <c r="AV604" s="13" t="s">
        <v>86</v>
      </c>
      <c r="AW604" s="13" t="s">
        <v>32</v>
      </c>
      <c r="AX604" s="13" t="s">
        <v>84</v>
      </c>
      <c r="AY604" s="254" t="s">
        <v>235</v>
      </c>
    </row>
    <row r="605" s="2" customFormat="1" ht="16.5" customHeight="1">
      <c r="A605" s="39"/>
      <c r="B605" s="40"/>
      <c r="C605" s="229" t="s">
        <v>773</v>
      </c>
      <c r="D605" s="229" t="s">
        <v>237</v>
      </c>
      <c r="E605" s="230" t="s">
        <v>774</v>
      </c>
      <c r="F605" s="231" t="s">
        <v>775</v>
      </c>
      <c r="G605" s="232" t="s">
        <v>240</v>
      </c>
      <c r="H605" s="233">
        <v>55</v>
      </c>
      <c r="I605" s="234"/>
      <c r="J605" s="235">
        <f>ROUND(I605*H605,2)</f>
        <v>0</v>
      </c>
      <c r="K605" s="236"/>
      <c r="L605" s="45"/>
      <c r="M605" s="237" t="s">
        <v>1</v>
      </c>
      <c r="N605" s="238" t="s">
        <v>42</v>
      </c>
      <c r="O605" s="92"/>
      <c r="P605" s="239">
        <f>O605*H605</f>
        <v>0</v>
      </c>
      <c r="Q605" s="239">
        <v>0.00011</v>
      </c>
      <c r="R605" s="239">
        <f>Q605*H605</f>
        <v>0.0060499999999999998</v>
      </c>
      <c r="S605" s="239">
        <v>0</v>
      </c>
      <c r="T605" s="240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41" t="s">
        <v>241</v>
      </c>
      <c r="AT605" s="241" t="s">
        <v>237</v>
      </c>
      <c r="AU605" s="241" t="s">
        <v>86</v>
      </c>
      <c r="AY605" s="18" t="s">
        <v>235</v>
      </c>
      <c r="BE605" s="242">
        <f>IF(N605="základní",J605,0)</f>
        <v>0</v>
      </c>
      <c r="BF605" s="242">
        <f>IF(N605="snížená",J605,0)</f>
        <v>0</v>
      </c>
      <c r="BG605" s="242">
        <f>IF(N605="zákl. přenesená",J605,0)</f>
        <v>0</v>
      </c>
      <c r="BH605" s="242">
        <f>IF(N605="sníž. přenesená",J605,0)</f>
        <v>0</v>
      </c>
      <c r="BI605" s="242">
        <f>IF(N605="nulová",J605,0)</f>
        <v>0</v>
      </c>
      <c r="BJ605" s="18" t="s">
        <v>84</v>
      </c>
      <c r="BK605" s="242">
        <f>ROUND(I605*H605,2)</f>
        <v>0</v>
      </c>
      <c r="BL605" s="18" t="s">
        <v>241</v>
      </c>
      <c r="BM605" s="241" t="s">
        <v>776</v>
      </c>
    </row>
    <row r="606" s="2" customFormat="1" ht="21.75" customHeight="1">
      <c r="A606" s="39"/>
      <c r="B606" s="40"/>
      <c r="C606" s="287" t="s">
        <v>777</v>
      </c>
      <c r="D606" s="287" t="s">
        <v>518</v>
      </c>
      <c r="E606" s="288" t="s">
        <v>778</v>
      </c>
      <c r="F606" s="289" t="s">
        <v>779</v>
      </c>
      <c r="G606" s="290" t="s">
        <v>240</v>
      </c>
      <c r="H606" s="291">
        <v>42</v>
      </c>
      <c r="I606" s="292"/>
      <c r="J606" s="293">
        <f>ROUND(I606*H606,2)</f>
        <v>0</v>
      </c>
      <c r="K606" s="294"/>
      <c r="L606" s="295"/>
      <c r="M606" s="296" t="s">
        <v>1</v>
      </c>
      <c r="N606" s="297" t="s">
        <v>42</v>
      </c>
      <c r="O606" s="92"/>
      <c r="P606" s="239">
        <f>O606*H606</f>
        <v>0</v>
      </c>
      <c r="Q606" s="239">
        <v>0.012</v>
      </c>
      <c r="R606" s="239">
        <f>Q606*H606</f>
        <v>0.504</v>
      </c>
      <c r="S606" s="239">
        <v>0</v>
      </c>
      <c r="T606" s="240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41" t="s">
        <v>281</v>
      </c>
      <c r="AT606" s="241" t="s">
        <v>518</v>
      </c>
      <c r="AU606" s="241" t="s">
        <v>86</v>
      </c>
      <c r="AY606" s="18" t="s">
        <v>235</v>
      </c>
      <c r="BE606" s="242">
        <f>IF(N606="základní",J606,0)</f>
        <v>0</v>
      </c>
      <c r="BF606" s="242">
        <f>IF(N606="snížená",J606,0)</f>
        <v>0</v>
      </c>
      <c r="BG606" s="242">
        <f>IF(N606="zákl. přenesená",J606,0)</f>
        <v>0</v>
      </c>
      <c r="BH606" s="242">
        <f>IF(N606="sníž. přenesená",J606,0)</f>
        <v>0</v>
      </c>
      <c r="BI606" s="242">
        <f>IF(N606="nulová",J606,0)</f>
        <v>0</v>
      </c>
      <c r="BJ606" s="18" t="s">
        <v>84</v>
      </c>
      <c r="BK606" s="242">
        <f>ROUND(I606*H606,2)</f>
        <v>0</v>
      </c>
      <c r="BL606" s="18" t="s">
        <v>241</v>
      </c>
      <c r="BM606" s="241" t="s">
        <v>780</v>
      </c>
    </row>
    <row r="607" s="15" customFormat="1">
      <c r="A607" s="15"/>
      <c r="B607" s="266"/>
      <c r="C607" s="267"/>
      <c r="D607" s="245" t="s">
        <v>243</v>
      </c>
      <c r="E607" s="268" t="s">
        <v>1</v>
      </c>
      <c r="F607" s="269" t="s">
        <v>392</v>
      </c>
      <c r="G607" s="267"/>
      <c r="H607" s="268" t="s">
        <v>1</v>
      </c>
      <c r="I607" s="270"/>
      <c r="J607" s="267"/>
      <c r="K607" s="267"/>
      <c r="L607" s="271"/>
      <c r="M607" s="272"/>
      <c r="N607" s="273"/>
      <c r="O607" s="273"/>
      <c r="P607" s="273"/>
      <c r="Q607" s="273"/>
      <c r="R607" s="273"/>
      <c r="S607" s="273"/>
      <c r="T607" s="274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75" t="s">
        <v>243</v>
      </c>
      <c r="AU607" s="275" t="s">
        <v>86</v>
      </c>
      <c r="AV607" s="15" t="s">
        <v>84</v>
      </c>
      <c r="AW607" s="15" t="s">
        <v>32</v>
      </c>
      <c r="AX607" s="15" t="s">
        <v>77</v>
      </c>
      <c r="AY607" s="275" t="s">
        <v>235</v>
      </c>
    </row>
    <row r="608" s="13" customFormat="1">
      <c r="A608" s="13"/>
      <c r="B608" s="243"/>
      <c r="C608" s="244"/>
      <c r="D608" s="245" t="s">
        <v>243</v>
      </c>
      <c r="E608" s="246" t="s">
        <v>1</v>
      </c>
      <c r="F608" s="247" t="s">
        <v>781</v>
      </c>
      <c r="G608" s="244"/>
      <c r="H608" s="248">
        <v>21</v>
      </c>
      <c r="I608" s="249"/>
      <c r="J608" s="244"/>
      <c r="K608" s="244"/>
      <c r="L608" s="250"/>
      <c r="M608" s="251"/>
      <c r="N608" s="252"/>
      <c r="O608" s="252"/>
      <c r="P608" s="252"/>
      <c r="Q608" s="252"/>
      <c r="R608" s="252"/>
      <c r="S608" s="252"/>
      <c r="T608" s="25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4" t="s">
        <v>243</v>
      </c>
      <c r="AU608" s="254" t="s">
        <v>86</v>
      </c>
      <c r="AV608" s="13" t="s">
        <v>86</v>
      </c>
      <c r="AW608" s="13" t="s">
        <v>32</v>
      </c>
      <c r="AX608" s="13" t="s">
        <v>77</v>
      </c>
      <c r="AY608" s="254" t="s">
        <v>235</v>
      </c>
    </row>
    <row r="609" s="16" customFormat="1">
      <c r="A609" s="16"/>
      <c r="B609" s="276"/>
      <c r="C609" s="277"/>
      <c r="D609" s="245" t="s">
        <v>243</v>
      </c>
      <c r="E609" s="278" t="s">
        <v>1</v>
      </c>
      <c r="F609" s="279" t="s">
        <v>492</v>
      </c>
      <c r="G609" s="277"/>
      <c r="H609" s="280">
        <v>21</v>
      </c>
      <c r="I609" s="281"/>
      <c r="J609" s="277"/>
      <c r="K609" s="277"/>
      <c r="L609" s="282"/>
      <c r="M609" s="283"/>
      <c r="N609" s="284"/>
      <c r="O609" s="284"/>
      <c r="P609" s="284"/>
      <c r="Q609" s="284"/>
      <c r="R609" s="284"/>
      <c r="S609" s="284"/>
      <c r="T609" s="285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T609" s="286" t="s">
        <v>243</v>
      </c>
      <c r="AU609" s="286" t="s">
        <v>86</v>
      </c>
      <c r="AV609" s="16" t="s">
        <v>250</v>
      </c>
      <c r="AW609" s="16" t="s">
        <v>32</v>
      </c>
      <c r="AX609" s="16" t="s">
        <v>77</v>
      </c>
      <c r="AY609" s="286" t="s">
        <v>235</v>
      </c>
    </row>
    <row r="610" s="15" customFormat="1">
      <c r="A610" s="15"/>
      <c r="B610" s="266"/>
      <c r="C610" s="267"/>
      <c r="D610" s="245" t="s">
        <v>243</v>
      </c>
      <c r="E610" s="268" t="s">
        <v>1</v>
      </c>
      <c r="F610" s="269" t="s">
        <v>398</v>
      </c>
      <c r="G610" s="267"/>
      <c r="H610" s="268" t="s">
        <v>1</v>
      </c>
      <c r="I610" s="270"/>
      <c r="J610" s="267"/>
      <c r="K610" s="267"/>
      <c r="L610" s="271"/>
      <c r="M610" s="272"/>
      <c r="N610" s="273"/>
      <c r="O610" s="273"/>
      <c r="P610" s="273"/>
      <c r="Q610" s="273"/>
      <c r="R610" s="273"/>
      <c r="S610" s="273"/>
      <c r="T610" s="274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75" t="s">
        <v>243</v>
      </c>
      <c r="AU610" s="275" t="s">
        <v>86</v>
      </c>
      <c r="AV610" s="15" t="s">
        <v>84</v>
      </c>
      <c r="AW610" s="15" t="s">
        <v>32</v>
      </c>
      <c r="AX610" s="15" t="s">
        <v>77</v>
      </c>
      <c r="AY610" s="275" t="s">
        <v>235</v>
      </c>
    </row>
    <row r="611" s="13" customFormat="1">
      <c r="A611" s="13"/>
      <c r="B611" s="243"/>
      <c r="C611" s="244"/>
      <c r="D611" s="245" t="s">
        <v>243</v>
      </c>
      <c r="E611" s="246" t="s">
        <v>1</v>
      </c>
      <c r="F611" s="247" t="s">
        <v>781</v>
      </c>
      <c r="G611" s="244"/>
      <c r="H611" s="248">
        <v>21</v>
      </c>
      <c r="I611" s="249"/>
      <c r="J611" s="244"/>
      <c r="K611" s="244"/>
      <c r="L611" s="250"/>
      <c r="M611" s="251"/>
      <c r="N611" s="252"/>
      <c r="O611" s="252"/>
      <c r="P611" s="252"/>
      <c r="Q611" s="252"/>
      <c r="R611" s="252"/>
      <c r="S611" s="252"/>
      <c r="T611" s="25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4" t="s">
        <v>243</v>
      </c>
      <c r="AU611" s="254" t="s">
        <v>86</v>
      </c>
      <c r="AV611" s="13" t="s">
        <v>86</v>
      </c>
      <c r="AW611" s="13" t="s">
        <v>32</v>
      </c>
      <c r="AX611" s="13" t="s">
        <v>77</v>
      </c>
      <c r="AY611" s="254" t="s">
        <v>235</v>
      </c>
    </row>
    <row r="612" s="16" customFormat="1">
      <c r="A612" s="16"/>
      <c r="B612" s="276"/>
      <c r="C612" s="277"/>
      <c r="D612" s="245" t="s">
        <v>243</v>
      </c>
      <c r="E612" s="278" t="s">
        <v>1</v>
      </c>
      <c r="F612" s="279" t="s">
        <v>492</v>
      </c>
      <c r="G612" s="277"/>
      <c r="H612" s="280">
        <v>21</v>
      </c>
      <c r="I612" s="281"/>
      <c r="J612" s="277"/>
      <c r="K612" s="277"/>
      <c r="L612" s="282"/>
      <c r="M612" s="283"/>
      <c r="N612" s="284"/>
      <c r="O612" s="284"/>
      <c r="P612" s="284"/>
      <c r="Q612" s="284"/>
      <c r="R612" s="284"/>
      <c r="S612" s="284"/>
      <c r="T612" s="285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T612" s="286" t="s">
        <v>243</v>
      </c>
      <c r="AU612" s="286" t="s">
        <v>86</v>
      </c>
      <c r="AV612" s="16" t="s">
        <v>250</v>
      </c>
      <c r="AW612" s="16" t="s">
        <v>32</v>
      </c>
      <c r="AX612" s="16" t="s">
        <v>77</v>
      </c>
      <c r="AY612" s="286" t="s">
        <v>235</v>
      </c>
    </row>
    <row r="613" s="14" customFormat="1">
      <c r="A613" s="14"/>
      <c r="B613" s="255"/>
      <c r="C613" s="256"/>
      <c r="D613" s="245" t="s">
        <v>243</v>
      </c>
      <c r="E613" s="257" t="s">
        <v>1</v>
      </c>
      <c r="F613" s="258" t="s">
        <v>245</v>
      </c>
      <c r="G613" s="256"/>
      <c r="H613" s="259">
        <v>42</v>
      </c>
      <c r="I613" s="260"/>
      <c r="J613" s="256"/>
      <c r="K613" s="256"/>
      <c r="L613" s="261"/>
      <c r="M613" s="262"/>
      <c r="N613" s="263"/>
      <c r="O613" s="263"/>
      <c r="P613" s="263"/>
      <c r="Q613" s="263"/>
      <c r="R613" s="263"/>
      <c r="S613" s="263"/>
      <c r="T613" s="26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65" t="s">
        <v>243</v>
      </c>
      <c r="AU613" s="265" t="s">
        <v>86</v>
      </c>
      <c r="AV613" s="14" t="s">
        <v>241</v>
      </c>
      <c r="AW613" s="14" t="s">
        <v>32</v>
      </c>
      <c r="AX613" s="14" t="s">
        <v>84</v>
      </c>
      <c r="AY613" s="265" t="s">
        <v>235</v>
      </c>
    </row>
    <row r="614" s="2" customFormat="1" ht="16.5" customHeight="1">
      <c r="A614" s="39"/>
      <c r="B614" s="40"/>
      <c r="C614" s="287" t="s">
        <v>782</v>
      </c>
      <c r="D614" s="287" t="s">
        <v>518</v>
      </c>
      <c r="E614" s="288" t="s">
        <v>783</v>
      </c>
      <c r="F614" s="289" t="s">
        <v>784</v>
      </c>
      <c r="G614" s="290" t="s">
        <v>240</v>
      </c>
      <c r="H614" s="291">
        <v>13</v>
      </c>
      <c r="I614" s="292"/>
      <c r="J614" s="293">
        <f>ROUND(I614*H614,2)</f>
        <v>0</v>
      </c>
      <c r="K614" s="294"/>
      <c r="L614" s="295"/>
      <c r="M614" s="296" t="s">
        <v>1</v>
      </c>
      <c r="N614" s="297" t="s">
        <v>42</v>
      </c>
      <c r="O614" s="92"/>
      <c r="P614" s="239">
        <f>O614*H614</f>
        <v>0</v>
      </c>
      <c r="Q614" s="239">
        <v>0.012</v>
      </c>
      <c r="R614" s="239">
        <f>Q614*H614</f>
        <v>0.156</v>
      </c>
      <c r="S614" s="239">
        <v>0</v>
      </c>
      <c r="T614" s="240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41" t="s">
        <v>281</v>
      </c>
      <c r="AT614" s="241" t="s">
        <v>518</v>
      </c>
      <c r="AU614" s="241" t="s">
        <v>86</v>
      </c>
      <c r="AY614" s="18" t="s">
        <v>235</v>
      </c>
      <c r="BE614" s="242">
        <f>IF(N614="základní",J614,0)</f>
        <v>0</v>
      </c>
      <c r="BF614" s="242">
        <f>IF(N614="snížená",J614,0)</f>
        <v>0</v>
      </c>
      <c r="BG614" s="242">
        <f>IF(N614="zákl. přenesená",J614,0)</f>
        <v>0</v>
      </c>
      <c r="BH614" s="242">
        <f>IF(N614="sníž. přenesená",J614,0)</f>
        <v>0</v>
      </c>
      <c r="BI614" s="242">
        <f>IF(N614="nulová",J614,0)</f>
        <v>0</v>
      </c>
      <c r="BJ614" s="18" t="s">
        <v>84</v>
      </c>
      <c r="BK614" s="242">
        <f>ROUND(I614*H614,2)</f>
        <v>0</v>
      </c>
      <c r="BL614" s="18" t="s">
        <v>241</v>
      </c>
      <c r="BM614" s="241" t="s">
        <v>785</v>
      </c>
    </row>
    <row r="615" s="15" customFormat="1">
      <c r="A615" s="15"/>
      <c r="B615" s="266"/>
      <c r="C615" s="267"/>
      <c r="D615" s="245" t="s">
        <v>243</v>
      </c>
      <c r="E615" s="268" t="s">
        <v>1</v>
      </c>
      <c r="F615" s="269" t="s">
        <v>392</v>
      </c>
      <c r="G615" s="267"/>
      <c r="H615" s="268" t="s">
        <v>1</v>
      </c>
      <c r="I615" s="270"/>
      <c r="J615" s="267"/>
      <c r="K615" s="267"/>
      <c r="L615" s="271"/>
      <c r="M615" s="272"/>
      <c r="N615" s="273"/>
      <c r="O615" s="273"/>
      <c r="P615" s="273"/>
      <c r="Q615" s="273"/>
      <c r="R615" s="273"/>
      <c r="S615" s="273"/>
      <c r="T615" s="274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T615" s="275" t="s">
        <v>243</v>
      </c>
      <c r="AU615" s="275" t="s">
        <v>86</v>
      </c>
      <c r="AV615" s="15" t="s">
        <v>84</v>
      </c>
      <c r="AW615" s="15" t="s">
        <v>32</v>
      </c>
      <c r="AX615" s="15" t="s">
        <v>77</v>
      </c>
      <c r="AY615" s="275" t="s">
        <v>235</v>
      </c>
    </row>
    <row r="616" s="13" customFormat="1">
      <c r="A616" s="13"/>
      <c r="B616" s="243"/>
      <c r="C616" s="244"/>
      <c r="D616" s="245" t="s">
        <v>243</v>
      </c>
      <c r="E616" s="246" t="s">
        <v>1</v>
      </c>
      <c r="F616" s="247" t="s">
        <v>786</v>
      </c>
      <c r="G616" s="244"/>
      <c r="H616" s="248">
        <v>2</v>
      </c>
      <c r="I616" s="249"/>
      <c r="J616" s="244"/>
      <c r="K616" s="244"/>
      <c r="L616" s="250"/>
      <c r="M616" s="251"/>
      <c r="N616" s="252"/>
      <c r="O616" s="252"/>
      <c r="P616" s="252"/>
      <c r="Q616" s="252"/>
      <c r="R616" s="252"/>
      <c r="S616" s="252"/>
      <c r="T616" s="25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4" t="s">
        <v>243</v>
      </c>
      <c r="AU616" s="254" t="s">
        <v>86</v>
      </c>
      <c r="AV616" s="13" t="s">
        <v>86</v>
      </c>
      <c r="AW616" s="13" t="s">
        <v>32</v>
      </c>
      <c r="AX616" s="13" t="s">
        <v>77</v>
      </c>
      <c r="AY616" s="254" t="s">
        <v>235</v>
      </c>
    </row>
    <row r="617" s="16" customFormat="1">
      <c r="A617" s="16"/>
      <c r="B617" s="276"/>
      <c r="C617" s="277"/>
      <c r="D617" s="245" t="s">
        <v>243</v>
      </c>
      <c r="E617" s="278" t="s">
        <v>1</v>
      </c>
      <c r="F617" s="279" t="s">
        <v>492</v>
      </c>
      <c r="G617" s="277"/>
      <c r="H617" s="280">
        <v>2</v>
      </c>
      <c r="I617" s="281"/>
      <c r="J617" s="277"/>
      <c r="K617" s="277"/>
      <c r="L617" s="282"/>
      <c r="M617" s="283"/>
      <c r="N617" s="284"/>
      <c r="O617" s="284"/>
      <c r="P617" s="284"/>
      <c r="Q617" s="284"/>
      <c r="R617" s="284"/>
      <c r="S617" s="284"/>
      <c r="T617" s="285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T617" s="286" t="s">
        <v>243</v>
      </c>
      <c r="AU617" s="286" t="s">
        <v>86</v>
      </c>
      <c r="AV617" s="16" t="s">
        <v>250</v>
      </c>
      <c r="AW617" s="16" t="s">
        <v>32</v>
      </c>
      <c r="AX617" s="16" t="s">
        <v>77</v>
      </c>
      <c r="AY617" s="286" t="s">
        <v>235</v>
      </c>
    </row>
    <row r="618" s="15" customFormat="1">
      <c r="A618" s="15"/>
      <c r="B618" s="266"/>
      <c r="C618" s="267"/>
      <c r="D618" s="245" t="s">
        <v>243</v>
      </c>
      <c r="E618" s="268" t="s">
        <v>1</v>
      </c>
      <c r="F618" s="269" t="s">
        <v>398</v>
      </c>
      <c r="G618" s="267"/>
      <c r="H618" s="268" t="s">
        <v>1</v>
      </c>
      <c r="I618" s="270"/>
      <c r="J618" s="267"/>
      <c r="K618" s="267"/>
      <c r="L618" s="271"/>
      <c r="M618" s="272"/>
      <c r="N618" s="273"/>
      <c r="O618" s="273"/>
      <c r="P618" s="273"/>
      <c r="Q618" s="273"/>
      <c r="R618" s="273"/>
      <c r="S618" s="273"/>
      <c r="T618" s="274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T618" s="275" t="s">
        <v>243</v>
      </c>
      <c r="AU618" s="275" t="s">
        <v>86</v>
      </c>
      <c r="AV618" s="15" t="s">
        <v>84</v>
      </c>
      <c r="AW618" s="15" t="s">
        <v>32</v>
      </c>
      <c r="AX618" s="15" t="s">
        <v>77</v>
      </c>
      <c r="AY618" s="275" t="s">
        <v>235</v>
      </c>
    </row>
    <row r="619" s="13" customFormat="1">
      <c r="A619" s="13"/>
      <c r="B619" s="243"/>
      <c r="C619" s="244"/>
      <c r="D619" s="245" t="s">
        <v>243</v>
      </c>
      <c r="E619" s="246" t="s">
        <v>1</v>
      </c>
      <c r="F619" s="247" t="s">
        <v>786</v>
      </c>
      <c r="G619" s="244"/>
      <c r="H619" s="248">
        <v>2</v>
      </c>
      <c r="I619" s="249"/>
      <c r="J619" s="244"/>
      <c r="K619" s="244"/>
      <c r="L619" s="250"/>
      <c r="M619" s="251"/>
      <c r="N619" s="252"/>
      <c r="O619" s="252"/>
      <c r="P619" s="252"/>
      <c r="Q619" s="252"/>
      <c r="R619" s="252"/>
      <c r="S619" s="252"/>
      <c r="T619" s="25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4" t="s">
        <v>243</v>
      </c>
      <c r="AU619" s="254" t="s">
        <v>86</v>
      </c>
      <c r="AV619" s="13" t="s">
        <v>86</v>
      </c>
      <c r="AW619" s="13" t="s">
        <v>32</v>
      </c>
      <c r="AX619" s="13" t="s">
        <v>77</v>
      </c>
      <c r="AY619" s="254" t="s">
        <v>235</v>
      </c>
    </row>
    <row r="620" s="16" customFormat="1">
      <c r="A620" s="16"/>
      <c r="B620" s="276"/>
      <c r="C620" s="277"/>
      <c r="D620" s="245" t="s">
        <v>243</v>
      </c>
      <c r="E620" s="278" t="s">
        <v>1</v>
      </c>
      <c r="F620" s="279" t="s">
        <v>492</v>
      </c>
      <c r="G620" s="277"/>
      <c r="H620" s="280">
        <v>2</v>
      </c>
      <c r="I620" s="281"/>
      <c r="J620" s="277"/>
      <c r="K620" s="277"/>
      <c r="L620" s="282"/>
      <c r="M620" s="283"/>
      <c r="N620" s="284"/>
      <c r="O620" s="284"/>
      <c r="P620" s="284"/>
      <c r="Q620" s="284"/>
      <c r="R620" s="284"/>
      <c r="S620" s="284"/>
      <c r="T620" s="285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T620" s="286" t="s">
        <v>243</v>
      </c>
      <c r="AU620" s="286" t="s">
        <v>86</v>
      </c>
      <c r="AV620" s="16" t="s">
        <v>250</v>
      </c>
      <c r="AW620" s="16" t="s">
        <v>32</v>
      </c>
      <c r="AX620" s="16" t="s">
        <v>77</v>
      </c>
      <c r="AY620" s="286" t="s">
        <v>235</v>
      </c>
    </row>
    <row r="621" s="15" customFormat="1">
      <c r="A621" s="15"/>
      <c r="B621" s="266"/>
      <c r="C621" s="267"/>
      <c r="D621" s="245" t="s">
        <v>243</v>
      </c>
      <c r="E621" s="268" t="s">
        <v>1</v>
      </c>
      <c r="F621" s="269" t="s">
        <v>399</v>
      </c>
      <c r="G621" s="267"/>
      <c r="H621" s="268" t="s">
        <v>1</v>
      </c>
      <c r="I621" s="270"/>
      <c r="J621" s="267"/>
      <c r="K621" s="267"/>
      <c r="L621" s="271"/>
      <c r="M621" s="272"/>
      <c r="N621" s="273"/>
      <c r="O621" s="273"/>
      <c r="P621" s="273"/>
      <c r="Q621" s="273"/>
      <c r="R621" s="273"/>
      <c r="S621" s="273"/>
      <c r="T621" s="274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75" t="s">
        <v>243</v>
      </c>
      <c r="AU621" s="275" t="s">
        <v>86</v>
      </c>
      <c r="AV621" s="15" t="s">
        <v>84</v>
      </c>
      <c r="AW621" s="15" t="s">
        <v>32</v>
      </c>
      <c r="AX621" s="15" t="s">
        <v>77</v>
      </c>
      <c r="AY621" s="275" t="s">
        <v>235</v>
      </c>
    </row>
    <row r="622" s="13" customFormat="1">
      <c r="A622" s="13"/>
      <c r="B622" s="243"/>
      <c r="C622" s="244"/>
      <c r="D622" s="245" t="s">
        <v>243</v>
      </c>
      <c r="E622" s="246" t="s">
        <v>1</v>
      </c>
      <c r="F622" s="247" t="s">
        <v>787</v>
      </c>
      <c r="G622" s="244"/>
      <c r="H622" s="248">
        <v>6</v>
      </c>
      <c r="I622" s="249"/>
      <c r="J622" s="244"/>
      <c r="K622" s="244"/>
      <c r="L622" s="250"/>
      <c r="M622" s="251"/>
      <c r="N622" s="252"/>
      <c r="O622" s="252"/>
      <c r="P622" s="252"/>
      <c r="Q622" s="252"/>
      <c r="R622" s="252"/>
      <c r="S622" s="252"/>
      <c r="T622" s="25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4" t="s">
        <v>243</v>
      </c>
      <c r="AU622" s="254" t="s">
        <v>86</v>
      </c>
      <c r="AV622" s="13" t="s">
        <v>86</v>
      </c>
      <c r="AW622" s="13" t="s">
        <v>32</v>
      </c>
      <c r="AX622" s="13" t="s">
        <v>77</v>
      </c>
      <c r="AY622" s="254" t="s">
        <v>235</v>
      </c>
    </row>
    <row r="623" s="16" customFormat="1">
      <c r="A623" s="16"/>
      <c r="B623" s="276"/>
      <c r="C623" s="277"/>
      <c r="D623" s="245" t="s">
        <v>243</v>
      </c>
      <c r="E623" s="278" t="s">
        <v>1</v>
      </c>
      <c r="F623" s="279" t="s">
        <v>492</v>
      </c>
      <c r="G623" s="277"/>
      <c r="H623" s="280">
        <v>6</v>
      </c>
      <c r="I623" s="281"/>
      <c r="J623" s="277"/>
      <c r="K623" s="277"/>
      <c r="L623" s="282"/>
      <c r="M623" s="283"/>
      <c r="N623" s="284"/>
      <c r="O623" s="284"/>
      <c r="P623" s="284"/>
      <c r="Q623" s="284"/>
      <c r="R623" s="284"/>
      <c r="S623" s="284"/>
      <c r="T623" s="285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T623" s="286" t="s">
        <v>243</v>
      </c>
      <c r="AU623" s="286" t="s">
        <v>86</v>
      </c>
      <c r="AV623" s="16" t="s">
        <v>250</v>
      </c>
      <c r="AW623" s="16" t="s">
        <v>32</v>
      </c>
      <c r="AX623" s="16" t="s">
        <v>77</v>
      </c>
      <c r="AY623" s="286" t="s">
        <v>235</v>
      </c>
    </row>
    <row r="624" s="15" customFormat="1">
      <c r="A624" s="15"/>
      <c r="B624" s="266"/>
      <c r="C624" s="267"/>
      <c r="D624" s="245" t="s">
        <v>243</v>
      </c>
      <c r="E624" s="268" t="s">
        <v>1</v>
      </c>
      <c r="F624" s="269" t="s">
        <v>788</v>
      </c>
      <c r="G624" s="267"/>
      <c r="H624" s="268" t="s">
        <v>1</v>
      </c>
      <c r="I624" s="270"/>
      <c r="J624" s="267"/>
      <c r="K624" s="267"/>
      <c r="L624" s="271"/>
      <c r="M624" s="272"/>
      <c r="N624" s="273"/>
      <c r="O624" s="273"/>
      <c r="P624" s="273"/>
      <c r="Q624" s="273"/>
      <c r="R624" s="273"/>
      <c r="S624" s="273"/>
      <c r="T624" s="274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T624" s="275" t="s">
        <v>243</v>
      </c>
      <c r="AU624" s="275" t="s">
        <v>86</v>
      </c>
      <c r="AV624" s="15" t="s">
        <v>84</v>
      </c>
      <c r="AW624" s="15" t="s">
        <v>32</v>
      </c>
      <c r="AX624" s="15" t="s">
        <v>77</v>
      </c>
      <c r="AY624" s="275" t="s">
        <v>235</v>
      </c>
    </row>
    <row r="625" s="13" customFormat="1">
      <c r="A625" s="13"/>
      <c r="B625" s="243"/>
      <c r="C625" s="244"/>
      <c r="D625" s="245" t="s">
        <v>243</v>
      </c>
      <c r="E625" s="246" t="s">
        <v>1</v>
      </c>
      <c r="F625" s="247" t="s">
        <v>789</v>
      </c>
      <c r="G625" s="244"/>
      <c r="H625" s="248">
        <v>3</v>
      </c>
      <c r="I625" s="249"/>
      <c r="J625" s="244"/>
      <c r="K625" s="244"/>
      <c r="L625" s="250"/>
      <c r="M625" s="251"/>
      <c r="N625" s="252"/>
      <c r="O625" s="252"/>
      <c r="P625" s="252"/>
      <c r="Q625" s="252"/>
      <c r="R625" s="252"/>
      <c r="S625" s="252"/>
      <c r="T625" s="25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4" t="s">
        <v>243</v>
      </c>
      <c r="AU625" s="254" t="s">
        <v>86</v>
      </c>
      <c r="AV625" s="13" t="s">
        <v>86</v>
      </c>
      <c r="AW625" s="13" t="s">
        <v>32</v>
      </c>
      <c r="AX625" s="13" t="s">
        <v>77</v>
      </c>
      <c r="AY625" s="254" t="s">
        <v>235</v>
      </c>
    </row>
    <row r="626" s="16" customFormat="1">
      <c r="A626" s="16"/>
      <c r="B626" s="276"/>
      <c r="C626" s="277"/>
      <c r="D626" s="245" t="s">
        <v>243</v>
      </c>
      <c r="E626" s="278" t="s">
        <v>1</v>
      </c>
      <c r="F626" s="279" t="s">
        <v>492</v>
      </c>
      <c r="G626" s="277"/>
      <c r="H626" s="280">
        <v>3</v>
      </c>
      <c r="I626" s="281"/>
      <c r="J626" s="277"/>
      <c r="K626" s="277"/>
      <c r="L626" s="282"/>
      <c r="M626" s="283"/>
      <c r="N626" s="284"/>
      <c r="O626" s="284"/>
      <c r="P626" s="284"/>
      <c r="Q626" s="284"/>
      <c r="R626" s="284"/>
      <c r="S626" s="284"/>
      <c r="T626" s="285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T626" s="286" t="s">
        <v>243</v>
      </c>
      <c r="AU626" s="286" t="s">
        <v>86</v>
      </c>
      <c r="AV626" s="16" t="s">
        <v>250</v>
      </c>
      <c r="AW626" s="16" t="s">
        <v>32</v>
      </c>
      <c r="AX626" s="16" t="s">
        <v>77</v>
      </c>
      <c r="AY626" s="286" t="s">
        <v>235</v>
      </c>
    </row>
    <row r="627" s="14" customFormat="1">
      <c r="A627" s="14"/>
      <c r="B627" s="255"/>
      <c r="C627" s="256"/>
      <c r="D627" s="245" t="s">
        <v>243</v>
      </c>
      <c r="E627" s="257" t="s">
        <v>1</v>
      </c>
      <c r="F627" s="258" t="s">
        <v>245</v>
      </c>
      <c r="G627" s="256"/>
      <c r="H627" s="259">
        <v>13</v>
      </c>
      <c r="I627" s="260"/>
      <c r="J627" s="256"/>
      <c r="K627" s="256"/>
      <c r="L627" s="261"/>
      <c r="M627" s="262"/>
      <c r="N627" s="263"/>
      <c r="O627" s="263"/>
      <c r="P627" s="263"/>
      <c r="Q627" s="263"/>
      <c r="R627" s="263"/>
      <c r="S627" s="263"/>
      <c r="T627" s="26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65" t="s">
        <v>243</v>
      </c>
      <c r="AU627" s="265" t="s">
        <v>86</v>
      </c>
      <c r="AV627" s="14" t="s">
        <v>241</v>
      </c>
      <c r="AW627" s="14" t="s">
        <v>32</v>
      </c>
      <c r="AX627" s="14" t="s">
        <v>84</v>
      </c>
      <c r="AY627" s="265" t="s">
        <v>235</v>
      </c>
    </row>
    <row r="628" s="2" customFormat="1" ht="24.15" customHeight="1">
      <c r="A628" s="39"/>
      <c r="B628" s="40"/>
      <c r="C628" s="229" t="s">
        <v>790</v>
      </c>
      <c r="D628" s="229" t="s">
        <v>237</v>
      </c>
      <c r="E628" s="230" t="s">
        <v>791</v>
      </c>
      <c r="F628" s="231" t="s">
        <v>792</v>
      </c>
      <c r="G628" s="232" t="s">
        <v>240</v>
      </c>
      <c r="H628" s="233">
        <v>6</v>
      </c>
      <c r="I628" s="234"/>
      <c r="J628" s="235">
        <f>ROUND(I628*H628,2)</f>
        <v>0</v>
      </c>
      <c r="K628" s="236"/>
      <c r="L628" s="45"/>
      <c r="M628" s="237" t="s">
        <v>1</v>
      </c>
      <c r="N628" s="238" t="s">
        <v>42</v>
      </c>
      <c r="O628" s="92"/>
      <c r="P628" s="239">
        <f>O628*H628</f>
        <v>0</v>
      </c>
      <c r="Q628" s="239">
        <v>2.0000000000000002E-05</v>
      </c>
      <c r="R628" s="239">
        <f>Q628*H628</f>
        <v>0.00012000000000000002</v>
      </c>
      <c r="S628" s="239">
        <v>0</v>
      </c>
      <c r="T628" s="240">
        <f>S628*H628</f>
        <v>0</v>
      </c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R628" s="241" t="s">
        <v>241</v>
      </c>
      <c r="AT628" s="241" t="s">
        <v>237</v>
      </c>
      <c r="AU628" s="241" t="s">
        <v>86</v>
      </c>
      <c r="AY628" s="18" t="s">
        <v>235</v>
      </c>
      <c r="BE628" s="242">
        <f>IF(N628="základní",J628,0)</f>
        <v>0</v>
      </c>
      <c r="BF628" s="242">
        <f>IF(N628="snížená",J628,0)</f>
        <v>0</v>
      </c>
      <c r="BG628" s="242">
        <f>IF(N628="zákl. přenesená",J628,0)</f>
        <v>0</v>
      </c>
      <c r="BH628" s="242">
        <f>IF(N628="sníž. přenesená",J628,0)</f>
        <v>0</v>
      </c>
      <c r="BI628" s="242">
        <f>IF(N628="nulová",J628,0)</f>
        <v>0</v>
      </c>
      <c r="BJ628" s="18" t="s">
        <v>84</v>
      </c>
      <c r="BK628" s="242">
        <f>ROUND(I628*H628,2)</f>
        <v>0</v>
      </c>
      <c r="BL628" s="18" t="s">
        <v>241</v>
      </c>
      <c r="BM628" s="241" t="s">
        <v>793</v>
      </c>
    </row>
    <row r="629" s="13" customFormat="1">
      <c r="A629" s="13"/>
      <c r="B629" s="243"/>
      <c r="C629" s="244"/>
      <c r="D629" s="245" t="s">
        <v>243</v>
      </c>
      <c r="E629" s="246" t="s">
        <v>1</v>
      </c>
      <c r="F629" s="247" t="s">
        <v>794</v>
      </c>
      <c r="G629" s="244"/>
      <c r="H629" s="248">
        <v>6</v>
      </c>
      <c r="I629" s="249"/>
      <c r="J629" s="244"/>
      <c r="K629" s="244"/>
      <c r="L629" s="250"/>
      <c r="M629" s="251"/>
      <c r="N629" s="252"/>
      <c r="O629" s="252"/>
      <c r="P629" s="252"/>
      <c r="Q629" s="252"/>
      <c r="R629" s="252"/>
      <c r="S629" s="252"/>
      <c r="T629" s="25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4" t="s">
        <v>243</v>
      </c>
      <c r="AU629" s="254" t="s">
        <v>86</v>
      </c>
      <c r="AV629" s="13" t="s">
        <v>86</v>
      </c>
      <c r="AW629" s="13" t="s">
        <v>32</v>
      </c>
      <c r="AX629" s="13" t="s">
        <v>84</v>
      </c>
      <c r="AY629" s="254" t="s">
        <v>235</v>
      </c>
    </row>
    <row r="630" s="2" customFormat="1" ht="21.75" customHeight="1">
      <c r="A630" s="39"/>
      <c r="B630" s="40"/>
      <c r="C630" s="229" t="s">
        <v>795</v>
      </c>
      <c r="D630" s="229" t="s">
        <v>237</v>
      </c>
      <c r="E630" s="230" t="s">
        <v>796</v>
      </c>
      <c r="F630" s="231" t="s">
        <v>797</v>
      </c>
      <c r="G630" s="232" t="s">
        <v>240</v>
      </c>
      <c r="H630" s="233">
        <v>6</v>
      </c>
      <c r="I630" s="234"/>
      <c r="J630" s="235">
        <f>ROUND(I630*H630,2)</f>
        <v>0</v>
      </c>
      <c r="K630" s="236"/>
      <c r="L630" s="45"/>
      <c r="M630" s="237" t="s">
        <v>1</v>
      </c>
      <c r="N630" s="238" t="s">
        <v>42</v>
      </c>
      <c r="O630" s="92"/>
      <c r="P630" s="239">
        <f>O630*H630</f>
        <v>0</v>
      </c>
      <c r="Q630" s="239">
        <v>0.00048999999999999998</v>
      </c>
      <c r="R630" s="239">
        <f>Q630*H630</f>
        <v>0.0029399999999999999</v>
      </c>
      <c r="S630" s="239">
        <v>0</v>
      </c>
      <c r="T630" s="240">
        <f>S630*H630</f>
        <v>0</v>
      </c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R630" s="241" t="s">
        <v>241</v>
      </c>
      <c r="AT630" s="241" t="s">
        <v>237</v>
      </c>
      <c r="AU630" s="241" t="s">
        <v>86</v>
      </c>
      <c r="AY630" s="18" t="s">
        <v>235</v>
      </c>
      <c r="BE630" s="242">
        <f>IF(N630="základní",J630,0)</f>
        <v>0</v>
      </c>
      <c r="BF630" s="242">
        <f>IF(N630="snížená",J630,0)</f>
        <v>0</v>
      </c>
      <c r="BG630" s="242">
        <f>IF(N630="zákl. přenesená",J630,0)</f>
        <v>0</v>
      </c>
      <c r="BH630" s="242">
        <f>IF(N630="sníž. přenesená",J630,0)</f>
        <v>0</v>
      </c>
      <c r="BI630" s="242">
        <f>IF(N630="nulová",J630,0)</f>
        <v>0</v>
      </c>
      <c r="BJ630" s="18" t="s">
        <v>84</v>
      </c>
      <c r="BK630" s="242">
        <f>ROUND(I630*H630,2)</f>
        <v>0</v>
      </c>
      <c r="BL630" s="18" t="s">
        <v>241</v>
      </c>
      <c r="BM630" s="241" t="s">
        <v>798</v>
      </c>
    </row>
    <row r="631" s="13" customFormat="1">
      <c r="A631" s="13"/>
      <c r="B631" s="243"/>
      <c r="C631" s="244"/>
      <c r="D631" s="245" t="s">
        <v>243</v>
      </c>
      <c r="E631" s="246" t="s">
        <v>1</v>
      </c>
      <c r="F631" s="247" t="s">
        <v>794</v>
      </c>
      <c r="G631" s="244"/>
      <c r="H631" s="248">
        <v>6</v>
      </c>
      <c r="I631" s="249"/>
      <c r="J631" s="244"/>
      <c r="K631" s="244"/>
      <c r="L631" s="250"/>
      <c r="M631" s="251"/>
      <c r="N631" s="252"/>
      <c r="O631" s="252"/>
      <c r="P631" s="252"/>
      <c r="Q631" s="252"/>
      <c r="R631" s="252"/>
      <c r="S631" s="252"/>
      <c r="T631" s="25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4" t="s">
        <v>243</v>
      </c>
      <c r="AU631" s="254" t="s">
        <v>86</v>
      </c>
      <c r="AV631" s="13" t="s">
        <v>86</v>
      </c>
      <c r="AW631" s="13" t="s">
        <v>32</v>
      </c>
      <c r="AX631" s="13" t="s">
        <v>84</v>
      </c>
      <c r="AY631" s="254" t="s">
        <v>235</v>
      </c>
    </row>
    <row r="632" s="2" customFormat="1" ht="16.5" customHeight="1">
      <c r="A632" s="39"/>
      <c r="B632" s="40"/>
      <c r="C632" s="229" t="s">
        <v>799</v>
      </c>
      <c r="D632" s="229" t="s">
        <v>237</v>
      </c>
      <c r="E632" s="230" t="s">
        <v>800</v>
      </c>
      <c r="F632" s="231" t="s">
        <v>801</v>
      </c>
      <c r="G632" s="232" t="s">
        <v>163</v>
      </c>
      <c r="H632" s="233">
        <v>7.2599999999999998</v>
      </c>
      <c r="I632" s="234"/>
      <c r="J632" s="235">
        <f>ROUND(I632*H632,2)</f>
        <v>0</v>
      </c>
      <c r="K632" s="236"/>
      <c r="L632" s="45"/>
      <c r="M632" s="237" t="s">
        <v>1</v>
      </c>
      <c r="N632" s="238" t="s">
        <v>42</v>
      </c>
      <c r="O632" s="92"/>
      <c r="P632" s="239">
        <f>O632*H632</f>
        <v>0</v>
      </c>
      <c r="Q632" s="239">
        <v>0</v>
      </c>
      <c r="R632" s="239">
        <f>Q632*H632</f>
        <v>0</v>
      </c>
      <c r="S632" s="239">
        <v>2.3999999999999999</v>
      </c>
      <c r="T632" s="240">
        <f>S632*H632</f>
        <v>17.423999999999999</v>
      </c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R632" s="241" t="s">
        <v>241</v>
      </c>
      <c r="AT632" s="241" t="s">
        <v>237</v>
      </c>
      <c r="AU632" s="241" t="s">
        <v>86</v>
      </c>
      <c r="AY632" s="18" t="s">
        <v>235</v>
      </c>
      <c r="BE632" s="242">
        <f>IF(N632="základní",J632,0)</f>
        <v>0</v>
      </c>
      <c r="BF632" s="242">
        <f>IF(N632="snížená",J632,0)</f>
        <v>0</v>
      </c>
      <c r="BG632" s="242">
        <f>IF(N632="zákl. přenesená",J632,0)</f>
        <v>0</v>
      </c>
      <c r="BH632" s="242">
        <f>IF(N632="sníž. přenesená",J632,0)</f>
        <v>0</v>
      </c>
      <c r="BI632" s="242">
        <f>IF(N632="nulová",J632,0)</f>
        <v>0</v>
      </c>
      <c r="BJ632" s="18" t="s">
        <v>84</v>
      </c>
      <c r="BK632" s="242">
        <f>ROUND(I632*H632,2)</f>
        <v>0</v>
      </c>
      <c r="BL632" s="18" t="s">
        <v>241</v>
      </c>
      <c r="BM632" s="241" t="s">
        <v>802</v>
      </c>
    </row>
    <row r="633" s="13" customFormat="1">
      <c r="A633" s="13"/>
      <c r="B633" s="243"/>
      <c r="C633" s="244"/>
      <c r="D633" s="245" t="s">
        <v>243</v>
      </c>
      <c r="E633" s="246" t="s">
        <v>1</v>
      </c>
      <c r="F633" s="247" t="s">
        <v>803</v>
      </c>
      <c r="G633" s="244"/>
      <c r="H633" s="248">
        <v>7.2599999999999998</v>
      </c>
      <c r="I633" s="249"/>
      <c r="J633" s="244"/>
      <c r="K633" s="244"/>
      <c r="L633" s="250"/>
      <c r="M633" s="251"/>
      <c r="N633" s="252"/>
      <c r="O633" s="252"/>
      <c r="P633" s="252"/>
      <c r="Q633" s="252"/>
      <c r="R633" s="252"/>
      <c r="S633" s="252"/>
      <c r="T633" s="25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4" t="s">
        <v>243</v>
      </c>
      <c r="AU633" s="254" t="s">
        <v>86</v>
      </c>
      <c r="AV633" s="13" t="s">
        <v>86</v>
      </c>
      <c r="AW633" s="13" t="s">
        <v>32</v>
      </c>
      <c r="AX633" s="13" t="s">
        <v>84</v>
      </c>
      <c r="AY633" s="254" t="s">
        <v>235</v>
      </c>
    </row>
    <row r="634" s="2" customFormat="1" ht="24.15" customHeight="1">
      <c r="A634" s="39"/>
      <c r="B634" s="40"/>
      <c r="C634" s="229" t="s">
        <v>804</v>
      </c>
      <c r="D634" s="229" t="s">
        <v>237</v>
      </c>
      <c r="E634" s="230" t="s">
        <v>805</v>
      </c>
      <c r="F634" s="231" t="s">
        <v>806</v>
      </c>
      <c r="G634" s="232" t="s">
        <v>174</v>
      </c>
      <c r="H634" s="233">
        <v>334.77499999999998</v>
      </c>
      <c r="I634" s="234"/>
      <c r="J634" s="235">
        <f>ROUND(I634*H634,2)</f>
        <v>0</v>
      </c>
      <c r="K634" s="236"/>
      <c r="L634" s="45"/>
      <c r="M634" s="237" t="s">
        <v>1</v>
      </c>
      <c r="N634" s="238" t="s">
        <v>42</v>
      </c>
      <c r="O634" s="92"/>
      <c r="P634" s="239">
        <f>O634*H634</f>
        <v>0</v>
      </c>
      <c r="Q634" s="239">
        <v>0</v>
      </c>
      <c r="R634" s="239">
        <f>Q634*H634</f>
        <v>0</v>
      </c>
      <c r="S634" s="239">
        <v>0.0092499999999999995</v>
      </c>
      <c r="T634" s="240">
        <f>S634*H634</f>
        <v>3.0966687499999996</v>
      </c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R634" s="241" t="s">
        <v>241</v>
      </c>
      <c r="AT634" s="241" t="s">
        <v>237</v>
      </c>
      <c r="AU634" s="241" t="s">
        <v>86</v>
      </c>
      <c r="AY634" s="18" t="s">
        <v>235</v>
      </c>
      <c r="BE634" s="242">
        <f>IF(N634="základní",J634,0)</f>
        <v>0</v>
      </c>
      <c r="BF634" s="242">
        <f>IF(N634="snížená",J634,0)</f>
        <v>0</v>
      </c>
      <c r="BG634" s="242">
        <f>IF(N634="zákl. přenesená",J634,0)</f>
        <v>0</v>
      </c>
      <c r="BH634" s="242">
        <f>IF(N634="sníž. přenesená",J634,0)</f>
        <v>0</v>
      </c>
      <c r="BI634" s="242">
        <f>IF(N634="nulová",J634,0)</f>
        <v>0</v>
      </c>
      <c r="BJ634" s="18" t="s">
        <v>84</v>
      </c>
      <c r="BK634" s="242">
        <f>ROUND(I634*H634,2)</f>
        <v>0</v>
      </c>
      <c r="BL634" s="18" t="s">
        <v>241</v>
      </c>
      <c r="BM634" s="241" t="s">
        <v>807</v>
      </c>
    </row>
    <row r="635" s="13" customFormat="1">
      <c r="A635" s="13"/>
      <c r="B635" s="243"/>
      <c r="C635" s="244"/>
      <c r="D635" s="245" t="s">
        <v>243</v>
      </c>
      <c r="E635" s="246" t="s">
        <v>1</v>
      </c>
      <c r="F635" s="247" t="s">
        <v>808</v>
      </c>
      <c r="G635" s="244"/>
      <c r="H635" s="248">
        <v>334.77499999999998</v>
      </c>
      <c r="I635" s="249"/>
      <c r="J635" s="244"/>
      <c r="K635" s="244"/>
      <c r="L635" s="250"/>
      <c r="M635" s="251"/>
      <c r="N635" s="252"/>
      <c r="O635" s="252"/>
      <c r="P635" s="252"/>
      <c r="Q635" s="252"/>
      <c r="R635" s="252"/>
      <c r="S635" s="252"/>
      <c r="T635" s="25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4" t="s">
        <v>243</v>
      </c>
      <c r="AU635" s="254" t="s">
        <v>86</v>
      </c>
      <c r="AV635" s="13" t="s">
        <v>86</v>
      </c>
      <c r="AW635" s="13" t="s">
        <v>32</v>
      </c>
      <c r="AX635" s="13" t="s">
        <v>84</v>
      </c>
      <c r="AY635" s="254" t="s">
        <v>235</v>
      </c>
    </row>
    <row r="636" s="12" customFormat="1" ht="22.8" customHeight="1">
      <c r="A636" s="12"/>
      <c r="B636" s="213"/>
      <c r="C636" s="214"/>
      <c r="D636" s="215" t="s">
        <v>76</v>
      </c>
      <c r="E636" s="227" t="s">
        <v>809</v>
      </c>
      <c r="F636" s="227" t="s">
        <v>810</v>
      </c>
      <c r="G636" s="214"/>
      <c r="H636" s="214"/>
      <c r="I636" s="217"/>
      <c r="J636" s="228">
        <f>BK636</f>
        <v>0</v>
      </c>
      <c r="K636" s="214"/>
      <c r="L636" s="219"/>
      <c r="M636" s="220"/>
      <c r="N636" s="221"/>
      <c r="O636" s="221"/>
      <c r="P636" s="222">
        <f>SUM(P637:P649)</f>
        <v>0</v>
      </c>
      <c r="Q636" s="221"/>
      <c r="R636" s="222">
        <f>SUM(R637:R649)</f>
        <v>0</v>
      </c>
      <c r="S636" s="221"/>
      <c r="T636" s="223">
        <f>SUM(T637:T649)</f>
        <v>0</v>
      </c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R636" s="224" t="s">
        <v>84</v>
      </c>
      <c r="AT636" s="225" t="s">
        <v>76</v>
      </c>
      <c r="AU636" s="225" t="s">
        <v>84</v>
      </c>
      <c r="AY636" s="224" t="s">
        <v>235</v>
      </c>
      <c r="BK636" s="226">
        <f>SUM(BK637:BK649)</f>
        <v>0</v>
      </c>
    </row>
    <row r="637" s="2" customFormat="1" ht="24.15" customHeight="1">
      <c r="A637" s="39"/>
      <c r="B637" s="40"/>
      <c r="C637" s="229" t="s">
        <v>811</v>
      </c>
      <c r="D637" s="229" t="s">
        <v>237</v>
      </c>
      <c r="E637" s="230" t="s">
        <v>812</v>
      </c>
      <c r="F637" s="231" t="s">
        <v>813</v>
      </c>
      <c r="G637" s="232" t="s">
        <v>328</v>
      </c>
      <c r="H637" s="233">
        <v>118</v>
      </c>
      <c r="I637" s="234"/>
      <c r="J637" s="235">
        <f>ROUND(I637*H637,2)</f>
        <v>0</v>
      </c>
      <c r="K637" s="236"/>
      <c r="L637" s="45"/>
      <c r="M637" s="237" t="s">
        <v>1</v>
      </c>
      <c r="N637" s="238" t="s">
        <v>42</v>
      </c>
      <c r="O637" s="92"/>
      <c r="P637" s="239">
        <f>O637*H637</f>
        <v>0</v>
      </c>
      <c r="Q637" s="239">
        <v>0</v>
      </c>
      <c r="R637" s="239">
        <f>Q637*H637</f>
        <v>0</v>
      </c>
      <c r="S637" s="239">
        <v>0</v>
      </c>
      <c r="T637" s="240">
        <f>S637*H637</f>
        <v>0</v>
      </c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R637" s="241" t="s">
        <v>241</v>
      </c>
      <c r="AT637" s="241" t="s">
        <v>237</v>
      </c>
      <c r="AU637" s="241" t="s">
        <v>86</v>
      </c>
      <c r="AY637" s="18" t="s">
        <v>235</v>
      </c>
      <c r="BE637" s="242">
        <f>IF(N637="základní",J637,0)</f>
        <v>0</v>
      </c>
      <c r="BF637" s="242">
        <f>IF(N637="snížená",J637,0)</f>
        <v>0</v>
      </c>
      <c r="BG637" s="242">
        <f>IF(N637="zákl. přenesená",J637,0)</f>
        <v>0</v>
      </c>
      <c r="BH637" s="242">
        <f>IF(N637="sníž. přenesená",J637,0)</f>
        <v>0</v>
      </c>
      <c r="BI637" s="242">
        <f>IF(N637="nulová",J637,0)</f>
        <v>0</v>
      </c>
      <c r="BJ637" s="18" t="s">
        <v>84</v>
      </c>
      <c r="BK637" s="242">
        <f>ROUND(I637*H637,2)</f>
        <v>0</v>
      </c>
      <c r="BL637" s="18" t="s">
        <v>241</v>
      </c>
      <c r="BM637" s="241" t="s">
        <v>814</v>
      </c>
    </row>
    <row r="638" s="13" customFormat="1">
      <c r="A638" s="13"/>
      <c r="B638" s="243"/>
      <c r="C638" s="244"/>
      <c r="D638" s="245" t="s">
        <v>243</v>
      </c>
      <c r="E638" s="246" t="s">
        <v>1</v>
      </c>
      <c r="F638" s="247" t="s">
        <v>815</v>
      </c>
      <c r="G638" s="244"/>
      <c r="H638" s="248">
        <v>118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243</v>
      </c>
      <c r="AU638" s="254" t="s">
        <v>86</v>
      </c>
      <c r="AV638" s="13" t="s">
        <v>86</v>
      </c>
      <c r="AW638" s="13" t="s">
        <v>32</v>
      </c>
      <c r="AX638" s="13" t="s">
        <v>77</v>
      </c>
      <c r="AY638" s="254" t="s">
        <v>235</v>
      </c>
    </row>
    <row r="639" s="14" customFormat="1">
      <c r="A639" s="14"/>
      <c r="B639" s="255"/>
      <c r="C639" s="256"/>
      <c r="D639" s="245" t="s">
        <v>243</v>
      </c>
      <c r="E639" s="257" t="s">
        <v>1</v>
      </c>
      <c r="F639" s="258" t="s">
        <v>245</v>
      </c>
      <c r="G639" s="256"/>
      <c r="H639" s="259">
        <v>118</v>
      </c>
      <c r="I639" s="260"/>
      <c r="J639" s="256"/>
      <c r="K639" s="256"/>
      <c r="L639" s="261"/>
      <c r="M639" s="262"/>
      <c r="N639" s="263"/>
      <c r="O639" s="263"/>
      <c r="P639" s="263"/>
      <c r="Q639" s="263"/>
      <c r="R639" s="263"/>
      <c r="S639" s="263"/>
      <c r="T639" s="26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65" t="s">
        <v>243</v>
      </c>
      <c r="AU639" s="265" t="s">
        <v>86</v>
      </c>
      <c r="AV639" s="14" t="s">
        <v>241</v>
      </c>
      <c r="AW639" s="14" t="s">
        <v>32</v>
      </c>
      <c r="AX639" s="14" t="s">
        <v>84</v>
      </c>
      <c r="AY639" s="265" t="s">
        <v>235</v>
      </c>
    </row>
    <row r="640" s="2" customFormat="1" ht="24.15" customHeight="1">
      <c r="A640" s="39"/>
      <c r="B640" s="40"/>
      <c r="C640" s="229" t="s">
        <v>816</v>
      </c>
      <c r="D640" s="229" t="s">
        <v>237</v>
      </c>
      <c r="E640" s="230" t="s">
        <v>817</v>
      </c>
      <c r="F640" s="231" t="s">
        <v>818</v>
      </c>
      <c r="G640" s="232" t="s">
        <v>328</v>
      </c>
      <c r="H640" s="233">
        <v>138.52099999999999</v>
      </c>
      <c r="I640" s="234"/>
      <c r="J640" s="235">
        <f>ROUND(I640*H640,2)</f>
        <v>0</v>
      </c>
      <c r="K640" s="236"/>
      <c r="L640" s="45"/>
      <c r="M640" s="237" t="s">
        <v>1</v>
      </c>
      <c r="N640" s="238" t="s">
        <v>42</v>
      </c>
      <c r="O640" s="92"/>
      <c r="P640" s="239">
        <f>O640*H640</f>
        <v>0</v>
      </c>
      <c r="Q640" s="239">
        <v>0</v>
      </c>
      <c r="R640" s="239">
        <f>Q640*H640</f>
        <v>0</v>
      </c>
      <c r="S640" s="239">
        <v>0</v>
      </c>
      <c r="T640" s="240">
        <f>S640*H640</f>
        <v>0</v>
      </c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R640" s="241" t="s">
        <v>241</v>
      </c>
      <c r="AT640" s="241" t="s">
        <v>237</v>
      </c>
      <c r="AU640" s="241" t="s">
        <v>86</v>
      </c>
      <c r="AY640" s="18" t="s">
        <v>235</v>
      </c>
      <c r="BE640" s="242">
        <f>IF(N640="základní",J640,0)</f>
        <v>0</v>
      </c>
      <c r="BF640" s="242">
        <f>IF(N640="snížená",J640,0)</f>
        <v>0</v>
      </c>
      <c r="BG640" s="242">
        <f>IF(N640="zákl. přenesená",J640,0)</f>
        <v>0</v>
      </c>
      <c r="BH640" s="242">
        <f>IF(N640="sníž. přenesená",J640,0)</f>
        <v>0</v>
      </c>
      <c r="BI640" s="242">
        <f>IF(N640="nulová",J640,0)</f>
        <v>0</v>
      </c>
      <c r="BJ640" s="18" t="s">
        <v>84</v>
      </c>
      <c r="BK640" s="242">
        <f>ROUND(I640*H640,2)</f>
        <v>0</v>
      </c>
      <c r="BL640" s="18" t="s">
        <v>241</v>
      </c>
      <c r="BM640" s="241" t="s">
        <v>819</v>
      </c>
    </row>
    <row r="641" s="2" customFormat="1" ht="24.15" customHeight="1">
      <c r="A641" s="39"/>
      <c r="B641" s="40"/>
      <c r="C641" s="229" t="s">
        <v>820</v>
      </c>
      <c r="D641" s="229" t="s">
        <v>237</v>
      </c>
      <c r="E641" s="230" t="s">
        <v>821</v>
      </c>
      <c r="F641" s="231" t="s">
        <v>822</v>
      </c>
      <c r="G641" s="232" t="s">
        <v>328</v>
      </c>
      <c r="H641" s="233">
        <v>138.52099999999999</v>
      </c>
      <c r="I641" s="234"/>
      <c r="J641" s="235">
        <f>ROUND(I641*H641,2)</f>
        <v>0</v>
      </c>
      <c r="K641" s="236"/>
      <c r="L641" s="45"/>
      <c r="M641" s="237" t="s">
        <v>1</v>
      </c>
      <c r="N641" s="238" t="s">
        <v>42</v>
      </c>
      <c r="O641" s="92"/>
      <c r="P641" s="239">
        <f>O641*H641</f>
        <v>0</v>
      </c>
      <c r="Q641" s="239">
        <v>0</v>
      </c>
      <c r="R641" s="239">
        <f>Q641*H641</f>
        <v>0</v>
      </c>
      <c r="S641" s="239">
        <v>0</v>
      </c>
      <c r="T641" s="240">
        <f>S641*H641</f>
        <v>0</v>
      </c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R641" s="241" t="s">
        <v>241</v>
      </c>
      <c r="AT641" s="241" t="s">
        <v>237</v>
      </c>
      <c r="AU641" s="241" t="s">
        <v>86</v>
      </c>
      <c r="AY641" s="18" t="s">
        <v>235</v>
      </c>
      <c r="BE641" s="242">
        <f>IF(N641="základní",J641,0)</f>
        <v>0</v>
      </c>
      <c r="BF641" s="242">
        <f>IF(N641="snížená",J641,0)</f>
        <v>0</v>
      </c>
      <c r="BG641" s="242">
        <f>IF(N641="zákl. přenesená",J641,0)</f>
        <v>0</v>
      </c>
      <c r="BH641" s="242">
        <f>IF(N641="sníž. přenesená",J641,0)</f>
        <v>0</v>
      </c>
      <c r="BI641" s="242">
        <f>IF(N641="nulová",J641,0)</f>
        <v>0</v>
      </c>
      <c r="BJ641" s="18" t="s">
        <v>84</v>
      </c>
      <c r="BK641" s="242">
        <f>ROUND(I641*H641,2)</f>
        <v>0</v>
      </c>
      <c r="BL641" s="18" t="s">
        <v>241</v>
      </c>
      <c r="BM641" s="241" t="s">
        <v>823</v>
      </c>
    </row>
    <row r="642" s="2" customFormat="1" ht="24.15" customHeight="1">
      <c r="A642" s="39"/>
      <c r="B642" s="40"/>
      <c r="C642" s="229" t="s">
        <v>824</v>
      </c>
      <c r="D642" s="229" t="s">
        <v>237</v>
      </c>
      <c r="E642" s="230" t="s">
        <v>825</v>
      </c>
      <c r="F642" s="231" t="s">
        <v>826</v>
      </c>
      <c r="G642" s="232" t="s">
        <v>328</v>
      </c>
      <c r="H642" s="233">
        <v>1385.21</v>
      </c>
      <c r="I642" s="234"/>
      <c r="J642" s="235">
        <f>ROUND(I642*H642,2)</f>
        <v>0</v>
      </c>
      <c r="K642" s="236"/>
      <c r="L642" s="45"/>
      <c r="M642" s="237" t="s">
        <v>1</v>
      </c>
      <c r="N642" s="238" t="s">
        <v>42</v>
      </c>
      <c r="O642" s="92"/>
      <c r="P642" s="239">
        <f>O642*H642</f>
        <v>0</v>
      </c>
      <c r="Q642" s="239">
        <v>0</v>
      </c>
      <c r="R642" s="239">
        <f>Q642*H642</f>
        <v>0</v>
      </c>
      <c r="S642" s="239">
        <v>0</v>
      </c>
      <c r="T642" s="240">
        <f>S642*H642</f>
        <v>0</v>
      </c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R642" s="241" t="s">
        <v>241</v>
      </c>
      <c r="AT642" s="241" t="s">
        <v>237</v>
      </c>
      <c r="AU642" s="241" t="s">
        <v>86</v>
      </c>
      <c r="AY642" s="18" t="s">
        <v>235</v>
      </c>
      <c r="BE642" s="242">
        <f>IF(N642="základní",J642,0)</f>
        <v>0</v>
      </c>
      <c r="BF642" s="242">
        <f>IF(N642="snížená",J642,0)</f>
        <v>0</v>
      </c>
      <c r="BG642" s="242">
        <f>IF(N642="zákl. přenesená",J642,0)</f>
        <v>0</v>
      </c>
      <c r="BH642" s="242">
        <f>IF(N642="sníž. přenesená",J642,0)</f>
        <v>0</v>
      </c>
      <c r="BI642" s="242">
        <f>IF(N642="nulová",J642,0)</f>
        <v>0</v>
      </c>
      <c r="BJ642" s="18" t="s">
        <v>84</v>
      </c>
      <c r="BK642" s="242">
        <f>ROUND(I642*H642,2)</f>
        <v>0</v>
      </c>
      <c r="BL642" s="18" t="s">
        <v>241</v>
      </c>
      <c r="BM642" s="241" t="s">
        <v>827</v>
      </c>
    </row>
    <row r="643" s="13" customFormat="1">
      <c r="A643" s="13"/>
      <c r="B643" s="243"/>
      <c r="C643" s="244"/>
      <c r="D643" s="245" t="s">
        <v>243</v>
      </c>
      <c r="E643" s="244"/>
      <c r="F643" s="247" t="s">
        <v>828</v>
      </c>
      <c r="G643" s="244"/>
      <c r="H643" s="248">
        <v>1385.21</v>
      </c>
      <c r="I643" s="249"/>
      <c r="J643" s="244"/>
      <c r="K643" s="244"/>
      <c r="L643" s="250"/>
      <c r="M643" s="251"/>
      <c r="N643" s="252"/>
      <c r="O643" s="252"/>
      <c r="P643" s="252"/>
      <c r="Q643" s="252"/>
      <c r="R643" s="252"/>
      <c r="S643" s="252"/>
      <c r="T643" s="25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4" t="s">
        <v>243</v>
      </c>
      <c r="AU643" s="254" t="s">
        <v>86</v>
      </c>
      <c r="AV643" s="13" t="s">
        <v>86</v>
      </c>
      <c r="AW643" s="13" t="s">
        <v>4</v>
      </c>
      <c r="AX643" s="13" t="s">
        <v>84</v>
      </c>
      <c r="AY643" s="254" t="s">
        <v>235</v>
      </c>
    </row>
    <row r="644" s="2" customFormat="1" ht="37.8" customHeight="1">
      <c r="A644" s="39"/>
      <c r="B644" s="40"/>
      <c r="C644" s="229" t="s">
        <v>829</v>
      </c>
      <c r="D644" s="229" t="s">
        <v>237</v>
      </c>
      <c r="E644" s="230" t="s">
        <v>830</v>
      </c>
      <c r="F644" s="231" t="s">
        <v>831</v>
      </c>
      <c r="G644" s="232" t="s">
        <v>328</v>
      </c>
      <c r="H644" s="233">
        <v>135.42400000000001</v>
      </c>
      <c r="I644" s="234"/>
      <c r="J644" s="235">
        <f>ROUND(I644*H644,2)</f>
        <v>0</v>
      </c>
      <c r="K644" s="236"/>
      <c r="L644" s="45"/>
      <c r="M644" s="237" t="s">
        <v>1</v>
      </c>
      <c r="N644" s="238" t="s">
        <v>42</v>
      </c>
      <c r="O644" s="92"/>
      <c r="P644" s="239">
        <f>O644*H644</f>
        <v>0</v>
      </c>
      <c r="Q644" s="239">
        <v>0</v>
      </c>
      <c r="R644" s="239">
        <f>Q644*H644</f>
        <v>0</v>
      </c>
      <c r="S644" s="239">
        <v>0</v>
      </c>
      <c r="T644" s="240">
        <f>S644*H644</f>
        <v>0</v>
      </c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R644" s="241" t="s">
        <v>241</v>
      </c>
      <c r="AT644" s="241" t="s">
        <v>237</v>
      </c>
      <c r="AU644" s="241" t="s">
        <v>86</v>
      </c>
      <c r="AY644" s="18" t="s">
        <v>235</v>
      </c>
      <c r="BE644" s="242">
        <f>IF(N644="základní",J644,0)</f>
        <v>0</v>
      </c>
      <c r="BF644" s="242">
        <f>IF(N644="snížená",J644,0)</f>
        <v>0</v>
      </c>
      <c r="BG644" s="242">
        <f>IF(N644="zákl. přenesená",J644,0)</f>
        <v>0</v>
      </c>
      <c r="BH644" s="242">
        <f>IF(N644="sníž. přenesená",J644,0)</f>
        <v>0</v>
      </c>
      <c r="BI644" s="242">
        <f>IF(N644="nulová",J644,0)</f>
        <v>0</v>
      </c>
      <c r="BJ644" s="18" t="s">
        <v>84</v>
      </c>
      <c r="BK644" s="242">
        <f>ROUND(I644*H644,2)</f>
        <v>0</v>
      </c>
      <c r="BL644" s="18" t="s">
        <v>241</v>
      </c>
      <c r="BM644" s="241" t="s">
        <v>832</v>
      </c>
    </row>
    <row r="645" s="13" customFormat="1">
      <c r="A645" s="13"/>
      <c r="B645" s="243"/>
      <c r="C645" s="244"/>
      <c r="D645" s="245" t="s">
        <v>243</v>
      </c>
      <c r="E645" s="246" t="s">
        <v>1</v>
      </c>
      <c r="F645" s="247" t="s">
        <v>833</v>
      </c>
      <c r="G645" s="244"/>
      <c r="H645" s="248">
        <v>135.42400000000001</v>
      </c>
      <c r="I645" s="249"/>
      <c r="J645" s="244"/>
      <c r="K645" s="244"/>
      <c r="L645" s="250"/>
      <c r="M645" s="251"/>
      <c r="N645" s="252"/>
      <c r="O645" s="252"/>
      <c r="P645" s="252"/>
      <c r="Q645" s="252"/>
      <c r="R645" s="252"/>
      <c r="S645" s="252"/>
      <c r="T645" s="25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4" t="s">
        <v>243</v>
      </c>
      <c r="AU645" s="254" t="s">
        <v>86</v>
      </c>
      <c r="AV645" s="13" t="s">
        <v>86</v>
      </c>
      <c r="AW645" s="13" t="s">
        <v>32</v>
      </c>
      <c r="AX645" s="13" t="s">
        <v>84</v>
      </c>
      <c r="AY645" s="254" t="s">
        <v>235</v>
      </c>
    </row>
    <row r="646" s="2" customFormat="1" ht="33" customHeight="1">
      <c r="A646" s="39"/>
      <c r="B646" s="40"/>
      <c r="C646" s="229" t="s">
        <v>834</v>
      </c>
      <c r="D646" s="229" t="s">
        <v>237</v>
      </c>
      <c r="E646" s="230" t="s">
        <v>835</v>
      </c>
      <c r="F646" s="231" t="s">
        <v>836</v>
      </c>
      <c r="G646" s="232" t="s">
        <v>328</v>
      </c>
      <c r="H646" s="233">
        <v>3.097</v>
      </c>
      <c r="I646" s="234"/>
      <c r="J646" s="235">
        <f>ROUND(I646*H646,2)</f>
        <v>0</v>
      </c>
      <c r="K646" s="236"/>
      <c r="L646" s="45"/>
      <c r="M646" s="237" t="s">
        <v>1</v>
      </c>
      <c r="N646" s="238" t="s">
        <v>42</v>
      </c>
      <c r="O646" s="92"/>
      <c r="P646" s="239">
        <f>O646*H646</f>
        <v>0</v>
      </c>
      <c r="Q646" s="239">
        <v>0</v>
      </c>
      <c r="R646" s="239">
        <f>Q646*H646</f>
        <v>0</v>
      </c>
      <c r="S646" s="239">
        <v>0</v>
      </c>
      <c r="T646" s="240">
        <f>S646*H646</f>
        <v>0</v>
      </c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R646" s="241" t="s">
        <v>241</v>
      </c>
      <c r="AT646" s="241" t="s">
        <v>237</v>
      </c>
      <c r="AU646" s="241" t="s">
        <v>86</v>
      </c>
      <c r="AY646" s="18" t="s">
        <v>235</v>
      </c>
      <c r="BE646" s="242">
        <f>IF(N646="základní",J646,0)</f>
        <v>0</v>
      </c>
      <c r="BF646" s="242">
        <f>IF(N646="snížená",J646,0)</f>
        <v>0</v>
      </c>
      <c r="BG646" s="242">
        <f>IF(N646="zákl. přenesená",J646,0)</f>
        <v>0</v>
      </c>
      <c r="BH646" s="242">
        <f>IF(N646="sníž. přenesená",J646,0)</f>
        <v>0</v>
      </c>
      <c r="BI646" s="242">
        <f>IF(N646="nulová",J646,0)</f>
        <v>0</v>
      </c>
      <c r="BJ646" s="18" t="s">
        <v>84</v>
      </c>
      <c r="BK646" s="242">
        <f>ROUND(I646*H646,2)</f>
        <v>0</v>
      </c>
      <c r="BL646" s="18" t="s">
        <v>241</v>
      </c>
      <c r="BM646" s="241" t="s">
        <v>837</v>
      </c>
    </row>
    <row r="647" s="13" customFormat="1">
      <c r="A647" s="13"/>
      <c r="B647" s="243"/>
      <c r="C647" s="244"/>
      <c r="D647" s="245" t="s">
        <v>243</v>
      </c>
      <c r="E647" s="246" t="s">
        <v>1</v>
      </c>
      <c r="F647" s="247" t="s">
        <v>838</v>
      </c>
      <c r="G647" s="244"/>
      <c r="H647" s="248">
        <v>3.097</v>
      </c>
      <c r="I647" s="249"/>
      <c r="J647" s="244"/>
      <c r="K647" s="244"/>
      <c r="L647" s="250"/>
      <c r="M647" s="251"/>
      <c r="N647" s="252"/>
      <c r="O647" s="252"/>
      <c r="P647" s="252"/>
      <c r="Q647" s="252"/>
      <c r="R647" s="252"/>
      <c r="S647" s="252"/>
      <c r="T647" s="25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4" t="s">
        <v>243</v>
      </c>
      <c r="AU647" s="254" t="s">
        <v>86</v>
      </c>
      <c r="AV647" s="13" t="s">
        <v>86</v>
      </c>
      <c r="AW647" s="13" t="s">
        <v>32</v>
      </c>
      <c r="AX647" s="13" t="s">
        <v>84</v>
      </c>
      <c r="AY647" s="254" t="s">
        <v>235</v>
      </c>
    </row>
    <row r="648" s="2" customFormat="1" ht="16.5" customHeight="1">
      <c r="A648" s="39"/>
      <c r="B648" s="40"/>
      <c r="C648" s="229" t="s">
        <v>839</v>
      </c>
      <c r="D648" s="229" t="s">
        <v>237</v>
      </c>
      <c r="E648" s="230" t="s">
        <v>840</v>
      </c>
      <c r="F648" s="231" t="s">
        <v>841</v>
      </c>
      <c r="G648" s="232" t="s">
        <v>328</v>
      </c>
      <c r="H648" s="233">
        <v>118</v>
      </c>
      <c r="I648" s="234"/>
      <c r="J648" s="235">
        <f>ROUND(I648*H648,2)</f>
        <v>0</v>
      </c>
      <c r="K648" s="236"/>
      <c r="L648" s="45"/>
      <c r="M648" s="237" t="s">
        <v>1</v>
      </c>
      <c r="N648" s="238" t="s">
        <v>42</v>
      </c>
      <c r="O648" s="92"/>
      <c r="P648" s="239">
        <f>O648*H648</f>
        <v>0</v>
      </c>
      <c r="Q648" s="239">
        <v>0</v>
      </c>
      <c r="R648" s="239">
        <f>Q648*H648</f>
        <v>0</v>
      </c>
      <c r="S648" s="239">
        <v>0</v>
      </c>
      <c r="T648" s="240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41" t="s">
        <v>241</v>
      </c>
      <c r="AT648" s="241" t="s">
        <v>237</v>
      </c>
      <c r="AU648" s="241" t="s">
        <v>86</v>
      </c>
      <c r="AY648" s="18" t="s">
        <v>235</v>
      </c>
      <c r="BE648" s="242">
        <f>IF(N648="základní",J648,0)</f>
        <v>0</v>
      </c>
      <c r="BF648" s="242">
        <f>IF(N648="snížená",J648,0)</f>
        <v>0</v>
      </c>
      <c r="BG648" s="242">
        <f>IF(N648="zákl. přenesená",J648,0)</f>
        <v>0</v>
      </c>
      <c r="BH648" s="242">
        <f>IF(N648="sníž. přenesená",J648,0)</f>
        <v>0</v>
      </c>
      <c r="BI648" s="242">
        <f>IF(N648="nulová",J648,0)</f>
        <v>0</v>
      </c>
      <c r="BJ648" s="18" t="s">
        <v>84</v>
      </c>
      <c r="BK648" s="242">
        <f>ROUND(I648*H648,2)</f>
        <v>0</v>
      </c>
      <c r="BL648" s="18" t="s">
        <v>241</v>
      </c>
      <c r="BM648" s="241" t="s">
        <v>842</v>
      </c>
    </row>
    <row r="649" s="13" customFormat="1">
      <c r="A649" s="13"/>
      <c r="B649" s="243"/>
      <c r="C649" s="244"/>
      <c r="D649" s="245" t="s">
        <v>243</v>
      </c>
      <c r="E649" s="246" t="s">
        <v>1</v>
      </c>
      <c r="F649" s="247" t="s">
        <v>815</v>
      </c>
      <c r="G649" s="244"/>
      <c r="H649" s="248">
        <v>118</v>
      </c>
      <c r="I649" s="249"/>
      <c r="J649" s="244"/>
      <c r="K649" s="244"/>
      <c r="L649" s="250"/>
      <c r="M649" s="251"/>
      <c r="N649" s="252"/>
      <c r="O649" s="252"/>
      <c r="P649" s="252"/>
      <c r="Q649" s="252"/>
      <c r="R649" s="252"/>
      <c r="S649" s="252"/>
      <c r="T649" s="25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4" t="s">
        <v>243</v>
      </c>
      <c r="AU649" s="254" t="s">
        <v>86</v>
      </c>
      <c r="AV649" s="13" t="s">
        <v>86</v>
      </c>
      <c r="AW649" s="13" t="s">
        <v>32</v>
      </c>
      <c r="AX649" s="13" t="s">
        <v>84</v>
      </c>
      <c r="AY649" s="254" t="s">
        <v>235</v>
      </c>
    </row>
    <row r="650" s="12" customFormat="1" ht="22.8" customHeight="1">
      <c r="A650" s="12"/>
      <c r="B650" s="213"/>
      <c r="C650" s="214"/>
      <c r="D650" s="215" t="s">
        <v>76</v>
      </c>
      <c r="E650" s="227" t="s">
        <v>843</v>
      </c>
      <c r="F650" s="227" t="s">
        <v>844</v>
      </c>
      <c r="G650" s="214"/>
      <c r="H650" s="214"/>
      <c r="I650" s="217"/>
      <c r="J650" s="228">
        <f>BK650</f>
        <v>0</v>
      </c>
      <c r="K650" s="214"/>
      <c r="L650" s="219"/>
      <c r="M650" s="220"/>
      <c r="N650" s="221"/>
      <c r="O650" s="221"/>
      <c r="P650" s="222">
        <f>P651</f>
        <v>0</v>
      </c>
      <c r="Q650" s="221"/>
      <c r="R650" s="222">
        <f>R651</f>
        <v>0</v>
      </c>
      <c r="S650" s="221"/>
      <c r="T650" s="223">
        <f>T651</f>
        <v>0</v>
      </c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R650" s="224" t="s">
        <v>84</v>
      </c>
      <c r="AT650" s="225" t="s">
        <v>76</v>
      </c>
      <c r="AU650" s="225" t="s">
        <v>84</v>
      </c>
      <c r="AY650" s="224" t="s">
        <v>235</v>
      </c>
      <c r="BK650" s="226">
        <f>BK651</f>
        <v>0</v>
      </c>
    </row>
    <row r="651" s="2" customFormat="1" ht="24.15" customHeight="1">
      <c r="A651" s="39"/>
      <c r="B651" s="40"/>
      <c r="C651" s="229" t="s">
        <v>845</v>
      </c>
      <c r="D651" s="229" t="s">
        <v>237</v>
      </c>
      <c r="E651" s="230" t="s">
        <v>846</v>
      </c>
      <c r="F651" s="231" t="s">
        <v>847</v>
      </c>
      <c r="G651" s="232" t="s">
        <v>328</v>
      </c>
      <c r="H651" s="233">
        <v>895.98800000000006</v>
      </c>
      <c r="I651" s="234"/>
      <c r="J651" s="235">
        <f>ROUND(I651*H651,2)</f>
        <v>0</v>
      </c>
      <c r="K651" s="236"/>
      <c r="L651" s="45"/>
      <c r="M651" s="237" t="s">
        <v>1</v>
      </c>
      <c r="N651" s="238" t="s">
        <v>42</v>
      </c>
      <c r="O651" s="92"/>
      <c r="P651" s="239">
        <f>O651*H651</f>
        <v>0</v>
      </c>
      <c r="Q651" s="239">
        <v>0</v>
      </c>
      <c r="R651" s="239">
        <f>Q651*H651</f>
        <v>0</v>
      </c>
      <c r="S651" s="239">
        <v>0</v>
      </c>
      <c r="T651" s="240">
        <f>S651*H651</f>
        <v>0</v>
      </c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R651" s="241" t="s">
        <v>241</v>
      </c>
      <c r="AT651" s="241" t="s">
        <v>237</v>
      </c>
      <c r="AU651" s="241" t="s">
        <v>86</v>
      </c>
      <c r="AY651" s="18" t="s">
        <v>235</v>
      </c>
      <c r="BE651" s="242">
        <f>IF(N651="základní",J651,0)</f>
        <v>0</v>
      </c>
      <c r="BF651" s="242">
        <f>IF(N651="snížená",J651,0)</f>
        <v>0</v>
      </c>
      <c r="BG651" s="242">
        <f>IF(N651="zákl. přenesená",J651,0)</f>
        <v>0</v>
      </c>
      <c r="BH651" s="242">
        <f>IF(N651="sníž. přenesená",J651,0)</f>
        <v>0</v>
      </c>
      <c r="BI651" s="242">
        <f>IF(N651="nulová",J651,0)</f>
        <v>0</v>
      </c>
      <c r="BJ651" s="18" t="s">
        <v>84</v>
      </c>
      <c r="BK651" s="242">
        <f>ROUND(I651*H651,2)</f>
        <v>0</v>
      </c>
      <c r="BL651" s="18" t="s">
        <v>241</v>
      </c>
      <c r="BM651" s="241" t="s">
        <v>848</v>
      </c>
    </row>
    <row r="652" s="12" customFormat="1" ht="25.92" customHeight="1">
      <c r="A652" s="12"/>
      <c r="B652" s="213"/>
      <c r="C652" s="214"/>
      <c r="D652" s="215" t="s">
        <v>76</v>
      </c>
      <c r="E652" s="216" t="s">
        <v>849</v>
      </c>
      <c r="F652" s="216" t="s">
        <v>850</v>
      </c>
      <c r="G652" s="214"/>
      <c r="H652" s="214"/>
      <c r="I652" s="217"/>
      <c r="J652" s="218">
        <f>BK652</f>
        <v>0</v>
      </c>
      <c r="K652" s="214"/>
      <c r="L652" s="219"/>
      <c r="M652" s="220"/>
      <c r="N652" s="221"/>
      <c r="O652" s="221"/>
      <c r="P652" s="222">
        <f>P653+P678+P718+P753+P761+P767+P799+P866+P1064+P1153+P1370+P1433+P1453+P1485+P1506</f>
        <v>0</v>
      </c>
      <c r="Q652" s="221"/>
      <c r="R652" s="222">
        <f>R653+R678+R718+R753+R761+R767+R799+R866+R1064+R1153+R1370+R1433+R1453+R1485+R1506</f>
        <v>219.4557633</v>
      </c>
      <c r="S652" s="221"/>
      <c r="T652" s="223">
        <f>T653+T678+T718+T753+T761+T767+T799+T866+T1064+T1153+T1370+T1433+T1453+T1485+T1506</f>
        <v>0</v>
      </c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R652" s="224" t="s">
        <v>86</v>
      </c>
      <c r="AT652" s="225" t="s">
        <v>76</v>
      </c>
      <c r="AU652" s="225" t="s">
        <v>77</v>
      </c>
      <c r="AY652" s="224" t="s">
        <v>235</v>
      </c>
      <c r="BK652" s="226">
        <f>BK653+BK678+BK718+BK753+BK761+BK767+BK799+BK866+BK1064+BK1153+BK1370+BK1433+BK1453+BK1485+BK1506</f>
        <v>0</v>
      </c>
    </row>
    <row r="653" s="12" customFormat="1" ht="22.8" customHeight="1">
      <c r="A653" s="12"/>
      <c r="B653" s="213"/>
      <c r="C653" s="214"/>
      <c r="D653" s="215" t="s">
        <v>76</v>
      </c>
      <c r="E653" s="227" t="s">
        <v>851</v>
      </c>
      <c r="F653" s="227" t="s">
        <v>852</v>
      </c>
      <c r="G653" s="214"/>
      <c r="H653" s="214"/>
      <c r="I653" s="217"/>
      <c r="J653" s="228">
        <f>BK653</f>
        <v>0</v>
      </c>
      <c r="K653" s="214"/>
      <c r="L653" s="219"/>
      <c r="M653" s="220"/>
      <c r="N653" s="221"/>
      <c r="O653" s="221"/>
      <c r="P653" s="222">
        <f>SUM(P654:P677)</f>
        <v>0</v>
      </c>
      <c r="Q653" s="221"/>
      <c r="R653" s="222">
        <f>SUM(R654:R677)</f>
        <v>3.6367642</v>
      </c>
      <c r="S653" s="221"/>
      <c r="T653" s="223">
        <f>SUM(T654:T677)</f>
        <v>0</v>
      </c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R653" s="224" t="s">
        <v>86</v>
      </c>
      <c r="AT653" s="225" t="s">
        <v>76</v>
      </c>
      <c r="AU653" s="225" t="s">
        <v>84</v>
      </c>
      <c r="AY653" s="224" t="s">
        <v>235</v>
      </c>
      <c r="BK653" s="226">
        <f>SUM(BK654:BK677)</f>
        <v>0</v>
      </c>
    </row>
    <row r="654" s="2" customFormat="1" ht="24.15" customHeight="1">
      <c r="A654" s="39"/>
      <c r="B654" s="40"/>
      <c r="C654" s="229" t="s">
        <v>853</v>
      </c>
      <c r="D654" s="229" t="s">
        <v>237</v>
      </c>
      <c r="E654" s="230" t="s">
        <v>854</v>
      </c>
      <c r="F654" s="231" t="s">
        <v>855</v>
      </c>
      <c r="G654" s="232" t="s">
        <v>166</v>
      </c>
      <c r="H654" s="233">
        <v>246</v>
      </c>
      <c r="I654" s="234"/>
      <c r="J654" s="235">
        <f>ROUND(I654*H654,2)</f>
        <v>0</v>
      </c>
      <c r="K654" s="236"/>
      <c r="L654" s="45"/>
      <c r="M654" s="237" t="s">
        <v>1</v>
      </c>
      <c r="N654" s="238" t="s">
        <v>42</v>
      </c>
      <c r="O654" s="92"/>
      <c r="P654" s="239">
        <f>O654*H654</f>
        <v>0</v>
      </c>
      <c r="Q654" s="239">
        <v>0</v>
      </c>
      <c r="R654" s="239">
        <f>Q654*H654</f>
        <v>0</v>
      </c>
      <c r="S654" s="239">
        <v>0</v>
      </c>
      <c r="T654" s="240">
        <f>S654*H654</f>
        <v>0</v>
      </c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R654" s="241" t="s">
        <v>325</v>
      </c>
      <c r="AT654" s="241" t="s">
        <v>237</v>
      </c>
      <c r="AU654" s="241" t="s">
        <v>86</v>
      </c>
      <c r="AY654" s="18" t="s">
        <v>235</v>
      </c>
      <c r="BE654" s="242">
        <f>IF(N654="základní",J654,0)</f>
        <v>0</v>
      </c>
      <c r="BF654" s="242">
        <f>IF(N654="snížená",J654,0)</f>
        <v>0</v>
      </c>
      <c r="BG654" s="242">
        <f>IF(N654="zákl. přenesená",J654,0)</f>
        <v>0</v>
      </c>
      <c r="BH654" s="242">
        <f>IF(N654="sníž. přenesená",J654,0)</f>
        <v>0</v>
      </c>
      <c r="BI654" s="242">
        <f>IF(N654="nulová",J654,0)</f>
        <v>0</v>
      </c>
      <c r="BJ654" s="18" t="s">
        <v>84</v>
      </c>
      <c r="BK654" s="242">
        <f>ROUND(I654*H654,2)</f>
        <v>0</v>
      </c>
      <c r="BL654" s="18" t="s">
        <v>325</v>
      </c>
      <c r="BM654" s="241" t="s">
        <v>856</v>
      </c>
    </row>
    <row r="655" s="13" customFormat="1">
      <c r="A655" s="13"/>
      <c r="B655" s="243"/>
      <c r="C655" s="244"/>
      <c r="D655" s="245" t="s">
        <v>243</v>
      </c>
      <c r="E655" s="246" t="s">
        <v>1</v>
      </c>
      <c r="F655" s="247" t="s">
        <v>857</v>
      </c>
      <c r="G655" s="244"/>
      <c r="H655" s="248">
        <v>246</v>
      </c>
      <c r="I655" s="249"/>
      <c r="J655" s="244"/>
      <c r="K655" s="244"/>
      <c r="L655" s="250"/>
      <c r="M655" s="251"/>
      <c r="N655" s="252"/>
      <c r="O655" s="252"/>
      <c r="P655" s="252"/>
      <c r="Q655" s="252"/>
      <c r="R655" s="252"/>
      <c r="S655" s="252"/>
      <c r="T655" s="25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4" t="s">
        <v>243</v>
      </c>
      <c r="AU655" s="254" t="s">
        <v>86</v>
      </c>
      <c r="AV655" s="13" t="s">
        <v>86</v>
      </c>
      <c r="AW655" s="13" t="s">
        <v>32</v>
      </c>
      <c r="AX655" s="13" t="s">
        <v>84</v>
      </c>
      <c r="AY655" s="254" t="s">
        <v>235</v>
      </c>
    </row>
    <row r="656" s="2" customFormat="1" ht="16.5" customHeight="1">
      <c r="A656" s="39"/>
      <c r="B656" s="40"/>
      <c r="C656" s="287" t="s">
        <v>858</v>
      </c>
      <c r="D656" s="287" t="s">
        <v>518</v>
      </c>
      <c r="E656" s="288" t="s">
        <v>859</v>
      </c>
      <c r="F656" s="289" t="s">
        <v>860</v>
      </c>
      <c r="G656" s="290" t="s">
        <v>328</v>
      </c>
      <c r="H656" s="291">
        <v>0.073999999999999996</v>
      </c>
      <c r="I656" s="292"/>
      <c r="J656" s="293">
        <f>ROUND(I656*H656,2)</f>
        <v>0</v>
      </c>
      <c r="K656" s="294"/>
      <c r="L656" s="295"/>
      <c r="M656" s="296" t="s">
        <v>1</v>
      </c>
      <c r="N656" s="297" t="s">
        <v>42</v>
      </c>
      <c r="O656" s="92"/>
      <c r="P656" s="239">
        <f>O656*H656</f>
        <v>0</v>
      </c>
      <c r="Q656" s="239">
        <v>1</v>
      </c>
      <c r="R656" s="239">
        <f>Q656*H656</f>
        <v>0.073999999999999996</v>
      </c>
      <c r="S656" s="239">
        <v>0</v>
      </c>
      <c r="T656" s="240">
        <f>S656*H656</f>
        <v>0</v>
      </c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R656" s="241" t="s">
        <v>421</v>
      </c>
      <c r="AT656" s="241" t="s">
        <v>518</v>
      </c>
      <c r="AU656" s="241" t="s">
        <v>86</v>
      </c>
      <c r="AY656" s="18" t="s">
        <v>235</v>
      </c>
      <c r="BE656" s="242">
        <f>IF(N656="základní",J656,0)</f>
        <v>0</v>
      </c>
      <c r="BF656" s="242">
        <f>IF(N656="snížená",J656,0)</f>
        <v>0</v>
      </c>
      <c r="BG656" s="242">
        <f>IF(N656="zákl. přenesená",J656,0)</f>
        <v>0</v>
      </c>
      <c r="BH656" s="242">
        <f>IF(N656="sníž. přenesená",J656,0)</f>
        <v>0</v>
      </c>
      <c r="BI656" s="242">
        <f>IF(N656="nulová",J656,0)</f>
        <v>0</v>
      </c>
      <c r="BJ656" s="18" t="s">
        <v>84</v>
      </c>
      <c r="BK656" s="242">
        <f>ROUND(I656*H656,2)</f>
        <v>0</v>
      </c>
      <c r="BL656" s="18" t="s">
        <v>325</v>
      </c>
      <c r="BM656" s="241" t="s">
        <v>861</v>
      </c>
    </row>
    <row r="657" s="2" customFormat="1">
      <c r="A657" s="39"/>
      <c r="B657" s="40"/>
      <c r="C657" s="41"/>
      <c r="D657" s="245" t="s">
        <v>621</v>
      </c>
      <c r="E657" s="41"/>
      <c r="F657" s="298" t="s">
        <v>862</v>
      </c>
      <c r="G657" s="41"/>
      <c r="H657" s="41"/>
      <c r="I657" s="299"/>
      <c r="J657" s="41"/>
      <c r="K657" s="41"/>
      <c r="L657" s="45"/>
      <c r="M657" s="300"/>
      <c r="N657" s="301"/>
      <c r="O657" s="92"/>
      <c r="P657" s="92"/>
      <c r="Q657" s="92"/>
      <c r="R657" s="92"/>
      <c r="S657" s="92"/>
      <c r="T657" s="93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T657" s="18" t="s">
        <v>621</v>
      </c>
      <c r="AU657" s="18" t="s">
        <v>86</v>
      </c>
    </row>
    <row r="658" s="13" customFormat="1">
      <c r="A658" s="13"/>
      <c r="B658" s="243"/>
      <c r="C658" s="244"/>
      <c r="D658" s="245" t="s">
        <v>243</v>
      </c>
      <c r="E658" s="244"/>
      <c r="F658" s="247" t="s">
        <v>863</v>
      </c>
      <c r="G658" s="244"/>
      <c r="H658" s="248">
        <v>0.073999999999999996</v>
      </c>
      <c r="I658" s="249"/>
      <c r="J658" s="244"/>
      <c r="K658" s="244"/>
      <c r="L658" s="250"/>
      <c r="M658" s="251"/>
      <c r="N658" s="252"/>
      <c r="O658" s="252"/>
      <c r="P658" s="252"/>
      <c r="Q658" s="252"/>
      <c r="R658" s="252"/>
      <c r="S658" s="252"/>
      <c r="T658" s="25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4" t="s">
        <v>243</v>
      </c>
      <c r="AU658" s="254" t="s">
        <v>86</v>
      </c>
      <c r="AV658" s="13" t="s">
        <v>86</v>
      </c>
      <c r="AW658" s="13" t="s">
        <v>4</v>
      </c>
      <c r="AX658" s="13" t="s">
        <v>84</v>
      </c>
      <c r="AY658" s="254" t="s">
        <v>235</v>
      </c>
    </row>
    <row r="659" s="2" customFormat="1" ht="24.15" customHeight="1">
      <c r="A659" s="39"/>
      <c r="B659" s="40"/>
      <c r="C659" s="229" t="s">
        <v>864</v>
      </c>
      <c r="D659" s="229" t="s">
        <v>237</v>
      </c>
      <c r="E659" s="230" t="s">
        <v>865</v>
      </c>
      <c r="F659" s="231" t="s">
        <v>866</v>
      </c>
      <c r="G659" s="232" t="s">
        <v>166</v>
      </c>
      <c r="H659" s="233">
        <v>63.850000000000001</v>
      </c>
      <c r="I659" s="234"/>
      <c r="J659" s="235">
        <f>ROUND(I659*H659,2)</f>
        <v>0</v>
      </c>
      <c r="K659" s="236"/>
      <c r="L659" s="45"/>
      <c r="M659" s="237" t="s">
        <v>1</v>
      </c>
      <c r="N659" s="238" t="s">
        <v>42</v>
      </c>
      <c r="O659" s="92"/>
      <c r="P659" s="239">
        <f>O659*H659</f>
        <v>0</v>
      </c>
      <c r="Q659" s="239">
        <v>0</v>
      </c>
      <c r="R659" s="239">
        <f>Q659*H659</f>
        <v>0</v>
      </c>
      <c r="S659" s="239">
        <v>0</v>
      </c>
      <c r="T659" s="240">
        <f>S659*H659</f>
        <v>0</v>
      </c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R659" s="241" t="s">
        <v>325</v>
      </c>
      <c r="AT659" s="241" t="s">
        <v>237</v>
      </c>
      <c r="AU659" s="241" t="s">
        <v>86</v>
      </c>
      <c r="AY659" s="18" t="s">
        <v>235</v>
      </c>
      <c r="BE659" s="242">
        <f>IF(N659="základní",J659,0)</f>
        <v>0</v>
      </c>
      <c r="BF659" s="242">
        <f>IF(N659="snížená",J659,0)</f>
        <v>0</v>
      </c>
      <c r="BG659" s="242">
        <f>IF(N659="zákl. přenesená",J659,0)</f>
        <v>0</v>
      </c>
      <c r="BH659" s="242">
        <f>IF(N659="sníž. přenesená",J659,0)</f>
        <v>0</v>
      </c>
      <c r="BI659" s="242">
        <f>IF(N659="nulová",J659,0)</f>
        <v>0</v>
      </c>
      <c r="BJ659" s="18" t="s">
        <v>84</v>
      </c>
      <c r="BK659" s="242">
        <f>ROUND(I659*H659,2)</f>
        <v>0</v>
      </c>
      <c r="BL659" s="18" t="s">
        <v>325</v>
      </c>
      <c r="BM659" s="241" t="s">
        <v>867</v>
      </c>
    </row>
    <row r="660" s="13" customFormat="1">
      <c r="A660" s="13"/>
      <c r="B660" s="243"/>
      <c r="C660" s="244"/>
      <c r="D660" s="245" t="s">
        <v>243</v>
      </c>
      <c r="E660" s="246" t="s">
        <v>1</v>
      </c>
      <c r="F660" s="247" t="s">
        <v>868</v>
      </c>
      <c r="G660" s="244"/>
      <c r="H660" s="248">
        <v>25.850000000000001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243</v>
      </c>
      <c r="AU660" s="254" t="s">
        <v>86</v>
      </c>
      <c r="AV660" s="13" t="s">
        <v>86</v>
      </c>
      <c r="AW660" s="13" t="s">
        <v>32</v>
      </c>
      <c r="AX660" s="13" t="s">
        <v>77</v>
      </c>
      <c r="AY660" s="254" t="s">
        <v>235</v>
      </c>
    </row>
    <row r="661" s="13" customFormat="1">
      <c r="A661" s="13"/>
      <c r="B661" s="243"/>
      <c r="C661" s="244"/>
      <c r="D661" s="245" t="s">
        <v>243</v>
      </c>
      <c r="E661" s="246" t="s">
        <v>1</v>
      </c>
      <c r="F661" s="247" t="s">
        <v>869</v>
      </c>
      <c r="G661" s="244"/>
      <c r="H661" s="248">
        <v>16</v>
      </c>
      <c r="I661" s="249"/>
      <c r="J661" s="244"/>
      <c r="K661" s="244"/>
      <c r="L661" s="250"/>
      <c r="M661" s="251"/>
      <c r="N661" s="252"/>
      <c r="O661" s="252"/>
      <c r="P661" s="252"/>
      <c r="Q661" s="252"/>
      <c r="R661" s="252"/>
      <c r="S661" s="252"/>
      <c r="T661" s="25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4" t="s">
        <v>243</v>
      </c>
      <c r="AU661" s="254" t="s">
        <v>86</v>
      </c>
      <c r="AV661" s="13" t="s">
        <v>86</v>
      </c>
      <c r="AW661" s="13" t="s">
        <v>32</v>
      </c>
      <c r="AX661" s="13" t="s">
        <v>77</v>
      </c>
      <c r="AY661" s="254" t="s">
        <v>235</v>
      </c>
    </row>
    <row r="662" s="13" customFormat="1">
      <c r="A662" s="13"/>
      <c r="B662" s="243"/>
      <c r="C662" s="244"/>
      <c r="D662" s="245" t="s">
        <v>243</v>
      </c>
      <c r="E662" s="246" t="s">
        <v>1</v>
      </c>
      <c r="F662" s="247" t="s">
        <v>522</v>
      </c>
      <c r="G662" s="244"/>
      <c r="H662" s="248">
        <v>22</v>
      </c>
      <c r="I662" s="249"/>
      <c r="J662" s="244"/>
      <c r="K662" s="244"/>
      <c r="L662" s="250"/>
      <c r="M662" s="251"/>
      <c r="N662" s="252"/>
      <c r="O662" s="252"/>
      <c r="P662" s="252"/>
      <c r="Q662" s="252"/>
      <c r="R662" s="252"/>
      <c r="S662" s="252"/>
      <c r="T662" s="25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4" t="s">
        <v>243</v>
      </c>
      <c r="AU662" s="254" t="s">
        <v>86</v>
      </c>
      <c r="AV662" s="13" t="s">
        <v>86</v>
      </c>
      <c r="AW662" s="13" t="s">
        <v>32</v>
      </c>
      <c r="AX662" s="13" t="s">
        <v>77</v>
      </c>
      <c r="AY662" s="254" t="s">
        <v>235</v>
      </c>
    </row>
    <row r="663" s="14" customFormat="1">
      <c r="A663" s="14"/>
      <c r="B663" s="255"/>
      <c r="C663" s="256"/>
      <c r="D663" s="245" t="s">
        <v>243</v>
      </c>
      <c r="E663" s="257" t="s">
        <v>1</v>
      </c>
      <c r="F663" s="258" t="s">
        <v>245</v>
      </c>
      <c r="G663" s="256"/>
      <c r="H663" s="259">
        <v>63.850000000000001</v>
      </c>
      <c r="I663" s="260"/>
      <c r="J663" s="256"/>
      <c r="K663" s="256"/>
      <c r="L663" s="261"/>
      <c r="M663" s="262"/>
      <c r="N663" s="263"/>
      <c r="O663" s="263"/>
      <c r="P663" s="263"/>
      <c r="Q663" s="263"/>
      <c r="R663" s="263"/>
      <c r="S663" s="263"/>
      <c r="T663" s="26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65" t="s">
        <v>243</v>
      </c>
      <c r="AU663" s="265" t="s">
        <v>86</v>
      </c>
      <c r="AV663" s="14" t="s">
        <v>241</v>
      </c>
      <c r="AW663" s="14" t="s">
        <v>32</v>
      </c>
      <c r="AX663" s="14" t="s">
        <v>84</v>
      </c>
      <c r="AY663" s="265" t="s">
        <v>235</v>
      </c>
    </row>
    <row r="664" s="2" customFormat="1" ht="16.5" customHeight="1">
      <c r="A664" s="39"/>
      <c r="B664" s="40"/>
      <c r="C664" s="287" t="s">
        <v>870</v>
      </c>
      <c r="D664" s="287" t="s">
        <v>518</v>
      </c>
      <c r="E664" s="288" t="s">
        <v>859</v>
      </c>
      <c r="F664" s="289" t="s">
        <v>860</v>
      </c>
      <c r="G664" s="290" t="s">
        <v>328</v>
      </c>
      <c r="H664" s="291">
        <v>0.021999999999999999</v>
      </c>
      <c r="I664" s="292"/>
      <c r="J664" s="293">
        <f>ROUND(I664*H664,2)</f>
        <v>0</v>
      </c>
      <c r="K664" s="294"/>
      <c r="L664" s="295"/>
      <c r="M664" s="296" t="s">
        <v>1</v>
      </c>
      <c r="N664" s="297" t="s">
        <v>42</v>
      </c>
      <c r="O664" s="92"/>
      <c r="P664" s="239">
        <f>O664*H664</f>
        <v>0</v>
      </c>
      <c r="Q664" s="239">
        <v>1</v>
      </c>
      <c r="R664" s="239">
        <f>Q664*H664</f>
        <v>0.021999999999999999</v>
      </c>
      <c r="S664" s="239">
        <v>0</v>
      </c>
      <c r="T664" s="240">
        <f>S664*H664</f>
        <v>0</v>
      </c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R664" s="241" t="s">
        <v>421</v>
      </c>
      <c r="AT664" s="241" t="s">
        <v>518</v>
      </c>
      <c r="AU664" s="241" t="s">
        <v>86</v>
      </c>
      <c r="AY664" s="18" t="s">
        <v>235</v>
      </c>
      <c r="BE664" s="242">
        <f>IF(N664="základní",J664,0)</f>
        <v>0</v>
      </c>
      <c r="BF664" s="242">
        <f>IF(N664="snížená",J664,0)</f>
        <v>0</v>
      </c>
      <c r="BG664" s="242">
        <f>IF(N664="zákl. přenesená",J664,0)</f>
        <v>0</v>
      </c>
      <c r="BH664" s="242">
        <f>IF(N664="sníž. přenesená",J664,0)</f>
        <v>0</v>
      </c>
      <c r="BI664" s="242">
        <f>IF(N664="nulová",J664,0)</f>
        <v>0</v>
      </c>
      <c r="BJ664" s="18" t="s">
        <v>84</v>
      </c>
      <c r="BK664" s="242">
        <f>ROUND(I664*H664,2)</f>
        <v>0</v>
      </c>
      <c r="BL664" s="18" t="s">
        <v>325</v>
      </c>
      <c r="BM664" s="241" t="s">
        <v>871</v>
      </c>
    </row>
    <row r="665" s="2" customFormat="1">
      <c r="A665" s="39"/>
      <c r="B665" s="40"/>
      <c r="C665" s="41"/>
      <c r="D665" s="245" t="s">
        <v>621</v>
      </c>
      <c r="E665" s="41"/>
      <c r="F665" s="298" t="s">
        <v>862</v>
      </c>
      <c r="G665" s="41"/>
      <c r="H665" s="41"/>
      <c r="I665" s="299"/>
      <c r="J665" s="41"/>
      <c r="K665" s="41"/>
      <c r="L665" s="45"/>
      <c r="M665" s="300"/>
      <c r="N665" s="301"/>
      <c r="O665" s="92"/>
      <c r="P665" s="92"/>
      <c r="Q665" s="92"/>
      <c r="R665" s="92"/>
      <c r="S665" s="92"/>
      <c r="T665" s="93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T665" s="18" t="s">
        <v>621</v>
      </c>
      <c r="AU665" s="18" t="s">
        <v>86</v>
      </c>
    </row>
    <row r="666" s="13" customFormat="1">
      <c r="A666" s="13"/>
      <c r="B666" s="243"/>
      <c r="C666" s="244"/>
      <c r="D666" s="245" t="s">
        <v>243</v>
      </c>
      <c r="E666" s="244"/>
      <c r="F666" s="247" t="s">
        <v>872</v>
      </c>
      <c r="G666" s="244"/>
      <c r="H666" s="248">
        <v>0.021999999999999999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243</v>
      </c>
      <c r="AU666" s="254" t="s">
        <v>86</v>
      </c>
      <c r="AV666" s="13" t="s">
        <v>86</v>
      </c>
      <c r="AW666" s="13" t="s">
        <v>4</v>
      </c>
      <c r="AX666" s="13" t="s">
        <v>84</v>
      </c>
      <c r="AY666" s="254" t="s">
        <v>235</v>
      </c>
    </row>
    <row r="667" s="2" customFormat="1" ht="24.15" customHeight="1">
      <c r="A667" s="39"/>
      <c r="B667" s="40"/>
      <c r="C667" s="229" t="s">
        <v>873</v>
      </c>
      <c r="D667" s="229" t="s">
        <v>237</v>
      </c>
      <c r="E667" s="230" t="s">
        <v>874</v>
      </c>
      <c r="F667" s="231" t="s">
        <v>875</v>
      </c>
      <c r="G667" s="232" t="s">
        <v>166</v>
      </c>
      <c r="H667" s="233">
        <v>492</v>
      </c>
      <c r="I667" s="234"/>
      <c r="J667" s="235">
        <f>ROUND(I667*H667,2)</f>
        <v>0</v>
      </c>
      <c r="K667" s="236"/>
      <c r="L667" s="45"/>
      <c r="M667" s="237" t="s">
        <v>1</v>
      </c>
      <c r="N667" s="238" t="s">
        <v>42</v>
      </c>
      <c r="O667" s="92"/>
      <c r="P667" s="239">
        <f>O667*H667</f>
        <v>0</v>
      </c>
      <c r="Q667" s="239">
        <v>0.00040000000000000002</v>
      </c>
      <c r="R667" s="239">
        <f>Q667*H667</f>
        <v>0.1968</v>
      </c>
      <c r="S667" s="239">
        <v>0</v>
      </c>
      <c r="T667" s="240">
        <f>S667*H667</f>
        <v>0</v>
      </c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R667" s="241" t="s">
        <v>325</v>
      </c>
      <c r="AT667" s="241" t="s">
        <v>237</v>
      </c>
      <c r="AU667" s="241" t="s">
        <v>86</v>
      </c>
      <c r="AY667" s="18" t="s">
        <v>235</v>
      </c>
      <c r="BE667" s="242">
        <f>IF(N667="základní",J667,0)</f>
        <v>0</v>
      </c>
      <c r="BF667" s="242">
        <f>IF(N667="snížená",J667,0)</f>
        <v>0</v>
      </c>
      <c r="BG667" s="242">
        <f>IF(N667="zákl. přenesená",J667,0)</f>
        <v>0</v>
      </c>
      <c r="BH667" s="242">
        <f>IF(N667="sníž. přenesená",J667,0)</f>
        <v>0</v>
      </c>
      <c r="BI667" s="242">
        <f>IF(N667="nulová",J667,0)</f>
        <v>0</v>
      </c>
      <c r="BJ667" s="18" t="s">
        <v>84</v>
      </c>
      <c r="BK667" s="242">
        <f>ROUND(I667*H667,2)</f>
        <v>0</v>
      </c>
      <c r="BL667" s="18" t="s">
        <v>325</v>
      </c>
      <c r="BM667" s="241" t="s">
        <v>876</v>
      </c>
    </row>
    <row r="668" s="13" customFormat="1">
      <c r="A668" s="13"/>
      <c r="B668" s="243"/>
      <c r="C668" s="244"/>
      <c r="D668" s="245" t="s">
        <v>243</v>
      </c>
      <c r="E668" s="246" t="s">
        <v>1</v>
      </c>
      <c r="F668" s="247" t="s">
        <v>877</v>
      </c>
      <c r="G668" s="244"/>
      <c r="H668" s="248">
        <v>492</v>
      </c>
      <c r="I668" s="249"/>
      <c r="J668" s="244"/>
      <c r="K668" s="244"/>
      <c r="L668" s="250"/>
      <c r="M668" s="251"/>
      <c r="N668" s="252"/>
      <c r="O668" s="252"/>
      <c r="P668" s="252"/>
      <c r="Q668" s="252"/>
      <c r="R668" s="252"/>
      <c r="S668" s="252"/>
      <c r="T668" s="25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4" t="s">
        <v>243</v>
      </c>
      <c r="AU668" s="254" t="s">
        <v>86</v>
      </c>
      <c r="AV668" s="13" t="s">
        <v>86</v>
      </c>
      <c r="AW668" s="13" t="s">
        <v>32</v>
      </c>
      <c r="AX668" s="13" t="s">
        <v>84</v>
      </c>
      <c r="AY668" s="254" t="s">
        <v>235</v>
      </c>
    </row>
    <row r="669" s="2" customFormat="1" ht="49.05" customHeight="1">
      <c r="A669" s="39"/>
      <c r="B669" s="40"/>
      <c r="C669" s="287" t="s">
        <v>878</v>
      </c>
      <c r="D669" s="287" t="s">
        <v>518</v>
      </c>
      <c r="E669" s="288" t="s">
        <v>879</v>
      </c>
      <c r="F669" s="289" t="s">
        <v>880</v>
      </c>
      <c r="G669" s="290" t="s">
        <v>166</v>
      </c>
      <c r="H669" s="291">
        <v>573.42600000000004</v>
      </c>
      <c r="I669" s="292"/>
      <c r="J669" s="293">
        <f>ROUND(I669*H669,2)</f>
        <v>0</v>
      </c>
      <c r="K669" s="294"/>
      <c r="L669" s="295"/>
      <c r="M669" s="296" t="s">
        <v>1</v>
      </c>
      <c r="N669" s="297" t="s">
        <v>42</v>
      </c>
      <c r="O669" s="92"/>
      <c r="P669" s="239">
        <f>O669*H669</f>
        <v>0</v>
      </c>
      <c r="Q669" s="239">
        <v>0.0047000000000000002</v>
      </c>
      <c r="R669" s="239">
        <f>Q669*H669</f>
        <v>2.6951022000000004</v>
      </c>
      <c r="S669" s="239">
        <v>0</v>
      </c>
      <c r="T669" s="240">
        <f>S669*H669</f>
        <v>0</v>
      </c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R669" s="241" t="s">
        <v>421</v>
      </c>
      <c r="AT669" s="241" t="s">
        <v>518</v>
      </c>
      <c r="AU669" s="241" t="s">
        <v>86</v>
      </c>
      <c r="AY669" s="18" t="s">
        <v>235</v>
      </c>
      <c r="BE669" s="242">
        <f>IF(N669="základní",J669,0)</f>
        <v>0</v>
      </c>
      <c r="BF669" s="242">
        <f>IF(N669="snížená",J669,0)</f>
        <v>0</v>
      </c>
      <c r="BG669" s="242">
        <f>IF(N669="zákl. přenesená",J669,0)</f>
        <v>0</v>
      </c>
      <c r="BH669" s="242">
        <f>IF(N669="sníž. přenesená",J669,0)</f>
        <v>0</v>
      </c>
      <c r="BI669" s="242">
        <f>IF(N669="nulová",J669,0)</f>
        <v>0</v>
      </c>
      <c r="BJ669" s="18" t="s">
        <v>84</v>
      </c>
      <c r="BK669" s="242">
        <f>ROUND(I669*H669,2)</f>
        <v>0</v>
      </c>
      <c r="BL669" s="18" t="s">
        <v>325</v>
      </c>
      <c r="BM669" s="241" t="s">
        <v>881</v>
      </c>
    </row>
    <row r="670" s="13" customFormat="1">
      <c r="A670" s="13"/>
      <c r="B670" s="243"/>
      <c r="C670" s="244"/>
      <c r="D670" s="245" t="s">
        <v>243</v>
      </c>
      <c r="E670" s="244"/>
      <c r="F670" s="247" t="s">
        <v>882</v>
      </c>
      <c r="G670" s="244"/>
      <c r="H670" s="248">
        <v>573.42600000000004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243</v>
      </c>
      <c r="AU670" s="254" t="s">
        <v>86</v>
      </c>
      <c r="AV670" s="13" t="s">
        <v>86</v>
      </c>
      <c r="AW670" s="13" t="s">
        <v>4</v>
      </c>
      <c r="AX670" s="13" t="s">
        <v>84</v>
      </c>
      <c r="AY670" s="254" t="s">
        <v>235</v>
      </c>
    </row>
    <row r="671" s="2" customFormat="1" ht="24.15" customHeight="1">
      <c r="A671" s="39"/>
      <c r="B671" s="40"/>
      <c r="C671" s="229" t="s">
        <v>883</v>
      </c>
      <c r="D671" s="229" t="s">
        <v>237</v>
      </c>
      <c r="E671" s="230" t="s">
        <v>884</v>
      </c>
      <c r="F671" s="231" t="s">
        <v>885</v>
      </c>
      <c r="G671" s="232" t="s">
        <v>166</v>
      </c>
      <c r="H671" s="233">
        <v>105.7</v>
      </c>
      <c r="I671" s="234"/>
      <c r="J671" s="235">
        <f>ROUND(I671*H671,2)</f>
        <v>0</v>
      </c>
      <c r="K671" s="236"/>
      <c r="L671" s="45"/>
      <c r="M671" s="237" t="s">
        <v>1</v>
      </c>
      <c r="N671" s="238" t="s">
        <v>42</v>
      </c>
      <c r="O671" s="92"/>
      <c r="P671" s="239">
        <f>O671*H671</f>
        <v>0</v>
      </c>
      <c r="Q671" s="239">
        <v>0.00040000000000000002</v>
      </c>
      <c r="R671" s="239">
        <f>Q671*H671</f>
        <v>0.042280000000000005</v>
      </c>
      <c r="S671" s="239">
        <v>0</v>
      </c>
      <c r="T671" s="240">
        <f>S671*H671</f>
        <v>0</v>
      </c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R671" s="241" t="s">
        <v>325</v>
      </c>
      <c r="AT671" s="241" t="s">
        <v>237</v>
      </c>
      <c r="AU671" s="241" t="s">
        <v>86</v>
      </c>
      <c r="AY671" s="18" t="s">
        <v>235</v>
      </c>
      <c r="BE671" s="242">
        <f>IF(N671="základní",J671,0)</f>
        <v>0</v>
      </c>
      <c r="BF671" s="242">
        <f>IF(N671="snížená",J671,0)</f>
        <v>0</v>
      </c>
      <c r="BG671" s="242">
        <f>IF(N671="zákl. přenesená",J671,0)</f>
        <v>0</v>
      </c>
      <c r="BH671" s="242">
        <f>IF(N671="sníž. přenesená",J671,0)</f>
        <v>0</v>
      </c>
      <c r="BI671" s="242">
        <f>IF(N671="nulová",J671,0)</f>
        <v>0</v>
      </c>
      <c r="BJ671" s="18" t="s">
        <v>84</v>
      </c>
      <c r="BK671" s="242">
        <f>ROUND(I671*H671,2)</f>
        <v>0</v>
      </c>
      <c r="BL671" s="18" t="s">
        <v>325</v>
      </c>
      <c r="BM671" s="241" t="s">
        <v>886</v>
      </c>
    </row>
    <row r="672" s="13" customFormat="1">
      <c r="A672" s="13"/>
      <c r="B672" s="243"/>
      <c r="C672" s="244"/>
      <c r="D672" s="245" t="s">
        <v>243</v>
      </c>
      <c r="E672" s="246" t="s">
        <v>1</v>
      </c>
      <c r="F672" s="247" t="s">
        <v>887</v>
      </c>
      <c r="G672" s="244"/>
      <c r="H672" s="248">
        <v>83.700000000000003</v>
      </c>
      <c r="I672" s="249"/>
      <c r="J672" s="244"/>
      <c r="K672" s="244"/>
      <c r="L672" s="250"/>
      <c r="M672" s="251"/>
      <c r="N672" s="252"/>
      <c r="O672" s="252"/>
      <c r="P672" s="252"/>
      <c r="Q672" s="252"/>
      <c r="R672" s="252"/>
      <c r="S672" s="252"/>
      <c r="T672" s="25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4" t="s">
        <v>243</v>
      </c>
      <c r="AU672" s="254" t="s">
        <v>86</v>
      </c>
      <c r="AV672" s="13" t="s">
        <v>86</v>
      </c>
      <c r="AW672" s="13" t="s">
        <v>32</v>
      </c>
      <c r="AX672" s="13" t="s">
        <v>77</v>
      </c>
      <c r="AY672" s="254" t="s">
        <v>235</v>
      </c>
    </row>
    <row r="673" s="13" customFormat="1">
      <c r="A673" s="13"/>
      <c r="B673" s="243"/>
      <c r="C673" s="244"/>
      <c r="D673" s="245" t="s">
        <v>243</v>
      </c>
      <c r="E673" s="246" t="s">
        <v>1</v>
      </c>
      <c r="F673" s="247" t="s">
        <v>522</v>
      </c>
      <c r="G673" s="244"/>
      <c r="H673" s="248">
        <v>22</v>
      </c>
      <c r="I673" s="249"/>
      <c r="J673" s="244"/>
      <c r="K673" s="244"/>
      <c r="L673" s="250"/>
      <c r="M673" s="251"/>
      <c r="N673" s="252"/>
      <c r="O673" s="252"/>
      <c r="P673" s="252"/>
      <c r="Q673" s="252"/>
      <c r="R673" s="252"/>
      <c r="S673" s="252"/>
      <c r="T673" s="25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4" t="s">
        <v>243</v>
      </c>
      <c r="AU673" s="254" t="s">
        <v>86</v>
      </c>
      <c r="AV673" s="13" t="s">
        <v>86</v>
      </c>
      <c r="AW673" s="13" t="s">
        <v>32</v>
      </c>
      <c r="AX673" s="13" t="s">
        <v>77</v>
      </c>
      <c r="AY673" s="254" t="s">
        <v>235</v>
      </c>
    </row>
    <row r="674" s="14" customFormat="1">
      <c r="A674" s="14"/>
      <c r="B674" s="255"/>
      <c r="C674" s="256"/>
      <c r="D674" s="245" t="s">
        <v>243</v>
      </c>
      <c r="E674" s="257" t="s">
        <v>1</v>
      </c>
      <c r="F674" s="258" t="s">
        <v>245</v>
      </c>
      <c r="G674" s="256"/>
      <c r="H674" s="259">
        <v>105.7</v>
      </c>
      <c r="I674" s="260"/>
      <c r="J674" s="256"/>
      <c r="K674" s="256"/>
      <c r="L674" s="261"/>
      <c r="M674" s="262"/>
      <c r="N674" s="263"/>
      <c r="O674" s="263"/>
      <c r="P674" s="263"/>
      <c r="Q674" s="263"/>
      <c r="R674" s="263"/>
      <c r="S674" s="263"/>
      <c r="T674" s="26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65" t="s">
        <v>243</v>
      </c>
      <c r="AU674" s="265" t="s">
        <v>86</v>
      </c>
      <c r="AV674" s="14" t="s">
        <v>241</v>
      </c>
      <c r="AW674" s="14" t="s">
        <v>32</v>
      </c>
      <c r="AX674" s="14" t="s">
        <v>84</v>
      </c>
      <c r="AY674" s="265" t="s">
        <v>235</v>
      </c>
    </row>
    <row r="675" s="2" customFormat="1" ht="49.05" customHeight="1">
      <c r="A675" s="39"/>
      <c r="B675" s="40"/>
      <c r="C675" s="287" t="s">
        <v>888</v>
      </c>
      <c r="D675" s="287" t="s">
        <v>518</v>
      </c>
      <c r="E675" s="288" t="s">
        <v>879</v>
      </c>
      <c r="F675" s="289" t="s">
        <v>880</v>
      </c>
      <c r="G675" s="290" t="s">
        <v>166</v>
      </c>
      <c r="H675" s="291">
        <v>129.06</v>
      </c>
      <c r="I675" s="292"/>
      <c r="J675" s="293">
        <f>ROUND(I675*H675,2)</f>
        <v>0</v>
      </c>
      <c r="K675" s="294"/>
      <c r="L675" s="295"/>
      <c r="M675" s="296" t="s">
        <v>1</v>
      </c>
      <c r="N675" s="297" t="s">
        <v>42</v>
      </c>
      <c r="O675" s="92"/>
      <c r="P675" s="239">
        <f>O675*H675</f>
        <v>0</v>
      </c>
      <c r="Q675" s="239">
        <v>0.0047000000000000002</v>
      </c>
      <c r="R675" s="239">
        <f>Q675*H675</f>
        <v>0.60658200000000007</v>
      </c>
      <c r="S675" s="239">
        <v>0</v>
      </c>
      <c r="T675" s="240">
        <f>S675*H675</f>
        <v>0</v>
      </c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R675" s="241" t="s">
        <v>421</v>
      </c>
      <c r="AT675" s="241" t="s">
        <v>518</v>
      </c>
      <c r="AU675" s="241" t="s">
        <v>86</v>
      </c>
      <c r="AY675" s="18" t="s">
        <v>235</v>
      </c>
      <c r="BE675" s="242">
        <f>IF(N675="základní",J675,0)</f>
        <v>0</v>
      </c>
      <c r="BF675" s="242">
        <f>IF(N675="snížená",J675,0)</f>
        <v>0</v>
      </c>
      <c r="BG675" s="242">
        <f>IF(N675="zákl. přenesená",J675,0)</f>
        <v>0</v>
      </c>
      <c r="BH675" s="242">
        <f>IF(N675="sníž. přenesená",J675,0)</f>
        <v>0</v>
      </c>
      <c r="BI675" s="242">
        <f>IF(N675="nulová",J675,0)</f>
        <v>0</v>
      </c>
      <c r="BJ675" s="18" t="s">
        <v>84</v>
      </c>
      <c r="BK675" s="242">
        <f>ROUND(I675*H675,2)</f>
        <v>0</v>
      </c>
      <c r="BL675" s="18" t="s">
        <v>325</v>
      </c>
      <c r="BM675" s="241" t="s">
        <v>889</v>
      </c>
    </row>
    <row r="676" s="13" customFormat="1">
      <c r="A676" s="13"/>
      <c r="B676" s="243"/>
      <c r="C676" s="244"/>
      <c r="D676" s="245" t="s">
        <v>243</v>
      </c>
      <c r="E676" s="244"/>
      <c r="F676" s="247" t="s">
        <v>890</v>
      </c>
      <c r="G676" s="244"/>
      <c r="H676" s="248">
        <v>129.06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243</v>
      </c>
      <c r="AU676" s="254" t="s">
        <v>86</v>
      </c>
      <c r="AV676" s="13" t="s">
        <v>86</v>
      </c>
      <c r="AW676" s="13" t="s">
        <v>4</v>
      </c>
      <c r="AX676" s="13" t="s">
        <v>84</v>
      </c>
      <c r="AY676" s="254" t="s">
        <v>235</v>
      </c>
    </row>
    <row r="677" s="2" customFormat="1" ht="33" customHeight="1">
      <c r="A677" s="39"/>
      <c r="B677" s="40"/>
      <c r="C677" s="229" t="s">
        <v>891</v>
      </c>
      <c r="D677" s="229" t="s">
        <v>237</v>
      </c>
      <c r="E677" s="230" t="s">
        <v>892</v>
      </c>
      <c r="F677" s="231" t="s">
        <v>893</v>
      </c>
      <c r="G677" s="232" t="s">
        <v>328</v>
      </c>
      <c r="H677" s="233">
        <v>3.637</v>
      </c>
      <c r="I677" s="234"/>
      <c r="J677" s="235">
        <f>ROUND(I677*H677,2)</f>
        <v>0</v>
      </c>
      <c r="K677" s="236"/>
      <c r="L677" s="45"/>
      <c r="M677" s="237" t="s">
        <v>1</v>
      </c>
      <c r="N677" s="238" t="s">
        <v>42</v>
      </c>
      <c r="O677" s="92"/>
      <c r="P677" s="239">
        <f>O677*H677</f>
        <v>0</v>
      </c>
      <c r="Q677" s="239">
        <v>0</v>
      </c>
      <c r="R677" s="239">
        <f>Q677*H677</f>
        <v>0</v>
      </c>
      <c r="S677" s="239">
        <v>0</v>
      </c>
      <c r="T677" s="240">
        <f>S677*H677</f>
        <v>0</v>
      </c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R677" s="241" t="s">
        <v>325</v>
      </c>
      <c r="AT677" s="241" t="s">
        <v>237</v>
      </c>
      <c r="AU677" s="241" t="s">
        <v>86</v>
      </c>
      <c r="AY677" s="18" t="s">
        <v>235</v>
      </c>
      <c r="BE677" s="242">
        <f>IF(N677="základní",J677,0)</f>
        <v>0</v>
      </c>
      <c r="BF677" s="242">
        <f>IF(N677="snížená",J677,0)</f>
        <v>0</v>
      </c>
      <c r="BG677" s="242">
        <f>IF(N677="zákl. přenesená",J677,0)</f>
        <v>0</v>
      </c>
      <c r="BH677" s="242">
        <f>IF(N677="sníž. přenesená",J677,0)</f>
        <v>0</v>
      </c>
      <c r="BI677" s="242">
        <f>IF(N677="nulová",J677,0)</f>
        <v>0</v>
      </c>
      <c r="BJ677" s="18" t="s">
        <v>84</v>
      </c>
      <c r="BK677" s="242">
        <f>ROUND(I677*H677,2)</f>
        <v>0</v>
      </c>
      <c r="BL677" s="18" t="s">
        <v>325</v>
      </c>
      <c r="BM677" s="241" t="s">
        <v>894</v>
      </c>
    </row>
    <row r="678" s="12" customFormat="1" ht="22.8" customHeight="1">
      <c r="A678" s="12"/>
      <c r="B678" s="213"/>
      <c r="C678" s="214"/>
      <c r="D678" s="215" t="s">
        <v>76</v>
      </c>
      <c r="E678" s="227" t="s">
        <v>895</v>
      </c>
      <c r="F678" s="227" t="s">
        <v>896</v>
      </c>
      <c r="G678" s="214"/>
      <c r="H678" s="214"/>
      <c r="I678" s="217"/>
      <c r="J678" s="228">
        <f>BK678</f>
        <v>0</v>
      </c>
      <c r="K678" s="214"/>
      <c r="L678" s="219"/>
      <c r="M678" s="220"/>
      <c r="N678" s="221"/>
      <c r="O678" s="221"/>
      <c r="P678" s="222">
        <f>SUM(P679:P717)</f>
        <v>0</v>
      </c>
      <c r="Q678" s="221"/>
      <c r="R678" s="222">
        <f>SUM(R679:R717)</f>
        <v>32.936814860000005</v>
      </c>
      <c r="S678" s="221"/>
      <c r="T678" s="223">
        <f>SUM(T679:T717)</f>
        <v>0</v>
      </c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R678" s="224" t="s">
        <v>86</v>
      </c>
      <c r="AT678" s="225" t="s">
        <v>76</v>
      </c>
      <c r="AU678" s="225" t="s">
        <v>84</v>
      </c>
      <c r="AY678" s="224" t="s">
        <v>235</v>
      </c>
      <c r="BK678" s="226">
        <f>SUM(BK679:BK717)</f>
        <v>0</v>
      </c>
    </row>
    <row r="679" s="2" customFormat="1" ht="24.15" customHeight="1">
      <c r="A679" s="39"/>
      <c r="B679" s="40"/>
      <c r="C679" s="229" t="s">
        <v>897</v>
      </c>
      <c r="D679" s="229" t="s">
        <v>237</v>
      </c>
      <c r="E679" s="230" t="s">
        <v>898</v>
      </c>
      <c r="F679" s="231" t="s">
        <v>899</v>
      </c>
      <c r="G679" s="232" t="s">
        <v>166</v>
      </c>
      <c r="H679" s="233">
        <v>254.47200000000001</v>
      </c>
      <c r="I679" s="234"/>
      <c r="J679" s="235">
        <f>ROUND(I679*H679,2)</f>
        <v>0</v>
      </c>
      <c r="K679" s="236"/>
      <c r="L679" s="45"/>
      <c r="M679" s="237" t="s">
        <v>1</v>
      </c>
      <c r="N679" s="238" t="s">
        <v>42</v>
      </c>
      <c r="O679" s="92"/>
      <c r="P679" s="239">
        <f>O679*H679</f>
        <v>0</v>
      </c>
      <c r="Q679" s="239">
        <v>0</v>
      </c>
      <c r="R679" s="239">
        <f>Q679*H679</f>
        <v>0</v>
      </c>
      <c r="S679" s="239">
        <v>0</v>
      </c>
      <c r="T679" s="240">
        <f>S679*H679</f>
        <v>0</v>
      </c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R679" s="241" t="s">
        <v>325</v>
      </c>
      <c r="AT679" s="241" t="s">
        <v>237</v>
      </c>
      <c r="AU679" s="241" t="s">
        <v>86</v>
      </c>
      <c r="AY679" s="18" t="s">
        <v>235</v>
      </c>
      <c r="BE679" s="242">
        <f>IF(N679="základní",J679,0)</f>
        <v>0</v>
      </c>
      <c r="BF679" s="242">
        <f>IF(N679="snížená",J679,0)</f>
        <v>0</v>
      </c>
      <c r="BG679" s="242">
        <f>IF(N679="zákl. přenesená",J679,0)</f>
        <v>0</v>
      </c>
      <c r="BH679" s="242">
        <f>IF(N679="sníž. přenesená",J679,0)</f>
        <v>0</v>
      </c>
      <c r="BI679" s="242">
        <f>IF(N679="nulová",J679,0)</f>
        <v>0</v>
      </c>
      <c r="BJ679" s="18" t="s">
        <v>84</v>
      </c>
      <c r="BK679" s="242">
        <f>ROUND(I679*H679,2)</f>
        <v>0</v>
      </c>
      <c r="BL679" s="18" t="s">
        <v>325</v>
      </c>
      <c r="BM679" s="241" t="s">
        <v>900</v>
      </c>
    </row>
    <row r="680" s="2" customFormat="1" ht="16.5" customHeight="1">
      <c r="A680" s="39"/>
      <c r="B680" s="40"/>
      <c r="C680" s="287" t="s">
        <v>901</v>
      </c>
      <c r="D680" s="287" t="s">
        <v>518</v>
      </c>
      <c r="E680" s="288" t="s">
        <v>859</v>
      </c>
      <c r="F680" s="289" t="s">
        <v>860</v>
      </c>
      <c r="G680" s="290" t="s">
        <v>328</v>
      </c>
      <c r="H680" s="291">
        <v>0.081000000000000003</v>
      </c>
      <c r="I680" s="292"/>
      <c r="J680" s="293">
        <f>ROUND(I680*H680,2)</f>
        <v>0</v>
      </c>
      <c r="K680" s="294"/>
      <c r="L680" s="295"/>
      <c r="M680" s="296" t="s">
        <v>1</v>
      </c>
      <c r="N680" s="297" t="s">
        <v>42</v>
      </c>
      <c r="O680" s="92"/>
      <c r="P680" s="239">
        <f>O680*H680</f>
        <v>0</v>
      </c>
      <c r="Q680" s="239">
        <v>1</v>
      </c>
      <c r="R680" s="239">
        <f>Q680*H680</f>
        <v>0.081000000000000003</v>
      </c>
      <c r="S680" s="239">
        <v>0</v>
      </c>
      <c r="T680" s="240">
        <f>S680*H680</f>
        <v>0</v>
      </c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R680" s="241" t="s">
        <v>421</v>
      </c>
      <c r="AT680" s="241" t="s">
        <v>518</v>
      </c>
      <c r="AU680" s="241" t="s">
        <v>86</v>
      </c>
      <c r="AY680" s="18" t="s">
        <v>235</v>
      </c>
      <c r="BE680" s="242">
        <f>IF(N680="základní",J680,0)</f>
        <v>0</v>
      </c>
      <c r="BF680" s="242">
        <f>IF(N680="snížená",J680,0)</f>
        <v>0</v>
      </c>
      <c r="BG680" s="242">
        <f>IF(N680="zákl. přenesená",J680,0)</f>
        <v>0</v>
      </c>
      <c r="BH680" s="242">
        <f>IF(N680="sníž. přenesená",J680,0)</f>
        <v>0</v>
      </c>
      <c r="BI680" s="242">
        <f>IF(N680="nulová",J680,0)</f>
        <v>0</v>
      </c>
      <c r="BJ680" s="18" t="s">
        <v>84</v>
      </c>
      <c r="BK680" s="242">
        <f>ROUND(I680*H680,2)</f>
        <v>0</v>
      </c>
      <c r="BL680" s="18" t="s">
        <v>325</v>
      </c>
      <c r="BM680" s="241" t="s">
        <v>902</v>
      </c>
    </row>
    <row r="681" s="15" customFormat="1">
      <c r="A681" s="15"/>
      <c r="B681" s="266"/>
      <c r="C681" s="267"/>
      <c r="D681" s="245" t="s">
        <v>243</v>
      </c>
      <c r="E681" s="268" t="s">
        <v>1</v>
      </c>
      <c r="F681" s="269" t="s">
        <v>903</v>
      </c>
      <c r="G681" s="267"/>
      <c r="H681" s="268" t="s">
        <v>1</v>
      </c>
      <c r="I681" s="270"/>
      <c r="J681" s="267"/>
      <c r="K681" s="267"/>
      <c r="L681" s="271"/>
      <c r="M681" s="272"/>
      <c r="N681" s="273"/>
      <c r="O681" s="273"/>
      <c r="P681" s="273"/>
      <c r="Q681" s="273"/>
      <c r="R681" s="273"/>
      <c r="S681" s="273"/>
      <c r="T681" s="274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T681" s="275" t="s">
        <v>243</v>
      </c>
      <c r="AU681" s="275" t="s">
        <v>86</v>
      </c>
      <c r="AV681" s="15" t="s">
        <v>84</v>
      </c>
      <c r="AW681" s="15" t="s">
        <v>32</v>
      </c>
      <c r="AX681" s="15" t="s">
        <v>77</v>
      </c>
      <c r="AY681" s="275" t="s">
        <v>235</v>
      </c>
    </row>
    <row r="682" s="15" customFormat="1">
      <c r="A682" s="15"/>
      <c r="B682" s="266"/>
      <c r="C682" s="267"/>
      <c r="D682" s="245" t="s">
        <v>243</v>
      </c>
      <c r="E682" s="268" t="s">
        <v>1</v>
      </c>
      <c r="F682" s="269" t="s">
        <v>904</v>
      </c>
      <c r="G682" s="267"/>
      <c r="H682" s="268" t="s">
        <v>1</v>
      </c>
      <c r="I682" s="270"/>
      <c r="J682" s="267"/>
      <c r="K682" s="267"/>
      <c r="L682" s="271"/>
      <c r="M682" s="272"/>
      <c r="N682" s="273"/>
      <c r="O682" s="273"/>
      <c r="P682" s="273"/>
      <c r="Q682" s="273"/>
      <c r="R682" s="273"/>
      <c r="S682" s="273"/>
      <c r="T682" s="274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75" t="s">
        <v>243</v>
      </c>
      <c r="AU682" s="275" t="s">
        <v>86</v>
      </c>
      <c r="AV682" s="15" t="s">
        <v>84</v>
      </c>
      <c r="AW682" s="15" t="s">
        <v>32</v>
      </c>
      <c r="AX682" s="15" t="s">
        <v>77</v>
      </c>
      <c r="AY682" s="275" t="s">
        <v>235</v>
      </c>
    </row>
    <row r="683" s="13" customFormat="1">
      <c r="A683" s="13"/>
      <c r="B683" s="243"/>
      <c r="C683" s="244"/>
      <c r="D683" s="245" t="s">
        <v>243</v>
      </c>
      <c r="E683" s="246" t="s">
        <v>1</v>
      </c>
      <c r="F683" s="247" t="s">
        <v>905</v>
      </c>
      <c r="G683" s="244"/>
      <c r="H683" s="248">
        <v>254.47200000000001</v>
      </c>
      <c r="I683" s="249"/>
      <c r="J683" s="244"/>
      <c r="K683" s="244"/>
      <c r="L683" s="250"/>
      <c r="M683" s="251"/>
      <c r="N683" s="252"/>
      <c r="O683" s="252"/>
      <c r="P683" s="252"/>
      <c r="Q683" s="252"/>
      <c r="R683" s="252"/>
      <c r="S683" s="252"/>
      <c r="T683" s="25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4" t="s">
        <v>243</v>
      </c>
      <c r="AU683" s="254" t="s">
        <v>86</v>
      </c>
      <c r="AV683" s="13" t="s">
        <v>86</v>
      </c>
      <c r="AW683" s="13" t="s">
        <v>32</v>
      </c>
      <c r="AX683" s="13" t="s">
        <v>77</v>
      </c>
      <c r="AY683" s="254" t="s">
        <v>235</v>
      </c>
    </row>
    <row r="684" s="14" customFormat="1">
      <c r="A684" s="14"/>
      <c r="B684" s="255"/>
      <c r="C684" s="256"/>
      <c r="D684" s="245" t="s">
        <v>243</v>
      </c>
      <c r="E684" s="257" t="s">
        <v>1</v>
      </c>
      <c r="F684" s="258" t="s">
        <v>245</v>
      </c>
      <c r="G684" s="256"/>
      <c r="H684" s="259">
        <v>254.47200000000001</v>
      </c>
      <c r="I684" s="260"/>
      <c r="J684" s="256"/>
      <c r="K684" s="256"/>
      <c r="L684" s="261"/>
      <c r="M684" s="262"/>
      <c r="N684" s="263"/>
      <c r="O684" s="263"/>
      <c r="P684" s="263"/>
      <c r="Q684" s="263"/>
      <c r="R684" s="263"/>
      <c r="S684" s="263"/>
      <c r="T684" s="26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65" t="s">
        <v>243</v>
      </c>
      <c r="AU684" s="265" t="s">
        <v>86</v>
      </c>
      <c r="AV684" s="14" t="s">
        <v>241</v>
      </c>
      <c r="AW684" s="14" t="s">
        <v>32</v>
      </c>
      <c r="AX684" s="14" t="s">
        <v>84</v>
      </c>
      <c r="AY684" s="265" t="s">
        <v>235</v>
      </c>
    </row>
    <row r="685" s="13" customFormat="1">
      <c r="A685" s="13"/>
      <c r="B685" s="243"/>
      <c r="C685" s="244"/>
      <c r="D685" s="245" t="s">
        <v>243</v>
      </c>
      <c r="E685" s="244"/>
      <c r="F685" s="247" t="s">
        <v>906</v>
      </c>
      <c r="G685" s="244"/>
      <c r="H685" s="248">
        <v>0.081000000000000003</v>
      </c>
      <c r="I685" s="249"/>
      <c r="J685" s="244"/>
      <c r="K685" s="244"/>
      <c r="L685" s="250"/>
      <c r="M685" s="251"/>
      <c r="N685" s="252"/>
      <c r="O685" s="252"/>
      <c r="P685" s="252"/>
      <c r="Q685" s="252"/>
      <c r="R685" s="252"/>
      <c r="S685" s="252"/>
      <c r="T685" s="25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4" t="s">
        <v>243</v>
      </c>
      <c r="AU685" s="254" t="s">
        <v>86</v>
      </c>
      <c r="AV685" s="13" t="s">
        <v>86</v>
      </c>
      <c r="AW685" s="13" t="s">
        <v>4</v>
      </c>
      <c r="AX685" s="13" t="s">
        <v>84</v>
      </c>
      <c r="AY685" s="254" t="s">
        <v>235</v>
      </c>
    </row>
    <row r="686" s="2" customFormat="1" ht="24.15" customHeight="1">
      <c r="A686" s="39"/>
      <c r="B686" s="40"/>
      <c r="C686" s="229" t="s">
        <v>907</v>
      </c>
      <c r="D686" s="229" t="s">
        <v>237</v>
      </c>
      <c r="E686" s="230" t="s">
        <v>908</v>
      </c>
      <c r="F686" s="231" t="s">
        <v>909</v>
      </c>
      <c r="G686" s="232" t="s">
        <v>166</v>
      </c>
      <c r="H686" s="233">
        <v>254.47200000000001</v>
      </c>
      <c r="I686" s="234"/>
      <c r="J686" s="235">
        <f>ROUND(I686*H686,2)</f>
        <v>0</v>
      </c>
      <c r="K686" s="236"/>
      <c r="L686" s="45"/>
      <c r="M686" s="237" t="s">
        <v>1</v>
      </c>
      <c r="N686" s="238" t="s">
        <v>42</v>
      </c>
      <c r="O686" s="92"/>
      <c r="P686" s="239">
        <f>O686*H686</f>
        <v>0</v>
      </c>
      <c r="Q686" s="239">
        <v>0.00088000000000000003</v>
      </c>
      <c r="R686" s="239">
        <f>Q686*H686</f>
        <v>0.22393536000000003</v>
      </c>
      <c r="S686" s="239">
        <v>0</v>
      </c>
      <c r="T686" s="240">
        <f>S686*H686</f>
        <v>0</v>
      </c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R686" s="241" t="s">
        <v>325</v>
      </c>
      <c r="AT686" s="241" t="s">
        <v>237</v>
      </c>
      <c r="AU686" s="241" t="s">
        <v>86</v>
      </c>
      <c r="AY686" s="18" t="s">
        <v>235</v>
      </c>
      <c r="BE686" s="242">
        <f>IF(N686="základní",J686,0)</f>
        <v>0</v>
      </c>
      <c r="BF686" s="242">
        <f>IF(N686="snížená",J686,0)</f>
        <v>0</v>
      </c>
      <c r="BG686" s="242">
        <f>IF(N686="zákl. přenesená",J686,0)</f>
        <v>0</v>
      </c>
      <c r="BH686" s="242">
        <f>IF(N686="sníž. přenesená",J686,0)</f>
        <v>0</v>
      </c>
      <c r="BI686" s="242">
        <f>IF(N686="nulová",J686,0)</f>
        <v>0</v>
      </c>
      <c r="BJ686" s="18" t="s">
        <v>84</v>
      </c>
      <c r="BK686" s="242">
        <f>ROUND(I686*H686,2)</f>
        <v>0</v>
      </c>
      <c r="BL686" s="18" t="s">
        <v>325</v>
      </c>
      <c r="BM686" s="241" t="s">
        <v>910</v>
      </c>
    </row>
    <row r="687" s="2" customFormat="1" ht="49.05" customHeight="1">
      <c r="A687" s="39"/>
      <c r="B687" s="40"/>
      <c r="C687" s="287" t="s">
        <v>911</v>
      </c>
      <c r="D687" s="287" t="s">
        <v>518</v>
      </c>
      <c r="E687" s="288" t="s">
        <v>912</v>
      </c>
      <c r="F687" s="289" t="s">
        <v>913</v>
      </c>
      <c r="G687" s="290" t="s">
        <v>166</v>
      </c>
      <c r="H687" s="291">
        <v>296.58699999999999</v>
      </c>
      <c r="I687" s="292"/>
      <c r="J687" s="293">
        <f>ROUND(I687*H687,2)</f>
        <v>0</v>
      </c>
      <c r="K687" s="294"/>
      <c r="L687" s="295"/>
      <c r="M687" s="296" t="s">
        <v>1</v>
      </c>
      <c r="N687" s="297" t="s">
        <v>42</v>
      </c>
      <c r="O687" s="92"/>
      <c r="P687" s="239">
        <f>O687*H687</f>
        <v>0</v>
      </c>
      <c r="Q687" s="239">
        <v>0.0054000000000000003</v>
      </c>
      <c r="R687" s="239">
        <f>Q687*H687</f>
        <v>1.6015698</v>
      </c>
      <c r="S687" s="239">
        <v>0</v>
      </c>
      <c r="T687" s="240">
        <f>S687*H687</f>
        <v>0</v>
      </c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R687" s="241" t="s">
        <v>421</v>
      </c>
      <c r="AT687" s="241" t="s">
        <v>518</v>
      </c>
      <c r="AU687" s="241" t="s">
        <v>86</v>
      </c>
      <c r="AY687" s="18" t="s">
        <v>235</v>
      </c>
      <c r="BE687" s="242">
        <f>IF(N687="základní",J687,0)</f>
        <v>0</v>
      </c>
      <c r="BF687" s="242">
        <f>IF(N687="snížená",J687,0)</f>
        <v>0</v>
      </c>
      <c r="BG687" s="242">
        <f>IF(N687="zákl. přenesená",J687,0)</f>
        <v>0</v>
      </c>
      <c r="BH687" s="242">
        <f>IF(N687="sníž. přenesená",J687,0)</f>
        <v>0</v>
      </c>
      <c r="BI687" s="242">
        <f>IF(N687="nulová",J687,0)</f>
        <v>0</v>
      </c>
      <c r="BJ687" s="18" t="s">
        <v>84</v>
      </c>
      <c r="BK687" s="242">
        <f>ROUND(I687*H687,2)</f>
        <v>0</v>
      </c>
      <c r="BL687" s="18" t="s">
        <v>325</v>
      </c>
      <c r="BM687" s="241" t="s">
        <v>914</v>
      </c>
    </row>
    <row r="688" s="15" customFormat="1">
      <c r="A688" s="15"/>
      <c r="B688" s="266"/>
      <c r="C688" s="267"/>
      <c r="D688" s="245" t="s">
        <v>243</v>
      </c>
      <c r="E688" s="268" t="s">
        <v>1</v>
      </c>
      <c r="F688" s="269" t="s">
        <v>915</v>
      </c>
      <c r="G688" s="267"/>
      <c r="H688" s="268" t="s">
        <v>1</v>
      </c>
      <c r="I688" s="270"/>
      <c r="J688" s="267"/>
      <c r="K688" s="267"/>
      <c r="L688" s="271"/>
      <c r="M688" s="272"/>
      <c r="N688" s="273"/>
      <c r="O688" s="273"/>
      <c r="P688" s="273"/>
      <c r="Q688" s="273"/>
      <c r="R688" s="273"/>
      <c r="S688" s="273"/>
      <c r="T688" s="274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T688" s="275" t="s">
        <v>243</v>
      </c>
      <c r="AU688" s="275" t="s">
        <v>86</v>
      </c>
      <c r="AV688" s="15" t="s">
        <v>84</v>
      </c>
      <c r="AW688" s="15" t="s">
        <v>32</v>
      </c>
      <c r="AX688" s="15" t="s">
        <v>77</v>
      </c>
      <c r="AY688" s="275" t="s">
        <v>235</v>
      </c>
    </row>
    <row r="689" s="15" customFormat="1">
      <c r="A689" s="15"/>
      <c r="B689" s="266"/>
      <c r="C689" s="267"/>
      <c r="D689" s="245" t="s">
        <v>243</v>
      </c>
      <c r="E689" s="268" t="s">
        <v>1</v>
      </c>
      <c r="F689" s="269" t="s">
        <v>904</v>
      </c>
      <c r="G689" s="267"/>
      <c r="H689" s="268" t="s">
        <v>1</v>
      </c>
      <c r="I689" s="270"/>
      <c r="J689" s="267"/>
      <c r="K689" s="267"/>
      <c r="L689" s="271"/>
      <c r="M689" s="272"/>
      <c r="N689" s="273"/>
      <c r="O689" s="273"/>
      <c r="P689" s="273"/>
      <c r="Q689" s="273"/>
      <c r="R689" s="273"/>
      <c r="S689" s="273"/>
      <c r="T689" s="274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T689" s="275" t="s">
        <v>243</v>
      </c>
      <c r="AU689" s="275" t="s">
        <v>86</v>
      </c>
      <c r="AV689" s="15" t="s">
        <v>84</v>
      </c>
      <c r="AW689" s="15" t="s">
        <v>32</v>
      </c>
      <c r="AX689" s="15" t="s">
        <v>77</v>
      </c>
      <c r="AY689" s="275" t="s">
        <v>235</v>
      </c>
    </row>
    <row r="690" s="13" customFormat="1">
      <c r="A690" s="13"/>
      <c r="B690" s="243"/>
      <c r="C690" s="244"/>
      <c r="D690" s="245" t="s">
        <v>243</v>
      </c>
      <c r="E690" s="246" t="s">
        <v>1</v>
      </c>
      <c r="F690" s="247" t="s">
        <v>905</v>
      </c>
      <c r="G690" s="244"/>
      <c r="H690" s="248">
        <v>254.47200000000001</v>
      </c>
      <c r="I690" s="249"/>
      <c r="J690" s="244"/>
      <c r="K690" s="244"/>
      <c r="L690" s="250"/>
      <c r="M690" s="251"/>
      <c r="N690" s="252"/>
      <c r="O690" s="252"/>
      <c r="P690" s="252"/>
      <c r="Q690" s="252"/>
      <c r="R690" s="252"/>
      <c r="S690" s="252"/>
      <c r="T690" s="25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4" t="s">
        <v>243</v>
      </c>
      <c r="AU690" s="254" t="s">
        <v>86</v>
      </c>
      <c r="AV690" s="13" t="s">
        <v>86</v>
      </c>
      <c r="AW690" s="13" t="s">
        <v>32</v>
      </c>
      <c r="AX690" s="13" t="s">
        <v>77</v>
      </c>
      <c r="AY690" s="254" t="s">
        <v>235</v>
      </c>
    </row>
    <row r="691" s="14" customFormat="1">
      <c r="A691" s="14"/>
      <c r="B691" s="255"/>
      <c r="C691" s="256"/>
      <c r="D691" s="245" t="s">
        <v>243</v>
      </c>
      <c r="E691" s="257" t="s">
        <v>1</v>
      </c>
      <c r="F691" s="258" t="s">
        <v>245</v>
      </c>
      <c r="G691" s="256"/>
      <c r="H691" s="259">
        <v>254.47200000000001</v>
      </c>
      <c r="I691" s="260"/>
      <c r="J691" s="256"/>
      <c r="K691" s="256"/>
      <c r="L691" s="261"/>
      <c r="M691" s="262"/>
      <c r="N691" s="263"/>
      <c r="O691" s="263"/>
      <c r="P691" s="263"/>
      <c r="Q691" s="263"/>
      <c r="R691" s="263"/>
      <c r="S691" s="263"/>
      <c r="T691" s="26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65" t="s">
        <v>243</v>
      </c>
      <c r="AU691" s="265" t="s">
        <v>86</v>
      </c>
      <c r="AV691" s="14" t="s">
        <v>241</v>
      </c>
      <c r="AW691" s="14" t="s">
        <v>32</v>
      </c>
      <c r="AX691" s="14" t="s">
        <v>84</v>
      </c>
      <c r="AY691" s="265" t="s">
        <v>235</v>
      </c>
    </row>
    <row r="692" s="13" customFormat="1">
      <c r="A692" s="13"/>
      <c r="B692" s="243"/>
      <c r="C692" s="244"/>
      <c r="D692" s="245" t="s">
        <v>243</v>
      </c>
      <c r="E692" s="244"/>
      <c r="F692" s="247" t="s">
        <v>916</v>
      </c>
      <c r="G692" s="244"/>
      <c r="H692" s="248">
        <v>296.58699999999999</v>
      </c>
      <c r="I692" s="249"/>
      <c r="J692" s="244"/>
      <c r="K692" s="244"/>
      <c r="L692" s="250"/>
      <c r="M692" s="251"/>
      <c r="N692" s="252"/>
      <c r="O692" s="252"/>
      <c r="P692" s="252"/>
      <c r="Q692" s="252"/>
      <c r="R692" s="252"/>
      <c r="S692" s="252"/>
      <c r="T692" s="25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4" t="s">
        <v>243</v>
      </c>
      <c r="AU692" s="254" t="s">
        <v>86</v>
      </c>
      <c r="AV692" s="13" t="s">
        <v>86</v>
      </c>
      <c r="AW692" s="13" t="s">
        <v>4</v>
      </c>
      <c r="AX692" s="13" t="s">
        <v>84</v>
      </c>
      <c r="AY692" s="254" t="s">
        <v>235</v>
      </c>
    </row>
    <row r="693" s="2" customFormat="1" ht="66.75" customHeight="1">
      <c r="A693" s="39"/>
      <c r="B693" s="40"/>
      <c r="C693" s="229" t="s">
        <v>917</v>
      </c>
      <c r="D693" s="229" t="s">
        <v>237</v>
      </c>
      <c r="E693" s="230" t="s">
        <v>918</v>
      </c>
      <c r="F693" s="231" t="s">
        <v>919</v>
      </c>
      <c r="G693" s="232" t="s">
        <v>166</v>
      </c>
      <c r="H693" s="233">
        <v>267.13</v>
      </c>
      <c r="I693" s="234"/>
      <c r="J693" s="235">
        <f>ROUND(I693*H693,2)</f>
        <v>0</v>
      </c>
      <c r="K693" s="236"/>
      <c r="L693" s="45"/>
      <c r="M693" s="237" t="s">
        <v>1</v>
      </c>
      <c r="N693" s="238" t="s">
        <v>42</v>
      </c>
      <c r="O693" s="92"/>
      <c r="P693" s="239">
        <f>O693*H693</f>
        <v>0</v>
      </c>
      <c r="Q693" s="239">
        <v>0.0025000000000000001</v>
      </c>
      <c r="R693" s="239">
        <f>Q693*H693</f>
        <v>0.667825</v>
      </c>
      <c r="S693" s="239">
        <v>0</v>
      </c>
      <c r="T693" s="240">
        <f>S693*H693</f>
        <v>0</v>
      </c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R693" s="241" t="s">
        <v>325</v>
      </c>
      <c r="AT693" s="241" t="s">
        <v>237</v>
      </c>
      <c r="AU693" s="241" t="s">
        <v>86</v>
      </c>
      <c r="AY693" s="18" t="s">
        <v>235</v>
      </c>
      <c r="BE693" s="242">
        <f>IF(N693="základní",J693,0)</f>
        <v>0</v>
      </c>
      <c r="BF693" s="242">
        <f>IF(N693="snížená",J693,0)</f>
        <v>0</v>
      </c>
      <c r="BG693" s="242">
        <f>IF(N693="zákl. přenesená",J693,0)</f>
        <v>0</v>
      </c>
      <c r="BH693" s="242">
        <f>IF(N693="sníž. přenesená",J693,0)</f>
        <v>0</v>
      </c>
      <c r="BI693" s="242">
        <f>IF(N693="nulová",J693,0)</f>
        <v>0</v>
      </c>
      <c r="BJ693" s="18" t="s">
        <v>84</v>
      </c>
      <c r="BK693" s="242">
        <f>ROUND(I693*H693,2)</f>
        <v>0</v>
      </c>
      <c r="BL693" s="18" t="s">
        <v>325</v>
      </c>
      <c r="BM693" s="241" t="s">
        <v>920</v>
      </c>
    </row>
    <row r="694" s="2" customFormat="1">
      <c r="A694" s="39"/>
      <c r="B694" s="40"/>
      <c r="C694" s="41"/>
      <c r="D694" s="245" t="s">
        <v>621</v>
      </c>
      <c r="E694" s="41"/>
      <c r="F694" s="298" t="s">
        <v>921</v>
      </c>
      <c r="G694" s="41"/>
      <c r="H694" s="41"/>
      <c r="I694" s="299"/>
      <c r="J694" s="41"/>
      <c r="K694" s="41"/>
      <c r="L694" s="45"/>
      <c r="M694" s="300"/>
      <c r="N694" s="301"/>
      <c r="O694" s="92"/>
      <c r="P694" s="92"/>
      <c r="Q694" s="92"/>
      <c r="R694" s="92"/>
      <c r="S694" s="92"/>
      <c r="T694" s="93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T694" s="18" t="s">
        <v>621</v>
      </c>
      <c r="AU694" s="18" t="s">
        <v>86</v>
      </c>
    </row>
    <row r="695" s="15" customFormat="1">
      <c r="A695" s="15"/>
      <c r="B695" s="266"/>
      <c r="C695" s="267"/>
      <c r="D695" s="245" t="s">
        <v>243</v>
      </c>
      <c r="E695" s="268" t="s">
        <v>1</v>
      </c>
      <c r="F695" s="269" t="s">
        <v>904</v>
      </c>
      <c r="G695" s="267"/>
      <c r="H695" s="268" t="s">
        <v>1</v>
      </c>
      <c r="I695" s="270"/>
      <c r="J695" s="267"/>
      <c r="K695" s="267"/>
      <c r="L695" s="271"/>
      <c r="M695" s="272"/>
      <c r="N695" s="273"/>
      <c r="O695" s="273"/>
      <c r="P695" s="273"/>
      <c r="Q695" s="273"/>
      <c r="R695" s="273"/>
      <c r="S695" s="273"/>
      <c r="T695" s="274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T695" s="275" t="s">
        <v>243</v>
      </c>
      <c r="AU695" s="275" t="s">
        <v>86</v>
      </c>
      <c r="AV695" s="15" t="s">
        <v>84</v>
      </c>
      <c r="AW695" s="15" t="s">
        <v>32</v>
      </c>
      <c r="AX695" s="15" t="s">
        <v>77</v>
      </c>
      <c r="AY695" s="275" t="s">
        <v>235</v>
      </c>
    </row>
    <row r="696" s="13" customFormat="1">
      <c r="A696" s="13"/>
      <c r="B696" s="243"/>
      <c r="C696" s="244"/>
      <c r="D696" s="245" t="s">
        <v>243</v>
      </c>
      <c r="E696" s="246" t="s">
        <v>1</v>
      </c>
      <c r="F696" s="247" t="s">
        <v>922</v>
      </c>
      <c r="G696" s="244"/>
      <c r="H696" s="248">
        <v>267.13</v>
      </c>
      <c r="I696" s="249"/>
      <c r="J696" s="244"/>
      <c r="K696" s="244"/>
      <c r="L696" s="250"/>
      <c r="M696" s="251"/>
      <c r="N696" s="252"/>
      <c r="O696" s="252"/>
      <c r="P696" s="252"/>
      <c r="Q696" s="252"/>
      <c r="R696" s="252"/>
      <c r="S696" s="252"/>
      <c r="T696" s="25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4" t="s">
        <v>243</v>
      </c>
      <c r="AU696" s="254" t="s">
        <v>86</v>
      </c>
      <c r="AV696" s="13" t="s">
        <v>86</v>
      </c>
      <c r="AW696" s="13" t="s">
        <v>32</v>
      </c>
      <c r="AX696" s="13" t="s">
        <v>77</v>
      </c>
      <c r="AY696" s="254" t="s">
        <v>235</v>
      </c>
    </row>
    <row r="697" s="14" customFormat="1">
      <c r="A697" s="14"/>
      <c r="B697" s="255"/>
      <c r="C697" s="256"/>
      <c r="D697" s="245" t="s">
        <v>243</v>
      </c>
      <c r="E697" s="257" t="s">
        <v>1</v>
      </c>
      <c r="F697" s="258" t="s">
        <v>245</v>
      </c>
      <c r="G697" s="256"/>
      <c r="H697" s="259">
        <v>267.13</v>
      </c>
      <c r="I697" s="260"/>
      <c r="J697" s="256"/>
      <c r="K697" s="256"/>
      <c r="L697" s="261"/>
      <c r="M697" s="262"/>
      <c r="N697" s="263"/>
      <c r="O697" s="263"/>
      <c r="P697" s="263"/>
      <c r="Q697" s="263"/>
      <c r="R697" s="263"/>
      <c r="S697" s="263"/>
      <c r="T697" s="26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65" t="s">
        <v>243</v>
      </c>
      <c r="AU697" s="265" t="s">
        <v>86</v>
      </c>
      <c r="AV697" s="14" t="s">
        <v>241</v>
      </c>
      <c r="AW697" s="14" t="s">
        <v>32</v>
      </c>
      <c r="AX697" s="14" t="s">
        <v>84</v>
      </c>
      <c r="AY697" s="265" t="s">
        <v>235</v>
      </c>
    </row>
    <row r="698" s="2" customFormat="1" ht="24.15" customHeight="1">
      <c r="A698" s="39"/>
      <c r="B698" s="40"/>
      <c r="C698" s="229" t="s">
        <v>923</v>
      </c>
      <c r="D698" s="229" t="s">
        <v>237</v>
      </c>
      <c r="E698" s="230" t="s">
        <v>924</v>
      </c>
      <c r="F698" s="231" t="s">
        <v>925</v>
      </c>
      <c r="G698" s="232" t="s">
        <v>166</v>
      </c>
      <c r="H698" s="233">
        <v>8320</v>
      </c>
      <c r="I698" s="234"/>
      <c r="J698" s="235">
        <f>ROUND(I698*H698,2)</f>
        <v>0</v>
      </c>
      <c r="K698" s="236"/>
      <c r="L698" s="45"/>
      <c r="M698" s="237" t="s">
        <v>1</v>
      </c>
      <c r="N698" s="238" t="s">
        <v>42</v>
      </c>
      <c r="O698" s="92"/>
      <c r="P698" s="239">
        <f>O698*H698</f>
        <v>0</v>
      </c>
      <c r="Q698" s="239">
        <v>0.00072000000000000005</v>
      </c>
      <c r="R698" s="239">
        <f>Q698*H698</f>
        <v>5.9904000000000002</v>
      </c>
      <c r="S698" s="239">
        <v>0</v>
      </c>
      <c r="T698" s="240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41" t="s">
        <v>325</v>
      </c>
      <c r="AT698" s="241" t="s">
        <v>237</v>
      </c>
      <c r="AU698" s="241" t="s">
        <v>86</v>
      </c>
      <c r="AY698" s="18" t="s">
        <v>235</v>
      </c>
      <c r="BE698" s="242">
        <f>IF(N698="základní",J698,0)</f>
        <v>0</v>
      </c>
      <c r="BF698" s="242">
        <f>IF(N698="snížená",J698,0)</f>
        <v>0</v>
      </c>
      <c r="BG698" s="242">
        <f>IF(N698="zákl. přenesená",J698,0)</f>
        <v>0</v>
      </c>
      <c r="BH698" s="242">
        <f>IF(N698="sníž. přenesená",J698,0)</f>
        <v>0</v>
      </c>
      <c r="BI698" s="242">
        <f>IF(N698="nulová",J698,0)</f>
        <v>0</v>
      </c>
      <c r="BJ698" s="18" t="s">
        <v>84</v>
      </c>
      <c r="BK698" s="242">
        <f>ROUND(I698*H698,2)</f>
        <v>0</v>
      </c>
      <c r="BL698" s="18" t="s">
        <v>325</v>
      </c>
      <c r="BM698" s="241" t="s">
        <v>926</v>
      </c>
    </row>
    <row r="699" s="2" customFormat="1" ht="24.15" customHeight="1">
      <c r="A699" s="39"/>
      <c r="B699" s="40"/>
      <c r="C699" s="287" t="s">
        <v>927</v>
      </c>
      <c r="D699" s="287" t="s">
        <v>518</v>
      </c>
      <c r="E699" s="288" t="s">
        <v>928</v>
      </c>
      <c r="F699" s="289" t="s">
        <v>929</v>
      </c>
      <c r="G699" s="290" t="s">
        <v>166</v>
      </c>
      <c r="H699" s="291">
        <v>9696.9599999999991</v>
      </c>
      <c r="I699" s="292"/>
      <c r="J699" s="293">
        <f>ROUND(I699*H699,2)</f>
        <v>0</v>
      </c>
      <c r="K699" s="294"/>
      <c r="L699" s="295"/>
      <c r="M699" s="296" t="s">
        <v>1</v>
      </c>
      <c r="N699" s="297" t="s">
        <v>42</v>
      </c>
      <c r="O699" s="92"/>
      <c r="P699" s="239">
        <f>O699*H699</f>
        <v>0</v>
      </c>
      <c r="Q699" s="239">
        <v>0.0025000000000000001</v>
      </c>
      <c r="R699" s="239">
        <f>Q699*H699</f>
        <v>24.2424</v>
      </c>
      <c r="S699" s="239">
        <v>0</v>
      </c>
      <c r="T699" s="240">
        <f>S699*H699</f>
        <v>0</v>
      </c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R699" s="241" t="s">
        <v>421</v>
      </c>
      <c r="AT699" s="241" t="s">
        <v>518</v>
      </c>
      <c r="AU699" s="241" t="s">
        <v>86</v>
      </c>
      <c r="AY699" s="18" t="s">
        <v>235</v>
      </c>
      <c r="BE699" s="242">
        <f>IF(N699="základní",J699,0)</f>
        <v>0</v>
      </c>
      <c r="BF699" s="242">
        <f>IF(N699="snížená",J699,0)</f>
        <v>0</v>
      </c>
      <c r="BG699" s="242">
        <f>IF(N699="zákl. přenesená",J699,0)</f>
        <v>0</v>
      </c>
      <c r="BH699" s="242">
        <f>IF(N699="sníž. přenesená",J699,0)</f>
        <v>0</v>
      </c>
      <c r="BI699" s="242">
        <f>IF(N699="nulová",J699,0)</f>
        <v>0</v>
      </c>
      <c r="BJ699" s="18" t="s">
        <v>84</v>
      </c>
      <c r="BK699" s="242">
        <f>ROUND(I699*H699,2)</f>
        <v>0</v>
      </c>
      <c r="BL699" s="18" t="s">
        <v>325</v>
      </c>
      <c r="BM699" s="241" t="s">
        <v>930</v>
      </c>
    </row>
    <row r="700" s="13" customFormat="1">
      <c r="A700" s="13"/>
      <c r="B700" s="243"/>
      <c r="C700" s="244"/>
      <c r="D700" s="245" t="s">
        <v>243</v>
      </c>
      <c r="E700" s="246" t="s">
        <v>1</v>
      </c>
      <c r="F700" s="247" t="s">
        <v>931</v>
      </c>
      <c r="G700" s="244"/>
      <c r="H700" s="248">
        <v>8320</v>
      </c>
      <c r="I700" s="249"/>
      <c r="J700" s="244"/>
      <c r="K700" s="244"/>
      <c r="L700" s="250"/>
      <c r="M700" s="251"/>
      <c r="N700" s="252"/>
      <c r="O700" s="252"/>
      <c r="P700" s="252"/>
      <c r="Q700" s="252"/>
      <c r="R700" s="252"/>
      <c r="S700" s="252"/>
      <c r="T700" s="25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4" t="s">
        <v>243</v>
      </c>
      <c r="AU700" s="254" t="s">
        <v>86</v>
      </c>
      <c r="AV700" s="13" t="s">
        <v>86</v>
      </c>
      <c r="AW700" s="13" t="s">
        <v>32</v>
      </c>
      <c r="AX700" s="13" t="s">
        <v>77</v>
      </c>
      <c r="AY700" s="254" t="s">
        <v>235</v>
      </c>
    </row>
    <row r="701" s="14" customFormat="1">
      <c r="A701" s="14"/>
      <c r="B701" s="255"/>
      <c r="C701" s="256"/>
      <c r="D701" s="245" t="s">
        <v>243</v>
      </c>
      <c r="E701" s="257" t="s">
        <v>1</v>
      </c>
      <c r="F701" s="258" t="s">
        <v>245</v>
      </c>
      <c r="G701" s="256"/>
      <c r="H701" s="259">
        <v>8320</v>
      </c>
      <c r="I701" s="260"/>
      <c r="J701" s="256"/>
      <c r="K701" s="256"/>
      <c r="L701" s="261"/>
      <c r="M701" s="262"/>
      <c r="N701" s="263"/>
      <c r="O701" s="263"/>
      <c r="P701" s="263"/>
      <c r="Q701" s="263"/>
      <c r="R701" s="263"/>
      <c r="S701" s="263"/>
      <c r="T701" s="26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65" t="s">
        <v>243</v>
      </c>
      <c r="AU701" s="265" t="s">
        <v>86</v>
      </c>
      <c r="AV701" s="14" t="s">
        <v>241</v>
      </c>
      <c r="AW701" s="14" t="s">
        <v>32</v>
      </c>
      <c r="AX701" s="14" t="s">
        <v>84</v>
      </c>
      <c r="AY701" s="265" t="s">
        <v>235</v>
      </c>
    </row>
    <row r="702" s="13" customFormat="1">
      <c r="A702" s="13"/>
      <c r="B702" s="243"/>
      <c r="C702" s="244"/>
      <c r="D702" s="245" t="s">
        <v>243</v>
      </c>
      <c r="E702" s="244"/>
      <c r="F702" s="247" t="s">
        <v>932</v>
      </c>
      <c r="G702" s="244"/>
      <c r="H702" s="248">
        <v>9696.9599999999991</v>
      </c>
      <c r="I702" s="249"/>
      <c r="J702" s="244"/>
      <c r="K702" s="244"/>
      <c r="L702" s="250"/>
      <c r="M702" s="251"/>
      <c r="N702" s="252"/>
      <c r="O702" s="252"/>
      <c r="P702" s="252"/>
      <c r="Q702" s="252"/>
      <c r="R702" s="252"/>
      <c r="S702" s="252"/>
      <c r="T702" s="25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54" t="s">
        <v>243</v>
      </c>
      <c r="AU702" s="254" t="s">
        <v>86</v>
      </c>
      <c r="AV702" s="13" t="s">
        <v>86</v>
      </c>
      <c r="AW702" s="13" t="s">
        <v>4</v>
      </c>
      <c r="AX702" s="13" t="s">
        <v>84</v>
      </c>
      <c r="AY702" s="254" t="s">
        <v>235</v>
      </c>
    </row>
    <row r="703" s="2" customFormat="1" ht="24.15" customHeight="1">
      <c r="A703" s="39"/>
      <c r="B703" s="40"/>
      <c r="C703" s="229" t="s">
        <v>933</v>
      </c>
      <c r="D703" s="229" t="s">
        <v>237</v>
      </c>
      <c r="E703" s="230" t="s">
        <v>934</v>
      </c>
      <c r="F703" s="231" t="s">
        <v>935</v>
      </c>
      <c r="G703" s="232" t="s">
        <v>166</v>
      </c>
      <c r="H703" s="233">
        <v>267.13</v>
      </c>
      <c r="I703" s="234"/>
      <c r="J703" s="235">
        <f>ROUND(I703*H703,2)</f>
        <v>0</v>
      </c>
      <c r="K703" s="236"/>
      <c r="L703" s="45"/>
      <c r="M703" s="237" t="s">
        <v>1</v>
      </c>
      <c r="N703" s="238" t="s">
        <v>42</v>
      </c>
      <c r="O703" s="92"/>
      <c r="P703" s="239">
        <f>O703*H703</f>
        <v>0</v>
      </c>
      <c r="Q703" s="239">
        <v>0</v>
      </c>
      <c r="R703" s="239">
        <f>Q703*H703</f>
        <v>0</v>
      </c>
      <c r="S703" s="239">
        <v>0</v>
      </c>
      <c r="T703" s="240">
        <f>S703*H703</f>
        <v>0</v>
      </c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R703" s="241" t="s">
        <v>325</v>
      </c>
      <c r="AT703" s="241" t="s">
        <v>237</v>
      </c>
      <c r="AU703" s="241" t="s">
        <v>86</v>
      </c>
      <c r="AY703" s="18" t="s">
        <v>235</v>
      </c>
      <c r="BE703" s="242">
        <f>IF(N703="základní",J703,0)</f>
        <v>0</v>
      </c>
      <c r="BF703" s="242">
        <f>IF(N703="snížená",J703,0)</f>
        <v>0</v>
      </c>
      <c r="BG703" s="242">
        <f>IF(N703="zákl. přenesená",J703,0)</f>
        <v>0</v>
      </c>
      <c r="BH703" s="242">
        <f>IF(N703="sníž. přenesená",J703,0)</f>
        <v>0</v>
      </c>
      <c r="BI703" s="242">
        <f>IF(N703="nulová",J703,0)</f>
        <v>0</v>
      </c>
      <c r="BJ703" s="18" t="s">
        <v>84</v>
      </c>
      <c r="BK703" s="242">
        <f>ROUND(I703*H703,2)</f>
        <v>0</v>
      </c>
      <c r="BL703" s="18" t="s">
        <v>325</v>
      </c>
      <c r="BM703" s="241" t="s">
        <v>936</v>
      </c>
    </row>
    <row r="704" s="2" customFormat="1" ht="24.15" customHeight="1">
      <c r="A704" s="39"/>
      <c r="B704" s="40"/>
      <c r="C704" s="287" t="s">
        <v>937</v>
      </c>
      <c r="D704" s="287" t="s">
        <v>518</v>
      </c>
      <c r="E704" s="288" t="s">
        <v>938</v>
      </c>
      <c r="F704" s="289" t="s">
        <v>939</v>
      </c>
      <c r="G704" s="290" t="s">
        <v>166</v>
      </c>
      <c r="H704" s="291">
        <v>308.53500000000003</v>
      </c>
      <c r="I704" s="292"/>
      <c r="J704" s="293">
        <f>ROUND(I704*H704,2)</f>
        <v>0</v>
      </c>
      <c r="K704" s="294"/>
      <c r="L704" s="295"/>
      <c r="M704" s="296" t="s">
        <v>1</v>
      </c>
      <c r="N704" s="297" t="s">
        <v>42</v>
      </c>
      <c r="O704" s="92"/>
      <c r="P704" s="239">
        <f>O704*H704</f>
        <v>0</v>
      </c>
      <c r="Q704" s="239">
        <v>0.00029999999999999997</v>
      </c>
      <c r="R704" s="239">
        <f>Q704*H704</f>
        <v>0.092560500000000004</v>
      </c>
      <c r="S704" s="239">
        <v>0</v>
      </c>
      <c r="T704" s="240">
        <f>S704*H704</f>
        <v>0</v>
      </c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R704" s="241" t="s">
        <v>421</v>
      </c>
      <c r="AT704" s="241" t="s">
        <v>518</v>
      </c>
      <c r="AU704" s="241" t="s">
        <v>86</v>
      </c>
      <c r="AY704" s="18" t="s">
        <v>235</v>
      </c>
      <c r="BE704" s="242">
        <f>IF(N704="základní",J704,0)</f>
        <v>0</v>
      </c>
      <c r="BF704" s="242">
        <f>IF(N704="snížená",J704,0)</f>
        <v>0</v>
      </c>
      <c r="BG704" s="242">
        <f>IF(N704="zákl. přenesená",J704,0)</f>
        <v>0</v>
      </c>
      <c r="BH704" s="242">
        <f>IF(N704="sníž. přenesená",J704,0)</f>
        <v>0</v>
      </c>
      <c r="BI704" s="242">
        <f>IF(N704="nulová",J704,0)</f>
        <v>0</v>
      </c>
      <c r="BJ704" s="18" t="s">
        <v>84</v>
      </c>
      <c r="BK704" s="242">
        <f>ROUND(I704*H704,2)</f>
        <v>0</v>
      </c>
      <c r="BL704" s="18" t="s">
        <v>325</v>
      </c>
      <c r="BM704" s="241" t="s">
        <v>940</v>
      </c>
    </row>
    <row r="705" s="15" customFormat="1">
      <c r="A705" s="15"/>
      <c r="B705" s="266"/>
      <c r="C705" s="267"/>
      <c r="D705" s="245" t="s">
        <v>243</v>
      </c>
      <c r="E705" s="268" t="s">
        <v>1</v>
      </c>
      <c r="F705" s="269" t="s">
        <v>904</v>
      </c>
      <c r="G705" s="267"/>
      <c r="H705" s="268" t="s">
        <v>1</v>
      </c>
      <c r="I705" s="270"/>
      <c r="J705" s="267"/>
      <c r="K705" s="267"/>
      <c r="L705" s="271"/>
      <c r="M705" s="272"/>
      <c r="N705" s="273"/>
      <c r="O705" s="273"/>
      <c r="P705" s="273"/>
      <c r="Q705" s="273"/>
      <c r="R705" s="273"/>
      <c r="S705" s="273"/>
      <c r="T705" s="274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T705" s="275" t="s">
        <v>243</v>
      </c>
      <c r="AU705" s="275" t="s">
        <v>86</v>
      </c>
      <c r="AV705" s="15" t="s">
        <v>84</v>
      </c>
      <c r="AW705" s="15" t="s">
        <v>32</v>
      </c>
      <c r="AX705" s="15" t="s">
        <v>77</v>
      </c>
      <c r="AY705" s="275" t="s">
        <v>235</v>
      </c>
    </row>
    <row r="706" s="13" customFormat="1">
      <c r="A706" s="13"/>
      <c r="B706" s="243"/>
      <c r="C706" s="244"/>
      <c r="D706" s="245" t="s">
        <v>243</v>
      </c>
      <c r="E706" s="246" t="s">
        <v>1</v>
      </c>
      <c r="F706" s="247" t="s">
        <v>922</v>
      </c>
      <c r="G706" s="244"/>
      <c r="H706" s="248">
        <v>267.13</v>
      </c>
      <c r="I706" s="249"/>
      <c r="J706" s="244"/>
      <c r="K706" s="244"/>
      <c r="L706" s="250"/>
      <c r="M706" s="251"/>
      <c r="N706" s="252"/>
      <c r="O706" s="252"/>
      <c r="P706" s="252"/>
      <c r="Q706" s="252"/>
      <c r="R706" s="252"/>
      <c r="S706" s="252"/>
      <c r="T706" s="25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4" t="s">
        <v>243</v>
      </c>
      <c r="AU706" s="254" t="s">
        <v>86</v>
      </c>
      <c r="AV706" s="13" t="s">
        <v>86</v>
      </c>
      <c r="AW706" s="13" t="s">
        <v>32</v>
      </c>
      <c r="AX706" s="13" t="s">
        <v>77</v>
      </c>
      <c r="AY706" s="254" t="s">
        <v>235</v>
      </c>
    </row>
    <row r="707" s="14" customFormat="1">
      <c r="A707" s="14"/>
      <c r="B707" s="255"/>
      <c r="C707" s="256"/>
      <c r="D707" s="245" t="s">
        <v>243</v>
      </c>
      <c r="E707" s="257" t="s">
        <v>1</v>
      </c>
      <c r="F707" s="258" t="s">
        <v>245</v>
      </c>
      <c r="G707" s="256"/>
      <c r="H707" s="259">
        <v>267.13</v>
      </c>
      <c r="I707" s="260"/>
      <c r="J707" s="256"/>
      <c r="K707" s="256"/>
      <c r="L707" s="261"/>
      <c r="M707" s="262"/>
      <c r="N707" s="263"/>
      <c r="O707" s="263"/>
      <c r="P707" s="263"/>
      <c r="Q707" s="263"/>
      <c r="R707" s="263"/>
      <c r="S707" s="263"/>
      <c r="T707" s="26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65" t="s">
        <v>243</v>
      </c>
      <c r="AU707" s="265" t="s">
        <v>86</v>
      </c>
      <c r="AV707" s="14" t="s">
        <v>241</v>
      </c>
      <c r="AW707" s="14" t="s">
        <v>32</v>
      </c>
      <c r="AX707" s="14" t="s">
        <v>84</v>
      </c>
      <c r="AY707" s="265" t="s">
        <v>235</v>
      </c>
    </row>
    <row r="708" s="13" customFormat="1">
      <c r="A708" s="13"/>
      <c r="B708" s="243"/>
      <c r="C708" s="244"/>
      <c r="D708" s="245" t="s">
        <v>243</v>
      </c>
      <c r="E708" s="244"/>
      <c r="F708" s="247" t="s">
        <v>941</v>
      </c>
      <c r="G708" s="244"/>
      <c r="H708" s="248">
        <v>308.53500000000003</v>
      </c>
      <c r="I708" s="249"/>
      <c r="J708" s="244"/>
      <c r="K708" s="244"/>
      <c r="L708" s="250"/>
      <c r="M708" s="251"/>
      <c r="N708" s="252"/>
      <c r="O708" s="252"/>
      <c r="P708" s="252"/>
      <c r="Q708" s="252"/>
      <c r="R708" s="252"/>
      <c r="S708" s="252"/>
      <c r="T708" s="25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4" t="s">
        <v>243</v>
      </c>
      <c r="AU708" s="254" t="s">
        <v>86</v>
      </c>
      <c r="AV708" s="13" t="s">
        <v>86</v>
      </c>
      <c r="AW708" s="13" t="s">
        <v>4</v>
      </c>
      <c r="AX708" s="13" t="s">
        <v>84</v>
      </c>
      <c r="AY708" s="254" t="s">
        <v>235</v>
      </c>
    </row>
    <row r="709" s="2" customFormat="1" ht="24.15" customHeight="1">
      <c r="A709" s="39"/>
      <c r="B709" s="40"/>
      <c r="C709" s="229" t="s">
        <v>942</v>
      </c>
      <c r="D709" s="229" t="s">
        <v>237</v>
      </c>
      <c r="E709" s="230" t="s">
        <v>943</v>
      </c>
      <c r="F709" s="231" t="s">
        <v>944</v>
      </c>
      <c r="G709" s="232" t="s">
        <v>166</v>
      </c>
      <c r="H709" s="233">
        <v>267.13</v>
      </c>
      <c r="I709" s="234"/>
      <c r="J709" s="235">
        <f>ROUND(I709*H709,2)</f>
        <v>0</v>
      </c>
      <c r="K709" s="236"/>
      <c r="L709" s="45"/>
      <c r="M709" s="237" t="s">
        <v>1</v>
      </c>
      <c r="N709" s="238" t="s">
        <v>42</v>
      </c>
      <c r="O709" s="92"/>
      <c r="P709" s="239">
        <f>O709*H709</f>
        <v>0</v>
      </c>
      <c r="Q709" s="239">
        <v>0</v>
      </c>
      <c r="R709" s="239">
        <f>Q709*H709</f>
        <v>0</v>
      </c>
      <c r="S709" s="239">
        <v>0</v>
      </c>
      <c r="T709" s="240">
        <f>S709*H709</f>
        <v>0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241" t="s">
        <v>325</v>
      </c>
      <c r="AT709" s="241" t="s">
        <v>237</v>
      </c>
      <c r="AU709" s="241" t="s">
        <v>86</v>
      </c>
      <c r="AY709" s="18" t="s">
        <v>235</v>
      </c>
      <c r="BE709" s="242">
        <f>IF(N709="základní",J709,0)</f>
        <v>0</v>
      </c>
      <c r="BF709" s="242">
        <f>IF(N709="snížená",J709,0)</f>
        <v>0</v>
      </c>
      <c r="BG709" s="242">
        <f>IF(N709="zákl. přenesená",J709,0)</f>
        <v>0</v>
      </c>
      <c r="BH709" s="242">
        <f>IF(N709="sníž. přenesená",J709,0)</f>
        <v>0</v>
      </c>
      <c r="BI709" s="242">
        <f>IF(N709="nulová",J709,0)</f>
        <v>0</v>
      </c>
      <c r="BJ709" s="18" t="s">
        <v>84</v>
      </c>
      <c r="BK709" s="242">
        <f>ROUND(I709*H709,2)</f>
        <v>0</v>
      </c>
      <c r="BL709" s="18" t="s">
        <v>325</v>
      </c>
      <c r="BM709" s="241" t="s">
        <v>945</v>
      </c>
    </row>
    <row r="710" s="2" customFormat="1" ht="24.15" customHeight="1">
      <c r="A710" s="39"/>
      <c r="B710" s="40"/>
      <c r="C710" s="287" t="s">
        <v>946</v>
      </c>
      <c r="D710" s="287" t="s">
        <v>518</v>
      </c>
      <c r="E710" s="288" t="s">
        <v>947</v>
      </c>
      <c r="F710" s="289" t="s">
        <v>948</v>
      </c>
      <c r="G710" s="290" t="s">
        <v>166</v>
      </c>
      <c r="H710" s="291">
        <v>308.53500000000003</v>
      </c>
      <c r="I710" s="292"/>
      <c r="J710" s="293">
        <f>ROUND(I710*H710,2)</f>
        <v>0</v>
      </c>
      <c r="K710" s="294"/>
      <c r="L710" s="295"/>
      <c r="M710" s="296" t="s">
        <v>1</v>
      </c>
      <c r="N710" s="297" t="s">
        <v>42</v>
      </c>
      <c r="O710" s="92"/>
      <c r="P710" s="239">
        <f>O710*H710</f>
        <v>0</v>
      </c>
      <c r="Q710" s="239">
        <v>0.00012</v>
      </c>
      <c r="R710" s="239">
        <f>Q710*H710</f>
        <v>0.037024200000000007</v>
      </c>
      <c r="S710" s="239">
        <v>0</v>
      </c>
      <c r="T710" s="240">
        <f>S710*H710</f>
        <v>0</v>
      </c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R710" s="241" t="s">
        <v>421</v>
      </c>
      <c r="AT710" s="241" t="s">
        <v>518</v>
      </c>
      <c r="AU710" s="241" t="s">
        <v>86</v>
      </c>
      <c r="AY710" s="18" t="s">
        <v>235</v>
      </c>
      <c r="BE710" s="242">
        <f>IF(N710="základní",J710,0)</f>
        <v>0</v>
      </c>
      <c r="BF710" s="242">
        <f>IF(N710="snížená",J710,0)</f>
        <v>0</v>
      </c>
      <c r="BG710" s="242">
        <f>IF(N710="zákl. přenesená",J710,0)</f>
        <v>0</v>
      </c>
      <c r="BH710" s="242">
        <f>IF(N710="sníž. přenesená",J710,0)</f>
        <v>0</v>
      </c>
      <c r="BI710" s="242">
        <f>IF(N710="nulová",J710,0)</f>
        <v>0</v>
      </c>
      <c r="BJ710" s="18" t="s">
        <v>84</v>
      </c>
      <c r="BK710" s="242">
        <f>ROUND(I710*H710,2)</f>
        <v>0</v>
      </c>
      <c r="BL710" s="18" t="s">
        <v>325</v>
      </c>
      <c r="BM710" s="241" t="s">
        <v>949</v>
      </c>
    </row>
    <row r="711" s="15" customFormat="1">
      <c r="A711" s="15"/>
      <c r="B711" s="266"/>
      <c r="C711" s="267"/>
      <c r="D711" s="245" t="s">
        <v>243</v>
      </c>
      <c r="E711" s="268" t="s">
        <v>1</v>
      </c>
      <c r="F711" s="269" t="s">
        <v>904</v>
      </c>
      <c r="G711" s="267"/>
      <c r="H711" s="268" t="s">
        <v>1</v>
      </c>
      <c r="I711" s="270"/>
      <c r="J711" s="267"/>
      <c r="K711" s="267"/>
      <c r="L711" s="271"/>
      <c r="M711" s="272"/>
      <c r="N711" s="273"/>
      <c r="O711" s="273"/>
      <c r="P711" s="273"/>
      <c r="Q711" s="273"/>
      <c r="R711" s="273"/>
      <c r="S711" s="273"/>
      <c r="T711" s="274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T711" s="275" t="s">
        <v>243</v>
      </c>
      <c r="AU711" s="275" t="s">
        <v>86</v>
      </c>
      <c r="AV711" s="15" t="s">
        <v>84</v>
      </c>
      <c r="AW711" s="15" t="s">
        <v>32</v>
      </c>
      <c r="AX711" s="15" t="s">
        <v>77</v>
      </c>
      <c r="AY711" s="275" t="s">
        <v>235</v>
      </c>
    </row>
    <row r="712" s="13" customFormat="1">
      <c r="A712" s="13"/>
      <c r="B712" s="243"/>
      <c r="C712" s="244"/>
      <c r="D712" s="245" t="s">
        <v>243</v>
      </c>
      <c r="E712" s="246" t="s">
        <v>1</v>
      </c>
      <c r="F712" s="247" t="s">
        <v>922</v>
      </c>
      <c r="G712" s="244"/>
      <c r="H712" s="248">
        <v>267.13</v>
      </c>
      <c r="I712" s="249"/>
      <c r="J712" s="244"/>
      <c r="K712" s="244"/>
      <c r="L712" s="250"/>
      <c r="M712" s="251"/>
      <c r="N712" s="252"/>
      <c r="O712" s="252"/>
      <c r="P712" s="252"/>
      <c r="Q712" s="252"/>
      <c r="R712" s="252"/>
      <c r="S712" s="252"/>
      <c r="T712" s="25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4" t="s">
        <v>243</v>
      </c>
      <c r="AU712" s="254" t="s">
        <v>86</v>
      </c>
      <c r="AV712" s="13" t="s">
        <v>86</v>
      </c>
      <c r="AW712" s="13" t="s">
        <v>32</v>
      </c>
      <c r="AX712" s="13" t="s">
        <v>77</v>
      </c>
      <c r="AY712" s="254" t="s">
        <v>235</v>
      </c>
    </row>
    <row r="713" s="14" customFormat="1">
      <c r="A713" s="14"/>
      <c r="B713" s="255"/>
      <c r="C713" s="256"/>
      <c r="D713" s="245" t="s">
        <v>243</v>
      </c>
      <c r="E713" s="257" t="s">
        <v>1</v>
      </c>
      <c r="F713" s="258" t="s">
        <v>245</v>
      </c>
      <c r="G713" s="256"/>
      <c r="H713" s="259">
        <v>267.13</v>
      </c>
      <c r="I713" s="260"/>
      <c r="J713" s="256"/>
      <c r="K713" s="256"/>
      <c r="L713" s="261"/>
      <c r="M713" s="262"/>
      <c r="N713" s="263"/>
      <c r="O713" s="263"/>
      <c r="P713" s="263"/>
      <c r="Q713" s="263"/>
      <c r="R713" s="263"/>
      <c r="S713" s="263"/>
      <c r="T713" s="26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65" t="s">
        <v>243</v>
      </c>
      <c r="AU713" s="265" t="s">
        <v>86</v>
      </c>
      <c r="AV713" s="14" t="s">
        <v>241</v>
      </c>
      <c r="AW713" s="14" t="s">
        <v>32</v>
      </c>
      <c r="AX713" s="14" t="s">
        <v>84</v>
      </c>
      <c r="AY713" s="265" t="s">
        <v>235</v>
      </c>
    </row>
    <row r="714" s="13" customFormat="1">
      <c r="A714" s="13"/>
      <c r="B714" s="243"/>
      <c r="C714" s="244"/>
      <c r="D714" s="245" t="s">
        <v>243</v>
      </c>
      <c r="E714" s="244"/>
      <c r="F714" s="247" t="s">
        <v>941</v>
      </c>
      <c r="G714" s="244"/>
      <c r="H714" s="248">
        <v>308.53500000000003</v>
      </c>
      <c r="I714" s="249"/>
      <c r="J714" s="244"/>
      <c r="K714" s="244"/>
      <c r="L714" s="250"/>
      <c r="M714" s="251"/>
      <c r="N714" s="252"/>
      <c r="O714" s="252"/>
      <c r="P714" s="252"/>
      <c r="Q714" s="252"/>
      <c r="R714" s="252"/>
      <c r="S714" s="252"/>
      <c r="T714" s="25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4" t="s">
        <v>243</v>
      </c>
      <c r="AU714" s="254" t="s">
        <v>86</v>
      </c>
      <c r="AV714" s="13" t="s">
        <v>86</v>
      </c>
      <c r="AW714" s="13" t="s">
        <v>4</v>
      </c>
      <c r="AX714" s="13" t="s">
        <v>84</v>
      </c>
      <c r="AY714" s="254" t="s">
        <v>235</v>
      </c>
    </row>
    <row r="715" s="2" customFormat="1" ht="33" customHeight="1">
      <c r="A715" s="39"/>
      <c r="B715" s="40"/>
      <c r="C715" s="229" t="s">
        <v>950</v>
      </c>
      <c r="D715" s="229" t="s">
        <v>237</v>
      </c>
      <c r="E715" s="230" t="s">
        <v>951</v>
      </c>
      <c r="F715" s="231" t="s">
        <v>952</v>
      </c>
      <c r="G715" s="232" t="s">
        <v>240</v>
      </c>
      <c r="H715" s="233">
        <v>1</v>
      </c>
      <c r="I715" s="234"/>
      <c r="J715" s="235">
        <f>ROUND(I715*H715,2)</f>
        <v>0</v>
      </c>
      <c r="K715" s="236"/>
      <c r="L715" s="45"/>
      <c r="M715" s="237" t="s">
        <v>1</v>
      </c>
      <c r="N715" s="238" t="s">
        <v>42</v>
      </c>
      <c r="O715" s="92"/>
      <c r="P715" s="239">
        <f>O715*H715</f>
        <v>0</v>
      </c>
      <c r="Q715" s="239">
        <v>5.0000000000000002E-05</v>
      </c>
      <c r="R715" s="239">
        <f>Q715*H715</f>
        <v>5.0000000000000002E-05</v>
      </c>
      <c r="S715" s="239">
        <v>0</v>
      </c>
      <c r="T715" s="240">
        <f>S715*H715</f>
        <v>0</v>
      </c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R715" s="241" t="s">
        <v>325</v>
      </c>
      <c r="AT715" s="241" t="s">
        <v>237</v>
      </c>
      <c r="AU715" s="241" t="s">
        <v>86</v>
      </c>
      <c r="AY715" s="18" t="s">
        <v>235</v>
      </c>
      <c r="BE715" s="242">
        <f>IF(N715="základní",J715,0)</f>
        <v>0</v>
      </c>
      <c r="BF715" s="242">
        <f>IF(N715="snížená",J715,0)</f>
        <v>0</v>
      </c>
      <c r="BG715" s="242">
        <f>IF(N715="zákl. přenesená",J715,0)</f>
        <v>0</v>
      </c>
      <c r="BH715" s="242">
        <f>IF(N715="sníž. přenesená",J715,0)</f>
        <v>0</v>
      </c>
      <c r="BI715" s="242">
        <f>IF(N715="nulová",J715,0)</f>
        <v>0</v>
      </c>
      <c r="BJ715" s="18" t="s">
        <v>84</v>
      </c>
      <c r="BK715" s="242">
        <f>ROUND(I715*H715,2)</f>
        <v>0</v>
      </c>
      <c r="BL715" s="18" t="s">
        <v>325</v>
      </c>
      <c r="BM715" s="241" t="s">
        <v>953</v>
      </c>
    </row>
    <row r="716" s="2" customFormat="1" ht="21.75" customHeight="1">
      <c r="A716" s="39"/>
      <c r="B716" s="40"/>
      <c r="C716" s="229" t="s">
        <v>954</v>
      </c>
      <c r="D716" s="229" t="s">
        <v>237</v>
      </c>
      <c r="E716" s="230" t="s">
        <v>955</v>
      </c>
      <c r="F716" s="231" t="s">
        <v>956</v>
      </c>
      <c r="G716" s="232" t="s">
        <v>240</v>
      </c>
      <c r="H716" s="233">
        <v>1</v>
      </c>
      <c r="I716" s="234"/>
      <c r="J716" s="235">
        <f>ROUND(I716*H716,2)</f>
        <v>0</v>
      </c>
      <c r="K716" s="236"/>
      <c r="L716" s="45"/>
      <c r="M716" s="237" t="s">
        <v>1</v>
      </c>
      <c r="N716" s="238" t="s">
        <v>42</v>
      </c>
      <c r="O716" s="92"/>
      <c r="P716" s="239">
        <f>O716*H716</f>
        <v>0</v>
      </c>
      <c r="Q716" s="239">
        <v>5.0000000000000002E-05</v>
      </c>
      <c r="R716" s="239">
        <f>Q716*H716</f>
        <v>5.0000000000000002E-05</v>
      </c>
      <c r="S716" s="239">
        <v>0</v>
      </c>
      <c r="T716" s="240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41" t="s">
        <v>325</v>
      </c>
      <c r="AT716" s="241" t="s">
        <v>237</v>
      </c>
      <c r="AU716" s="241" t="s">
        <v>86</v>
      </c>
      <c r="AY716" s="18" t="s">
        <v>235</v>
      </c>
      <c r="BE716" s="242">
        <f>IF(N716="základní",J716,0)</f>
        <v>0</v>
      </c>
      <c r="BF716" s="242">
        <f>IF(N716="snížená",J716,0)</f>
        <v>0</v>
      </c>
      <c r="BG716" s="242">
        <f>IF(N716="zákl. přenesená",J716,0)</f>
        <v>0</v>
      </c>
      <c r="BH716" s="242">
        <f>IF(N716="sníž. přenesená",J716,0)</f>
        <v>0</v>
      </c>
      <c r="BI716" s="242">
        <f>IF(N716="nulová",J716,0)</f>
        <v>0</v>
      </c>
      <c r="BJ716" s="18" t="s">
        <v>84</v>
      </c>
      <c r="BK716" s="242">
        <f>ROUND(I716*H716,2)</f>
        <v>0</v>
      </c>
      <c r="BL716" s="18" t="s">
        <v>325</v>
      </c>
      <c r="BM716" s="241" t="s">
        <v>957</v>
      </c>
    </row>
    <row r="717" s="2" customFormat="1" ht="24.15" customHeight="1">
      <c r="A717" s="39"/>
      <c r="B717" s="40"/>
      <c r="C717" s="229" t="s">
        <v>958</v>
      </c>
      <c r="D717" s="229" t="s">
        <v>237</v>
      </c>
      <c r="E717" s="230" t="s">
        <v>959</v>
      </c>
      <c r="F717" s="231" t="s">
        <v>960</v>
      </c>
      <c r="G717" s="232" t="s">
        <v>328</v>
      </c>
      <c r="H717" s="233">
        <v>32.936999999999998</v>
      </c>
      <c r="I717" s="234"/>
      <c r="J717" s="235">
        <f>ROUND(I717*H717,2)</f>
        <v>0</v>
      </c>
      <c r="K717" s="236"/>
      <c r="L717" s="45"/>
      <c r="M717" s="237" t="s">
        <v>1</v>
      </c>
      <c r="N717" s="238" t="s">
        <v>42</v>
      </c>
      <c r="O717" s="92"/>
      <c r="P717" s="239">
        <f>O717*H717</f>
        <v>0</v>
      </c>
      <c r="Q717" s="239">
        <v>0</v>
      </c>
      <c r="R717" s="239">
        <f>Q717*H717</f>
        <v>0</v>
      </c>
      <c r="S717" s="239">
        <v>0</v>
      </c>
      <c r="T717" s="240">
        <f>S717*H717</f>
        <v>0</v>
      </c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R717" s="241" t="s">
        <v>325</v>
      </c>
      <c r="AT717" s="241" t="s">
        <v>237</v>
      </c>
      <c r="AU717" s="241" t="s">
        <v>86</v>
      </c>
      <c r="AY717" s="18" t="s">
        <v>235</v>
      </c>
      <c r="BE717" s="242">
        <f>IF(N717="základní",J717,0)</f>
        <v>0</v>
      </c>
      <c r="BF717" s="242">
        <f>IF(N717="snížená",J717,0)</f>
        <v>0</v>
      </c>
      <c r="BG717" s="242">
        <f>IF(N717="zákl. přenesená",J717,0)</f>
        <v>0</v>
      </c>
      <c r="BH717" s="242">
        <f>IF(N717="sníž. přenesená",J717,0)</f>
        <v>0</v>
      </c>
      <c r="BI717" s="242">
        <f>IF(N717="nulová",J717,0)</f>
        <v>0</v>
      </c>
      <c r="BJ717" s="18" t="s">
        <v>84</v>
      </c>
      <c r="BK717" s="242">
        <f>ROUND(I717*H717,2)</f>
        <v>0</v>
      </c>
      <c r="BL717" s="18" t="s">
        <v>325</v>
      </c>
      <c r="BM717" s="241" t="s">
        <v>961</v>
      </c>
    </row>
    <row r="718" s="12" customFormat="1" ht="22.8" customHeight="1">
      <c r="A718" s="12"/>
      <c r="B718" s="213"/>
      <c r="C718" s="214"/>
      <c r="D718" s="215" t="s">
        <v>76</v>
      </c>
      <c r="E718" s="227" t="s">
        <v>962</v>
      </c>
      <c r="F718" s="227" t="s">
        <v>963</v>
      </c>
      <c r="G718" s="214"/>
      <c r="H718" s="214"/>
      <c r="I718" s="217"/>
      <c r="J718" s="228">
        <f>BK718</f>
        <v>0</v>
      </c>
      <c r="K718" s="214"/>
      <c r="L718" s="219"/>
      <c r="M718" s="220"/>
      <c r="N718" s="221"/>
      <c r="O718" s="221"/>
      <c r="P718" s="222">
        <f>SUM(P719:P752)</f>
        <v>0</v>
      </c>
      <c r="Q718" s="221"/>
      <c r="R718" s="222">
        <f>SUM(R719:R752)</f>
        <v>3.8680919</v>
      </c>
      <c r="S718" s="221"/>
      <c r="T718" s="223">
        <f>SUM(T719:T752)</f>
        <v>0</v>
      </c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R718" s="224" t="s">
        <v>86</v>
      </c>
      <c r="AT718" s="225" t="s">
        <v>76</v>
      </c>
      <c r="AU718" s="225" t="s">
        <v>84</v>
      </c>
      <c r="AY718" s="224" t="s">
        <v>235</v>
      </c>
      <c r="BK718" s="226">
        <f>SUM(BK719:BK752)</f>
        <v>0</v>
      </c>
    </row>
    <row r="719" s="2" customFormat="1" ht="24.15" customHeight="1">
      <c r="A719" s="39"/>
      <c r="B719" s="40"/>
      <c r="C719" s="229" t="s">
        <v>964</v>
      </c>
      <c r="D719" s="229" t="s">
        <v>237</v>
      </c>
      <c r="E719" s="230" t="s">
        <v>965</v>
      </c>
      <c r="F719" s="231" t="s">
        <v>966</v>
      </c>
      <c r="G719" s="232" t="s">
        <v>166</v>
      </c>
      <c r="H719" s="233">
        <v>175</v>
      </c>
      <c r="I719" s="234"/>
      <c r="J719" s="235">
        <f>ROUND(I719*H719,2)</f>
        <v>0</v>
      </c>
      <c r="K719" s="236"/>
      <c r="L719" s="45"/>
      <c r="M719" s="237" t="s">
        <v>1</v>
      </c>
      <c r="N719" s="238" t="s">
        <v>42</v>
      </c>
      <c r="O719" s="92"/>
      <c r="P719" s="239">
        <f>O719*H719</f>
        <v>0</v>
      </c>
      <c r="Q719" s="239">
        <v>0</v>
      </c>
      <c r="R719" s="239">
        <f>Q719*H719</f>
        <v>0</v>
      </c>
      <c r="S719" s="239">
        <v>0</v>
      </c>
      <c r="T719" s="240">
        <f>S719*H719</f>
        <v>0</v>
      </c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R719" s="241" t="s">
        <v>325</v>
      </c>
      <c r="AT719" s="241" t="s">
        <v>237</v>
      </c>
      <c r="AU719" s="241" t="s">
        <v>86</v>
      </c>
      <c r="AY719" s="18" t="s">
        <v>235</v>
      </c>
      <c r="BE719" s="242">
        <f>IF(N719="základní",J719,0)</f>
        <v>0</v>
      </c>
      <c r="BF719" s="242">
        <f>IF(N719="snížená",J719,0)</f>
        <v>0</v>
      </c>
      <c r="BG719" s="242">
        <f>IF(N719="zákl. přenesená",J719,0)</f>
        <v>0</v>
      </c>
      <c r="BH719" s="242">
        <f>IF(N719="sníž. přenesená",J719,0)</f>
        <v>0</v>
      </c>
      <c r="BI719" s="242">
        <f>IF(N719="nulová",J719,0)</f>
        <v>0</v>
      </c>
      <c r="BJ719" s="18" t="s">
        <v>84</v>
      </c>
      <c r="BK719" s="242">
        <f>ROUND(I719*H719,2)</f>
        <v>0</v>
      </c>
      <c r="BL719" s="18" t="s">
        <v>325</v>
      </c>
      <c r="BM719" s="241" t="s">
        <v>967</v>
      </c>
    </row>
    <row r="720" s="13" customFormat="1">
      <c r="A720" s="13"/>
      <c r="B720" s="243"/>
      <c r="C720" s="244"/>
      <c r="D720" s="245" t="s">
        <v>243</v>
      </c>
      <c r="E720" s="246" t="s">
        <v>1</v>
      </c>
      <c r="F720" s="247" t="s">
        <v>588</v>
      </c>
      <c r="G720" s="244"/>
      <c r="H720" s="248">
        <v>175</v>
      </c>
      <c r="I720" s="249"/>
      <c r="J720" s="244"/>
      <c r="K720" s="244"/>
      <c r="L720" s="250"/>
      <c r="M720" s="251"/>
      <c r="N720" s="252"/>
      <c r="O720" s="252"/>
      <c r="P720" s="252"/>
      <c r="Q720" s="252"/>
      <c r="R720" s="252"/>
      <c r="S720" s="252"/>
      <c r="T720" s="25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4" t="s">
        <v>243</v>
      </c>
      <c r="AU720" s="254" t="s">
        <v>86</v>
      </c>
      <c r="AV720" s="13" t="s">
        <v>86</v>
      </c>
      <c r="AW720" s="13" t="s">
        <v>32</v>
      </c>
      <c r="AX720" s="13" t="s">
        <v>84</v>
      </c>
      <c r="AY720" s="254" t="s">
        <v>235</v>
      </c>
    </row>
    <row r="721" s="2" customFormat="1" ht="24.15" customHeight="1">
      <c r="A721" s="39"/>
      <c r="B721" s="40"/>
      <c r="C721" s="287" t="s">
        <v>968</v>
      </c>
      <c r="D721" s="287" t="s">
        <v>518</v>
      </c>
      <c r="E721" s="288" t="s">
        <v>969</v>
      </c>
      <c r="F721" s="289" t="s">
        <v>970</v>
      </c>
      <c r="G721" s="290" t="s">
        <v>166</v>
      </c>
      <c r="H721" s="291">
        <v>183.75</v>
      </c>
      <c r="I721" s="292"/>
      <c r="J721" s="293">
        <f>ROUND(I721*H721,2)</f>
        <v>0</v>
      </c>
      <c r="K721" s="294"/>
      <c r="L721" s="295"/>
      <c r="M721" s="296" t="s">
        <v>1</v>
      </c>
      <c r="N721" s="297" t="s">
        <v>42</v>
      </c>
      <c r="O721" s="92"/>
      <c r="P721" s="239">
        <f>O721*H721</f>
        <v>0</v>
      </c>
      <c r="Q721" s="239">
        <v>0.0052500000000000003</v>
      </c>
      <c r="R721" s="239">
        <f>Q721*H721</f>
        <v>0.96468750000000003</v>
      </c>
      <c r="S721" s="239">
        <v>0</v>
      </c>
      <c r="T721" s="240">
        <f>S721*H721</f>
        <v>0</v>
      </c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R721" s="241" t="s">
        <v>421</v>
      </c>
      <c r="AT721" s="241" t="s">
        <v>518</v>
      </c>
      <c r="AU721" s="241" t="s">
        <v>86</v>
      </c>
      <c r="AY721" s="18" t="s">
        <v>235</v>
      </c>
      <c r="BE721" s="242">
        <f>IF(N721="základní",J721,0)</f>
        <v>0</v>
      </c>
      <c r="BF721" s="242">
        <f>IF(N721="snížená",J721,0)</f>
        <v>0</v>
      </c>
      <c r="BG721" s="242">
        <f>IF(N721="zákl. přenesená",J721,0)</f>
        <v>0</v>
      </c>
      <c r="BH721" s="242">
        <f>IF(N721="sníž. přenesená",J721,0)</f>
        <v>0</v>
      </c>
      <c r="BI721" s="242">
        <f>IF(N721="nulová",J721,0)</f>
        <v>0</v>
      </c>
      <c r="BJ721" s="18" t="s">
        <v>84</v>
      </c>
      <c r="BK721" s="242">
        <f>ROUND(I721*H721,2)</f>
        <v>0</v>
      </c>
      <c r="BL721" s="18" t="s">
        <v>325</v>
      </c>
      <c r="BM721" s="241" t="s">
        <v>971</v>
      </c>
    </row>
    <row r="722" s="13" customFormat="1">
      <c r="A722" s="13"/>
      <c r="B722" s="243"/>
      <c r="C722" s="244"/>
      <c r="D722" s="245" t="s">
        <v>243</v>
      </c>
      <c r="E722" s="244"/>
      <c r="F722" s="247" t="s">
        <v>972</v>
      </c>
      <c r="G722" s="244"/>
      <c r="H722" s="248">
        <v>183.75</v>
      </c>
      <c r="I722" s="249"/>
      <c r="J722" s="244"/>
      <c r="K722" s="244"/>
      <c r="L722" s="250"/>
      <c r="M722" s="251"/>
      <c r="N722" s="252"/>
      <c r="O722" s="252"/>
      <c r="P722" s="252"/>
      <c r="Q722" s="252"/>
      <c r="R722" s="252"/>
      <c r="S722" s="252"/>
      <c r="T722" s="25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4" t="s">
        <v>243</v>
      </c>
      <c r="AU722" s="254" t="s">
        <v>86</v>
      </c>
      <c r="AV722" s="13" t="s">
        <v>86</v>
      </c>
      <c r="AW722" s="13" t="s">
        <v>4</v>
      </c>
      <c r="AX722" s="13" t="s">
        <v>84</v>
      </c>
      <c r="AY722" s="254" t="s">
        <v>235</v>
      </c>
    </row>
    <row r="723" s="2" customFormat="1" ht="24.15" customHeight="1">
      <c r="A723" s="39"/>
      <c r="B723" s="40"/>
      <c r="C723" s="229" t="s">
        <v>973</v>
      </c>
      <c r="D723" s="229" t="s">
        <v>237</v>
      </c>
      <c r="E723" s="230" t="s">
        <v>965</v>
      </c>
      <c r="F723" s="231" t="s">
        <v>966</v>
      </c>
      <c r="G723" s="232" t="s">
        <v>166</v>
      </c>
      <c r="H723" s="233">
        <v>531</v>
      </c>
      <c r="I723" s="234"/>
      <c r="J723" s="235">
        <f>ROUND(I723*H723,2)</f>
        <v>0</v>
      </c>
      <c r="K723" s="236"/>
      <c r="L723" s="45"/>
      <c r="M723" s="237" t="s">
        <v>1</v>
      </c>
      <c r="N723" s="238" t="s">
        <v>42</v>
      </c>
      <c r="O723" s="92"/>
      <c r="P723" s="239">
        <f>O723*H723</f>
        <v>0</v>
      </c>
      <c r="Q723" s="239">
        <v>0</v>
      </c>
      <c r="R723" s="239">
        <f>Q723*H723</f>
        <v>0</v>
      </c>
      <c r="S723" s="239">
        <v>0</v>
      </c>
      <c r="T723" s="240">
        <f>S723*H723</f>
        <v>0</v>
      </c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R723" s="241" t="s">
        <v>325</v>
      </c>
      <c r="AT723" s="241" t="s">
        <v>237</v>
      </c>
      <c r="AU723" s="241" t="s">
        <v>86</v>
      </c>
      <c r="AY723" s="18" t="s">
        <v>235</v>
      </c>
      <c r="BE723" s="242">
        <f>IF(N723="základní",J723,0)</f>
        <v>0</v>
      </c>
      <c r="BF723" s="242">
        <f>IF(N723="snížená",J723,0)</f>
        <v>0</v>
      </c>
      <c r="BG723" s="242">
        <f>IF(N723="zákl. přenesená",J723,0)</f>
        <v>0</v>
      </c>
      <c r="BH723" s="242">
        <f>IF(N723="sníž. přenesená",J723,0)</f>
        <v>0</v>
      </c>
      <c r="BI723" s="242">
        <f>IF(N723="nulová",J723,0)</f>
        <v>0</v>
      </c>
      <c r="BJ723" s="18" t="s">
        <v>84</v>
      </c>
      <c r="BK723" s="242">
        <f>ROUND(I723*H723,2)</f>
        <v>0</v>
      </c>
      <c r="BL723" s="18" t="s">
        <v>325</v>
      </c>
      <c r="BM723" s="241" t="s">
        <v>974</v>
      </c>
    </row>
    <row r="724" s="13" customFormat="1">
      <c r="A724" s="13"/>
      <c r="B724" s="243"/>
      <c r="C724" s="244"/>
      <c r="D724" s="245" t="s">
        <v>243</v>
      </c>
      <c r="E724" s="246" t="s">
        <v>1</v>
      </c>
      <c r="F724" s="247" t="s">
        <v>589</v>
      </c>
      <c r="G724" s="244"/>
      <c r="H724" s="248">
        <v>531</v>
      </c>
      <c r="I724" s="249"/>
      <c r="J724" s="244"/>
      <c r="K724" s="244"/>
      <c r="L724" s="250"/>
      <c r="M724" s="251"/>
      <c r="N724" s="252"/>
      <c r="O724" s="252"/>
      <c r="P724" s="252"/>
      <c r="Q724" s="252"/>
      <c r="R724" s="252"/>
      <c r="S724" s="252"/>
      <c r="T724" s="25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4" t="s">
        <v>243</v>
      </c>
      <c r="AU724" s="254" t="s">
        <v>86</v>
      </c>
      <c r="AV724" s="13" t="s">
        <v>86</v>
      </c>
      <c r="AW724" s="13" t="s">
        <v>32</v>
      </c>
      <c r="AX724" s="13" t="s">
        <v>84</v>
      </c>
      <c r="AY724" s="254" t="s">
        <v>235</v>
      </c>
    </row>
    <row r="725" s="2" customFormat="1" ht="24.15" customHeight="1">
      <c r="A725" s="39"/>
      <c r="B725" s="40"/>
      <c r="C725" s="287" t="s">
        <v>975</v>
      </c>
      <c r="D725" s="287" t="s">
        <v>518</v>
      </c>
      <c r="E725" s="288" t="s">
        <v>976</v>
      </c>
      <c r="F725" s="289" t="s">
        <v>977</v>
      </c>
      <c r="G725" s="290" t="s">
        <v>166</v>
      </c>
      <c r="H725" s="291">
        <v>557.54999999999995</v>
      </c>
      <c r="I725" s="292"/>
      <c r="J725" s="293">
        <f>ROUND(I725*H725,2)</f>
        <v>0</v>
      </c>
      <c r="K725" s="294"/>
      <c r="L725" s="295"/>
      <c r="M725" s="296" t="s">
        <v>1</v>
      </c>
      <c r="N725" s="297" t="s">
        <v>42</v>
      </c>
      <c r="O725" s="92"/>
      <c r="P725" s="239">
        <f>O725*H725</f>
        <v>0</v>
      </c>
      <c r="Q725" s="239">
        <v>0.00051999999999999995</v>
      </c>
      <c r="R725" s="239">
        <f>Q725*H725</f>
        <v>0.28992599999999996</v>
      </c>
      <c r="S725" s="239">
        <v>0</v>
      </c>
      <c r="T725" s="240">
        <f>S725*H725</f>
        <v>0</v>
      </c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R725" s="241" t="s">
        <v>421</v>
      </c>
      <c r="AT725" s="241" t="s">
        <v>518</v>
      </c>
      <c r="AU725" s="241" t="s">
        <v>86</v>
      </c>
      <c r="AY725" s="18" t="s">
        <v>235</v>
      </c>
      <c r="BE725" s="242">
        <f>IF(N725="základní",J725,0)</f>
        <v>0</v>
      </c>
      <c r="BF725" s="242">
        <f>IF(N725="snížená",J725,0)</f>
        <v>0</v>
      </c>
      <c r="BG725" s="242">
        <f>IF(N725="zákl. přenesená",J725,0)</f>
        <v>0</v>
      </c>
      <c r="BH725" s="242">
        <f>IF(N725="sníž. přenesená",J725,0)</f>
        <v>0</v>
      </c>
      <c r="BI725" s="242">
        <f>IF(N725="nulová",J725,0)</f>
        <v>0</v>
      </c>
      <c r="BJ725" s="18" t="s">
        <v>84</v>
      </c>
      <c r="BK725" s="242">
        <f>ROUND(I725*H725,2)</f>
        <v>0</v>
      </c>
      <c r="BL725" s="18" t="s">
        <v>325</v>
      </c>
      <c r="BM725" s="241" t="s">
        <v>978</v>
      </c>
    </row>
    <row r="726" s="13" customFormat="1">
      <c r="A726" s="13"/>
      <c r="B726" s="243"/>
      <c r="C726" s="244"/>
      <c r="D726" s="245" t="s">
        <v>243</v>
      </c>
      <c r="E726" s="244"/>
      <c r="F726" s="247" t="s">
        <v>979</v>
      </c>
      <c r="G726" s="244"/>
      <c r="H726" s="248">
        <v>557.54999999999995</v>
      </c>
      <c r="I726" s="249"/>
      <c r="J726" s="244"/>
      <c r="K726" s="244"/>
      <c r="L726" s="250"/>
      <c r="M726" s="251"/>
      <c r="N726" s="252"/>
      <c r="O726" s="252"/>
      <c r="P726" s="252"/>
      <c r="Q726" s="252"/>
      <c r="R726" s="252"/>
      <c r="S726" s="252"/>
      <c r="T726" s="25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4" t="s">
        <v>243</v>
      </c>
      <c r="AU726" s="254" t="s">
        <v>86</v>
      </c>
      <c r="AV726" s="13" t="s">
        <v>86</v>
      </c>
      <c r="AW726" s="13" t="s">
        <v>4</v>
      </c>
      <c r="AX726" s="13" t="s">
        <v>84</v>
      </c>
      <c r="AY726" s="254" t="s">
        <v>235</v>
      </c>
    </row>
    <row r="727" s="2" customFormat="1" ht="37.8" customHeight="1">
      <c r="A727" s="39"/>
      <c r="B727" s="40"/>
      <c r="C727" s="229" t="s">
        <v>980</v>
      </c>
      <c r="D727" s="229" t="s">
        <v>237</v>
      </c>
      <c r="E727" s="230" t="s">
        <v>981</v>
      </c>
      <c r="F727" s="231" t="s">
        <v>982</v>
      </c>
      <c r="G727" s="232" t="s">
        <v>166</v>
      </c>
      <c r="H727" s="233">
        <v>442.56</v>
      </c>
      <c r="I727" s="234"/>
      <c r="J727" s="235">
        <f>ROUND(I727*H727,2)</f>
        <v>0</v>
      </c>
      <c r="K727" s="236"/>
      <c r="L727" s="45"/>
      <c r="M727" s="237" t="s">
        <v>1</v>
      </c>
      <c r="N727" s="238" t="s">
        <v>42</v>
      </c>
      <c r="O727" s="92"/>
      <c r="P727" s="239">
        <f>O727*H727</f>
        <v>0</v>
      </c>
      <c r="Q727" s="239">
        <v>0.00012</v>
      </c>
      <c r="R727" s="239">
        <f>Q727*H727</f>
        <v>0.0531072</v>
      </c>
      <c r="S727" s="239">
        <v>0</v>
      </c>
      <c r="T727" s="240">
        <f>S727*H727</f>
        <v>0</v>
      </c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R727" s="241" t="s">
        <v>325</v>
      </c>
      <c r="AT727" s="241" t="s">
        <v>237</v>
      </c>
      <c r="AU727" s="241" t="s">
        <v>86</v>
      </c>
      <c r="AY727" s="18" t="s">
        <v>235</v>
      </c>
      <c r="BE727" s="242">
        <f>IF(N727="základní",J727,0)</f>
        <v>0</v>
      </c>
      <c r="BF727" s="242">
        <f>IF(N727="snížená",J727,0)</f>
        <v>0</v>
      </c>
      <c r="BG727" s="242">
        <f>IF(N727="zákl. přenesená",J727,0)</f>
        <v>0</v>
      </c>
      <c r="BH727" s="242">
        <f>IF(N727="sníž. přenesená",J727,0)</f>
        <v>0</v>
      </c>
      <c r="BI727" s="242">
        <f>IF(N727="nulová",J727,0)</f>
        <v>0</v>
      </c>
      <c r="BJ727" s="18" t="s">
        <v>84</v>
      </c>
      <c r="BK727" s="242">
        <f>ROUND(I727*H727,2)</f>
        <v>0</v>
      </c>
      <c r="BL727" s="18" t="s">
        <v>325</v>
      </c>
      <c r="BM727" s="241" t="s">
        <v>983</v>
      </c>
    </row>
    <row r="728" s="2" customFormat="1" ht="24.15" customHeight="1">
      <c r="A728" s="39"/>
      <c r="B728" s="40"/>
      <c r="C728" s="287" t="s">
        <v>984</v>
      </c>
      <c r="D728" s="287" t="s">
        <v>518</v>
      </c>
      <c r="E728" s="288" t="s">
        <v>985</v>
      </c>
      <c r="F728" s="289" t="s">
        <v>986</v>
      </c>
      <c r="G728" s="290" t="s">
        <v>166</v>
      </c>
      <c r="H728" s="291">
        <v>232.34399999999999</v>
      </c>
      <c r="I728" s="292"/>
      <c r="J728" s="293">
        <f>ROUND(I728*H728,2)</f>
        <v>0</v>
      </c>
      <c r="K728" s="294"/>
      <c r="L728" s="295"/>
      <c r="M728" s="296" t="s">
        <v>1</v>
      </c>
      <c r="N728" s="297" t="s">
        <v>42</v>
      </c>
      <c r="O728" s="92"/>
      <c r="P728" s="239">
        <f>O728*H728</f>
        <v>0</v>
      </c>
      <c r="Q728" s="239">
        <v>0.0064999999999999997</v>
      </c>
      <c r="R728" s="239">
        <f>Q728*H728</f>
        <v>1.5102359999999999</v>
      </c>
      <c r="S728" s="239">
        <v>0</v>
      </c>
      <c r="T728" s="240">
        <f>S728*H728</f>
        <v>0</v>
      </c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R728" s="241" t="s">
        <v>421</v>
      </c>
      <c r="AT728" s="241" t="s">
        <v>518</v>
      </c>
      <c r="AU728" s="241" t="s">
        <v>86</v>
      </c>
      <c r="AY728" s="18" t="s">
        <v>235</v>
      </c>
      <c r="BE728" s="242">
        <f>IF(N728="základní",J728,0)</f>
        <v>0</v>
      </c>
      <c r="BF728" s="242">
        <f>IF(N728="snížená",J728,0)</f>
        <v>0</v>
      </c>
      <c r="BG728" s="242">
        <f>IF(N728="zákl. přenesená",J728,0)</f>
        <v>0</v>
      </c>
      <c r="BH728" s="242">
        <f>IF(N728="sníž. přenesená",J728,0)</f>
        <v>0</v>
      </c>
      <c r="BI728" s="242">
        <f>IF(N728="nulová",J728,0)</f>
        <v>0</v>
      </c>
      <c r="BJ728" s="18" t="s">
        <v>84</v>
      </c>
      <c r="BK728" s="242">
        <f>ROUND(I728*H728,2)</f>
        <v>0</v>
      </c>
      <c r="BL728" s="18" t="s">
        <v>325</v>
      </c>
      <c r="BM728" s="241" t="s">
        <v>987</v>
      </c>
    </row>
    <row r="729" s="15" customFormat="1">
      <c r="A729" s="15"/>
      <c r="B729" s="266"/>
      <c r="C729" s="267"/>
      <c r="D729" s="245" t="s">
        <v>243</v>
      </c>
      <c r="E729" s="268" t="s">
        <v>1</v>
      </c>
      <c r="F729" s="269" t="s">
        <v>904</v>
      </c>
      <c r="G729" s="267"/>
      <c r="H729" s="268" t="s">
        <v>1</v>
      </c>
      <c r="I729" s="270"/>
      <c r="J729" s="267"/>
      <c r="K729" s="267"/>
      <c r="L729" s="271"/>
      <c r="M729" s="272"/>
      <c r="N729" s="273"/>
      <c r="O729" s="273"/>
      <c r="P729" s="273"/>
      <c r="Q729" s="273"/>
      <c r="R729" s="273"/>
      <c r="S729" s="273"/>
      <c r="T729" s="274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T729" s="275" t="s">
        <v>243</v>
      </c>
      <c r="AU729" s="275" t="s">
        <v>86</v>
      </c>
      <c r="AV729" s="15" t="s">
        <v>84</v>
      </c>
      <c r="AW729" s="15" t="s">
        <v>32</v>
      </c>
      <c r="AX729" s="15" t="s">
        <v>77</v>
      </c>
      <c r="AY729" s="275" t="s">
        <v>235</v>
      </c>
    </row>
    <row r="730" s="13" customFormat="1">
      <c r="A730" s="13"/>
      <c r="B730" s="243"/>
      <c r="C730" s="244"/>
      <c r="D730" s="245" t="s">
        <v>243</v>
      </c>
      <c r="E730" s="246" t="s">
        <v>1</v>
      </c>
      <c r="F730" s="247" t="s">
        <v>988</v>
      </c>
      <c r="G730" s="244"/>
      <c r="H730" s="248">
        <v>221.28</v>
      </c>
      <c r="I730" s="249"/>
      <c r="J730" s="244"/>
      <c r="K730" s="244"/>
      <c r="L730" s="250"/>
      <c r="M730" s="251"/>
      <c r="N730" s="252"/>
      <c r="O730" s="252"/>
      <c r="P730" s="252"/>
      <c r="Q730" s="252"/>
      <c r="R730" s="252"/>
      <c r="S730" s="252"/>
      <c r="T730" s="25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4" t="s">
        <v>243</v>
      </c>
      <c r="AU730" s="254" t="s">
        <v>86</v>
      </c>
      <c r="AV730" s="13" t="s">
        <v>86</v>
      </c>
      <c r="AW730" s="13" t="s">
        <v>32</v>
      </c>
      <c r="AX730" s="13" t="s">
        <v>77</v>
      </c>
      <c r="AY730" s="254" t="s">
        <v>235</v>
      </c>
    </row>
    <row r="731" s="14" customFormat="1">
      <c r="A731" s="14"/>
      <c r="B731" s="255"/>
      <c r="C731" s="256"/>
      <c r="D731" s="245" t="s">
        <v>243</v>
      </c>
      <c r="E731" s="257" t="s">
        <v>1</v>
      </c>
      <c r="F731" s="258" t="s">
        <v>245</v>
      </c>
      <c r="G731" s="256"/>
      <c r="H731" s="259">
        <v>221.28</v>
      </c>
      <c r="I731" s="260"/>
      <c r="J731" s="256"/>
      <c r="K731" s="256"/>
      <c r="L731" s="261"/>
      <c r="M731" s="262"/>
      <c r="N731" s="263"/>
      <c r="O731" s="263"/>
      <c r="P731" s="263"/>
      <c r="Q731" s="263"/>
      <c r="R731" s="263"/>
      <c r="S731" s="263"/>
      <c r="T731" s="26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65" t="s">
        <v>243</v>
      </c>
      <c r="AU731" s="265" t="s">
        <v>86</v>
      </c>
      <c r="AV731" s="14" t="s">
        <v>241</v>
      </c>
      <c r="AW731" s="14" t="s">
        <v>32</v>
      </c>
      <c r="AX731" s="14" t="s">
        <v>84</v>
      </c>
      <c r="AY731" s="265" t="s">
        <v>235</v>
      </c>
    </row>
    <row r="732" s="13" customFormat="1">
      <c r="A732" s="13"/>
      <c r="B732" s="243"/>
      <c r="C732" s="244"/>
      <c r="D732" s="245" t="s">
        <v>243</v>
      </c>
      <c r="E732" s="244"/>
      <c r="F732" s="247" t="s">
        <v>989</v>
      </c>
      <c r="G732" s="244"/>
      <c r="H732" s="248">
        <v>232.34399999999999</v>
      </c>
      <c r="I732" s="249"/>
      <c r="J732" s="244"/>
      <c r="K732" s="244"/>
      <c r="L732" s="250"/>
      <c r="M732" s="251"/>
      <c r="N732" s="252"/>
      <c r="O732" s="252"/>
      <c r="P732" s="252"/>
      <c r="Q732" s="252"/>
      <c r="R732" s="252"/>
      <c r="S732" s="252"/>
      <c r="T732" s="25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4" t="s">
        <v>243</v>
      </c>
      <c r="AU732" s="254" t="s">
        <v>86</v>
      </c>
      <c r="AV732" s="13" t="s">
        <v>86</v>
      </c>
      <c r="AW732" s="13" t="s">
        <v>4</v>
      </c>
      <c r="AX732" s="13" t="s">
        <v>84</v>
      </c>
      <c r="AY732" s="254" t="s">
        <v>235</v>
      </c>
    </row>
    <row r="733" s="2" customFormat="1" ht="24.15" customHeight="1">
      <c r="A733" s="39"/>
      <c r="B733" s="40"/>
      <c r="C733" s="287" t="s">
        <v>990</v>
      </c>
      <c r="D733" s="287" t="s">
        <v>518</v>
      </c>
      <c r="E733" s="288" t="s">
        <v>991</v>
      </c>
      <c r="F733" s="289" t="s">
        <v>992</v>
      </c>
      <c r="G733" s="290" t="s">
        <v>166</v>
      </c>
      <c r="H733" s="291">
        <v>232.34399999999999</v>
      </c>
      <c r="I733" s="292"/>
      <c r="J733" s="293">
        <f>ROUND(I733*H733,2)</f>
        <v>0</v>
      </c>
      <c r="K733" s="294"/>
      <c r="L733" s="295"/>
      <c r="M733" s="296" t="s">
        <v>1</v>
      </c>
      <c r="N733" s="297" t="s">
        <v>42</v>
      </c>
      <c r="O733" s="92"/>
      <c r="P733" s="239">
        <f>O733*H733</f>
        <v>0</v>
      </c>
      <c r="Q733" s="239">
        <v>0.0035000000000000001</v>
      </c>
      <c r="R733" s="239">
        <f>Q733*H733</f>
        <v>0.81320400000000004</v>
      </c>
      <c r="S733" s="239">
        <v>0</v>
      </c>
      <c r="T733" s="240">
        <f>S733*H733</f>
        <v>0</v>
      </c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R733" s="241" t="s">
        <v>421</v>
      </c>
      <c r="AT733" s="241" t="s">
        <v>518</v>
      </c>
      <c r="AU733" s="241" t="s">
        <v>86</v>
      </c>
      <c r="AY733" s="18" t="s">
        <v>235</v>
      </c>
      <c r="BE733" s="242">
        <f>IF(N733="základní",J733,0)</f>
        <v>0</v>
      </c>
      <c r="BF733" s="242">
        <f>IF(N733="snížená",J733,0)</f>
        <v>0</v>
      </c>
      <c r="BG733" s="242">
        <f>IF(N733="zákl. přenesená",J733,0)</f>
        <v>0</v>
      </c>
      <c r="BH733" s="242">
        <f>IF(N733="sníž. přenesená",J733,0)</f>
        <v>0</v>
      </c>
      <c r="BI733" s="242">
        <f>IF(N733="nulová",J733,0)</f>
        <v>0</v>
      </c>
      <c r="BJ733" s="18" t="s">
        <v>84</v>
      </c>
      <c r="BK733" s="242">
        <f>ROUND(I733*H733,2)</f>
        <v>0</v>
      </c>
      <c r="BL733" s="18" t="s">
        <v>325</v>
      </c>
      <c r="BM733" s="241" t="s">
        <v>993</v>
      </c>
    </row>
    <row r="734" s="15" customFormat="1">
      <c r="A734" s="15"/>
      <c r="B734" s="266"/>
      <c r="C734" s="267"/>
      <c r="D734" s="245" t="s">
        <v>243</v>
      </c>
      <c r="E734" s="268" t="s">
        <v>1</v>
      </c>
      <c r="F734" s="269" t="s">
        <v>904</v>
      </c>
      <c r="G734" s="267"/>
      <c r="H734" s="268" t="s">
        <v>1</v>
      </c>
      <c r="I734" s="270"/>
      <c r="J734" s="267"/>
      <c r="K734" s="267"/>
      <c r="L734" s="271"/>
      <c r="M734" s="272"/>
      <c r="N734" s="273"/>
      <c r="O734" s="273"/>
      <c r="P734" s="273"/>
      <c r="Q734" s="273"/>
      <c r="R734" s="273"/>
      <c r="S734" s="273"/>
      <c r="T734" s="274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T734" s="275" t="s">
        <v>243</v>
      </c>
      <c r="AU734" s="275" t="s">
        <v>86</v>
      </c>
      <c r="AV734" s="15" t="s">
        <v>84</v>
      </c>
      <c r="AW734" s="15" t="s">
        <v>32</v>
      </c>
      <c r="AX734" s="15" t="s">
        <v>77</v>
      </c>
      <c r="AY734" s="275" t="s">
        <v>235</v>
      </c>
    </row>
    <row r="735" s="13" customFormat="1">
      <c r="A735" s="13"/>
      <c r="B735" s="243"/>
      <c r="C735" s="244"/>
      <c r="D735" s="245" t="s">
        <v>243</v>
      </c>
      <c r="E735" s="246" t="s">
        <v>1</v>
      </c>
      <c r="F735" s="247" t="s">
        <v>988</v>
      </c>
      <c r="G735" s="244"/>
      <c r="H735" s="248">
        <v>221.28</v>
      </c>
      <c r="I735" s="249"/>
      <c r="J735" s="244"/>
      <c r="K735" s="244"/>
      <c r="L735" s="250"/>
      <c r="M735" s="251"/>
      <c r="N735" s="252"/>
      <c r="O735" s="252"/>
      <c r="P735" s="252"/>
      <c r="Q735" s="252"/>
      <c r="R735" s="252"/>
      <c r="S735" s="252"/>
      <c r="T735" s="25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4" t="s">
        <v>243</v>
      </c>
      <c r="AU735" s="254" t="s">
        <v>86</v>
      </c>
      <c r="AV735" s="13" t="s">
        <v>86</v>
      </c>
      <c r="AW735" s="13" t="s">
        <v>32</v>
      </c>
      <c r="AX735" s="13" t="s">
        <v>77</v>
      </c>
      <c r="AY735" s="254" t="s">
        <v>235</v>
      </c>
    </row>
    <row r="736" s="14" customFormat="1">
      <c r="A736" s="14"/>
      <c r="B736" s="255"/>
      <c r="C736" s="256"/>
      <c r="D736" s="245" t="s">
        <v>243</v>
      </c>
      <c r="E736" s="257" t="s">
        <v>1</v>
      </c>
      <c r="F736" s="258" t="s">
        <v>245</v>
      </c>
      <c r="G736" s="256"/>
      <c r="H736" s="259">
        <v>221.28</v>
      </c>
      <c r="I736" s="260"/>
      <c r="J736" s="256"/>
      <c r="K736" s="256"/>
      <c r="L736" s="261"/>
      <c r="M736" s="262"/>
      <c r="N736" s="263"/>
      <c r="O736" s="263"/>
      <c r="P736" s="263"/>
      <c r="Q736" s="263"/>
      <c r="R736" s="263"/>
      <c r="S736" s="263"/>
      <c r="T736" s="26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65" t="s">
        <v>243</v>
      </c>
      <c r="AU736" s="265" t="s">
        <v>86</v>
      </c>
      <c r="AV736" s="14" t="s">
        <v>241</v>
      </c>
      <c r="AW736" s="14" t="s">
        <v>32</v>
      </c>
      <c r="AX736" s="14" t="s">
        <v>84</v>
      </c>
      <c r="AY736" s="265" t="s">
        <v>235</v>
      </c>
    </row>
    <row r="737" s="13" customFormat="1">
      <c r="A737" s="13"/>
      <c r="B737" s="243"/>
      <c r="C737" s="244"/>
      <c r="D737" s="245" t="s">
        <v>243</v>
      </c>
      <c r="E737" s="244"/>
      <c r="F737" s="247" t="s">
        <v>989</v>
      </c>
      <c r="G737" s="244"/>
      <c r="H737" s="248">
        <v>232.34399999999999</v>
      </c>
      <c r="I737" s="249"/>
      <c r="J737" s="244"/>
      <c r="K737" s="244"/>
      <c r="L737" s="250"/>
      <c r="M737" s="251"/>
      <c r="N737" s="252"/>
      <c r="O737" s="252"/>
      <c r="P737" s="252"/>
      <c r="Q737" s="252"/>
      <c r="R737" s="252"/>
      <c r="S737" s="252"/>
      <c r="T737" s="25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4" t="s">
        <v>243</v>
      </c>
      <c r="AU737" s="254" t="s">
        <v>86</v>
      </c>
      <c r="AV737" s="13" t="s">
        <v>86</v>
      </c>
      <c r="AW737" s="13" t="s">
        <v>4</v>
      </c>
      <c r="AX737" s="13" t="s">
        <v>84</v>
      </c>
      <c r="AY737" s="254" t="s">
        <v>235</v>
      </c>
    </row>
    <row r="738" s="2" customFormat="1" ht="24.15" customHeight="1">
      <c r="A738" s="39"/>
      <c r="B738" s="40"/>
      <c r="C738" s="229" t="s">
        <v>994</v>
      </c>
      <c r="D738" s="229" t="s">
        <v>237</v>
      </c>
      <c r="E738" s="230" t="s">
        <v>995</v>
      </c>
      <c r="F738" s="231" t="s">
        <v>996</v>
      </c>
      <c r="G738" s="232" t="s">
        <v>166</v>
      </c>
      <c r="H738" s="233">
        <v>162.56</v>
      </c>
      <c r="I738" s="234"/>
      <c r="J738" s="235">
        <f>ROUND(I738*H738,2)</f>
        <v>0</v>
      </c>
      <c r="K738" s="236"/>
      <c r="L738" s="45"/>
      <c r="M738" s="237" t="s">
        <v>1</v>
      </c>
      <c r="N738" s="238" t="s">
        <v>42</v>
      </c>
      <c r="O738" s="92"/>
      <c r="P738" s="239">
        <f>O738*H738</f>
        <v>0</v>
      </c>
      <c r="Q738" s="239">
        <v>0</v>
      </c>
      <c r="R738" s="239">
        <f>Q738*H738</f>
        <v>0</v>
      </c>
      <c r="S738" s="239">
        <v>0</v>
      </c>
      <c r="T738" s="240">
        <f>S738*H738</f>
        <v>0</v>
      </c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R738" s="241" t="s">
        <v>325</v>
      </c>
      <c r="AT738" s="241" t="s">
        <v>237</v>
      </c>
      <c r="AU738" s="241" t="s">
        <v>86</v>
      </c>
      <c r="AY738" s="18" t="s">
        <v>235</v>
      </c>
      <c r="BE738" s="242">
        <f>IF(N738="základní",J738,0)</f>
        <v>0</v>
      </c>
      <c r="BF738" s="242">
        <f>IF(N738="snížená",J738,0)</f>
        <v>0</v>
      </c>
      <c r="BG738" s="242">
        <f>IF(N738="zákl. přenesená",J738,0)</f>
        <v>0</v>
      </c>
      <c r="BH738" s="242">
        <f>IF(N738="sníž. přenesená",J738,0)</f>
        <v>0</v>
      </c>
      <c r="BI738" s="242">
        <f>IF(N738="nulová",J738,0)</f>
        <v>0</v>
      </c>
      <c r="BJ738" s="18" t="s">
        <v>84</v>
      </c>
      <c r="BK738" s="242">
        <f>ROUND(I738*H738,2)</f>
        <v>0</v>
      </c>
      <c r="BL738" s="18" t="s">
        <v>325</v>
      </c>
      <c r="BM738" s="241" t="s">
        <v>997</v>
      </c>
    </row>
    <row r="739" s="13" customFormat="1">
      <c r="A739" s="13"/>
      <c r="B739" s="243"/>
      <c r="C739" s="244"/>
      <c r="D739" s="245" t="s">
        <v>243</v>
      </c>
      <c r="E739" s="246" t="s">
        <v>1</v>
      </c>
      <c r="F739" s="247" t="s">
        <v>998</v>
      </c>
      <c r="G739" s="244"/>
      <c r="H739" s="248">
        <v>162.56</v>
      </c>
      <c r="I739" s="249"/>
      <c r="J739" s="244"/>
      <c r="K739" s="244"/>
      <c r="L739" s="250"/>
      <c r="M739" s="251"/>
      <c r="N739" s="252"/>
      <c r="O739" s="252"/>
      <c r="P739" s="252"/>
      <c r="Q739" s="252"/>
      <c r="R739" s="252"/>
      <c r="S739" s="252"/>
      <c r="T739" s="25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4" t="s">
        <v>243</v>
      </c>
      <c r="AU739" s="254" t="s">
        <v>86</v>
      </c>
      <c r="AV739" s="13" t="s">
        <v>86</v>
      </c>
      <c r="AW739" s="13" t="s">
        <v>32</v>
      </c>
      <c r="AX739" s="13" t="s">
        <v>84</v>
      </c>
      <c r="AY739" s="254" t="s">
        <v>235</v>
      </c>
    </row>
    <row r="740" s="2" customFormat="1" ht="24.15" customHeight="1">
      <c r="A740" s="39"/>
      <c r="B740" s="40"/>
      <c r="C740" s="287" t="s">
        <v>999</v>
      </c>
      <c r="D740" s="287" t="s">
        <v>518</v>
      </c>
      <c r="E740" s="288" t="s">
        <v>1000</v>
      </c>
      <c r="F740" s="289" t="s">
        <v>1001</v>
      </c>
      <c r="G740" s="290" t="s">
        <v>166</v>
      </c>
      <c r="H740" s="291">
        <v>44.704000000000001</v>
      </c>
      <c r="I740" s="292"/>
      <c r="J740" s="293">
        <f>ROUND(I740*H740,2)</f>
        <v>0</v>
      </c>
      <c r="K740" s="294"/>
      <c r="L740" s="295"/>
      <c r="M740" s="296" t="s">
        <v>1</v>
      </c>
      <c r="N740" s="297" t="s">
        <v>42</v>
      </c>
      <c r="O740" s="92"/>
      <c r="P740" s="239">
        <f>O740*H740</f>
        <v>0</v>
      </c>
      <c r="Q740" s="239">
        <v>0.00059999999999999995</v>
      </c>
      <c r="R740" s="239">
        <f>Q740*H740</f>
        <v>0.0268224</v>
      </c>
      <c r="S740" s="239">
        <v>0</v>
      </c>
      <c r="T740" s="240">
        <f>S740*H740</f>
        <v>0</v>
      </c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R740" s="241" t="s">
        <v>421</v>
      </c>
      <c r="AT740" s="241" t="s">
        <v>518</v>
      </c>
      <c r="AU740" s="241" t="s">
        <v>86</v>
      </c>
      <c r="AY740" s="18" t="s">
        <v>235</v>
      </c>
      <c r="BE740" s="242">
        <f>IF(N740="základní",J740,0)</f>
        <v>0</v>
      </c>
      <c r="BF740" s="242">
        <f>IF(N740="snížená",J740,0)</f>
        <v>0</v>
      </c>
      <c r="BG740" s="242">
        <f>IF(N740="zákl. přenesená",J740,0)</f>
        <v>0</v>
      </c>
      <c r="BH740" s="242">
        <f>IF(N740="sníž. přenesená",J740,0)</f>
        <v>0</v>
      </c>
      <c r="BI740" s="242">
        <f>IF(N740="nulová",J740,0)</f>
        <v>0</v>
      </c>
      <c r="BJ740" s="18" t="s">
        <v>84</v>
      </c>
      <c r="BK740" s="242">
        <f>ROUND(I740*H740,2)</f>
        <v>0</v>
      </c>
      <c r="BL740" s="18" t="s">
        <v>325</v>
      </c>
      <c r="BM740" s="241" t="s">
        <v>1002</v>
      </c>
    </row>
    <row r="741" s="13" customFormat="1">
      <c r="A741" s="13"/>
      <c r="B741" s="243"/>
      <c r="C741" s="244"/>
      <c r="D741" s="245" t="s">
        <v>243</v>
      </c>
      <c r="E741" s="246" t="s">
        <v>1</v>
      </c>
      <c r="F741" s="247" t="s">
        <v>1003</v>
      </c>
      <c r="G741" s="244"/>
      <c r="H741" s="248">
        <v>40.640000000000001</v>
      </c>
      <c r="I741" s="249"/>
      <c r="J741" s="244"/>
      <c r="K741" s="244"/>
      <c r="L741" s="250"/>
      <c r="M741" s="251"/>
      <c r="N741" s="252"/>
      <c r="O741" s="252"/>
      <c r="P741" s="252"/>
      <c r="Q741" s="252"/>
      <c r="R741" s="252"/>
      <c r="S741" s="252"/>
      <c r="T741" s="25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4" t="s">
        <v>243</v>
      </c>
      <c r="AU741" s="254" t="s">
        <v>86</v>
      </c>
      <c r="AV741" s="13" t="s">
        <v>86</v>
      </c>
      <c r="AW741" s="13" t="s">
        <v>32</v>
      </c>
      <c r="AX741" s="13" t="s">
        <v>84</v>
      </c>
      <c r="AY741" s="254" t="s">
        <v>235</v>
      </c>
    </row>
    <row r="742" s="13" customFormat="1">
      <c r="A742" s="13"/>
      <c r="B742" s="243"/>
      <c r="C742" s="244"/>
      <c r="D742" s="245" t="s">
        <v>243</v>
      </c>
      <c r="E742" s="244"/>
      <c r="F742" s="247" t="s">
        <v>1004</v>
      </c>
      <c r="G742" s="244"/>
      <c r="H742" s="248">
        <v>44.704000000000001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243</v>
      </c>
      <c r="AU742" s="254" t="s">
        <v>86</v>
      </c>
      <c r="AV742" s="13" t="s">
        <v>86</v>
      </c>
      <c r="AW742" s="13" t="s">
        <v>4</v>
      </c>
      <c r="AX742" s="13" t="s">
        <v>84</v>
      </c>
      <c r="AY742" s="254" t="s">
        <v>235</v>
      </c>
    </row>
    <row r="743" s="2" customFormat="1" ht="24.15" customHeight="1">
      <c r="A743" s="39"/>
      <c r="B743" s="40"/>
      <c r="C743" s="287" t="s">
        <v>1005</v>
      </c>
      <c r="D743" s="287" t="s">
        <v>518</v>
      </c>
      <c r="E743" s="288" t="s">
        <v>1006</v>
      </c>
      <c r="F743" s="289" t="s">
        <v>1007</v>
      </c>
      <c r="G743" s="290" t="s">
        <v>166</v>
      </c>
      <c r="H743" s="291">
        <v>44.704000000000001</v>
      </c>
      <c r="I743" s="292"/>
      <c r="J743" s="293">
        <f>ROUND(I743*H743,2)</f>
        <v>0</v>
      </c>
      <c r="K743" s="294"/>
      <c r="L743" s="295"/>
      <c r="M743" s="296" t="s">
        <v>1</v>
      </c>
      <c r="N743" s="297" t="s">
        <v>42</v>
      </c>
      <c r="O743" s="92"/>
      <c r="P743" s="239">
        <f>O743*H743</f>
        <v>0</v>
      </c>
      <c r="Q743" s="239">
        <v>0.0011999999999999999</v>
      </c>
      <c r="R743" s="239">
        <f>Q743*H743</f>
        <v>0.053644799999999999</v>
      </c>
      <c r="S743" s="239">
        <v>0</v>
      </c>
      <c r="T743" s="240">
        <f>S743*H743</f>
        <v>0</v>
      </c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R743" s="241" t="s">
        <v>421</v>
      </c>
      <c r="AT743" s="241" t="s">
        <v>518</v>
      </c>
      <c r="AU743" s="241" t="s">
        <v>86</v>
      </c>
      <c r="AY743" s="18" t="s">
        <v>235</v>
      </c>
      <c r="BE743" s="242">
        <f>IF(N743="základní",J743,0)</f>
        <v>0</v>
      </c>
      <c r="BF743" s="242">
        <f>IF(N743="snížená",J743,0)</f>
        <v>0</v>
      </c>
      <c r="BG743" s="242">
        <f>IF(N743="zákl. přenesená",J743,0)</f>
        <v>0</v>
      </c>
      <c r="BH743" s="242">
        <f>IF(N743="sníž. přenesená",J743,0)</f>
        <v>0</v>
      </c>
      <c r="BI743" s="242">
        <f>IF(N743="nulová",J743,0)</f>
        <v>0</v>
      </c>
      <c r="BJ743" s="18" t="s">
        <v>84</v>
      </c>
      <c r="BK743" s="242">
        <f>ROUND(I743*H743,2)</f>
        <v>0</v>
      </c>
      <c r="BL743" s="18" t="s">
        <v>325</v>
      </c>
      <c r="BM743" s="241" t="s">
        <v>1008</v>
      </c>
    </row>
    <row r="744" s="13" customFormat="1">
      <c r="A744" s="13"/>
      <c r="B744" s="243"/>
      <c r="C744" s="244"/>
      <c r="D744" s="245" t="s">
        <v>243</v>
      </c>
      <c r="E744" s="246" t="s">
        <v>1</v>
      </c>
      <c r="F744" s="247" t="s">
        <v>1003</v>
      </c>
      <c r="G744" s="244"/>
      <c r="H744" s="248">
        <v>40.640000000000001</v>
      </c>
      <c r="I744" s="249"/>
      <c r="J744" s="244"/>
      <c r="K744" s="244"/>
      <c r="L744" s="250"/>
      <c r="M744" s="251"/>
      <c r="N744" s="252"/>
      <c r="O744" s="252"/>
      <c r="P744" s="252"/>
      <c r="Q744" s="252"/>
      <c r="R744" s="252"/>
      <c r="S744" s="252"/>
      <c r="T744" s="25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4" t="s">
        <v>243</v>
      </c>
      <c r="AU744" s="254" t="s">
        <v>86</v>
      </c>
      <c r="AV744" s="13" t="s">
        <v>86</v>
      </c>
      <c r="AW744" s="13" t="s">
        <v>32</v>
      </c>
      <c r="AX744" s="13" t="s">
        <v>84</v>
      </c>
      <c r="AY744" s="254" t="s">
        <v>235</v>
      </c>
    </row>
    <row r="745" s="13" customFormat="1">
      <c r="A745" s="13"/>
      <c r="B745" s="243"/>
      <c r="C745" s="244"/>
      <c r="D745" s="245" t="s">
        <v>243</v>
      </c>
      <c r="E745" s="244"/>
      <c r="F745" s="247" t="s">
        <v>1004</v>
      </c>
      <c r="G745" s="244"/>
      <c r="H745" s="248">
        <v>44.704000000000001</v>
      </c>
      <c r="I745" s="249"/>
      <c r="J745" s="244"/>
      <c r="K745" s="244"/>
      <c r="L745" s="250"/>
      <c r="M745" s="251"/>
      <c r="N745" s="252"/>
      <c r="O745" s="252"/>
      <c r="P745" s="252"/>
      <c r="Q745" s="252"/>
      <c r="R745" s="252"/>
      <c r="S745" s="252"/>
      <c r="T745" s="25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4" t="s">
        <v>243</v>
      </c>
      <c r="AU745" s="254" t="s">
        <v>86</v>
      </c>
      <c r="AV745" s="13" t="s">
        <v>86</v>
      </c>
      <c r="AW745" s="13" t="s">
        <v>4</v>
      </c>
      <c r="AX745" s="13" t="s">
        <v>84</v>
      </c>
      <c r="AY745" s="254" t="s">
        <v>235</v>
      </c>
    </row>
    <row r="746" s="2" customFormat="1" ht="24.15" customHeight="1">
      <c r="A746" s="39"/>
      <c r="B746" s="40"/>
      <c r="C746" s="287" t="s">
        <v>1009</v>
      </c>
      <c r="D746" s="287" t="s">
        <v>518</v>
      </c>
      <c r="E746" s="288" t="s">
        <v>1010</v>
      </c>
      <c r="F746" s="289" t="s">
        <v>1011</v>
      </c>
      <c r="G746" s="290" t="s">
        <v>166</v>
      </c>
      <c r="H746" s="291">
        <v>44.704000000000001</v>
      </c>
      <c r="I746" s="292"/>
      <c r="J746" s="293">
        <f>ROUND(I746*H746,2)</f>
        <v>0</v>
      </c>
      <c r="K746" s="294"/>
      <c r="L746" s="295"/>
      <c r="M746" s="296" t="s">
        <v>1</v>
      </c>
      <c r="N746" s="297" t="s">
        <v>42</v>
      </c>
      <c r="O746" s="92"/>
      <c r="P746" s="239">
        <f>O746*H746</f>
        <v>0</v>
      </c>
      <c r="Q746" s="239">
        <v>0.0015</v>
      </c>
      <c r="R746" s="239">
        <f>Q746*H746</f>
        <v>0.067056000000000004</v>
      </c>
      <c r="S746" s="239">
        <v>0</v>
      </c>
      <c r="T746" s="240">
        <f>S746*H746</f>
        <v>0</v>
      </c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R746" s="241" t="s">
        <v>421</v>
      </c>
      <c r="AT746" s="241" t="s">
        <v>518</v>
      </c>
      <c r="AU746" s="241" t="s">
        <v>86</v>
      </c>
      <c r="AY746" s="18" t="s">
        <v>235</v>
      </c>
      <c r="BE746" s="242">
        <f>IF(N746="základní",J746,0)</f>
        <v>0</v>
      </c>
      <c r="BF746" s="242">
        <f>IF(N746="snížená",J746,0)</f>
        <v>0</v>
      </c>
      <c r="BG746" s="242">
        <f>IF(N746="zákl. přenesená",J746,0)</f>
        <v>0</v>
      </c>
      <c r="BH746" s="242">
        <f>IF(N746="sníž. přenesená",J746,0)</f>
        <v>0</v>
      </c>
      <c r="BI746" s="242">
        <f>IF(N746="nulová",J746,0)</f>
        <v>0</v>
      </c>
      <c r="BJ746" s="18" t="s">
        <v>84</v>
      </c>
      <c r="BK746" s="242">
        <f>ROUND(I746*H746,2)</f>
        <v>0</v>
      </c>
      <c r="BL746" s="18" t="s">
        <v>325</v>
      </c>
      <c r="BM746" s="241" t="s">
        <v>1012</v>
      </c>
    </row>
    <row r="747" s="13" customFormat="1">
      <c r="A747" s="13"/>
      <c r="B747" s="243"/>
      <c r="C747" s="244"/>
      <c r="D747" s="245" t="s">
        <v>243</v>
      </c>
      <c r="E747" s="246" t="s">
        <v>1</v>
      </c>
      <c r="F747" s="247" t="s">
        <v>1003</v>
      </c>
      <c r="G747" s="244"/>
      <c r="H747" s="248">
        <v>40.640000000000001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243</v>
      </c>
      <c r="AU747" s="254" t="s">
        <v>86</v>
      </c>
      <c r="AV747" s="13" t="s">
        <v>86</v>
      </c>
      <c r="AW747" s="13" t="s">
        <v>32</v>
      </c>
      <c r="AX747" s="13" t="s">
        <v>84</v>
      </c>
      <c r="AY747" s="254" t="s">
        <v>235</v>
      </c>
    </row>
    <row r="748" s="13" customFormat="1">
      <c r="A748" s="13"/>
      <c r="B748" s="243"/>
      <c r="C748" s="244"/>
      <c r="D748" s="245" t="s">
        <v>243</v>
      </c>
      <c r="E748" s="244"/>
      <c r="F748" s="247" t="s">
        <v>1004</v>
      </c>
      <c r="G748" s="244"/>
      <c r="H748" s="248">
        <v>44.704000000000001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243</v>
      </c>
      <c r="AU748" s="254" t="s">
        <v>86</v>
      </c>
      <c r="AV748" s="13" t="s">
        <v>86</v>
      </c>
      <c r="AW748" s="13" t="s">
        <v>4</v>
      </c>
      <c r="AX748" s="13" t="s">
        <v>84</v>
      </c>
      <c r="AY748" s="254" t="s">
        <v>235</v>
      </c>
    </row>
    <row r="749" s="2" customFormat="1" ht="24.15" customHeight="1">
      <c r="A749" s="39"/>
      <c r="B749" s="40"/>
      <c r="C749" s="287" t="s">
        <v>1013</v>
      </c>
      <c r="D749" s="287" t="s">
        <v>518</v>
      </c>
      <c r="E749" s="288" t="s">
        <v>1014</v>
      </c>
      <c r="F749" s="289" t="s">
        <v>1015</v>
      </c>
      <c r="G749" s="290" t="s">
        <v>166</v>
      </c>
      <c r="H749" s="291">
        <v>44.704000000000001</v>
      </c>
      <c r="I749" s="292"/>
      <c r="J749" s="293">
        <f>ROUND(I749*H749,2)</f>
        <v>0</v>
      </c>
      <c r="K749" s="294"/>
      <c r="L749" s="295"/>
      <c r="M749" s="296" t="s">
        <v>1</v>
      </c>
      <c r="N749" s="297" t="s">
        <v>42</v>
      </c>
      <c r="O749" s="92"/>
      <c r="P749" s="239">
        <f>O749*H749</f>
        <v>0</v>
      </c>
      <c r="Q749" s="239">
        <v>0.002</v>
      </c>
      <c r="R749" s="239">
        <f>Q749*H749</f>
        <v>0.089408000000000001</v>
      </c>
      <c r="S749" s="239">
        <v>0</v>
      </c>
      <c r="T749" s="240">
        <f>S749*H749</f>
        <v>0</v>
      </c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R749" s="241" t="s">
        <v>421</v>
      </c>
      <c r="AT749" s="241" t="s">
        <v>518</v>
      </c>
      <c r="AU749" s="241" t="s">
        <v>86</v>
      </c>
      <c r="AY749" s="18" t="s">
        <v>235</v>
      </c>
      <c r="BE749" s="242">
        <f>IF(N749="základní",J749,0)</f>
        <v>0</v>
      </c>
      <c r="BF749" s="242">
        <f>IF(N749="snížená",J749,0)</f>
        <v>0</v>
      </c>
      <c r="BG749" s="242">
        <f>IF(N749="zákl. přenesená",J749,0)</f>
        <v>0</v>
      </c>
      <c r="BH749" s="242">
        <f>IF(N749="sníž. přenesená",J749,0)</f>
        <v>0</v>
      </c>
      <c r="BI749" s="242">
        <f>IF(N749="nulová",J749,0)</f>
        <v>0</v>
      </c>
      <c r="BJ749" s="18" t="s">
        <v>84</v>
      </c>
      <c r="BK749" s="242">
        <f>ROUND(I749*H749,2)</f>
        <v>0</v>
      </c>
      <c r="BL749" s="18" t="s">
        <v>325</v>
      </c>
      <c r="BM749" s="241" t="s">
        <v>1016</v>
      </c>
    </row>
    <row r="750" s="13" customFormat="1">
      <c r="A750" s="13"/>
      <c r="B750" s="243"/>
      <c r="C750" s="244"/>
      <c r="D750" s="245" t="s">
        <v>243</v>
      </c>
      <c r="E750" s="246" t="s">
        <v>1</v>
      </c>
      <c r="F750" s="247" t="s">
        <v>1003</v>
      </c>
      <c r="G750" s="244"/>
      <c r="H750" s="248">
        <v>40.640000000000001</v>
      </c>
      <c r="I750" s="249"/>
      <c r="J750" s="244"/>
      <c r="K750" s="244"/>
      <c r="L750" s="250"/>
      <c r="M750" s="251"/>
      <c r="N750" s="252"/>
      <c r="O750" s="252"/>
      <c r="P750" s="252"/>
      <c r="Q750" s="252"/>
      <c r="R750" s="252"/>
      <c r="S750" s="252"/>
      <c r="T750" s="25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4" t="s">
        <v>243</v>
      </c>
      <c r="AU750" s="254" t="s">
        <v>86</v>
      </c>
      <c r="AV750" s="13" t="s">
        <v>86</v>
      </c>
      <c r="AW750" s="13" t="s">
        <v>32</v>
      </c>
      <c r="AX750" s="13" t="s">
        <v>84</v>
      </c>
      <c r="AY750" s="254" t="s">
        <v>235</v>
      </c>
    </row>
    <row r="751" s="13" customFormat="1">
      <c r="A751" s="13"/>
      <c r="B751" s="243"/>
      <c r="C751" s="244"/>
      <c r="D751" s="245" t="s">
        <v>243</v>
      </c>
      <c r="E751" s="244"/>
      <c r="F751" s="247" t="s">
        <v>1004</v>
      </c>
      <c r="G751" s="244"/>
      <c r="H751" s="248">
        <v>44.704000000000001</v>
      </c>
      <c r="I751" s="249"/>
      <c r="J751" s="244"/>
      <c r="K751" s="244"/>
      <c r="L751" s="250"/>
      <c r="M751" s="251"/>
      <c r="N751" s="252"/>
      <c r="O751" s="252"/>
      <c r="P751" s="252"/>
      <c r="Q751" s="252"/>
      <c r="R751" s="252"/>
      <c r="S751" s="252"/>
      <c r="T751" s="25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4" t="s">
        <v>243</v>
      </c>
      <c r="AU751" s="254" t="s">
        <v>86</v>
      </c>
      <c r="AV751" s="13" t="s">
        <v>86</v>
      </c>
      <c r="AW751" s="13" t="s">
        <v>4</v>
      </c>
      <c r="AX751" s="13" t="s">
        <v>84</v>
      </c>
      <c r="AY751" s="254" t="s">
        <v>235</v>
      </c>
    </row>
    <row r="752" s="2" customFormat="1" ht="24.15" customHeight="1">
      <c r="A752" s="39"/>
      <c r="B752" s="40"/>
      <c r="C752" s="229" t="s">
        <v>1017</v>
      </c>
      <c r="D752" s="229" t="s">
        <v>237</v>
      </c>
      <c r="E752" s="230" t="s">
        <v>1018</v>
      </c>
      <c r="F752" s="231" t="s">
        <v>1019</v>
      </c>
      <c r="G752" s="232" t="s">
        <v>328</v>
      </c>
      <c r="H752" s="233">
        <v>3.8679999999999999</v>
      </c>
      <c r="I752" s="234"/>
      <c r="J752" s="235">
        <f>ROUND(I752*H752,2)</f>
        <v>0</v>
      </c>
      <c r="K752" s="236"/>
      <c r="L752" s="45"/>
      <c r="M752" s="237" t="s">
        <v>1</v>
      </c>
      <c r="N752" s="238" t="s">
        <v>42</v>
      </c>
      <c r="O752" s="92"/>
      <c r="P752" s="239">
        <f>O752*H752</f>
        <v>0</v>
      </c>
      <c r="Q752" s="239">
        <v>0</v>
      </c>
      <c r="R752" s="239">
        <f>Q752*H752</f>
        <v>0</v>
      </c>
      <c r="S752" s="239">
        <v>0</v>
      </c>
      <c r="T752" s="240">
        <f>S752*H752</f>
        <v>0</v>
      </c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R752" s="241" t="s">
        <v>325</v>
      </c>
      <c r="AT752" s="241" t="s">
        <v>237</v>
      </c>
      <c r="AU752" s="241" t="s">
        <v>86</v>
      </c>
      <c r="AY752" s="18" t="s">
        <v>235</v>
      </c>
      <c r="BE752" s="242">
        <f>IF(N752="základní",J752,0)</f>
        <v>0</v>
      </c>
      <c r="BF752" s="242">
        <f>IF(N752="snížená",J752,0)</f>
        <v>0</v>
      </c>
      <c r="BG752" s="242">
        <f>IF(N752="zákl. přenesená",J752,0)</f>
        <v>0</v>
      </c>
      <c r="BH752" s="242">
        <f>IF(N752="sníž. přenesená",J752,0)</f>
        <v>0</v>
      </c>
      <c r="BI752" s="242">
        <f>IF(N752="nulová",J752,0)</f>
        <v>0</v>
      </c>
      <c r="BJ752" s="18" t="s">
        <v>84</v>
      </c>
      <c r="BK752" s="242">
        <f>ROUND(I752*H752,2)</f>
        <v>0</v>
      </c>
      <c r="BL752" s="18" t="s">
        <v>325</v>
      </c>
      <c r="BM752" s="241" t="s">
        <v>1020</v>
      </c>
    </row>
    <row r="753" s="12" customFormat="1" ht="22.8" customHeight="1">
      <c r="A753" s="12"/>
      <c r="B753" s="213"/>
      <c r="C753" s="214"/>
      <c r="D753" s="215" t="s">
        <v>76</v>
      </c>
      <c r="E753" s="227" t="s">
        <v>1021</v>
      </c>
      <c r="F753" s="227" t="s">
        <v>1022</v>
      </c>
      <c r="G753" s="214"/>
      <c r="H753" s="214"/>
      <c r="I753" s="217"/>
      <c r="J753" s="228">
        <f>BK753</f>
        <v>0</v>
      </c>
      <c r="K753" s="214"/>
      <c r="L753" s="219"/>
      <c r="M753" s="220"/>
      <c r="N753" s="221"/>
      <c r="O753" s="221"/>
      <c r="P753" s="222">
        <f>SUM(P754:P760)</f>
        <v>0</v>
      </c>
      <c r="Q753" s="221"/>
      <c r="R753" s="222">
        <f>SUM(R754:R760)</f>
        <v>0.020050000000000002</v>
      </c>
      <c r="S753" s="221"/>
      <c r="T753" s="223">
        <f>SUM(T754:T760)</f>
        <v>0</v>
      </c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R753" s="224" t="s">
        <v>86</v>
      </c>
      <c r="AT753" s="225" t="s">
        <v>76</v>
      </c>
      <c r="AU753" s="225" t="s">
        <v>84</v>
      </c>
      <c r="AY753" s="224" t="s">
        <v>235</v>
      </c>
      <c r="BK753" s="226">
        <f>SUM(BK754:BK760)</f>
        <v>0</v>
      </c>
    </row>
    <row r="754" s="2" customFormat="1" ht="37.8" customHeight="1">
      <c r="A754" s="39"/>
      <c r="B754" s="40"/>
      <c r="C754" s="229" t="s">
        <v>1023</v>
      </c>
      <c r="D754" s="229" t="s">
        <v>237</v>
      </c>
      <c r="E754" s="230" t="s">
        <v>1024</v>
      </c>
      <c r="F754" s="231" t="s">
        <v>1025</v>
      </c>
      <c r="G754" s="232" t="s">
        <v>240</v>
      </c>
      <c r="H754" s="233">
        <v>1</v>
      </c>
      <c r="I754" s="234"/>
      <c r="J754" s="235">
        <f>ROUND(I754*H754,2)</f>
        <v>0</v>
      </c>
      <c r="K754" s="236"/>
      <c r="L754" s="45"/>
      <c r="M754" s="237" t="s">
        <v>1</v>
      </c>
      <c r="N754" s="238" t="s">
        <v>42</v>
      </c>
      <c r="O754" s="92"/>
      <c r="P754" s="239">
        <f>O754*H754</f>
        <v>0</v>
      </c>
      <c r="Q754" s="239">
        <v>0.0052500000000000003</v>
      </c>
      <c r="R754" s="239">
        <f>Q754*H754</f>
        <v>0.0052500000000000003</v>
      </c>
      <c r="S754" s="239">
        <v>0</v>
      </c>
      <c r="T754" s="240">
        <f>S754*H754</f>
        <v>0</v>
      </c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R754" s="241" t="s">
        <v>325</v>
      </c>
      <c r="AT754" s="241" t="s">
        <v>237</v>
      </c>
      <c r="AU754" s="241" t="s">
        <v>86</v>
      </c>
      <c r="AY754" s="18" t="s">
        <v>235</v>
      </c>
      <c r="BE754" s="242">
        <f>IF(N754="základní",J754,0)</f>
        <v>0</v>
      </c>
      <c r="BF754" s="242">
        <f>IF(N754="snížená",J754,0)</f>
        <v>0</v>
      </c>
      <c r="BG754" s="242">
        <f>IF(N754="zákl. přenesená",J754,0)</f>
        <v>0</v>
      </c>
      <c r="BH754" s="242">
        <f>IF(N754="sníž. přenesená",J754,0)</f>
        <v>0</v>
      </c>
      <c r="BI754" s="242">
        <f>IF(N754="nulová",J754,0)</f>
        <v>0</v>
      </c>
      <c r="BJ754" s="18" t="s">
        <v>84</v>
      </c>
      <c r="BK754" s="242">
        <f>ROUND(I754*H754,2)</f>
        <v>0</v>
      </c>
      <c r="BL754" s="18" t="s">
        <v>325</v>
      </c>
      <c r="BM754" s="241" t="s">
        <v>1026</v>
      </c>
    </row>
    <row r="755" s="2" customFormat="1" ht="24.15" customHeight="1">
      <c r="A755" s="39"/>
      <c r="B755" s="40"/>
      <c r="C755" s="229" t="s">
        <v>1027</v>
      </c>
      <c r="D755" s="229" t="s">
        <v>237</v>
      </c>
      <c r="E755" s="230" t="s">
        <v>1028</v>
      </c>
      <c r="F755" s="231" t="s">
        <v>1029</v>
      </c>
      <c r="G755" s="232" t="s">
        <v>240</v>
      </c>
      <c r="H755" s="233">
        <v>4</v>
      </c>
      <c r="I755" s="234"/>
      <c r="J755" s="235">
        <f>ROUND(I755*H755,2)</f>
        <v>0</v>
      </c>
      <c r="K755" s="236"/>
      <c r="L755" s="45"/>
      <c r="M755" s="237" t="s">
        <v>1</v>
      </c>
      <c r="N755" s="238" t="s">
        <v>42</v>
      </c>
      <c r="O755" s="92"/>
      <c r="P755" s="239">
        <f>O755*H755</f>
        <v>0</v>
      </c>
      <c r="Q755" s="239">
        <v>0.00115</v>
      </c>
      <c r="R755" s="239">
        <f>Q755*H755</f>
        <v>0.0045999999999999999</v>
      </c>
      <c r="S755" s="239">
        <v>0</v>
      </c>
      <c r="T755" s="240">
        <f>S755*H755</f>
        <v>0</v>
      </c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R755" s="241" t="s">
        <v>325</v>
      </c>
      <c r="AT755" s="241" t="s">
        <v>237</v>
      </c>
      <c r="AU755" s="241" t="s">
        <v>86</v>
      </c>
      <c r="AY755" s="18" t="s">
        <v>235</v>
      </c>
      <c r="BE755" s="242">
        <f>IF(N755="základní",J755,0)</f>
        <v>0</v>
      </c>
      <c r="BF755" s="242">
        <f>IF(N755="snížená",J755,0)</f>
        <v>0</v>
      </c>
      <c r="BG755" s="242">
        <f>IF(N755="zákl. přenesená",J755,0)</f>
        <v>0</v>
      </c>
      <c r="BH755" s="242">
        <f>IF(N755="sníž. přenesená",J755,0)</f>
        <v>0</v>
      </c>
      <c r="BI755" s="242">
        <f>IF(N755="nulová",J755,0)</f>
        <v>0</v>
      </c>
      <c r="BJ755" s="18" t="s">
        <v>84</v>
      </c>
      <c r="BK755" s="242">
        <f>ROUND(I755*H755,2)</f>
        <v>0</v>
      </c>
      <c r="BL755" s="18" t="s">
        <v>325</v>
      </c>
      <c r="BM755" s="241" t="s">
        <v>1030</v>
      </c>
    </row>
    <row r="756" s="2" customFormat="1" ht="24.15" customHeight="1">
      <c r="A756" s="39"/>
      <c r="B756" s="40"/>
      <c r="C756" s="287" t="s">
        <v>1031</v>
      </c>
      <c r="D756" s="287" t="s">
        <v>518</v>
      </c>
      <c r="E756" s="288" t="s">
        <v>1032</v>
      </c>
      <c r="F756" s="289" t="s">
        <v>1033</v>
      </c>
      <c r="G756" s="290" t="s">
        <v>240</v>
      </c>
      <c r="H756" s="291">
        <v>2</v>
      </c>
      <c r="I756" s="292"/>
      <c r="J756" s="293">
        <f>ROUND(I756*H756,2)</f>
        <v>0</v>
      </c>
      <c r="K756" s="294"/>
      <c r="L756" s="295"/>
      <c r="M756" s="296" t="s">
        <v>1</v>
      </c>
      <c r="N756" s="297" t="s">
        <v>42</v>
      </c>
      <c r="O756" s="92"/>
      <c r="P756" s="239">
        <f>O756*H756</f>
        <v>0</v>
      </c>
      <c r="Q756" s="239">
        <v>0.0028999999999999998</v>
      </c>
      <c r="R756" s="239">
        <f>Q756*H756</f>
        <v>0.0057999999999999996</v>
      </c>
      <c r="S756" s="239">
        <v>0</v>
      </c>
      <c r="T756" s="240">
        <f>S756*H756</f>
        <v>0</v>
      </c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R756" s="241" t="s">
        <v>421</v>
      </c>
      <c r="AT756" s="241" t="s">
        <v>518</v>
      </c>
      <c r="AU756" s="241" t="s">
        <v>86</v>
      </c>
      <c r="AY756" s="18" t="s">
        <v>235</v>
      </c>
      <c r="BE756" s="242">
        <f>IF(N756="základní",J756,0)</f>
        <v>0</v>
      </c>
      <c r="BF756" s="242">
        <f>IF(N756="snížená",J756,0)</f>
        <v>0</v>
      </c>
      <c r="BG756" s="242">
        <f>IF(N756="zákl. přenesená",J756,0)</f>
        <v>0</v>
      </c>
      <c r="BH756" s="242">
        <f>IF(N756="sníž. přenesená",J756,0)</f>
        <v>0</v>
      </c>
      <c r="BI756" s="242">
        <f>IF(N756="nulová",J756,0)</f>
        <v>0</v>
      </c>
      <c r="BJ756" s="18" t="s">
        <v>84</v>
      </c>
      <c r="BK756" s="242">
        <f>ROUND(I756*H756,2)</f>
        <v>0</v>
      </c>
      <c r="BL756" s="18" t="s">
        <v>325</v>
      </c>
      <c r="BM756" s="241" t="s">
        <v>1034</v>
      </c>
    </row>
    <row r="757" s="2" customFormat="1">
      <c r="A757" s="39"/>
      <c r="B757" s="40"/>
      <c r="C757" s="41"/>
      <c r="D757" s="245" t="s">
        <v>621</v>
      </c>
      <c r="E757" s="41"/>
      <c r="F757" s="298" t="s">
        <v>1035</v>
      </c>
      <c r="G757" s="41"/>
      <c r="H757" s="41"/>
      <c r="I757" s="299"/>
      <c r="J757" s="41"/>
      <c r="K757" s="41"/>
      <c r="L757" s="45"/>
      <c r="M757" s="300"/>
      <c r="N757" s="301"/>
      <c r="O757" s="92"/>
      <c r="P757" s="92"/>
      <c r="Q757" s="92"/>
      <c r="R757" s="92"/>
      <c r="S757" s="92"/>
      <c r="T757" s="93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T757" s="18" t="s">
        <v>621</v>
      </c>
      <c r="AU757" s="18" t="s">
        <v>86</v>
      </c>
    </row>
    <row r="758" s="2" customFormat="1" ht="24.15" customHeight="1">
      <c r="A758" s="39"/>
      <c r="B758" s="40"/>
      <c r="C758" s="287" t="s">
        <v>1036</v>
      </c>
      <c r="D758" s="287" t="s">
        <v>518</v>
      </c>
      <c r="E758" s="288" t="s">
        <v>1037</v>
      </c>
      <c r="F758" s="289" t="s">
        <v>1038</v>
      </c>
      <c r="G758" s="290" t="s">
        <v>240</v>
      </c>
      <c r="H758" s="291">
        <v>2</v>
      </c>
      <c r="I758" s="292"/>
      <c r="J758" s="293">
        <f>ROUND(I758*H758,2)</f>
        <v>0</v>
      </c>
      <c r="K758" s="294"/>
      <c r="L758" s="295"/>
      <c r="M758" s="296" t="s">
        <v>1</v>
      </c>
      <c r="N758" s="297" t="s">
        <v>42</v>
      </c>
      <c r="O758" s="92"/>
      <c r="P758" s="239">
        <f>O758*H758</f>
        <v>0</v>
      </c>
      <c r="Q758" s="239">
        <v>0.0022000000000000001</v>
      </c>
      <c r="R758" s="239">
        <f>Q758*H758</f>
        <v>0.0044000000000000003</v>
      </c>
      <c r="S758" s="239">
        <v>0</v>
      </c>
      <c r="T758" s="240">
        <f>S758*H758</f>
        <v>0</v>
      </c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R758" s="241" t="s">
        <v>421</v>
      </c>
      <c r="AT758" s="241" t="s">
        <v>518</v>
      </c>
      <c r="AU758" s="241" t="s">
        <v>86</v>
      </c>
      <c r="AY758" s="18" t="s">
        <v>235</v>
      </c>
      <c r="BE758" s="242">
        <f>IF(N758="základní",J758,0)</f>
        <v>0</v>
      </c>
      <c r="BF758" s="242">
        <f>IF(N758="snížená",J758,0)</f>
        <v>0</v>
      </c>
      <c r="BG758" s="242">
        <f>IF(N758="zákl. přenesená",J758,0)</f>
        <v>0</v>
      </c>
      <c r="BH758" s="242">
        <f>IF(N758="sníž. přenesená",J758,0)</f>
        <v>0</v>
      </c>
      <c r="BI758" s="242">
        <f>IF(N758="nulová",J758,0)</f>
        <v>0</v>
      </c>
      <c r="BJ758" s="18" t="s">
        <v>84</v>
      </c>
      <c r="BK758" s="242">
        <f>ROUND(I758*H758,2)</f>
        <v>0</v>
      </c>
      <c r="BL758" s="18" t="s">
        <v>325</v>
      </c>
      <c r="BM758" s="241" t="s">
        <v>1039</v>
      </c>
    </row>
    <row r="759" s="2" customFormat="1">
      <c r="A759" s="39"/>
      <c r="B759" s="40"/>
      <c r="C759" s="41"/>
      <c r="D759" s="245" t="s">
        <v>621</v>
      </c>
      <c r="E759" s="41"/>
      <c r="F759" s="298" t="s">
        <v>1040</v>
      </c>
      <c r="G759" s="41"/>
      <c r="H759" s="41"/>
      <c r="I759" s="299"/>
      <c r="J759" s="41"/>
      <c r="K759" s="41"/>
      <c r="L759" s="45"/>
      <c r="M759" s="300"/>
      <c r="N759" s="301"/>
      <c r="O759" s="92"/>
      <c r="P759" s="92"/>
      <c r="Q759" s="92"/>
      <c r="R759" s="92"/>
      <c r="S759" s="92"/>
      <c r="T759" s="93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T759" s="18" t="s">
        <v>621</v>
      </c>
      <c r="AU759" s="18" t="s">
        <v>86</v>
      </c>
    </row>
    <row r="760" s="2" customFormat="1" ht="24.15" customHeight="1">
      <c r="A760" s="39"/>
      <c r="B760" s="40"/>
      <c r="C760" s="229" t="s">
        <v>1041</v>
      </c>
      <c r="D760" s="229" t="s">
        <v>237</v>
      </c>
      <c r="E760" s="230" t="s">
        <v>1042</v>
      </c>
      <c r="F760" s="231" t="s">
        <v>1043</v>
      </c>
      <c r="G760" s="232" t="s">
        <v>328</v>
      </c>
      <c r="H760" s="233">
        <v>0.02</v>
      </c>
      <c r="I760" s="234"/>
      <c r="J760" s="235">
        <f>ROUND(I760*H760,2)</f>
        <v>0</v>
      </c>
      <c r="K760" s="236"/>
      <c r="L760" s="45"/>
      <c r="M760" s="237" t="s">
        <v>1</v>
      </c>
      <c r="N760" s="238" t="s">
        <v>42</v>
      </c>
      <c r="O760" s="92"/>
      <c r="P760" s="239">
        <f>O760*H760</f>
        <v>0</v>
      </c>
      <c r="Q760" s="239">
        <v>0</v>
      </c>
      <c r="R760" s="239">
        <f>Q760*H760</f>
        <v>0</v>
      </c>
      <c r="S760" s="239">
        <v>0</v>
      </c>
      <c r="T760" s="240">
        <f>S760*H760</f>
        <v>0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41" t="s">
        <v>325</v>
      </c>
      <c r="AT760" s="241" t="s">
        <v>237</v>
      </c>
      <c r="AU760" s="241" t="s">
        <v>86</v>
      </c>
      <c r="AY760" s="18" t="s">
        <v>235</v>
      </c>
      <c r="BE760" s="242">
        <f>IF(N760="základní",J760,0)</f>
        <v>0</v>
      </c>
      <c r="BF760" s="242">
        <f>IF(N760="snížená",J760,0)</f>
        <v>0</v>
      </c>
      <c r="BG760" s="242">
        <f>IF(N760="zákl. přenesená",J760,0)</f>
        <v>0</v>
      </c>
      <c r="BH760" s="242">
        <f>IF(N760="sníž. přenesená",J760,0)</f>
        <v>0</v>
      </c>
      <c r="BI760" s="242">
        <f>IF(N760="nulová",J760,0)</f>
        <v>0</v>
      </c>
      <c r="BJ760" s="18" t="s">
        <v>84</v>
      </c>
      <c r="BK760" s="242">
        <f>ROUND(I760*H760,2)</f>
        <v>0</v>
      </c>
      <c r="BL760" s="18" t="s">
        <v>325</v>
      </c>
      <c r="BM760" s="241" t="s">
        <v>1044</v>
      </c>
    </row>
    <row r="761" s="12" customFormat="1" ht="22.8" customHeight="1">
      <c r="A761" s="12"/>
      <c r="B761" s="213"/>
      <c r="C761" s="214"/>
      <c r="D761" s="215" t="s">
        <v>76</v>
      </c>
      <c r="E761" s="227" t="s">
        <v>1045</v>
      </c>
      <c r="F761" s="227" t="s">
        <v>1046</v>
      </c>
      <c r="G761" s="214"/>
      <c r="H761" s="214"/>
      <c r="I761" s="217"/>
      <c r="J761" s="228">
        <f>BK761</f>
        <v>0</v>
      </c>
      <c r="K761" s="214"/>
      <c r="L761" s="219"/>
      <c r="M761" s="220"/>
      <c r="N761" s="221"/>
      <c r="O761" s="221"/>
      <c r="P761" s="222">
        <f>SUM(P762:P766)</f>
        <v>0</v>
      </c>
      <c r="Q761" s="221"/>
      <c r="R761" s="222">
        <f>SUM(R762:R766)</f>
        <v>0.52515383999999998</v>
      </c>
      <c r="S761" s="221"/>
      <c r="T761" s="223">
        <f>SUM(T762:T766)</f>
        <v>0</v>
      </c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R761" s="224" t="s">
        <v>86</v>
      </c>
      <c r="AT761" s="225" t="s">
        <v>76</v>
      </c>
      <c r="AU761" s="225" t="s">
        <v>84</v>
      </c>
      <c r="AY761" s="224" t="s">
        <v>235</v>
      </c>
      <c r="BK761" s="226">
        <f>SUM(BK762:BK766)</f>
        <v>0</v>
      </c>
    </row>
    <row r="762" s="2" customFormat="1" ht="24.15" customHeight="1">
      <c r="A762" s="39"/>
      <c r="B762" s="40"/>
      <c r="C762" s="229" t="s">
        <v>1047</v>
      </c>
      <c r="D762" s="229" t="s">
        <v>237</v>
      </c>
      <c r="E762" s="230" t="s">
        <v>1048</v>
      </c>
      <c r="F762" s="231" t="s">
        <v>1049</v>
      </c>
      <c r="G762" s="232" t="s">
        <v>166</v>
      </c>
      <c r="H762" s="233">
        <v>32.100000000000001</v>
      </c>
      <c r="I762" s="234"/>
      <c r="J762" s="235">
        <f>ROUND(I762*H762,2)</f>
        <v>0</v>
      </c>
      <c r="K762" s="236"/>
      <c r="L762" s="45"/>
      <c r="M762" s="237" t="s">
        <v>1</v>
      </c>
      <c r="N762" s="238" t="s">
        <v>42</v>
      </c>
      <c r="O762" s="92"/>
      <c r="P762" s="239">
        <f>O762*H762</f>
        <v>0</v>
      </c>
      <c r="Q762" s="239">
        <v>0.015789999999999998</v>
      </c>
      <c r="R762" s="239">
        <f>Q762*H762</f>
        <v>0.50685899999999995</v>
      </c>
      <c r="S762" s="239">
        <v>0</v>
      </c>
      <c r="T762" s="240">
        <f>S762*H762</f>
        <v>0</v>
      </c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R762" s="241" t="s">
        <v>325</v>
      </c>
      <c r="AT762" s="241" t="s">
        <v>237</v>
      </c>
      <c r="AU762" s="241" t="s">
        <v>86</v>
      </c>
      <c r="AY762" s="18" t="s">
        <v>235</v>
      </c>
      <c r="BE762" s="242">
        <f>IF(N762="základní",J762,0)</f>
        <v>0</v>
      </c>
      <c r="BF762" s="242">
        <f>IF(N762="snížená",J762,0)</f>
        <v>0</v>
      </c>
      <c r="BG762" s="242">
        <f>IF(N762="zákl. přenesená",J762,0)</f>
        <v>0</v>
      </c>
      <c r="BH762" s="242">
        <f>IF(N762="sníž. přenesená",J762,0)</f>
        <v>0</v>
      </c>
      <c r="BI762" s="242">
        <f>IF(N762="nulová",J762,0)</f>
        <v>0</v>
      </c>
      <c r="BJ762" s="18" t="s">
        <v>84</v>
      </c>
      <c r="BK762" s="242">
        <f>ROUND(I762*H762,2)</f>
        <v>0</v>
      </c>
      <c r="BL762" s="18" t="s">
        <v>325</v>
      </c>
      <c r="BM762" s="241" t="s">
        <v>1050</v>
      </c>
    </row>
    <row r="763" s="13" customFormat="1">
      <c r="A763" s="13"/>
      <c r="B763" s="243"/>
      <c r="C763" s="244"/>
      <c r="D763" s="245" t="s">
        <v>243</v>
      </c>
      <c r="E763" s="246" t="s">
        <v>1</v>
      </c>
      <c r="F763" s="247" t="s">
        <v>1051</v>
      </c>
      <c r="G763" s="244"/>
      <c r="H763" s="248">
        <v>32.100000000000001</v>
      </c>
      <c r="I763" s="249"/>
      <c r="J763" s="244"/>
      <c r="K763" s="244"/>
      <c r="L763" s="250"/>
      <c r="M763" s="251"/>
      <c r="N763" s="252"/>
      <c r="O763" s="252"/>
      <c r="P763" s="252"/>
      <c r="Q763" s="252"/>
      <c r="R763" s="252"/>
      <c r="S763" s="252"/>
      <c r="T763" s="25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4" t="s">
        <v>243</v>
      </c>
      <c r="AU763" s="254" t="s">
        <v>86</v>
      </c>
      <c r="AV763" s="13" t="s">
        <v>86</v>
      </c>
      <c r="AW763" s="13" t="s">
        <v>32</v>
      </c>
      <c r="AX763" s="13" t="s">
        <v>84</v>
      </c>
      <c r="AY763" s="254" t="s">
        <v>235</v>
      </c>
    </row>
    <row r="764" s="2" customFormat="1" ht="24.15" customHeight="1">
      <c r="A764" s="39"/>
      <c r="B764" s="40"/>
      <c r="C764" s="229" t="s">
        <v>1052</v>
      </c>
      <c r="D764" s="229" t="s">
        <v>237</v>
      </c>
      <c r="E764" s="230" t="s">
        <v>1053</v>
      </c>
      <c r="F764" s="231" t="s">
        <v>1054</v>
      </c>
      <c r="G764" s="232" t="s">
        <v>163</v>
      </c>
      <c r="H764" s="233">
        <v>0.80100000000000005</v>
      </c>
      <c r="I764" s="234"/>
      <c r="J764" s="235">
        <f>ROUND(I764*H764,2)</f>
        <v>0</v>
      </c>
      <c r="K764" s="236"/>
      <c r="L764" s="45"/>
      <c r="M764" s="237" t="s">
        <v>1</v>
      </c>
      <c r="N764" s="238" t="s">
        <v>42</v>
      </c>
      <c r="O764" s="92"/>
      <c r="P764" s="239">
        <f>O764*H764</f>
        <v>0</v>
      </c>
      <c r="Q764" s="239">
        <v>0.022839999999999999</v>
      </c>
      <c r="R764" s="239">
        <f>Q764*H764</f>
        <v>0.01829484</v>
      </c>
      <c r="S764" s="239">
        <v>0</v>
      </c>
      <c r="T764" s="240">
        <f>S764*H764</f>
        <v>0</v>
      </c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R764" s="241" t="s">
        <v>325</v>
      </c>
      <c r="AT764" s="241" t="s">
        <v>237</v>
      </c>
      <c r="AU764" s="241" t="s">
        <v>86</v>
      </c>
      <c r="AY764" s="18" t="s">
        <v>235</v>
      </c>
      <c r="BE764" s="242">
        <f>IF(N764="základní",J764,0)</f>
        <v>0</v>
      </c>
      <c r="BF764" s="242">
        <f>IF(N764="snížená",J764,0)</f>
        <v>0</v>
      </c>
      <c r="BG764" s="242">
        <f>IF(N764="zákl. přenesená",J764,0)</f>
        <v>0</v>
      </c>
      <c r="BH764" s="242">
        <f>IF(N764="sníž. přenesená",J764,0)</f>
        <v>0</v>
      </c>
      <c r="BI764" s="242">
        <f>IF(N764="nulová",J764,0)</f>
        <v>0</v>
      </c>
      <c r="BJ764" s="18" t="s">
        <v>84</v>
      </c>
      <c r="BK764" s="242">
        <f>ROUND(I764*H764,2)</f>
        <v>0</v>
      </c>
      <c r="BL764" s="18" t="s">
        <v>325</v>
      </c>
      <c r="BM764" s="241" t="s">
        <v>1055</v>
      </c>
    </row>
    <row r="765" s="13" customFormat="1">
      <c r="A765" s="13"/>
      <c r="B765" s="243"/>
      <c r="C765" s="244"/>
      <c r="D765" s="245" t="s">
        <v>243</v>
      </c>
      <c r="E765" s="246" t="s">
        <v>1</v>
      </c>
      <c r="F765" s="247" t="s">
        <v>1056</v>
      </c>
      <c r="G765" s="244"/>
      <c r="H765" s="248">
        <v>0.80100000000000005</v>
      </c>
      <c r="I765" s="249"/>
      <c r="J765" s="244"/>
      <c r="K765" s="244"/>
      <c r="L765" s="250"/>
      <c r="M765" s="251"/>
      <c r="N765" s="252"/>
      <c r="O765" s="252"/>
      <c r="P765" s="252"/>
      <c r="Q765" s="252"/>
      <c r="R765" s="252"/>
      <c r="S765" s="252"/>
      <c r="T765" s="25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4" t="s">
        <v>243</v>
      </c>
      <c r="AU765" s="254" t="s">
        <v>86</v>
      </c>
      <c r="AV765" s="13" t="s">
        <v>86</v>
      </c>
      <c r="AW765" s="13" t="s">
        <v>32</v>
      </c>
      <c r="AX765" s="13" t="s">
        <v>84</v>
      </c>
      <c r="AY765" s="254" t="s">
        <v>235</v>
      </c>
    </row>
    <row r="766" s="2" customFormat="1" ht="24.15" customHeight="1">
      <c r="A766" s="39"/>
      <c r="B766" s="40"/>
      <c r="C766" s="229" t="s">
        <v>1057</v>
      </c>
      <c r="D766" s="229" t="s">
        <v>237</v>
      </c>
      <c r="E766" s="230" t="s">
        <v>1058</v>
      </c>
      <c r="F766" s="231" t="s">
        <v>1059</v>
      </c>
      <c r="G766" s="232" t="s">
        <v>328</v>
      </c>
      <c r="H766" s="233">
        <v>0.52500000000000002</v>
      </c>
      <c r="I766" s="234"/>
      <c r="J766" s="235">
        <f>ROUND(I766*H766,2)</f>
        <v>0</v>
      </c>
      <c r="K766" s="236"/>
      <c r="L766" s="45"/>
      <c r="M766" s="237" t="s">
        <v>1</v>
      </c>
      <c r="N766" s="238" t="s">
        <v>42</v>
      </c>
      <c r="O766" s="92"/>
      <c r="P766" s="239">
        <f>O766*H766</f>
        <v>0</v>
      </c>
      <c r="Q766" s="239">
        <v>0</v>
      </c>
      <c r="R766" s="239">
        <f>Q766*H766</f>
        <v>0</v>
      </c>
      <c r="S766" s="239">
        <v>0</v>
      </c>
      <c r="T766" s="240">
        <f>S766*H766</f>
        <v>0</v>
      </c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R766" s="241" t="s">
        <v>325</v>
      </c>
      <c r="AT766" s="241" t="s">
        <v>237</v>
      </c>
      <c r="AU766" s="241" t="s">
        <v>86</v>
      </c>
      <c r="AY766" s="18" t="s">
        <v>235</v>
      </c>
      <c r="BE766" s="242">
        <f>IF(N766="základní",J766,0)</f>
        <v>0</v>
      </c>
      <c r="BF766" s="242">
        <f>IF(N766="snížená",J766,0)</f>
        <v>0</v>
      </c>
      <c r="BG766" s="242">
        <f>IF(N766="zákl. přenesená",J766,0)</f>
        <v>0</v>
      </c>
      <c r="BH766" s="242">
        <f>IF(N766="sníž. přenesená",J766,0)</f>
        <v>0</v>
      </c>
      <c r="BI766" s="242">
        <f>IF(N766="nulová",J766,0)</f>
        <v>0</v>
      </c>
      <c r="BJ766" s="18" t="s">
        <v>84</v>
      </c>
      <c r="BK766" s="242">
        <f>ROUND(I766*H766,2)</f>
        <v>0</v>
      </c>
      <c r="BL766" s="18" t="s">
        <v>325</v>
      </c>
      <c r="BM766" s="241" t="s">
        <v>1060</v>
      </c>
    </row>
    <row r="767" s="12" customFormat="1" ht="22.8" customHeight="1">
      <c r="A767" s="12"/>
      <c r="B767" s="213"/>
      <c r="C767" s="214"/>
      <c r="D767" s="215" t="s">
        <v>76</v>
      </c>
      <c r="E767" s="227" t="s">
        <v>1061</v>
      </c>
      <c r="F767" s="227" t="s">
        <v>1062</v>
      </c>
      <c r="G767" s="214"/>
      <c r="H767" s="214"/>
      <c r="I767" s="217"/>
      <c r="J767" s="228">
        <f>BK767</f>
        <v>0</v>
      </c>
      <c r="K767" s="214"/>
      <c r="L767" s="219"/>
      <c r="M767" s="220"/>
      <c r="N767" s="221"/>
      <c r="O767" s="221"/>
      <c r="P767" s="222">
        <f>SUM(P768:P798)</f>
        <v>0</v>
      </c>
      <c r="Q767" s="221"/>
      <c r="R767" s="222">
        <f>SUM(R768:R798)</f>
        <v>4.3860280000000005</v>
      </c>
      <c r="S767" s="221"/>
      <c r="T767" s="223">
        <f>SUM(T768:T798)</f>
        <v>0</v>
      </c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R767" s="224" t="s">
        <v>86</v>
      </c>
      <c r="AT767" s="225" t="s">
        <v>76</v>
      </c>
      <c r="AU767" s="225" t="s">
        <v>84</v>
      </c>
      <c r="AY767" s="224" t="s">
        <v>235</v>
      </c>
      <c r="BK767" s="226">
        <f>SUM(BK768:BK798)</f>
        <v>0</v>
      </c>
    </row>
    <row r="768" s="2" customFormat="1" ht="33" customHeight="1">
      <c r="A768" s="39"/>
      <c r="B768" s="40"/>
      <c r="C768" s="229" t="s">
        <v>1063</v>
      </c>
      <c r="D768" s="229" t="s">
        <v>237</v>
      </c>
      <c r="E768" s="230" t="s">
        <v>1064</v>
      </c>
      <c r="F768" s="231" t="s">
        <v>1065</v>
      </c>
      <c r="G768" s="232" t="s">
        <v>166</v>
      </c>
      <c r="H768" s="233">
        <v>731.76999999999998</v>
      </c>
      <c r="I768" s="234"/>
      <c r="J768" s="235">
        <f>ROUND(I768*H768,2)</f>
        <v>0</v>
      </c>
      <c r="K768" s="236"/>
      <c r="L768" s="45"/>
      <c r="M768" s="237" t="s">
        <v>1</v>
      </c>
      <c r="N768" s="238" t="s">
        <v>42</v>
      </c>
      <c r="O768" s="92"/>
      <c r="P768" s="239">
        <f>O768*H768</f>
        <v>0</v>
      </c>
      <c r="Q768" s="239">
        <v>0.00125</v>
      </c>
      <c r="R768" s="239">
        <f>Q768*H768</f>
        <v>0.91471250000000004</v>
      </c>
      <c r="S768" s="239">
        <v>0</v>
      </c>
      <c r="T768" s="240">
        <f>S768*H768</f>
        <v>0</v>
      </c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R768" s="241" t="s">
        <v>325</v>
      </c>
      <c r="AT768" s="241" t="s">
        <v>237</v>
      </c>
      <c r="AU768" s="241" t="s">
        <v>86</v>
      </c>
      <c r="AY768" s="18" t="s">
        <v>235</v>
      </c>
      <c r="BE768" s="242">
        <f>IF(N768="základní",J768,0)</f>
        <v>0</v>
      </c>
      <c r="BF768" s="242">
        <f>IF(N768="snížená",J768,0)</f>
        <v>0</v>
      </c>
      <c r="BG768" s="242">
        <f>IF(N768="zákl. přenesená",J768,0)</f>
        <v>0</v>
      </c>
      <c r="BH768" s="242">
        <f>IF(N768="sníž. přenesená",J768,0)</f>
        <v>0</v>
      </c>
      <c r="BI768" s="242">
        <f>IF(N768="nulová",J768,0)</f>
        <v>0</v>
      </c>
      <c r="BJ768" s="18" t="s">
        <v>84</v>
      </c>
      <c r="BK768" s="242">
        <f>ROUND(I768*H768,2)</f>
        <v>0</v>
      </c>
      <c r="BL768" s="18" t="s">
        <v>325</v>
      </c>
      <c r="BM768" s="241" t="s">
        <v>1066</v>
      </c>
    </row>
    <row r="769" s="2" customFormat="1" ht="55.5" customHeight="1">
      <c r="A769" s="39"/>
      <c r="B769" s="40"/>
      <c r="C769" s="287" t="s">
        <v>1067</v>
      </c>
      <c r="D769" s="287" t="s">
        <v>518</v>
      </c>
      <c r="E769" s="288" t="s">
        <v>1068</v>
      </c>
      <c r="F769" s="289" t="s">
        <v>1069</v>
      </c>
      <c r="G769" s="290" t="s">
        <v>166</v>
      </c>
      <c r="H769" s="291">
        <v>711.81600000000003</v>
      </c>
      <c r="I769" s="292"/>
      <c r="J769" s="293">
        <f>ROUND(I769*H769,2)</f>
        <v>0</v>
      </c>
      <c r="K769" s="294"/>
      <c r="L769" s="295"/>
      <c r="M769" s="296" t="s">
        <v>1</v>
      </c>
      <c r="N769" s="297" t="s">
        <v>42</v>
      </c>
      <c r="O769" s="92"/>
      <c r="P769" s="239">
        <f>O769*H769</f>
        <v>0</v>
      </c>
      <c r="Q769" s="239">
        <v>0.0044999999999999997</v>
      </c>
      <c r="R769" s="239">
        <f>Q769*H769</f>
        <v>3.2031719999999999</v>
      </c>
      <c r="S769" s="239">
        <v>0</v>
      </c>
      <c r="T769" s="240">
        <f>S769*H769</f>
        <v>0</v>
      </c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R769" s="241" t="s">
        <v>421</v>
      </c>
      <c r="AT769" s="241" t="s">
        <v>518</v>
      </c>
      <c r="AU769" s="241" t="s">
        <v>86</v>
      </c>
      <c r="AY769" s="18" t="s">
        <v>235</v>
      </c>
      <c r="BE769" s="242">
        <f>IF(N769="základní",J769,0)</f>
        <v>0</v>
      </c>
      <c r="BF769" s="242">
        <f>IF(N769="snížená",J769,0)</f>
        <v>0</v>
      </c>
      <c r="BG769" s="242">
        <f>IF(N769="zákl. přenesená",J769,0)</f>
        <v>0</v>
      </c>
      <c r="BH769" s="242">
        <f>IF(N769="sníž. přenesená",J769,0)</f>
        <v>0</v>
      </c>
      <c r="BI769" s="242">
        <f>IF(N769="nulová",J769,0)</f>
        <v>0</v>
      </c>
      <c r="BJ769" s="18" t="s">
        <v>84</v>
      </c>
      <c r="BK769" s="242">
        <f>ROUND(I769*H769,2)</f>
        <v>0</v>
      </c>
      <c r="BL769" s="18" t="s">
        <v>325</v>
      </c>
      <c r="BM769" s="241" t="s">
        <v>1070</v>
      </c>
    </row>
    <row r="770" s="2" customFormat="1">
      <c r="A770" s="39"/>
      <c r="B770" s="40"/>
      <c r="C770" s="41"/>
      <c r="D770" s="245" t="s">
        <v>621</v>
      </c>
      <c r="E770" s="41"/>
      <c r="F770" s="298" t="s">
        <v>1071</v>
      </c>
      <c r="G770" s="41"/>
      <c r="H770" s="41"/>
      <c r="I770" s="299"/>
      <c r="J770" s="41"/>
      <c r="K770" s="41"/>
      <c r="L770" s="45"/>
      <c r="M770" s="300"/>
      <c r="N770" s="301"/>
      <c r="O770" s="92"/>
      <c r="P770" s="92"/>
      <c r="Q770" s="92"/>
      <c r="R770" s="92"/>
      <c r="S770" s="92"/>
      <c r="T770" s="93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T770" s="18" t="s">
        <v>621</v>
      </c>
      <c r="AU770" s="18" t="s">
        <v>86</v>
      </c>
    </row>
    <row r="771" s="15" customFormat="1">
      <c r="A771" s="15"/>
      <c r="B771" s="266"/>
      <c r="C771" s="267"/>
      <c r="D771" s="245" t="s">
        <v>243</v>
      </c>
      <c r="E771" s="268" t="s">
        <v>1</v>
      </c>
      <c r="F771" s="269" t="s">
        <v>1072</v>
      </c>
      <c r="G771" s="267"/>
      <c r="H771" s="268" t="s">
        <v>1</v>
      </c>
      <c r="I771" s="270"/>
      <c r="J771" s="267"/>
      <c r="K771" s="267"/>
      <c r="L771" s="271"/>
      <c r="M771" s="272"/>
      <c r="N771" s="273"/>
      <c r="O771" s="273"/>
      <c r="P771" s="273"/>
      <c r="Q771" s="273"/>
      <c r="R771" s="273"/>
      <c r="S771" s="273"/>
      <c r="T771" s="274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T771" s="275" t="s">
        <v>243</v>
      </c>
      <c r="AU771" s="275" t="s">
        <v>86</v>
      </c>
      <c r="AV771" s="15" t="s">
        <v>84</v>
      </c>
      <c r="AW771" s="15" t="s">
        <v>32</v>
      </c>
      <c r="AX771" s="15" t="s">
        <v>77</v>
      </c>
      <c r="AY771" s="275" t="s">
        <v>235</v>
      </c>
    </row>
    <row r="772" s="13" customFormat="1">
      <c r="A772" s="13"/>
      <c r="B772" s="243"/>
      <c r="C772" s="244"/>
      <c r="D772" s="245" t="s">
        <v>243</v>
      </c>
      <c r="E772" s="246" t="s">
        <v>1</v>
      </c>
      <c r="F772" s="247" t="s">
        <v>1073</v>
      </c>
      <c r="G772" s="244"/>
      <c r="H772" s="248">
        <v>138.31</v>
      </c>
      <c r="I772" s="249"/>
      <c r="J772" s="244"/>
      <c r="K772" s="244"/>
      <c r="L772" s="250"/>
      <c r="M772" s="251"/>
      <c r="N772" s="252"/>
      <c r="O772" s="252"/>
      <c r="P772" s="252"/>
      <c r="Q772" s="252"/>
      <c r="R772" s="252"/>
      <c r="S772" s="252"/>
      <c r="T772" s="25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4" t="s">
        <v>243</v>
      </c>
      <c r="AU772" s="254" t="s">
        <v>86</v>
      </c>
      <c r="AV772" s="13" t="s">
        <v>86</v>
      </c>
      <c r="AW772" s="13" t="s">
        <v>32</v>
      </c>
      <c r="AX772" s="13" t="s">
        <v>77</v>
      </c>
      <c r="AY772" s="254" t="s">
        <v>235</v>
      </c>
    </row>
    <row r="773" s="13" customFormat="1">
      <c r="A773" s="13"/>
      <c r="B773" s="243"/>
      <c r="C773" s="244"/>
      <c r="D773" s="245" t="s">
        <v>243</v>
      </c>
      <c r="E773" s="246" t="s">
        <v>1</v>
      </c>
      <c r="F773" s="247" t="s">
        <v>1074</v>
      </c>
      <c r="G773" s="244"/>
      <c r="H773" s="248">
        <v>144.84</v>
      </c>
      <c r="I773" s="249"/>
      <c r="J773" s="244"/>
      <c r="K773" s="244"/>
      <c r="L773" s="250"/>
      <c r="M773" s="251"/>
      <c r="N773" s="252"/>
      <c r="O773" s="252"/>
      <c r="P773" s="252"/>
      <c r="Q773" s="252"/>
      <c r="R773" s="252"/>
      <c r="S773" s="252"/>
      <c r="T773" s="25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4" t="s">
        <v>243</v>
      </c>
      <c r="AU773" s="254" t="s">
        <v>86</v>
      </c>
      <c r="AV773" s="13" t="s">
        <v>86</v>
      </c>
      <c r="AW773" s="13" t="s">
        <v>32</v>
      </c>
      <c r="AX773" s="13" t="s">
        <v>77</v>
      </c>
      <c r="AY773" s="254" t="s">
        <v>235</v>
      </c>
    </row>
    <row r="774" s="13" customFormat="1">
      <c r="A774" s="13"/>
      <c r="B774" s="243"/>
      <c r="C774" s="244"/>
      <c r="D774" s="245" t="s">
        <v>243</v>
      </c>
      <c r="E774" s="246" t="s">
        <v>1</v>
      </c>
      <c r="F774" s="247" t="s">
        <v>1075</v>
      </c>
      <c r="G774" s="244"/>
      <c r="H774" s="248">
        <v>171.37000000000001</v>
      </c>
      <c r="I774" s="249"/>
      <c r="J774" s="244"/>
      <c r="K774" s="244"/>
      <c r="L774" s="250"/>
      <c r="M774" s="251"/>
      <c r="N774" s="252"/>
      <c r="O774" s="252"/>
      <c r="P774" s="252"/>
      <c r="Q774" s="252"/>
      <c r="R774" s="252"/>
      <c r="S774" s="252"/>
      <c r="T774" s="25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4" t="s">
        <v>243</v>
      </c>
      <c r="AU774" s="254" t="s">
        <v>86</v>
      </c>
      <c r="AV774" s="13" t="s">
        <v>86</v>
      </c>
      <c r="AW774" s="13" t="s">
        <v>32</v>
      </c>
      <c r="AX774" s="13" t="s">
        <v>77</v>
      </c>
      <c r="AY774" s="254" t="s">
        <v>235</v>
      </c>
    </row>
    <row r="775" s="13" customFormat="1">
      <c r="A775" s="13"/>
      <c r="B775" s="243"/>
      <c r="C775" s="244"/>
      <c r="D775" s="245" t="s">
        <v>243</v>
      </c>
      <c r="E775" s="246" t="s">
        <v>1</v>
      </c>
      <c r="F775" s="247" t="s">
        <v>1076</v>
      </c>
      <c r="G775" s="244"/>
      <c r="H775" s="248">
        <v>147.75999999999999</v>
      </c>
      <c r="I775" s="249"/>
      <c r="J775" s="244"/>
      <c r="K775" s="244"/>
      <c r="L775" s="250"/>
      <c r="M775" s="251"/>
      <c r="N775" s="252"/>
      <c r="O775" s="252"/>
      <c r="P775" s="252"/>
      <c r="Q775" s="252"/>
      <c r="R775" s="252"/>
      <c r="S775" s="252"/>
      <c r="T775" s="25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4" t="s">
        <v>243</v>
      </c>
      <c r="AU775" s="254" t="s">
        <v>86</v>
      </c>
      <c r="AV775" s="13" t="s">
        <v>86</v>
      </c>
      <c r="AW775" s="13" t="s">
        <v>32</v>
      </c>
      <c r="AX775" s="13" t="s">
        <v>77</v>
      </c>
      <c r="AY775" s="254" t="s">
        <v>235</v>
      </c>
    </row>
    <row r="776" s="13" customFormat="1">
      <c r="A776" s="13"/>
      <c r="B776" s="243"/>
      <c r="C776" s="244"/>
      <c r="D776" s="245" t="s">
        <v>243</v>
      </c>
      <c r="E776" s="246" t="s">
        <v>1</v>
      </c>
      <c r="F776" s="247" t="s">
        <v>1077</v>
      </c>
      <c r="G776" s="244"/>
      <c r="H776" s="248">
        <v>33.539999999999999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243</v>
      </c>
      <c r="AU776" s="254" t="s">
        <v>86</v>
      </c>
      <c r="AV776" s="13" t="s">
        <v>86</v>
      </c>
      <c r="AW776" s="13" t="s">
        <v>32</v>
      </c>
      <c r="AX776" s="13" t="s">
        <v>77</v>
      </c>
      <c r="AY776" s="254" t="s">
        <v>235</v>
      </c>
    </row>
    <row r="777" s="16" customFormat="1">
      <c r="A777" s="16"/>
      <c r="B777" s="276"/>
      <c r="C777" s="277"/>
      <c r="D777" s="245" t="s">
        <v>243</v>
      </c>
      <c r="E777" s="278" t="s">
        <v>1</v>
      </c>
      <c r="F777" s="279" t="s">
        <v>492</v>
      </c>
      <c r="G777" s="277"/>
      <c r="H777" s="280">
        <v>635.82000000000005</v>
      </c>
      <c r="I777" s="281"/>
      <c r="J777" s="277"/>
      <c r="K777" s="277"/>
      <c r="L777" s="282"/>
      <c r="M777" s="283"/>
      <c r="N777" s="284"/>
      <c r="O777" s="284"/>
      <c r="P777" s="284"/>
      <c r="Q777" s="284"/>
      <c r="R777" s="284"/>
      <c r="S777" s="284"/>
      <c r="T777" s="285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T777" s="286" t="s">
        <v>243</v>
      </c>
      <c r="AU777" s="286" t="s">
        <v>86</v>
      </c>
      <c r="AV777" s="16" t="s">
        <v>250</v>
      </c>
      <c r="AW777" s="16" t="s">
        <v>32</v>
      </c>
      <c r="AX777" s="16" t="s">
        <v>77</v>
      </c>
      <c r="AY777" s="286" t="s">
        <v>235</v>
      </c>
    </row>
    <row r="778" s="13" customFormat="1">
      <c r="A778" s="13"/>
      <c r="B778" s="243"/>
      <c r="C778" s="244"/>
      <c r="D778" s="245" t="s">
        <v>243</v>
      </c>
      <c r="E778" s="246" t="s">
        <v>1</v>
      </c>
      <c r="F778" s="247" t="s">
        <v>1078</v>
      </c>
      <c r="G778" s="244"/>
      <c r="H778" s="248">
        <v>42.100000000000001</v>
      </c>
      <c r="I778" s="249"/>
      <c r="J778" s="244"/>
      <c r="K778" s="244"/>
      <c r="L778" s="250"/>
      <c r="M778" s="251"/>
      <c r="N778" s="252"/>
      <c r="O778" s="252"/>
      <c r="P778" s="252"/>
      <c r="Q778" s="252"/>
      <c r="R778" s="252"/>
      <c r="S778" s="252"/>
      <c r="T778" s="25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4" t="s">
        <v>243</v>
      </c>
      <c r="AU778" s="254" t="s">
        <v>86</v>
      </c>
      <c r="AV778" s="13" t="s">
        <v>86</v>
      </c>
      <c r="AW778" s="13" t="s">
        <v>32</v>
      </c>
      <c r="AX778" s="13" t="s">
        <v>77</v>
      </c>
      <c r="AY778" s="254" t="s">
        <v>235</v>
      </c>
    </row>
    <row r="779" s="16" customFormat="1">
      <c r="A779" s="16"/>
      <c r="B779" s="276"/>
      <c r="C779" s="277"/>
      <c r="D779" s="245" t="s">
        <v>243</v>
      </c>
      <c r="E779" s="278" t="s">
        <v>1</v>
      </c>
      <c r="F779" s="279" t="s">
        <v>492</v>
      </c>
      <c r="G779" s="277"/>
      <c r="H779" s="280">
        <v>42.100000000000001</v>
      </c>
      <c r="I779" s="281"/>
      <c r="J779" s="277"/>
      <c r="K779" s="277"/>
      <c r="L779" s="282"/>
      <c r="M779" s="283"/>
      <c r="N779" s="284"/>
      <c r="O779" s="284"/>
      <c r="P779" s="284"/>
      <c r="Q779" s="284"/>
      <c r="R779" s="284"/>
      <c r="S779" s="284"/>
      <c r="T779" s="285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T779" s="286" t="s">
        <v>243</v>
      </c>
      <c r="AU779" s="286" t="s">
        <v>86</v>
      </c>
      <c r="AV779" s="16" t="s">
        <v>250</v>
      </c>
      <c r="AW779" s="16" t="s">
        <v>32</v>
      </c>
      <c r="AX779" s="16" t="s">
        <v>77</v>
      </c>
      <c r="AY779" s="286" t="s">
        <v>235</v>
      </c>
    </row>
    <row r="780" s="14" customFormat="1">
      <c r="A780" s="14"/>
      <c r="B780" s="255"/>
      <c r="C780" s="256"/>
      <c r="D780" s="245" t="s">
        <v>243</v>
      </c>
      <c r="E780" s="257" t="s">
        <v>1</v>
      </c>
      <c r="F780" s="258" t="s">
        <v>245</v>
      </c>
      <c r="G780" s="256"/>
      <c r="H780" s="259">
        <v>677.91999999999996</v>
      </c>
      <c r="I780" s="260"/>
      <c r="J780" s="256"/>
      <c r="K780" s="256"/>
      <c r="L780" s="261"/>
      <c r="M780" s="262"/>
      <c r="N780" s="263"/>
      <c r="O780" s="263"/>
      <c r="P780" s="263"/>
      <c r="Q780" s="263"/>
      <c r="R780" s="263"/>
      <c r="S780" s="263"/>
      <c r="T780" s="26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65" t="s">
        <v>243</v>
      </c>
      <c r="AU780" s="265" t="s">
        <v>86</v>
      </c>
      <c r="AV780" s="14" t="s">
        <v>241</v>
      </c>
      <c r="AW780" s="14" t="s">
        <v>32</v>
      </c>
      <c r="AX780" s="14" t="s">
        <v>84</v>
      </c>
      <c r="AY780" s="265" t="s">
        <v>235</v>
      </c>
    </row>
    <row r="781" s="13" customFormat="1">
      <c r="A781" s="13"/>
      <c r="B781" s="243"/>
      <c r="C781" s="244"/>
      <c r="D781" s="245" t="s">
        <v>243</v>
      </c>
      <c r="E781" s="244"/>
      <c r="F781" s="247" t="s">
        <v>1079</v>
      </c>
      <c r="G781" s="244"/>
      <c r="H781" s="248">
        <v>711.81600000000003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243</v>
      </c>
      <c r="AU781" s="254" t="s">
        <v>86</v>
      </c>
      <c r="AV781" s="13" t="s">
        <v>86</v>
      </c>
      <c r="AW781" s="13" t="s">
        <v>4</v>
      </c>
      <c r="AX781" s="13" t="s">
        <v>84</v>
      </c>
      <c r="AY781" s="254" t="s">
        <v>235</v>
      </c>
    </row>
    <row r="782" s="2" customFormat="1" ht="37.8" customHeight="1">
      <c r="A782" s="39"/>
      <c r="B782" s="40"/>
      <c r="C782" s="287" t="s">
        <v>1080</v>
      </c>
      <c r="D782" s="287" t="s">
        <v>518</v>
      </c>
      <c r="E782" s="288" t="s">
        <v>1081</v>
      </c>
      <c r="F782" s="289" t="s">
        <v>1082</v>
      </c>
      <c r="G782" s="290" t="s">
        <v>166</v>
      </c>
      <c r="H782" s="291">
        <v>56.542999999999999</v>
      </c>
      <c r="I782" s="292"/>
      <c r="J782" s="293">
        <f>ROUND(I782*H782,2)</f>
        <v>0</v>
      </c>
      <c r="K782" s="294"/>
      <c r="L782" s="295"/>
      <c r="M782" s="296" t="s">
        <v>1</v>
      </c>
      <c r="N782" s="297" t="s">
        <v>42</v>
      </c>
      <c r="O782" s="92"/>
      <c r="P782" s="239">
        <f>O782*H782</f>
        <v>0</v>
      </c>
      <c r="Q782" s="239">
        <v>0.0044999999999999997</v>
      </c>
      <c r="R782" s="239">
        <f>Q782*H782</f>
        <v>0.25444349999999999</v>
      </c>
      <c r="S782" s="239">
        <v>0</v>
      </c>
      <c r="T782" s="240">
        <f>S782*H782</f>
        <v>0</v>
      </c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R782" s="241" t="s">
        <v>421</v>
      </c>
      <c r="AT782" s="241" t="s">
        <v>518</v>
      </c>
      <c r="AU782" s="241" t="s">
        <v>86</v>
      </c>
      <c r="AY782" s="18" t="s">
        <v>235</v>
      </c>
      <c r="BE782" s="242">
        <f>IF(N782="základní",J782,0)</f>
        <v>0</v>
      </c>
      <c r="BF782" s="242">
        <f>IF(N782="snížená",J782,0)</f>
        <v>0</v>
      </c>
      <c r="BG782" s="242">
        <f>IF(N782="zákl. přenesená",J782,0)</f>
        <v>0</v>
      </c>
      <c r="BH782" s="242">
        <f>IF(N782="sníž. přenesená",J782,0)</f>
        <v>0</v>
      </c>
      <c r="BI782" s="242">
        <f>IF(N782="nulová",J782,0)</f>
        <v>0</v>
      </c>
      <c r="BJ782" s="18" t="s">
        <v>84</v>
      </c>
      <c r="BK782" s="242">
        <f>ROUND(I782*H782,2)</f>
        <v>0</v>
      </c>
      <c r="BL782" s="18" t="s">
        <v>325</v>
      </c>
      <c r="BM782" s="241" t="s">
        <v>1083</v>
      </c>
    </row>
    <row r="783" s="2" customFormat="1">
      <c r="A783" s="39"/>
      <c r="B783" s="40"/>
      <c r="C783" s="41"/>
      <c r="D783" s="245" t="s">
        <v>621</v>
      </c>
      <c r="E783" s="41"/>
      <c r="F783" s="298" t="s">
        <v>1084</v>
      </c>
      <c r="G783" s="41"/>
      <c r="H783" s="41"/>
      <c r="I783" s="299"/>
      <c r="J783" s="41"/>
      <c r="K783" s="41"/>
      <c r="L783" s="45"/>
      <c r="M783" s="300"/>
      <c r="N783" s="301"/>
      <c r="O783" s="92"/>
      <c r="P783" s="92"/>
      <c r="Q783" s="92"/>
      <c r="R783" s="92"/>
      <c r="S783" s="92"/>
      <c r="T783" s="93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T783" s="18" t="s">
        <v>621</v>
      </c>
      <c r="AU783" s="18" t="s">
        <v>86</v>
      </c>
    </row>
    <row r="784" s="15" customFormat="1">
      <c r="A784" s="15"/>
      <c r="B784" s="266"/>
      <c r="C784" s="267"/>
      <c r="D784" s="245" t="s">
        <v>243</v>
      </c>
      <c r="E784" s="268" t="s">
        <v>1</v>
      </c>
      <c r="F784" s="269" t="s">
        <v>1085</v>
      </c>
      <c r="G784" s="267"/>
      <c r="H784" s="268" t="s">
        <v>1</v>
      </c>
      <c r="I784" s="270"/>
      <c r="J784" s="267"/>
      <c r="K784" s="267"/>
      <c r="L784" s="271"/>
      <c r="M784" s="272"/>
      <c r="N784" s="273"/>
      <c r="O784" s="273"/>
      <c r="P784" s="273"/>
      <c r="Q784" s="273"/>
      <c r="R784" s="273"/>
      <c r="S784" s="273"/>
      <c r="T784" s="274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75" t="s">
        <v>243</v>
      </c>
      <c r="AU784" s="275" t="s">
        <v>86</v>
      </c>
      <c r="AV784" s="15" t="s">
        <v>84</v>
      </c>
      <c r="AW784" s="15" t="s">
        <v>32</v>
      </c>
      <c r="AX784" s="15" t="s">
        <v>77</v>
      </c>
      <c r="AY784" s="275" t="s">
        <v>235</v>
      </c>
    </row>
    <row r="785" s="13" customFormat="1">
      <c r="A785" s="13"/>
      <c r="B785" s="243"/>
      <c r="C785" s="244"/>
      <c r="D785" s="245" t="s">
        <v>243</v>
      </c>
      <c r="E785" s="246" t="s">
        <v>1</v>
      </c>
      <c r="F785" s="247" t="s">
        <v>1086</v>
      </c>
      <c r="G785" s="244"/>
      <c r="H785" s="248">
        <v>34.82</v>
      </c>
      <c r="I785" s="249"/>
      <c r="J785" s="244"/>
      <c r="K785" s="244"/>
      <c r="L785" s="250"/>
      <c r="M785" s="251"/>
      <c r="N785" s="252"/>
      <c r="O785" s="252"/>
      <c r="P785" s="252"/>
      <c r="Q785" s="252"/>
      <c r="R785" s="252"/>
      <c r="S785" s="252"/>
      <c r="T785" s="25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4" t="s">
        <v>243</v>
      </c>
      <c r="AU785" s="254" t="s">
        <v>86</v>
      </c>
      <c r="AV785" s="13" t="s">
        <v>86</v>
      </c>
      <c r="AW785" s="13" t="s">
        <v>32</v>
      </c>
      <c r="AX785" s="13" t="s">
        <v>77</v>
      </c>
      <c r="AY785" s="254" t="s">
        <v>235</v>
      </c>
    </row>
    <row r="786" s="13" customFormat="1">
      <c r="A786" s="13"/>
      <c r="B786" s="243"/>
      <c r="C786" s="244"/>
      <c r="D786" s="245" t="s">
        <v>243</v>
      </c>
      <c r="E786" s="246" t="s">
        <v>1</v>
      </c>
      <c r="F786" s="247" t="s">
        <v>1087</v>
      </c>
      <c r="G786" s="244"/>
      <c r="H786" s="248">
        <v>19.030000000000001</v>
      </c>
      <c r="I786" s="249"/>
      <c r="J786" s="244"/>
      <c r="K786" s="244"/>
      <c r="L786" s="250"/>
      <c r="M786" s="251"/>
      <c r="N786" s="252"/>
      <c r="O786" s="252"/>
      <c r="P786" s="252"/>
      <c r="Q786" s="252"/>
      <c r="R786" s="252"/>
      <c r="S786" s="252"/>
      <c r="T786" s="25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54" t="s">
        <v>243</v>
      </c>
      <c r="AU786" s="254" t="s">
        <v>86</v>
      </c>
      <c r="AV786" s="13" t="s">
        <v>86</v>
      </c>
      <c r="AW786" s="13" t="s">
        <v>32</v>
      </c>
      <c r="AX786" s="13" t="s">
        <v>77</v>
      </c>
      <c r="AY786" s="254" t="s">
        <v>235</v>
      </c>
    </row>
    <row r="787" s="16" customFormat="1">
      <c r="A787" s="16"/>
      <c r="B787" s="276"/>
      <c r="C787" s="277"/>
      <c r="D787" s="245" t="s">
        <v>243</v>
      </c>
      <c r="E787" s="278" t="s">
        <v>1</v>
      </c>
      <c r="F787" s="279" t="s">
        <v>492</v>
      </c>
      <c r="G787" s="277"/>
      <c r="H787" s="280">
        <v>53.850000000000001</v>
      </c>
      <c r="I787" s="281"/>
      <c r="J787" s="277"/>
      <c r="K787" s="277"/>
      <c r="L787" s="282"/>
      <c r="M787" s="283"/>
      <c r="N787" s="284"/>
      <c r="O787" s="284"/>
      <c r="P787" s="284"/>
      <c r="Q787" s="284"/>
      <c r="R787" s="284"/>
      <c r="S787" s="284"/>
      <c r="T787" s="285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T787" s="286" t="s">
        <v>243</v>
      </c>
      <c r="AU787" s="286" t="s">
        <v>86</v>
      </c>
      <c r="AV787" s="16" t="s">
        <v>250</v>
      </c>
      <c r="AW787" s="16" t="s">
        <v>32</v>
      </c>
      <c r="AX787" s="16" t="s">
        <v>77</v>
      </c>
      <c r="AY787" s="286" t="s">
        <v>235</v>
      </c>
    </row>
    <row r="788" s="14" customFormat="1">
      <c r="A788" s="14"/>
      <c r="B788" s="255"/>
      <c r="C788" s="256"/>
      <c r="D788" s="245" t="s">
        <v>243</v>
      </c>
      <c r="E788" s="257" t="s">
        <v>1</v>
      </c>
      <c r="F788" s="258" t="s">
        <v>245</v>
      </c>
      <c r="G788" s="256"/>
      <c r="H788" s="259">
        <v>53.850000000000001</v>
      </c>
      <c r="I788" s="260"/>
      <c r="J788" s="256"/>
      <c r="K788" s="256"/>
      <c r="L788" s="261"/>
      <c r="M788" s="262"/>
      <c r="N788" s="263"/>
      <c r="O788" s="263"/>
      <c r="P788" s="263"/>
      <c r="Q788" s="263"/>
      <c r="R788" s="263"/>
      <c r="S788" s="263"/>
      <c r="T788" s="26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65" t="s">
        <v>243</v>
      </c>
      <c r="AU788" s="265" t="s">
        <v>86</v>
      </c>
      <c r="AV788" s="14" t="s">
        <v>241</v>
      </c>
      <c r="AW788" s="14" t="s">
        <v>32</v>
      </c>
      <c r="AX788" s="14" t="s">
        <v>84</v>
      </c>
      <c r="AY788" s="265" t="s">
        <v>235</v>
      </c>
    </row>
    <row r="789" s="13" customFormat="1">
      <c r="A789" s="13"/>
      <c r="B789" s="243"/>
      <c r="C789" s="244"/>
      <c r="D789" s="245" t="s">
        <v>243</v>
      </c>
      <c r="E789" s="244"/>
      <c r="F789" s="247" t="s">
        <v>1088</v>
      </c>
      <c r="G789" s="244"/>
      <c r="H789" s="248">
        <v>56.542999999999999</v>
      </c>
      <c r="I789" s="249"/>
      <c r="J789" s="244"/>
      <c r="K789" s="244"/>
      <c r="L789" s="250"/>
      <c r="M789" s="251"/>
      <c r="N789" s="252"/>
      <c r="O789" s="252"/>
      <c r="P789" s="252"/>
      <c r="Q789" s="252"/>
      <c r="R789" s="252"/>
      <c r="S789" s="252"/>
      <c r="T789" s="25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4" t="s">
        <v>243</v>
      </c>
      <c r="AU789" s="254" t="s">
        <v>86</v>
      </c>
      <c r="AV789" s="13" t="s">
        <v>86</v>
      </c>
      <c r="AW789" s="13" t="s">
        <v>4</v>
      </c>
      <c r="AX789" s="13" t="s">
        <v>84</v>
      </c>
      <c r="AY789" s="254" t="s">
        <v>235</v>
      </c>
    </row>
    <row r="790" s="2" customFormat="1" ht="33" customHeight="1">
      <c r="A790" s="39"/>
      <c r="B790" s="40"/>
      <c r="C790" s="229" t="s">
        <v>1089</v>
      </c>
      <c r="D790" s="229" t="s">
        <v>237</v>
      </c>
      <c r="E790" s="230" t="s">
        <v>1090</v>
      </c>
      <c r="F790" s="231" t="s">
        <v>1091</v>
      </c>
      <c r="G790" s="232" t="s">
        <v>240</v>
      </c>
      <c r="H790" s="233">
        <v>6</v>
      </c>
      <c r="I790" s="234"/>
      <c r="J790" s="235">
        <f>ROUND(I790*H790,2)</f>
        <v>0</v>
      </c>
      <c r="K790" s="236"/>
      <c r="L790" s="45"/>
      <c r="M790" s="237" t="s">
        <v>1</v>
      </c>
      <c r="N790" s="238" t="s">
        <v>42</v>
      </c>
      <c r="O790" s="92"/>
      <c r="P790" s="239">
        <f>O790*H790</f>
        <v>0</v>
      </c>
      <c r="Q790" s="239">
        <v>3.0000000000000001E-05</v>
      </c>
      <c r="R790" s="239">
        <f>Q790*H790</f>
        <v>0.00018000000000000001</v>
      </c>
      <c r="S790" s="239">
        <v>0</v>
      </c>
      <c r="T790" s="240">
        <f>S790*H790</f>
        <v>0</v>
      </c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R790" s="241" t="s">
        <v>325</v>
      </c>
      <c r="AT790" s="241" t="s">
        <v>237</v>
      </c>
      <c r="AU790" s="241" t="s">
        <v>86</v>
      </c>
      <c r="AY790" s="18" t="s">
        <v>235</v>
      </c>
      <c r="BE790" s="242">
        <f>IF(N790="základní",J790,0)</f>
        <v>0</v>
      </c>
      <c r="BF790" s="242">
        <f>IF(N790="snížená",J790,0)</f>
        <v>0</v>
      </c>
      <c r="BG790" s="242">
        <f>IF(N790="zákl. přenesená",J790,0)</f>
        <v>0</v>
      </c>
      <c r="BH790" s="242">
        <f>IF(N790="sníž. přenesená",J790,0)</f>
        <v>0</v>
      </c>
      <c r="BI790" s="242">
        <f>IF(N790="nulová",J790,0)</f>
        <v>0</v>
      </c>
      <c r="BJ790" s="18" t="s">
        <v>84</v>
      </c>
      <c r="BK790" s="242">
        <f>ROUND(I790*H790,2)</f>
        <v>0</v>
      </c>
      <c r="BL790" s="18" t="s">
        <v>325</v>
      </c>
      <c r="BM790" s="241" t="s">
        <v>1092</v>
      </c>
    </row>
    <row r="791" s="2" customFormat="1" ht="37.8" customHeight="1">
      <c r="A791" s="39"/>
      <c r="B791" s="40"/>
      <c r="C791" s="287" t="s">
        <v>1093</v>
      </c>
      <c r="D791" s="287" t="s">
        <v>518</v>
      </c>
      <c r="E791" s="288" t="s">
        <v>1094</v>
      </c>
      <c r="F791" s="289" t="s">
        <v>1095</v>
      </c>
      <c r="G791" s="290" t="s">
        <v>240</v>
      </c>
      <c r="H791" s="291">
        <v>6</v>
      </c>
      <c r="I791" s="292"/>
      <c r="J791" s="293">
        <f>ROUND(I791*H791,2)</f>
        <v>0</v>
      </c>
      <c r="K791" s="294"/>
      <c r="L791" s="295"/>
      <c r="M791" s="296" t="s">
        <v>1</v>
      </c>
      <c r="N791" s="297" t="s">
        <v>42</v>
      </c>
      <c r="O791" s="92"/>
      <c r="P791" s="239">
        <f>O791*H791</f>
        <v>0</v>
      </c>
      <c r="Q791" s="239">
        <v>0.0014</v>
      </c>
      <c r="R791" s="239">
        <f>Q791*H791</f>
        <v>0.0083999999999999995</v>
      </c>
      <c r="S791" s="239">
        <v>0</v>
      </c>
      <c r="T791" s="240">
        <f>S791*H791</f>
        <v>0</v>
      </c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R791" s="241" t="s">
        <v>421</v>
      </c>
      <c r="AT791" s="241" t="s">
        <v>518</v>
      </c>
      <c r="AU791" s="241" t="s">
        <v>86</v>
      </c>
      <c r="AY791" s="18" t="s">
        <v>235</v>
      </c>
      <c r="BE791" s="242">
        <f>IF(N791="základní",J791,0)</f>
        <v>0</v>
      </c>
      <c r="BF791" s="242">
        <f>IF(N791="snížená",J791,0)</f>
        <v>0</v>
      </c>
      <c r="BG791" s="242">
        <f>IF(N791="zákl. přenesená",J791,0)</f>
        <v>0</v>
      </c>
      <c r="BH791" s="242">
        <f>IF(N791="sníž. přenesená",J791,0)</f>
        <v>0</v>
      </c>
      <c r="BI791" s="242">
        <f>IF(N791="nulová",J791,0)</f>
        <v>0</v>
      </c>
      <c r="BJ791" s="18" t="s">
        <v>84</v>
      </c>
      <c r="BK791" s="242">
        <f>ROUND(I791*H791,2)</f>
        <v>0</v>
      </c>
      <c r="BL791" s="18" t="s">
        <v>325</v>
      </c>
      <c r="BM791" s="241" t="s">
        <v>1096</v>
      </c>
    </row>
    <row r="792" s="13" customFormat="1">
      <c r="A792" s="13"/>
      <c r="B792" s="243"/>
      <c r="C792" s="244"/>
      <c r="D792" s="245" t="s">
        <v>243</v>
      </c>
      <c r="E792" s="246" t="s">
        <v>1</v>
      </c>
      <c r="F792" s="247" t="s">
        <v>1097</v>
      </c>
      <c r="G792" s="244"/>
      <c r="H792" s="248">
        <v>6</v>
      </c>
      <c r="I792" s="249"/>
      <c r="J792" s="244"/>
      <c r="K792" s="244"/>
      <c r="L792" s="250"/>
      <c r="M792" s="251"/>
      <c r="N792" s="252"/>
      <c r="O792" s="252"/>
      <c r="P792" s="252"/>
      <c r="Q792" s="252"/>
      <c r="R792" s="252"/>
      <c r="S792" s="252"/>
      <c r="T792" s="25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4" t="s">
        <v>243</v>
      </c>
      <c r="AU792" s="254" t="s">
        <v>86</v>
      </c>
      <c r="AV792" s="13" t="s">
        <v>86</v>
      </c>
      <c r="AW792" s="13" t="s">
        <v>32</v>
      </c>
      <c r="AX792" s="13" t="s">
        <v>77</v>
      </c>
      <c r="AY792" s="254" t="s">
        <v>235</v>
      </c>
    </row>
    <row r="793" s="14" customFormat="1">
      <c r="A793" s="14"/>
      <c r="B793" s="255"/>
      <c r="C793" s="256"/>
      <c r="D793" s="245" t="s">
        <v>243</v>
      </c>
      <c r="E793" s="257" t="s">
        <v>1</v>
      </c>
      <c r="F793" s="258" t="s">
        <v>245</v>
      </c>
      <c r="G793" s="256"/>
      <c r="H793" s="259">
        <v>6</v>
      </c>
      <c r="I793" s="260"/>
      <c r="J793" s="256"/>
      <c r="K793" s="256"/>
      <c r="L793" s="261"/>
      <c r="M793" s="262"/>
      <c r="N793" s="263"/>
      <c r="O793" s="263"/>
      <c r="P793" s="263"/>
      <c r="Q793" s="263"/>
      <c r="R793" s="263"/>
      <c r="S793" s="263"/>
      <c r="T793" s="26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65" t="s">
        <v>243</v>
      </c>
      <c r="AU793" s="265" t="s">
        <v>86</v>
      </c>
      <c r="AV793" s="14" t="s">
        <v>241</v>
      </c>
      <c r="AW793" s="14" t="s">
        <v>32</v>
      </c>
      <c r="AX793" s="14" t="s">
        <v>84</v>
      </c>
      <c r="AY793" s="265" t="s">
        <v>235</v>
      </c>
    </row>
    <row r="794" s="2" customFormat="1" ht="33" customHeight="1">
      <c r="A794" s="39"/>
      <c r="B794" s="40"/>
      <c r="C794" s="229" t="s">
        <v>1098</v>
      </c>
      <c r="D794" s="229" t="s">
        <v>237</v>
      </c>
      <c r="E794" s="230" t="s">
        <v>1099</v>
      </c>
      <c r="F794" s="231" t="s">
        <v>1100</v>
      </c>
      <c r="G794" s="232" t="s">
        <v>240</v>
      </c>
      <c r="H794" s="233">
        <v>4</v>
      </c>
      <c r="I794" s="234"/>
      <c r="J794" s="235">
        <f>ROUND(I794*H794,2)</f>
        <v>0</v>
      </c>
      <c r="K794" s="236"/>
      <c r="L794" s="45"/>
      <c r="M794" s="237" t="s">
        <v>1</v>
      </c>
      <c r="N794" s="238" t="s">
        <v>42</v>
      </c>
      <c r="O794" s="92"/>
      <c r="P794" s="239">
        <f>O794*H794</f>
        <v>0</v>
      </c>
      <c r="Q794" s="239">
        <v>8.0000000000000007E-05</v>
      </c>
      <c r="R794" s="239">
        <f>Q794*H794</f>
        <v>0.00032000000000000003</v>
      </c>
      <c r="S794" s="239">
        <v>0</v>
      </c>
      <c r="T794" s="240">
        <f>S794*H794</f>
        <v>0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41" t="s">
        <v>325</v>
      </c>
      <c r="AT794" s="241" t="s">
        <v>237</v>
      </c>
      <c r="AU794" s="241" t="s">
        <v>86</v>
      </c>
      <c r="AY794" s="18" t="s">
        <v>235</v>
      </c>
      <c r="BE794" s="242">
        <f>IF(N794="základní",J794,0)</f>
        <v>0</v>
      </c>
      <c r="BF794" s="242">
        <f>IF(N794="snížená",J794,0)</f>
        <v>0</v>
      </c>
      <c r="BG794" s="242">
        <f>IF(N794="zákl. přenesená",J794,0)</f>
        <v>0</v>
      </c>
      <c r="BH794" s="242">
        <f>IF(N794="sníž. přenesená",J794,0)</f>
        <v>0</v>
      </c>
      <c r="BI794" s="242">
        <f>IF(N794="nulová",J794,0)</f>
        <v>0</v>
      </c>
      <c r="BJ794" s="18" t="s">
        <v>84</v>
      </c>
      <c r="BK794" s="242">
        <f>ROUND(I794*H794,2)</f>
        <v>0</v>
      </c>
      <c r="BL794" s="18" t="s">
        <v>325</v>
      </c>
      <c r="BM794" s="241" t="s">
        <v>1101</v>
      </c>
    </row>
    <row r="795" s="2" customFormat="1" ht="37.8" customHeight="1">
      <c r="A795" s="39"/>
      <c r="B795" s="40"/>
      <c r="C795" s="287" t="s">
        <v>1102</v>
      </c>
      <c r="D795" s="287" t="s">
        <v>518</v>
      </c>
      <c r="E795" s="288" t="s">
        <v>1103</v>
      </c>
      <c r="F795" s="289" t="s">
        <v>1104</v>
      </c>
      <c r="G795" s="290" t="s">
        <v>240</v>
      </c>
      <c r="H795" s="291">
        <v>4</v>
      </c>
      <c r="I795" s="292"/>
      <c r="J795" s="293">
        <f>ROUND(I795*H795,2)</f>
        <v>0</v>
      </c>
      <c r="K795" s="294"/>
      <c r="L795" s="295"/>
      <c r="M795" s="296" t="s">
        <v>1</v>
      </c>
      <c r="N795" s="297" t="s">
        <v>42</v>
      </c>
      <c r="O795" s="92"/>
      <c r="P795" s="239">
        <f>O795*H795</f>
        <v>0</v>
      </c>
      <c r="Q795" s="239">
        <v>0.0011999999999999999</v>
      </c>
      <c r="R795" s="239">
        <f>Q795*H795</f>
        <v>0.0047999999999999996</v>
      </c>
      <c r="S795" s="239">
        <v>0</v>
      </c>
      <c r="T795" s="240">
        <f>S795*H795</f>
        <v>0</v>
      </c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R795" s="241" t="s">
        <v>421</v>
      </c>
      <c r="AT795" s="241" t="s">
        <v>518</v>
      </c>
      <c r="AU795" s="241" t="s">
        <v>86</v>
      </c>
      <c r="AY795" s="18" t="s">
        <v>235</v>
      </c>
      <c r="BE795" s="242">
        <f>IF(N795="základní",J795,0)</f>
        <v>0</v>
      </c>
      <c r="BF795" s="242">
        <f>IF(N795="snížená",J795,0)</f>
        <v>0</v>
      </c>
      <c r="BG795" s="242">
        <f>IF(N795="zákl. přenesená",J795,0)</f>
        <v>0</v>
      </c>
      <c r="BH795" s="242">
        <f>IF(N795="sníž. přenesená",J795,0)</f>
        <v>0</v>
      </c>
      <c r="BI795" s="242">
        <f>IF(N795="nulová",J795,0)</f>
        <v>0</v>
      </c>
      <c r="BJ795" s="18" t="s">
        <v>84</v>
      </c>
      <c r="BK795" s="242">
        <f>ROUND(I795*H795,2)</f>
        <v>0</v>
      </c>
      <c r="BL795" s="18" t="s">
        <v>325</v>
      </c>
      <c r="BM795" s="241" t="s">
        <v>1105</v>
      </c>
    </row>
    <row r="796" s="13" customFormat="1">
      <c r="A796" s="13"/>
      <c r="B796" s="243"/>
      <c r="C796" s="244"/>
      <c r="D796" s="245" t="s">
        <v>243</v>
      </c>
      <c r="E796" s="246" t="s">
        <v>1</v>
      </c>
      <c r="F796" s="247" t="s">
        <v>1106</v>
      </c>
      <c r="G796" s="244"/>
      <c r="H796" s="248">
        <v>4</v>
      </c>
      <c r="I796" s="249"/>
      <c r="J796" s="244"/>
      <c r="K796" s="244"/>
      <c r="L796" s="250"/>
      <c r="M796" s="251"/>
      <c r="N796" s="252"/>
      <c r="O796" s="252"/>
      <c r="P796" s="252"/>
      <c r="Q796" s="252"/>
      <c r="R796" s="252"/>
      <c r="S796" s="252"/>
      <c r="T796" s="25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4" t="s">
        <v>243</v>
      </c>
      <c r="AU796" s="254" t="s">
        <v>86</v>
      </c>
      <c r="AV796" s="13" t="s">
        <v>86</v>
      </c>
      <c r="AW796" s="13" t="s">
        <v>32</v>
      </c>
      <c r="AX796" s="13" t="s">
        <v>77</v>
      </c>
      <c r="AY796" s="254" t="s">
        <v>235</v>
      </c>
    </row>
    <row r="797" s="14" customFormat="1">
      <c r="A797" s="14"/>
      <c r="B797" s="255"/>
      <c r="C797" s="256"/>
      <c r="D797" s="245" t="s">
        <v>243</v>
      </c>
      <c r="E797" s="257" t="s">
        <v>1</v>
      </c>
      <c r="F797" s="258" t="s">
        <v>245</v>
      </c>
      <c r="G797" s="256"/>
      <c r="H797" s="259">
        <v>4</v>
      </c>
      <c r="I797" s="260"/>
      <c r="J797" s="256"/>
      <c r="K797" s="256"/>
      <c r="L797" s="261"/>
      <c r="M797" s="262"/>
      <c r="N797" s="263"/>
      <c r="O797" s="263"/>
      <c r="P797" s="263"/>
      <c r="Q797" s="263"/>
      <c r="R797" s="263"/>
      <c r="S797" s="263"/>
      <c r="T797" s="26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65" t="s">
        <v>243</v>
      </c>
      <c r="AU797" s="265" t="s">
        <v>86</v>
      </c>
      <c r="AV797" s="14" t="s">
        <v>241</v>
      </c>
      <c r="AW797" s="14" t="s">
        <v>32</v>
      </c>
      <c r="AX797" s="14" t="s">
        <v>84</v>
      </c>
      <c r="AY797" s="265" t="s">
        <v>235</v>
      </c>
    </row>
    <row r="798" s="2" customFormat="1" ht="24.15" customHeight="1">
      <c r="A798" s="39"/>
      <c r="B798" s="40"/>
      <c r="C798" s="229" t="s">
        <v>1107</v>
      </c>
      <c r="D798" s="229" t="s">
        <v>237</v>
      </c>
      <c r="E798" s="230" t="s">
        <v>1108</v>
      </c>
      <c r="F798" s="231" t="s">
        <v>1109</v>
      </c>
      <c r="G798" s="232" t="s">
        <v>328</v>
      </c>
      <c r="H798" s="233">
        <v>4.3860000000000001</v>
      </c>
      <c r="I798" s="234"/>
      <c r="J798" s="235">
        <f>ROUND(I798*H798,2)</f>
        <v>0</v>
      </c>
      <c r="K798" s="236"/>
      <c r="L798" s="45"/>
      <c r="M798" s="237" t="s">
        <v>1</v>
      </c>
      <c r="N798" s="238" t="s">
        <v>42</v>
      </c>
      <c r="O798" s="92"/>
      <c r="P798" s="239">
        <f>O798*H798</f>
        <v>0</v>
      </c>
      <c r="Q798" s="239">
        <v>0</v>
      </c>
      <c r="R798" s="239">
        <f>Q798*H798</f>
        <v>0</v>
      </c>
      <c r="S798" s="239">
        <v>0</v>
      </c>
      <c r="T798" s="240">
        <f>S798*H798</f>
        <v>0</v>
      </c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R798" s="241" t="s">
        <v>325</v>
      </c>
      <c r="AT798" s="241" t="s">
        <v>237</v>
      </c>
      <c r="AU798" s="241" t="s">
        <v>86</v>
      </c>
      <c r="AY798" s="18" t="s">
        <v>235</v>
      </c>
      <c r="BE798" s="242">
        <f>IF(N798="základní",J798,0)</f>
        <v>0</v>
      </c>
      <c r="BF798" s="242">
        <f>IF(N798="snížená",J798,0)</f>
        <v>0</v>
      </c>
      <c r="BG798" s="242">
        <f>IF(N798="zákl. přenesená",J798,0)</f>
        <v>0</v>
      </c>
      <c r="BH798" s="242">
        <f>IF(N798="sníž. přenesená",J798,0)</f>
        <v>0</v>
      </c>
      <c r="BI798" s="242">
        <f>IF(N798="nulová",J798,0)</f>
        <v>0</v>
      </c>
      <c r="BJ798" s="18" t="s">
        <v>84</v>
      </c>
      <c r="BK798" s="242">
        <f>ROUND(I798*H798,2)</f>
        <v>0</v>
      </c>
      <c r="BL798" s="18" t="s">
        <v>325</v>
      </c>
      <c r="BM798" s="241" t="s">
        <v>1110</v>
      </c>
    </row>
    <row r="799" s="12" customFormat="1" ht="22.8" customHeight="1">
      <c r="A799" s="12"/>
      <c r="B799" s="213"/>
      <c r="C799" s="214"/>
      <c r="D799" s="215" t="s">
        <v>76</v>
      </c>
      <c r="E799" s="227" t="s">
        <v>1111</v>
      </c>
      <c r="F799" s="227" t="s">
        <v>1112</v>
      </c>
      <c r="G799" s="214"/>
      <c r="H799" s="214"/>
      <c r="I799" s="217"/>
      <c r="J799" s="228">
        <f>BK799</f>
        <v>0</v>
      </c>
      <c r="K799" s="214"/>
      <c r="L799" s="219"/>
      <c r="M799" s="220"/>
      <c r="N799" s="221"/>
      <c r="O799" s="221"/>
      <c r="P799" s="222">
        <f>SUM(P800:P865)</f>
        <v>0</v>
      </c>
      <c r="Q799" s="221"/>
      <c r="R799" s="222">
        <f>SUM(R800:R865)</f>
        <v>4.9339171999999998</v>
      </c>
      <c r="S799" s="221"/>
      <c r="T799" s="223">
        <f>SUM(T800:T865)</f>
        <v>0</v>
      </c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R799" s="224" t="s">
        <v>86</v>
      </c>
      <c r="AT799" s="225" t="s">
        <v>76</v>
      </c>
      <c r="AU799" s="225" t="s">
        <v>84</v>
      </c>
      <c r="AY799" s="224" t="s">
        <v>235</v>
      </c>
      <c r="BK799" s="226">
        <f>SUM(BK800:BK865)</f>
        <v>0</v>
      </c>
    </row>
    <row r="800" s="2" customFormat="1" ht="24.15" customHeight="1">
      <c r="A800" s="39"/>
      <c r="B800" s="40"/>
      <c r="C800" s="229" t="s">
        <v>1113</v>
      </c>
      <c r="D800" s="229" t="s">
        <v>237</v>
      </c>
      <c r="E800" s="230" t="s">
        <v>1114</v>
      </c>
      <c r="F800" s="231" t="s">
        <v>1115</v>
      </c>
      <c r="G800" s="232" t="s">
        <v>174</v>
      </c>
      <c r="H800" s="233">
        <v>50</v>
      </c>
      <c r="I800" s="234"/>
      <c r="J800" s="235">
        <f>ROUND(I800*H800,2)</f>
        <v>0</v>
      </c>
      <c r="K800" s="236"/>
      <c r="L800" s="45"/>
      <c r="M800" s="237" t="s">
        <v>1</v>
      </c>
      <c r="N800" s="238" t="s">
        <v>42</v>
      </c>
      <c r="O800" s="92"/>
      <c r="P800" s="239">
        <f>O800*H800</f>
        <v>0</v>
      </c>
      <c r="Q800" s="239">
        <v>0.0022599999999999999</v>
      </c>
      <c r="R800" s="239">
        <f>Q800*H800</f>
        <v>0.11299999999999999</v>
      </c>
      <c r="S800" s="239">
        <v>0</v>
      </c>
      <c r="T800" s="240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41" t="s">
        <v>325</v>
      </c>
      <c r="AT800" s="241" t="s">
        <v>237</v>
      </c>
      <c r="AU800" s="241" t="s">
        <v>86</v>
      </c>
      <c r="AY800" s="18" t="s">
        <v>235</v>
      </c>
      <c r="BE800" s="242">
        <f>IF(N800="základní",J800,0)</f>
        <v>0</v>
      </c>
      <c r="BF800" s="242">
        <f>IF(N800="snížená",J800,0)</f>
        <v>0</v>
      </c>
      <c r="BG800" s="242">
        <f>IF(N800="zákl. přenesená",J800,0)</f>
        <v>0</v>
      </c>
      <c r="BH800" s="242">
        <f>IF(N800="sníž. přenesená",J800,0)</f>
        <v>0</v>
      </c>
      <c r="BI800" s="242">
        <f>IF(N800="nulová",J800,0)</f>
        <v>0</v>
      </c>
      <c r="BJ800" s="18" t="s">
        <v>84</v>
      </c>
      <c r="BK800" s="242">
        <f>ROUND(I800*H800,2)</f>
        <v>0</v>
      </c>
      <c r="BL800" s="18" t="s">
        <v>325</v>
      </c>
      <c r="BM800" s="241" t="s">
        <v>1116</v>
      </c>
    </row>
    <row r="801" s="2" customFormat="1">
      <c r="A801" s="39"/>
      <c r="B801" s="40"/>
      <c r="C801" s="41"/>
      <c r="D801" s="245" t="s">
        <v>621</v>
      </c>
      <c r="E801" s="41"/>
      <c r="F801" s="298" t="s">
        <v>1117</v>
      </c>
      <c r="G801" s="41"/>
      <c r="H801" s="41"/>
      <c r="I801" s="299"/>
      <c r="J801" s="41"/>
      <c r="K801" s="41"/>
      <c r="L801" s="45"/>
      <c r="M801" s="300"/>
      <c r="N801" s="301"/>
      <c r="O801" s="92"/>
      <c r="P801" s="92"/>
      <c r="Q801" s="92"/>
      <c r="R801" s="92"/>
      <c r="S801" s="92"/>
      <c r="T801" s="93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T801" s="18" t="s">
        <v>621</v>
      </c>
      <c r="AU801" s="18" t="s">
        <v>86</v>
      </c>
    </row>
    <row r="802" s="15" customFormat="1">
      <c r="A802" s="15"/>
      <c r="B802" s="266"/>
      <c r="C802" s="267"/>
      <c r="D802" s="245" t="s">
        <v>243</v>
      </c>
      <c r="E802" s="268" t="s">
        <v>1</v>
      </c>
      <c r="F802" s="269" t="s">
        <v>413</v>
      </c>
      <c r="G802" s="267"/>
      <c r="H802" s="268" t="s">
        <v>1</v>
      </c>
      <c r="I802" s="270"/>
      <c r="J802" s="267"/>
      <c r="K802" s="267"/>
      <c r="L802" s="271"/>
      <c r="M802" s="272"/>
      <c r="N802" s="273"/>
      <c r="O802" s="273"/>
      <c r="P802" s="273"/>
      <c r="Q802" s="273"/>
      <c r="R802" s="273"/>
      <c r="S802" s="273"/>
      <c r="T802" s="274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T802" s="275" t="s">
        <v>243</v>
      </c>
      <c r="AU802" s="275" t="s">
        <v>86</v>
      </c>
      <c r="AV802" s="15" t="s">
        <v>84</v>
      </c>
      <c r="AW802" s="15" t="s">
        <v>32</v>
      </c>
      <c r="AX802" s="15" t="s">
        <v>77</v>
      </c>
      <c r="AY802" s="275" t="s">
        <v>235</v>
      </c>
    </row>
    <row r="803" s="13" customFormat="1">
      <c r="A803" s="13"/>
      <c r="B803" s="243"/>
      <c r="C803" s="244"/>
      <c r="D803" s="245" t="s">
        <v>243</v>
      </c>
      <c r="E803" s="246" t="s">
        <v>1</v>
      </c>
      <c r="F803" s="247" t="s">
        <v>263</v>
      </c>
      <c r="G803" s="244"/>
      <c r="H803" s="248">
        <v>5</v>
      </c>
      <c r="I803" s="249"/>
      <c r="J803" s="244"/>
      <c r="K803" s="244"/>
      <c r="L803" s="250"/>
      <c r="M803" s="251"/>
      <c r="N803" s="252"/>
      <c r="O803" s="252"/>
      <c r="P803" s="252"/>
      <c r="Q803" s="252"/>
      <c r="R803" s="252"/>
      <c r="S803" s="252"/>
      <c r="T803" s="25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4" t="s">
        <v>243</v>
      </c>
      <c r="AU803" s="254" t="s">
        <v>86</v>
      </c>
      <c r="AV803" s="13" t="s">
        <v>86</v>
      </c>
      <c r="AW803" s="13" t="s">
        <v>32</v>
      </c>
      <c r="AX803" s="13" t="s">
        <v>77</v>
      </c>
      <c r="AY803" s="254" t="s">
        <v>235</v>
      </c>
    </row>
    <row r="804" s="15" customFormat="1">
      <c r="A804" s="15"/>
      <c r="B804" s="266"/>
      <c r="C804" s="267"/>
      <c r="D804" s="245" t="s">
        <v>243</v>
      </c>
      <c r="E804" s="268" t="s">
        <v>1</v>
      </c>
      <c r="F804" s="269" t="s">
        <v>1118</v>
      </c>
      <c r="G804" s="267"/>
      <c r="H804" s="268" t="s">
        <v>1</v>
      </c>
      <c r="I804" s="270"/>
      <c r="J804" s="267"/>
      <c r="K804" s="267"/>
      <c r="L804" s="271"/>
      <c r="M804" s="272"/>
      <c r="N804" s="273"/>
      <c r="O804" s="273"/>
      <c r="P804" s="273"/>
      <c r="Q804" s="273"/>
      <c r="R804" s="273"/>
      <c r="S804" s="273"/>
      <c r="T804" s="274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T804" s="275" t="s">
        <v>243</v>
      </c>
      <c r="AU804" s="275" t="s">
        <v>86</v>
      </c>
      <c r="AV804" s="15" t="s">
        <v>84</v>
      </c>
      <c r="AW804" s="15" t="s">
        <v>32</v>
      </c>
      <c r="AX804" s="15" t="s">
        <v>77</v>
      </c>
      <c r="AY804" s="275" t="s">
        <v>235</v>
      </c>
    </row>
    <row r="805" s="13" customFormat="1">
      <c r="A805" s="13"/>
      <c r="B805" s="243"/>
      <c r="C805" s="244"/>
      <c r="D805" s="245" t="s">
        <v>243</v>
      </c>
      <c r="E805" s="246" t="s">
        <v>1</v>
      </c>
      <c r="F805" s="247" t="s">
        <v>1119</v>
      </c>
      <c r="G805" s="244"/>
      <c r="H805" s="248">
        <v>5.25</v>
      </c>
      <c r="I805" s="249"/>
      <c r="J805" s="244"/>
      <c r="K805" s="244"/>
      <c r="L805" s="250"/>
      <c r="M805" s="251"/>
      <c r="N805" s="252"/>
      <c r="O805" s="252"/>
      <c r="P805" s="252"/>
      <c r="Q805" s="252"/>
      <c r="R805" s="252"/>
      <c r="S805" s="252"/>
      <c r="T805" s="25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4" t="s">
        <v>243</v>
      </c>
      <c r="AU805" s="254" t="s">
        <v>86</v>
      </c>
      <c r="AV805" s="13" t="s">
        <v>86</v>
      </c>
      <c r="AW805" s="13" t="s">
        <v>32</v>
      </c>
      <c r="AX805" s="13" t="s">
        <v>77</v>
      </c>
      <c r="AY805" s="254" t="s">
        <v>235</v>
      </c>
    </row>
    <row r="806" s="15" customFormat="1">
      <c r="A806" s="15"/>
      <c r="B806" s="266"/>
      <c r="C806" s="267"/>
      <c r="D806" s="245" t="s">
        <v>243</v>
      </c>
      <c r="E806" s="268" t="s">
        <v>1</v>
      </c>
      <c r="F806" s="269" t="s">
        <v>1120</v>
      </c>
      <c r="G806" s="267"/>
      <c r="H806" s="268" t="s">
        <v>1</v>
      </c>
      <c r="I806" s="270"/>
      <c r="J806" s="267"/>
      <c r="K806" s="267"/>
      <c r="L806" s="271"/>
      <c r="M806" s="272"/>
      <c r="N806" s="273"/>
      <c r="O806" s="273"/>
      <c r="P806" s="273"/>
      <c r="Q806" s="273"/>
      <c r="R806" s="273"/>
      <c r="S806" s="273"/>
      <c r="T806" s="274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75" t="s">
        <v>243</v>
      </c>
      <c r="AU806" s="275" t="s">
        <v>86</v>
      </c>
      <c r="AV806" s="15" t="s">
        <v>84</v>
      </c>
      <c r="AW806" s="15" t="s">
        <v>32</v>
      </c>
      <c r="AX806" s="15" t="s">
        <v>77</v>
      </c>
      <c r="AY806" s="275" t="s">
        <v>235</v>
      </c>
    </row>
    <row r="807" s="13" customFormat="1">
      <c r="A807" s="13"/>
      <c r="B807" s="243"/>
      <c r="C807" s="244"/>
      <c r="D807" s="245" t="s">
        <v>243</v>
      </c>
      <c r="E807" s="246" t="s">
        <v>1</v>
      </c>
      <c r="F807" s="247" t="s">
        <v>1121</v>
      </c>
      <c r="G807" s="244"/>
      <c r="H807" s="248">
        <v>3.5</v>
      </c>
      <c r="I807" s="249"/>
      <c r="J807" s="244"/>
      <c r="K807" s="244"/>
      <c r="L807" s="250"/>
      <c r="M807" s="251"/>
      <c r="N807" s="252"/>
      <c r="O807" s="252"/>
      <c r="P807" s="252"/>
      <c r="Q807" s="252"/>
      <c r="R807" s="252"/>
      <c r="S807" s="252"/>
      <c r="T807" s="25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4" t="s">
        <v>243</v>
      </c>
      <c r="AU807" s="254" t="s">
        <v>86</v>
      </c>
      <c r="AV807" s="13" t="s">
        <v>86</v>
      </c>
      <c r="AW807" s="13" t="s">
        <v>32</v>
      </c>
      <c r="AX807" s="13" t="s">
        <v>77</v>
      </c>
      <c r="AY807" s="254" t="s">
        <v>235</v>
      </c>
    </row>
    <row r="808" s="15" customFormat="1">
      <c r="A808" s="15"/>
      <c r="B808" s="266"/>
      <c r="C808" s="267"/>
      <c r="D808" s="245" t="s">
        <v>243</v>
      </c>
      <c r="E808" s="268" t="s">
        <v>1</v>
      </c>
      <c r="F808" s="269" t="s">
        <v>1118</v>
      </c>
      <c r="G808" s="267"/>
      <c r="H808" s="268" t="s">
        <v>1</v>
      </c>
      <c r="I808" s="270"/>
      <c r="J808" s="267"/>
      <c r="K808" s="267"/>
      <c r="L808" s="271"/>
      <c r="M808" s="272"/>
      <c r="N808" s="273"/>
      <c r="O808" s="273"/>
      <c r="P808" s="273"/>
      <c r="Q808" s="273"/>
      <c r="R808" s="273"/>
      <c r="S808" s="273"/>
      <c r="T808" s="274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T808" s="275" t="s">
        <v>243</v>
      </c>
      <c r="AU808" s="275" t="s">
        <v>86</v>
      </c>
      <c r="AV808" s="15" t="s">
        <v>84</v>
      </c>
      <c r="AW808" s="15" t="s">
        <v>32</v>
      </c>
      <c r="AX808" s="15" t="s">
        <v>77</v>
      </c>
      <c r="AY808" s="275" t="s">
        <v>235</v>
      </c>
    </row>
    <row r="809" s="13" customFormat="1">
      <c r="A809" s="13"/>
      <c r="B809" s="243"/>
      <c r="C809" s="244"/>
      <c r="D809" s="245" t="s">
        <v>243</v>
      </c>
      <c r="E809" s="246" t="s">
        <v>1</v>
      </c>
      <c r="F809" s="247" t="s">
        <v>1119</v>
      </c>
      <c r="G809" s="244"/>
      <c r="H809" s="248">
        <v>5.25</v>
      </c>
      <c r="I809" s="249"/>
      <c r="J809" s="244"/>
      <c r="K809" s="244"/>
      <c r="L809" s="250"/>
      <c r="M809" s="251"/>
      <c r="N809" s="252"/>
      <c r="O809" s="252"/>
      <c r="P809" s="252"/>
      <c r="Q809" s="252"/>
      <c r="R809" s="252"/>
      <c r="S809" s="252"/>
      <c r="T809" s="25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54" t="s">
        <v>243</v>
      </c>
      <c r="AU809" s="254" t="s">
        <v>86</v>
      </c>
      <c r="AV809" s="13" t="s">
        <v>86</v>
      </c>
      <c r="AW809" s="13" t="s">
        <v>32</v>
      </c>
      <c r="AX809" s="13" t="s">
        <v>77</v>
      </c>
      <c r="AY809" s="254" t="s">
        <v>235</v>
      </c>
    </row>
    <row r="810" s="15" customFormat="1">
      <c r="A810" s="15"/>
      <c r="B810" s="266"/>
      <c r="C810" s="267"/>
      <c r="D810" s="245" t="s">
        <v>243</v>
      </c>
      <c r="E810" s="268" t="s">
        <v>1</v>
      </c>
      <c r="F810" s="269" t="s">
        <v>1120</v>
      </c>
      <c r="G810" s="267"/>
      <c r="H810" s="268" t="s">
        <v>1</v>
      </c>
      <c r="I810" s="270"/>
      <c r="J810" s="267"/>
      <c r="K810" s="267"/>
      <c r="L810" s="271"/>
      <c r="M810" s="272"/>
      <c r="N810" s="273"/>
      <c r="O810" s="273"/>
      <c r="P810" s="273"/>
      <c r="Q810" s="273"/>
      <c r="R810" s="273"/>
      <c r="S810" s="273"/>
      <c r="T810" s="274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T810" s="275" t="s">
        <v>243</v>
      </c>
      <c r="AU810" s="275" t="s">
        <v>86</v>
      </c>
      <c r="AV810" s="15" t="s">
        <v>84</v>
      </c>
      <c r="AW810" s="15" t="s">
        <v>32</v>
      </c>
      <c r="AX810" s="15" t="s">
        <v>77</v>
      </c>
      <c r="AY810" s="275" t="s">
        <v>235</v>
      </c>
    </row>
    <row r="811" s="13" customFormat="1">
      <c r="A811" s="13"/>
      <c r="B811" s="243"/>
      <c r="C811" s="244"/>
      <c r="D811" s="245" t="s">
        <v>243</v>
      </c>
      <c r="E811" s="246" t="s">
        <v>1</v>
      </c>
      <c r="F811" s="247" t="s">
        <v>1121</v>
      </c>
      <c r="G811" s="244"/>
      <c r="H811" s="248">
        <v>3.5</v>
      </c>
      <c r="I811" s="249"/>
      <c r="J811" s="244"/>
      <c r="K811" s="244"/>
      <c r="L811" s="250"/>
      <c r="M811" s="251"/>
      <c r="N811" s="252"/>
      <c r="O811" s="252"/>
      <c r="P811" s="252"/>
      <c r="Q811" s="252"/>
      <c r="R811" s="252"/>
      <c r="S811" s="252"/>
      <c r="T811" s="25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4" t="s">
        <v>243</v>
      </c>
      <c r="AU811" s="254" t="s">
        <v>86</v>
      </c>
      <c r="AV811" s="13" t="s">
        <v>86</v>
      </c>
      <c r="AW811" s="13" t="s">
        <v>32</v>
      </c>
      <c r="AX811" s="13" t="s">
        <v>77</v>
      </c>
      <c r="AY811" s="254" t="s">
        <v>235</v>
      </c>
    </row>
    <row r="812" s="15" customFormat="1">
      <c r="A812" s="15"/>
      <c r="B812" s="266"/>
      <c r="C812" s="267"/>
      <c r="D812" s="245" t="s">
        <v>243</v>
      </c>
      <c r="E812" s="268" t="s">
        <v>1</v>
      </c>
      <c r="F812" s="269" t="s">
        <v>1118</v>
      </c>
      <c r="G812" s="267"/>
      <c r="H812" s="268" t="s">
        <v>1</v>
      </c>
      <c r="I812" s="270"/>
      <c r="J812" s="267"/>
      <c r="K812" s="267"/>
      <c r="L812" s="271"/>
      <c r="M812" s="272"/>
      <c r="N812" s="273"/>
      <c r="O812" s="273"/>
      <c r="P812" s="273"/>
      <c r="Q812" s="273"/>
      <c r="R812" s="273"/>
      <c r="S812" s="273"/>
      <c r="T812" s="274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T812" s="275" t="s">
        <v>243</v>
      </c>
      <c r="AU812" s="275" t="s">
        <v>86</v>
      </c>
      <c r="AV812" s="15" t="s">
        <v>84</v>
      </c>
      <c r="AW812" s="15" t="s">
        <v>32</v>
      </c>
      <c r="AX812" s="15" t="s">
        <v>77</v>
      </c>
      <c r="AY812" s="275" t="s">
        <v>235</v>
      </c>
    </row>
    <row r="813" s="13" customFormat="1">
      <c r="A813" s="13"/>
      <c r="B813" s="243"/>
      <c r="C813" s="244"/>
      <c r="D813" s="245" t="s">
        <v>243</v>
      </c>
      <c r="E813" s="246" t="s">
        <v>1</v>
      </c>
      <c r="F813" s="247" t="s">
        <v>1119</v>
      </c>
      <c r="G813" s="244"/>
      <c r="H813" s="248">
        <v>5.25</v>
      </c>
      <c r="I813" s="249"/>
      <c r="J813" s="244"/>
      <c r="K813" s="244"/>
      <c r="L813" s="250"/>
      <c r="M813" s="251"/>
      <c r="N813" s="252"/>
      <c r="O813" s="252"/>
      <c r="P813" s="252"/>
      <c r="Q813" s="252"/>
      <c r="R813" s="252"/>
      <c r="S813" s="252"/>
      <c r="T813" s="25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54" t="s">
        <v>243</v>
      </c>
      <c r="AU813" s="254" t="s">
        <v>86</v>
      </c>
      <c r="AV813" s="13" t="s">
        <v>86</v>
      </c>
      <c r="AW813" s="13" t="s">
        <v>32</v>
      </c>
      <c r="AX813" s="13" t="s">
        <v>77</v>
      </c>
      <c r="AY813" s="254" t="s">
        <v>235</v>
      </c>
    </row>
    <row r="814" s="15" customFormat="1">
      <c r="A814" s="15"/>
      <c r="B814" s="266"/>
      <c r="C814" s="267"/>
      <c r="D814" s="245" t="s">
        <v>243</v>
      </c>
      <c r="E814" s="268" t="s">
        <v>1</v>
      </c>
      <c r="F814" s="269" t="s">
        <v>1120</v>
      </c>
      <c r="G814" s="267"/>
      <c r="H814" s="268" t="s">
        <v>1</v>
      </c>
      <c r="I814" s="270"/>
      <c r="J814" s="267"/>
      <c r="K814" s="267"/>
      <c r="L814" s="271"/>
      <c r="M814" s="272"/>
      <c r="N814" s="273"/>
      <c r="O814" s="273"/>
      <c r="P814" s="273"/>
      <c r="Q814" s="273"/>
      <c r="R814" s="273"/>
      <c r="S814" s="273"/>
      <c r="T814" s="274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T814" s="275" t="s">
        <v>243</v>
      </c>
      <c r="AU814" s="275" t="s">
        <v>86</v>
      </c>
      <c r="AV814" s="15" t="s">
        <v>84</v>
      </c>
      <c r="AW814" s="15" t="s">
        <v>32</v>
      </c>
      <c r="AX814" s="15" t="s">
        <v>77</v>
      </c>
      <c r="AY814" s="275" t="s">
        <v>235</v>
      </c>
    </row>
    <row r="815" s="13" customFormat="1">
      <c r="A815" s="13"/>
      <c r="B815" s="243"/>
      <c r="C815" s="244"/>
      <c r="D815" s="245" t="s">
        <v>243</v>
      </c>
      <c r="E815" s="246" t="s">
        <v>1</v>
      </c>
      <c r="F815" s="247" t="s">
        <v>1121</v>
      </c>
      <c r="G815" s="244"/>
      <c r="H815" s="248">
        <v>3.5</v>
      </c>
      <c r="I815" s="249"/>
      <c r="J815" s="244"/>
      <c r="K815" s="244"/>
      <c r="L815" s="250"/>
      <c r="M815" s="251"/>
      <c r="N815" s="252"/>
      <c r="O815" s="252"/>
      <c r="P815" s="252"/>
      <c r="Q815" s="252"/>
      <c r="R815" s="252"/>
      <c r="S815" s="252"/>
      <c r="T815" s="25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4" t="s">
        <v>243</v>
      </c>
      <c r="AU815" s="254" t="s">
        <v>86</v>
      </c>
      <c r="AV815" s="13" t="s">
        <v>86</v>
      </c>
      <c r="AW815" s="13" t="s">
        <v>32</v>
      </c>
      <c r="AX815" s="13" t="s">
        <v>77</v>
      </c>
      <c r="AY815" s="254" t="s">
        <v>235</v>
      </c>
    </row>
    <row r="816" s="15" customFormat="1">
      <c r="A816" s="15"/>
      <c r="B816" s="266"/>
      <c r="C816" s="267"/>
      <c r="D816" s="245" t="s">
        <v>243</v>
      </c>
      <c r="E816" s="268" t="s">
        <v>1</v>
      </c>
      <c r="F816" s="269" t="s">
        <v>413</v>
      </c>
      <c r="G816" s="267"/>
      <c r="H816" s="268" t="s">
        <v>1</v>
      </c>
      <c r="I816" s="270"/>
      <c r="J816" s="267"/>
      <c r="K816" s="267"/>
      <c r="L816" s="271"/>
      <c r="M816" s="272"/>
      <c r="N816" s="273"/>
      <c r="O816" s="273"/>
      <c r="P816" s="273"/>
      <c r="Q816" s="273"/>
      <c r="R816" s="273"/>
      <c r="S816" s="273"/>
      <c r="T816" s="274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T816" s="275" t="s">
        <v>243</v>
      </c>
      <c r="AU816" s="275" t="s">
        <v>86</v>
      </c>
      <c r="AV816" s="15" t="s">
        <v>84</v>
      </c>
      <c r="AW816" s="15" t="s">
        <v>32</v>
      </c>
      <c r="AX816" s="15" t="s">
        <v>77</v>
      </c>
      <c r="AY816" s="275" t="s">
        <v>235</v>
      </c>
    </row>
    <row r="817" s="13" customFormat="1">
      <c r="A817" s="13"/>
      <c r="B817" s="243"/>
      <c r="C817" s="244"/>
      <c r="D817" s="245" t="s">
        <v>243</v>
      </c>
      <c r="E817" s="246" t="s">
        <v>1</v>
      </c>
      <c r="F817" s="247" t="s">
        <v>1122</v>
      </c>
      <c r="G817" s="244"/>
      <c r="H817" s="248">
        <v>2.5</v>
      </c>
      <c r="I817" s="249"/>
      <c r="J817" s="244"/>
      <c r="K817" s="244"/>
      <c r="L817" s="250"/>
      <c r="M817" s="251"/>
      <c r="N817" s="252"/>
      <c r="O817" s="252"/>
      <c r="P817" s="252"/>
      <c r="Q817" s="252"/>
      <c r="R817" s="252"/>
      <c r="S817" s="252"/>
      <c r="T817" s="25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54" t="s">
        <v>243</v>
      </c>
      <c r="AU817" s="254" t="s">
        <v>86</v>
      </c>
      <c r="AV817" s="13" t="s">
        <v>86</v>
      </c>
      <c r="AW817" s="13" t="s">
        <v>32</v>
      </c>
      <c r="AX817" s="13" t="s">
        <v>77</v>
      </c>
      <c r="AY817" s="254" t="s">
        <v>235</v>
      </c>
    </row>
    <row r="818" s="15" customFormat="1">
      <c r="A818" s="15"/>
      <c r="B818" s="266"/>
      <c r="C818" s="267"/>
      <c r="D818" s="245" t="s">
        <v>243</v>
      </c>
      <c r="E818" s="268" t="s">
        <v>1</v>
      </c>
      <c r="F818" s="269" t="s">
        <v>1118</v>
      </c>
      <c r="G818" s="267"/>
      <c r="H818" s="268" t="s">
        <v>1</v>
      </c>
      <c r="I818" s="270"/>
      <c r="J818" s="267"/>
      <c r="K818" s="267"/>
      <c r="L818" s="271"/>
      <c r="M818" s="272"/>
      <c r="N818" s="273"/>
      <c r="O818" s="273"/>
      <c r="P818" s="273"/>
      <c r="Q818" s="273"/>
      <c r="R818" s="273"/>
      <c r="S818" s="273"/>
      <c r="T818" s="274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75" t="s">
        <v>243</v>
      </c>
      <c r="AU818" s="275" t="s">
        <v>86</v>
      </c>
      <c r="AV818" s="15" t="s">
        <v>84</v>
      </c>
      <c r="AW818" s="15" t="s">
        <v>32</v>
      </c>
      <c r="AX818" s="15" t="s">
        <v>77</v>
      </c>
      <c r="AY818" s="275" t="s">
        <v>235</v>
      </c>
    </row>
    <row r="819" s="13" customFormat="1">
      <c r="A819" s="13"/>
      <c r="B819" s="243"/>
      <c r="C819" s="244"/>
      <c r="D819" s="245" t="s">
        <v>243</v>
      </c>
      <c r="E819" s="246" t="s">
        <v>1</v>
      </c>
      <c r="F819" s="247" t="s">
        <v>1119</v>
      </c>
      <c r="G819" s="244"/>
      <c r="H819" s="248">
        <v>5.25</v>
      </c>
      <c r="I819" s="249"/>
      <c r="J819" s="244"/>
      <c r="K819" s="244"/>
      <c r="L819" s="250"/>
      <c r="M819" s="251"/>
      <c r="N819" s="252"/>
      <c r="O819" s="252"/>
      <c r="P819" s="252"/>
      <c r="Q819" s="252"/>
      <c r="R819" s="252"/>
      <c r="S819" s="252"/>
      <c r="T819" s="25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54" t="s">
        <v>243</v>
      </c>
      <c r="AU819" s="254" t="s">
        <v>86</v>
      </c>
      <c r="AV819" s="13" t="s">
        <v>86</v>
      </c>
      <c r="AW819" s="13" t="s">
        <v>32</v>
      </c>
      <c r="AX819" s="13" t="s">
        <v>77</v>
      </c>
      <c r="AY819" s="254" t="s">
        <v>235</v>
      </c>
    </row>
    <row r="820" s="15" customFormat="1">
      <c r="A820" s="15"/>
      <c r="B820" s="266"/>
      <c r="C820" s="267"/>
      <c r="D820" s="245" t="s">
        <v>243</v>
      </c>
      <c r="E820" s="268" t="s">
        <v>1</v>
      </c>
      <c r="F820" s="269" t="s">
        <v>1120</v>
      </c>
      <c r="G820" s="267"/>
      <c r="H820" s="268" t="s">
        <v>1</v>
      </c>
      <c r="I820" s="270"/>
      <c r="J820" s="267"/>
      <c r="K820" s="267"/>
      <c r="L820" s="271"/>
      <c r="M820" s="272"/>
      <c r="N820" s="273"/>
      <c r="O820" s="273"/>
      <c r="P820" s="273"/>
      <c r="Q820" s="273"/>
      <c r="R820" s="273"/>
      <c r="S820" s="273"/>
      <c r="T820" s="274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T820" s="275" t="s">
        <v>243</v>
      </c>
      <c r="AU820" s="275" t="s">
        <v>86</v>
      </c>
      <c r="AV820" s="15" t="s">
        <v>84</v>
      </c>
      <c r="AW820" s="15" t="s">
        <v>32</v>
      </c>
      <c r="AX820" s="15" t="s">
        <v>77</v>
      </c>
      <c r="AY820" s="275" t="s">
        <v>235</v>
      </c>
    </row>
    <row r="821" s="13" customFormat="1">
      <c r="A821" s="13"/>
      <c r="B821" s="243"/>
      <c r="C821" s="244"/>
      <c r="D821" s="245" t="s">
        <v>243</v>
      </c>
      <c r="E821" s="246" t="s">
        <v>1</v>
      </c>
      <c r="F821" s="247" t="s">
        <v>1121</v>
      </c>
      <c r="G821" s="244"/>
      <c r="H821" s="248">
        <v>3.5</v>
      </c>
      <c r="I821" s="249"/>
      <c r="J821" s="244"/>
      <c r="K821" s="244"/>
      <c r="L821" s="250"/>
      <c r="M821" s="251"/>
      <c r="N821" s="252"/>
      <c r="O821" s="252"/>
      <c r="P821" s="252"/>
      <c r="Q821" s="252"/>
      <c r="R821" s="252"/>
      <c r="S821" s="252"/>
      <c r="T821" s="25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4" t="s">
        <v>243</v>
      </c>
      <c r="AU821" s="254" t="s">
        <v>86</v>
      </c>
      <c r="AV821" s="13" t="s">
        <v>86</v>
      </c>
      <c r="AW821" s="13" t="s">
        <v>32</v>
      </c>
      <c r="AX821" s="13" t="s">
        <v>77</v>
      </c>
      <c r="AY821" s="254" t="s">
        <v>235</v>
      </c>
    </row>
    <row r="822" s="15" customFormat="1">
      <c r="A822" s="15"/>
      <c r="B822" s="266"/>
      <c r="C822" s="267"/>
      <c r="D822" s="245" t="s">
        <v>243</v>
      </c>
      <c r="E822" s="268" t="s">
        <v>1</v>
      </c>
      <c r="F822" s="269" t="s">
        <v>420</v>
      </c>
      <c r="G822" s="267"/>
      <c r="H822" s="268" t="s">
        <v>1</v>
      </c>
      <c r="I822" s="270"/>
      <c r="J822" s="267"/>
      <c r="K822" s="267"/>
      <c r="L822" s="271"/>
      <c r="M822" s="272"/>
      <c r="N822" s="273"/>
      <c r="O822" s="273"/>
      <c r="P822" s="273"/>
      <c r="Q822" s="273"/>
      <c r="R822" s="273"/>
      <c r="S822" s="273"/>
      <c r="T822" s="274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75" t="s">
        <v>243</v>
      </c>
      <c r="AU822" s="275" t="s">
        <v>86</v>
      </c>
      <c r="AV822" s="15" t="s">
        <v>84</v>
      </c>
      <c r="AW822" s="15" t="s">
        <v>32</v>
      </c>
      <c r="AX822" s="15" t="s">
        <v>77</v>
      </c>
      <c r="AY822" s="275" t="s">
        <v>235</v>
      </c>
    </row>
    <row r="823" s="13" customFormat="1">
      <c r="A823" s="13"/>
      <c r="B823" s="243"/>
      <c r="C823" s="244"/>
      <c r="D823" s="245" t="s">
        <v>243</v>
      </c>
      <c r="E823" s="246" t="s">
        <v>1</v>
      </c>
      <c r="F823" s="247" t="s">
        <v>1123</v>
      </c>
      <c r="G823" s="244"/>
      <c r="H823" s="248">
        <v>7.5</v>
      </c>
      <c r="I823" s="249"/>
      <c r="J823" s="244"/>
      <c r="K823" s="244"/>
      <c r="L823" s="250"/>
      <c r="M823" s="251"/>
      <c r="N823" s="252"/>
      <c r="O823" s="252"/>
      <c r="P823" s="252"/>
      <c r="Q823" s="252"/>
      <c r="R823" s="252"/>
      <c r="S823" s="252"/>
      <c r="T823" s="25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54" t="s">
        <v>243</v>
      </c>
      <c r="AU823" s="254" t="s">
        <v>86</v>
      </c>
      <c r="AV823" s="13" t="s">
        <v>86</v>
      </c>
      <c r="AW823" s="13" t="s">
        <v>32</v>
      </c>
      <c r="AX823" s="13" t="s">
        <v>77</v>
      </c>
      <c r="AY823" s="254" t="s">
        <v>235</v>
      </c>
    </row>
    <row r="824" s="14" customFormat="1">
      <c r="A824" s="14"/>
      <c r="B824" s="255"/>
      <c r="C824" s="256"/>
      <c r="D824" s="245" t="s">
        <v>243</v>
      </c>
      <c r="E824" s="257" t="s">
        <v>1</v>
      </c>
      <c r="F824" s="258" t="s">
        <v>245</v>
      </c>
      <c r="G824" s="256"/>
      <c r="H824" s="259">
        <v>50</v>
      </c>
      <c r="I824" s="260"/>
      <c r="J824" s="256"/>
      <c r="K824" s="256"/>
      <c r="L824" s="261"/>
      <c r="M824" s="262"/>
      <c r="N824" s="263"/>
      <c r="O824" s="263"/>
      <c r="P824" s="263"/>
      <c r="Q824" s="263"/>
      <c r="R824" s="263"/>
      <c r="S824" s="263"/>
      <c r="T824" s="26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65" t="s">
        <v>243</v>
      </c>
      <c r="AU824" s="265" t="s">
        <v>86</v>
      </c>
      <c r="AV824" s="14" t="s">
        <v>241</v>
      </c>
      <c r="AW824" s="14" t="s">
        <v>32</v>
      </c>
      <c r="AX824" s="14" t="s">
        <v>84</v>
      </c>
      <c r="AY824" s="265" t="s">
        <v>235</v>
      </c>
    </row>
    <row r="825" s="2" customFormat="1" ht="24.15" customHeight="1">
      <c r="A825" s="39"/>
      <c r="B825" s="40"/>
      <c r="C825" s="229" t="s">
        <v>1124</v>
      </c>
      <c r="D825" s="229" t="s">
        <v>237</v>
      </c>
      <c r="E825" s="230" t="s">
        <v>1125</v>
      </c>
      <c r="F825" s="231" t="s">
        <v>1126</v>
      </c>
      <c r="G825" s="232" t="s">
        <v>174</v>
      </c>
      <c r="H825" s="233">
        <v>930</v>
      </c>
      <c r="I825" s="234"/>
      <c r="J825" s="235">
        <f>ROUND(I825*H825,2)</f>
        <v>0</v>
      </c>
      <c r="K825" s="236"/>
      <c r="L825" s="45"/>
      <c r="M825" s="237" t="s">
        <v>1</v>
      </c>
      <c r="N825" s="238" t="s">
        <v>42</v>
      </c>
      <c r="O825" s="92"/>
      <c r="P825" s="239">
        <f>O825*H825</f>
        <v>0</v>
      </c>
      <c r="Q825" s="239">
        <v>0.0016299999999999999</v>
      </c>
      <c r="R825" s="239">
        <f>Q825*H825</f>
        <v>1.5159</v>
      </c>
      <c r="S825" s="239">
        <v>0</v>
      </c>
      <c r="T825" s="240">
        <f>S825*H825</f>
        <v>0</v>
      </c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R825" s="241" t="s">
        <v>325</v>
      </c>
      <c r="AT825" s="241" t="s">
        <v>237</v>
      </c>
      <c r="AU825" s="241" t="s">
        <v>86</v>
      </c>
      <c r="AY825" s="18" t="s">
        <v>235</v>
      </c>
      <c r="BE825" s="242">
        <f>IF(N825="základní",J825,0)</f>
        <v>0</v>
      </c>
      <c r="BF825" s="242">
        <f>IF(N825="snížená",J825,0)</f>
        <v>0</v>
      </c>
      <c r="BG825" s="242">
        <f>IF(N825="zákl. přenesená",J825,0)</f>
        <v>0</v>
      </c>
      <c r="BH825" s="242">
        <f>IF(N825="sníž. přenesená",J825,0)</f>
        <v>0</v>
      </c>
      <c r="BI825" s="242">
        <f>IF(N825="nulová",J825,0)</f>
        <v>0</v>
      </c>
      <c r="BJ825" s="18" t="s">
        <v>84</v>
      </c>
      <c r="BK825" s="242">
        <f>ROUND(I825*H825,2)</f>
        <v>0</v>
      </c>
      <c r="BL825" s="18" t="s">
        <v>325</v>
      </c>
      <c r="BM825" s="241" t="s">
        <v>1127</v>
      </c>
    </row>
    <row r="826" s="13" customFormat="1">
      <c r="A826" s="13"/>
      <c r="B826" s="243"/>
      <c r="C826" s="244"/>
      <c r="D826" s="245" t="s">
        <v>243</v>
      </c>
      <c r="E826" s="246" t="s">
        <v>1</v>
      </c>
      <c r="F826" s="247" t="s">
        <v>1128</v>
      </c>
      <c r="G826" s="244"/>
      <c r="H826" s="248">
        <v>930</v>
      </c>
      <c r="I826" s="249"/>
      <c r="J826" s="244"/>
      <c r="K826" s="244"/>
      <c r="L826" s="250"/>
      <c r="M826" s="251"/>
      <c r="N826" s="252"/>
      <c r="O826" s="252"/>
      <c r="P826" s="252"/>
      <c r="Q826" s="252"/>
      <c r="R826" s="252"/>
      <c r="S826" s="252"/>
      <c r="T826" s="25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54" t="s">
        <v>243</v>
      </c>
      <c r="AU826" s="254" t="s">
        <v>86</v>
      </c>
      <c r="AV826" s="13" t="s">
        <v>86</v>
      </c>
      <c r="AW826" s="13" t="s">
        <v>32</v>
      </c>
      <c r="AX826" s="13" t="s">
        <v>77</v>
      </c>
      <c r="AY826" s="254" t="s">
        <v>235</v>
      </c>
    </row>
    <row r="827" s="14" customFormat="1">
      <c r="A827" s="14"/>
      <c r="B827" s="255"/>
      <c r="C827" s="256"/>
      <c r="D827" s="245" t="s">
        <v>243</v>
      </c>
      <c r="E827" s="257" t="s">
        <v>1</v>
      </c>
      <c r="F827" s="258" t="s">
        <v>245</v>
      </c>
      <c r="G827" s="256"/>
      <c r="H827" s="259">
        <v>930</v>
      </c>
      <c r="I827" s="260"/>
      <c r="J827" s="256"/>
      <c r="K827" s="256"/>
      <c r="L827" s="261"/>
      <c r="M827" s="262"/>
      <c r="N827" s="263"/>
      <c r="O827" s="263"/>
      <c r="P827" s="263"/>
      <c r="Q827" s="263"/>
      <c r="R827" s="263"/>
      <c r="S827" s="263"/>
      <c r="T827" s="26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65" t="s">
        <v>243</v>
      </c>
      <c r="AU827" s="265" t="s">
        <v>86</v>
      </c>
      <c r="AV827" s="14" t="s">
        <v>241</v>
      </c>
      <c r="AW827" s="14" t="s">
        <v>32</v>
      </c>
      <c r="AX827" s="14" t="s">
        <v>84</v>
      </c>
      <c r="AY827" s="265" t="s">
        <v>235</v>
      </c>
    </row>
    <row r="828" s="2" customFormat="1" ht="33" customHeight="1">
      <c r="A828" s="39"/>
      <c r="B828" s="40"/>
      <c r="C828" s="229" t="s">
        <v>1129</v>
      </c>
      <c r="D828" s="229" t="s">
        <v>237</v>
      </c>
      <c r="E828" s="230" t="s">
        <v>1130</v>
      </c>
      <c r="F828" s="231" t="s">
        <v>1131</v>
      </c>
      <c r="G828" s="232" t="s">
        <v>174</v>
      </c>
      <c r="H828" s="233">
        <v>327</v>
      </c>
      <c r="I828" s="234"/>
      <c r="J828" s="235">
        <f>ROUND(I828*H828,2)</f>
        <v>0</v>
      </c>
      <c r="K828" s="236"/>
      <c r="L828" s="45"/>
      <c r="M828" s="237" t="s">
        <v>1</v>
      </c>
      <c r="N828" s="238" t="s">
        <v>42</v>
      </c>
      <c r="O828" s="92"/>
      <c r="P828" s="239">
        <f>O828*H828</f>
        <v>0</v>
      </c>
      <c r="Q828" s="239">
        <v>0.0020600000000000002</v>
      </c>
      <c r="R828" s="239">
        <f>Q828*H828</f>
        <v>0.67362000000000011</v>
      </c>
      <c r="S828" s="239">
        <v>0</v>
      </c>
      <c r="T828" s="240">
        <f>S828*H828</f>
        <v>0</v>
      </c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R828" s="241" t="s">
        <v>325</v>
      </c>
      <c r="AT828" s="241" t="s">
        <v>237</v>
      </c>
      <c r="AU828" s="241" t="s">
        <v>86</v>
      </c>
      <c r="AY828" s="18" t="s">
        <v>235</v>
      </c>
      <c r="BE828" s="242">
        <f>IF(N828="základní",J828,0)</f>
        <v>0</v>
      </c>
      <c r="BF828" s="242">
        <f>IF(N828="snížená",J828,0)</f>
        <v>0</v>
      </c>
      <c r="BG828" s="242">
        <f>IF(N828="zákl. přenesená",J828,0)</f>
        <v>0</v>
      </c>
      <c r="BH828" s="242">
        <f>IF(N828="sníž. přenesená",J828,0)</f>
        <v>0</v>
      </c>
      <c r="BI828" s="242">
        <f>IF(N828="nulová",J828,0)</f>
        <v>0</v>
      </c>
      <c r="BJ828" s="18" t="s">
        <v>84</v>
      </c>
      <c r="BK828" s="242">
        <f>ROUND(I828*H828,2)</f>
        <v>0</v>
      </c>
      <c r="BL828" s="18" t="s">
        <v>325</v>
      </c>
      <c r="BM828" s="241" t="s">
        <v>1132</v>
      </c>
    </row>
    <row r="829" s="13" customFormat="1">
      <c r="A829" s="13"/>
      <c r="B829" s="243"/>
      <c r="C829" s="244"/>
      <c r="D829" s="245" t="s">
        <v>243</v>
      </c>
      <c r="E829" s="246" t="s">
        <v>1</v>
      </c>
      <c r="F829" s="247" t="s">
        <v>1133</v>
      </c>
      <c r="G829" s="244"/>
      <c r="H829" s="248">
        <v>327</v>
      </c>
      <c r="I829" s="249"/>
      <c r="J829" s="244"/>
      <c r="K829" s="244"/>
      <c r="L829" s="250"/>
      <c r="M829" s="251"/>
      <c r="N829" s="252"/>
      <c r="O829" s="252"/>
      <c r="P829" s="252"/>
      <c r="Q829" s="252"/>
      <c r="R829" s="252"/>
      <c r="S829" s="252"/>
      <c r="T829" s="25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4" t="s">
        <v>243</v>
      </c>
      <c r="AU829" s="254" t="s">
        <v>86</v>
      </c>
      <c r="AV829" s="13" t="s">
        <v>86</v>
      </c>
      <c r="AW829" s="13" t="s">
        <v>32</v>
      </c>
      <c r="AX829" s="13" t="s">
        <v>77</v>
      </c>
      <c r="AY829" s="254" t="s">
        <v>235</v>
      </c>
    </row>
    <row r="830" s="14" customFormat="1">
      <c r="A830" s="14"/>
      <c r="B830" s="255"/>
      <c r="C830" s="256"/>
      <c r="D830" s="245" t="s">
        <v>243</v>
      </c>
      <c r="E830" s="257" t="s">
        <v>1</v>
      </c>
      <c r="F830" s="258" t="s">
        <v>245</v>
      </c>
      <c r="G830" s="256"/>
      <c r="H830" s="259">
        <v>327</v>
      </c>
      <c r="I830" s="260"/>
      <c r="J830" s="256"/>
      <c r="K830" s="256"/>
      <c r="L830" s="261"/>
      <c r="M830" s="262"/>
      <c r="N830" s="263"/>
      <c r="O830" s="263"/>
      <c r="P830" s="263"/>
      <c r="Q830" s="263"/>
      <c r="R830" s="263"/>
      <c r="S830" s="263"/>
      <c r="T830" s="26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65" t="s">
        <v>243</v>
      </c>
      <c r="AU830" s="265" t="s">
        <v>86</v>
      </c>
      <c r="AV830" s="14" t="s">
        <v>241</v>
      </c>
      <c r="AW830" s="14" t="s">
        <v>32</v>
      </c>
      <c r="AX830" s="14" t="s">
        <v>84</v>
      </c>
      <c r="AY830" s="265" t="s">
        <v>235</v>
      </c>
    </row>
    <row r="831" s="2" customFormat="1" ht="24.15" customHeight="1">
      <c r="A831" s="39"/>
      <c r="B831" s="40"/>
      <c r="C831" s="229" t="s">
        <v>1134</v>
      </c>
      <c r="D831" s="229" t="s">
        <v>237</v>
      </c>
      <c r="E831" s="230" t="s">
        <v>1135</v>
      </c>
      <c r="F831" s="231" t="s">
        <v>1136</v>
      </c>
      <c r="G831" s="232" t="s">
        <v>174</v>
      </c>
      <c r="H831" s="233">
        <v>49.799999999999997</v>
      </c>
      <c r="I831" s="234"/>
      <c r="J831" s="235">
        <f>ROUND(I831*H831,2)</f>
        <v>0</v>
      </c>
      <c r="K831" s="236"/>
      <c r="L831" s="45"/>
      <c r="M831" s="237" t="s">
        <v>1</v>
      </c>
      <c r="N831" s="238" t="s">
        <v>42</v>
      </c>
      <c r="O831" s="92"/>
      <c r="P831" s="239">
        <f>O831*H831</f>
        <v>0</v>
      </c>
      <c r="Q831" s="239">
        <v>0.0019300000000000001</v>
      </c>
      <c r="R831" s="239">
        <f>Q831*H831</f>
        <v>0.096114000000000005</v>
      </c>
      <c r="S831" s="239">
        <v>0</v>
      </c>
      <c r="T831" s="240">
        <f>S831*H831</f>
        <v>0</v>
      </c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R831" s="241" t="s">
        <v>325</v>
      </c>
      <c r="AT831" s="241" t="s">
        <v>237</v>
      </c>
      <c r="AU831" s="241" t="s">
        <v>86</v>
      </c>
      <c r="AY831" s="18" t="s">
        <v>235</v>
      </c>
      <c r="BE831" s="242">
        <f>IF(N831="základní",J831,0)</f>
        <v>0</v>
      </c>
      <c r="BF831" s="242">
        <f>IF(N831="snížená",J831,0)</f>
        <v>0</v>
      </c>
      <c r="BG831" s="242">
        <f>IF(N831="zákl. přenesená",J831,0)</f>
        <v>0</v>
      </c>
      <c r="BH831" s="242">
        <f>IF(N831="sníž. přenesená",J831,0)</f>
        <v>0</v>
      </c>
      <c r="BI831" s="242">
        <f>IF(N831="nulová",J831,0)</f>
        <v>0</v>
      </c>
      <c r="BJ831" s="18" t="s">
        <v>84</v>
      </c>
      <c r="BK831" s="242">
        <f>ROUND(I831*H831,2)</f>
        <v>0</v>
      </c>
      <c r="BL831" s="18" t="s">
        <v>325</v>
      </c>
      <c r="BM831" s="241" t="s">
        <v>1137</v>
      </c>
    </row>
    <row r="832" s="13" customFormat="1">
      <c r="A832" s="13"/>
      <c r="B832" s="243"/>
      <c r="C832" s="244"/>
      <c r="D832" s="245" t="s">
        <v>243</v>
      </c>
      <c r="E832" s="246" t="s">
        <v>1</v>
      </c>
      <c r="F832" s="247" t="s">
        <v>1138</v>
      </c>
      <c r="G832" s="244"/>
      <c r="H832" s="248">
        <v>49.799999999999997</v>
      </c>
      <c r="I832" s="249"/>
      <c r="J832" s="244"/>
      <c r="K832" s="244"/>
      <c r="L832" s="250"/>
      <c r="M832" s="251"/>
      <c r="N832" s="252"/>
      <c r="O832" s="252"/>
      <c r="P832" s="252"/>
      <c r="Q832" s="252"/>
      <c r="R832" s="252"/>
      <c r="S832" s="252"/>
      <c r="T832" s="25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4" t="s">
        <v>243</v>
      </c>
      <c r="AU832" s="254" t="s">
        <v>86</v>
      </c>
      <c r="AV832" s="13" t="s">
        <v>86</v>
      </c>
      <c r="AW832" s="13" t="s">
        <v>32</v>
      </c>
      <c r="AX832" s="13" t="s">
        <v>77</v>
      </c>
      <c r="AY832" s="254" t="s">
        <v>235</v>
      </c>
    </row>
    <row r="833" s="14" customFormat="1">
      <c r="A833" s="14"/>
      <c r="B833" s="255"/>
      <c r="C833" s="256"/>
      <c r="D833" s="245" t="s">
        <v>243</v>
      </c>
      <c r="E833" s="257" t="s">
        <v>1</v>
      </c>
      <c r="F833" s="258" t="s">
        <v>245</v>
      </c>
      <c r="G833" s="256"/>
      <c r="H833" s="259">
        <v>49.799999999999997</v>
      </c>
      <c r="I833" s="260"/>
      <c r="J833" s="256"/>
      <c r="K833" s="256"/>
      <c r="L833" s="261"/>
      <c r="M833" s="262"/>
      <c r="N833" s="263"/>
      <c r="O833" s="263"/>
      <c r="P833" s="263"/>
      <c r="Q833" s="263"/>
      <c r="R833" s="263"/>
      <c r="S833" s="263"/>
      <c r="T833" s="26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65" t="s">
        <v>243</v>
      </c>
      <c r="AU833" s="265" t="s">
        <v>86</v>
      </c>
      <c r="AV833" s="14" t="s">
        <v>241</v>
      </c>
      <c r="AW833" s="14" t="s">
        <v>32</v>
      </c>
      <c r="AX833" s="14" t="s">
        <v>84</v>
      </c>
      <c r="AY833" s="265" t="s">
        <v>235</v>
      </c>
    </row>
    <row r="834" s="2" customFormat="1" ht="24.15" customHeight="1">
      <c r="A834" s="39"/>
      <c r="B834" s="40"/>
      <c r="C834" s="229" t="s">
        <v>1139</v>
      </c>
      <c r="D834" s="229" t="s">
        <v>237</v>
      </c>
      <c r="E834" s="230" t="s">
        <v>1140</v>
      </c>
      <c r="F834" s="231" t="s">
        <v>1141</v>
      </c>
      <c r="G834" s="232" t="s">
        <v>328</v>
      </c>
      <c r="H834" s="233">
        <v>2.399</v>
      </c>
      <c r="I834" s="234"/>
      <c r="J834" s="235">
        <f>ROUND(I834*H834,2)</f>
        <v>0</v>
      </c>
      <c r="K834" s="236"/>
      <c r="L834" s="45"/>
      <c r="M834" s="237" t="s">
        <v>1</v>
      </c>
      <c r="N834" s="238" t="s">
        <v>42</v>
      </c>
      <c r="O834" s="92"/>
      <c r="P834" s="239">
        <f>O834*H834</f>
        <v>0</v>
      </c>
      <c r="Q834" s="239">
        <v>0</v>
      </c>
      <c r="R834" s="239">
        <f>Q834*H834</f>
        <v>0</v>
      </c>
      <c r="S834" s="239">
        <v>0</v>
      </c>
      <c r="T834" s="240">
        <f>S834*H834</f>
        <v>0</v>
      </c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R834" s="241" t="s">
        <v>325</v>
      </c>
      <c r="AT834" s="241" t="s">
        <v>237</v>
      </c>
      <c r="AU834" s="241" t="s">
        <v>86</v>
      </c>
      <c r="AY834" s="18" t="s">
        <v>235</v>
      </c>
      <c r="BE834" s="242">
        <f>IF(N834="základní",J834,0)</f>
        <v>0</v>
      </c>
      <c r="BF834" s="242">
        <f>IF(N834="snížená",J834,0)</f>
        <v>0</v>
      </c>
      <c r="BG834" s="242">
        <f>IF(N834="zákl. přenesená",J834,0)</f>
        <v>0</v>
      </c>
      <c r="BH834" s="242">
        <f>IF(N834="sníž. přenesená",J834,0)</f>
        <v>0</v>
      </c>
      <c r="BI834" s="242">
        <f>IF(N834="nulová",J834,0)</f>
        <v>0</v>
      </c>
      <c r="BJ834" s="18" t="s">
        <v>84</v>
      </c>
      <c r="BK834" s="242">
        <f>ROUND(I834*H834,2)</f>
        <v>0</v>
      </c>
      <c r="BL834" s="18" t="s">
        <v>325</v>
      </c>
      <c r="BM834" s="241" t="s">
        <v>1142</v>
      </c>
    </row>
    <row r="835" s="2" customFormat="1" ht="24.15" customHeight="1">
      <c r="A835" s="39"/>
      <c r="B835" s="40"/>
      <c r="C835" s="229" t="s">
        <v>1143</v>
      </c>
      <c r="D835" s="229" t="s">
        <v>237</v>
      </c>
      <c r="E835" s="230" t="s">
        <v>1144</v>
      </c>
      <c r="F835" s="231" t="s">
        <v>1145</v>
      </c>
      <c r="G835" s="232" t="s">
        <v>174</v>
      </c>
      <c r="H835" s="233">
        <v>7.6200000000000001</v>
      </c>
      <c r="I835" s="234"/>
      <c r="J835" s="235">
        <f>ROUND(I835*H835,2)</f>
        <v>0</v>
      </c>
      <c r="K835" s="236"/>
      <c r="L835" s="45"/>
      <c r="M835" s="237" t="s">
        <v>1</v>
      </c>
      <c r="N835" s="238" t="s">
        <v>42</v>
      </c>
      <c r="O835" s="92"/>
      <c r="P835" s="239">
        <f>O835*H835</f>
        <v>0</v>
      </c>
      <c r="Q835" s="239">
        <v>0.0064099999999999999</v>
      </c>
      <c r="R835" s="239">
        <f>Q835*H835</f>
        <v>0.048844199999999997</v>
      </c>
      <c r="S835" s="239">
        <v>0</v>
      </c>
      <c r="T835" s="240">
        <f>S835*H835</f>
        <v>0</v>
      </c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R835" s="241" t="s">
        <v>241</v>
      </c>
      <c r="AT835" s="241" t="s">
        <v>237</v>
      </c>
      <c r="AU835" s="241" t="s">
        <v>86</v>
      </c>
      <c r="AY835" s="18" t="s">
        <v>235</v>
      </c>
      <c r="BE835" s="242">
        <f>IF(N835="základní",J835,0)</f>
        <v>0</v>
      </c>
      <c r="BF835" s="242">
        <f>IF(N835="snížená",J835,0)</f>
        <v>0</v>
      </c>
      <c r="BG835" s="242">
        <f>IF(N835="zákl. přenesená",J835,0)</f>
        <v>0</v>
      </c>
      <c r="BH835" s="242">
        <f>IF(N835="sníž. přenesená",J835,0)</f>
        <v>0</v>
      </c>
      <c r="BI835" s="242">
        <f>IF(N835="nulová",J835,0)</f>
        <v>0</v>
      </c>
      <c r="BJ835" s="18" t="s">
        <v>84</v>
      </c>
      <c r="BK835" s="242">
        <f>ROUND(I835*H835,2)</f>
        <v>0</v>
      </c>
      <c r="BL835" s="18" t="s">
        <v>241</v>
      </c>
      <c r="BM835" s="241" t="s">
        <v>1146</v>
      </c>
    </row>
    <row r="836" s="2" customFormat="1">
      <c r="A836" s="39"/>
      <c r="B836" s="40"/>
      <c r="C836" s="41"/>
      <c r="D836" s="245" t="s">
        <v>621</v>
      </c>
      <c r="E836" s="41"/>
      <c r="F836" s="298" t="s">
        <v>1147</v>
      </c>
      <c r="G836" s="41"/>
      <c r="H836" s="41"/>
      <c r="I836" s="299"/>
      <c r="J836" s="41"/>
      <c r="K836" s="41"/>
      <c r="L836" s="45"/>
      <c r="M836" s="300"/>
      <c r="N836" s="301"/>
      <c r="O836" s="92"/>
      <c r="P836" s="92"/>
      <c r="Q836" s="92"/>
      <c r="R836" s="92"/>
      <c r="S836" s="92"/>
      <c r="T836" s="93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T836" s="18" t="s">
        <v>621</v>
      </c>
      <c r="AU836" s="18" t="s">
        <v>86</v>
      </c>
    </row>
    <row r="837" s="2" customFormat="1" ht="24.15" customHeight="1">
      <c r="A837" s="39"/>
      <c r="B837" s="40"/>
      <c r="C837" s="229" t="s">
        <v>1148</v>
      </c>
      <c r="D837" s="229" t="s">
        <v>237</v>
      </c>
      <c r="E837" s="230" t="s">
        <v>1149</v>
      </c>
      <c r="F837" s="231" t="s">
        <v>1150</v>
      </c>
      <c r="G837" s="232" t="s">
        <v>174</v>
      </c>
      <c r="H837" s="233">
        <v>4.7999999999999998</v>
      </c>
      <c r="I837" s="234"/>
      <c r="J837" s="235">
        <f>ROUND(I837*H837,2)</f>
        <v>0</v>
      </c>
      <c r="K837" s="236"/>
      <c r="L837" s="45"/>
      <c r="M837" s="237" t="s">
        <v>1</v>
      </c>
      <c r="N837" s="238" t="s">
        <v>42</v>
      </c>
      <c r="O837" s="92"/>
      <c r="P837" s="239">
        <f>O837*H837</f>
        <v>0</v>
      </c>
      <c r="Q837" s="239">
        <v>0.0064099999999999999</v>
      </c>
      <c r="R837" s="239">
        <f>Q837*H837</f>
        <v>0.030767999999999997</v>
      </c>
      <c r="S837" s="239">
        <v>0</v>
      </c>
      <c r="T837" s="240">
        <f>S837*H837</f>
        <v>0</v>
      </c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R837" s="241" t="s">
        <v>241</v>
      </c>
      <c r="AT837" s="241" t="s">
        <v>237</v>
      </c>
      <c r="AU837" s="241" t="s">
        <v>86</v>
      </c>
      <c r="AY837" s="18" t="s">
        <v>235</v>
      </c>
      <c r="BE837" s="242">
        <f>IF(N837="základní",J837,0)</f>
        <v>0</v>
      </c>
      <c r="BF837" s="242">
        <f>IF(N837="snížená",J837,0)</f>
        <v>0</v>
      </c>
      <c r="BG837" s="242">
        <f>IF(N837="zákl. přenesená",J837,0)</f>
        <v>0</v>
      </c>
      <c r="BH837" s="242">
        <f>IF(N837="sníž. přenesená",J837,0)</f>
        <v>0</v>
      </c>
      <c r="BI837" s="242">
        <f>IF(N837="nulová",J837,0)</f>
        <v>0</v>
      </c>
      <c r="BJ837" s="18" t="s">
        <v>84</v>
      </c>
      <c r="BK837" s="242">
        <f>ROUND(I837*H837,2)</f>
        <v>0</v>
      </c>
      <c r="BL837" s="18" t="s">
        <v>241</v>
      </c>
      <c r="BM837" s="241" t="s">
        <v>1151</v>
      </c>
    </row>
    <row r="838" s="2" customFormat="1">
      <c r="A838" s="39"/>
      <c r="B838" s="40"/>
      <c r="C838" s="41"/>
      <c r="D838" s="245" t="s">
        <v>621</v>
      </c>
      <c r="E838" s="41"/>
      <c r="F838" s="298" t="s">
        <v>1147</v>
      </c>
      <c r="G838" s="41"/>
      <c r="H838" s="41"/>
      <c r="I838" s="299"/>
      <c r="J838" s="41"/>
      <c r="K838" s="41"/>
      <c r="L838" s="45"/>
      <c r="M838" s="300"/>
      <c r="N838" s="301"/>
      <c r="O838" s="92"/>
      <c r="P838" s="92"/>
      <c r="Q838" s="92"/>
      <c r="R838" s="92"/>
      <c r="S838" s="92"/>
      <c r="T838" s="93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T838" s="18" t="s">
        <v>621</v>
      </c>
      <c r="AU838" s="18" t="s">
        <v>86</v>
      </c>
    </row>
    <row r="839" s="2" customFormat="1" ht="24.15" customHeight="1">
      <c r="A839" s="39"/>
      <c r="B839" s="40"/>
      <c r="C839" s="229" t="s">
        <v>1152</v>
      </c>
      <c r="D839" s="229" t="s">
        <v>237</v>
      </c>
      <c r="E839" s="230" t="s">
        <v>1153</v>
      </c>
      <c r="F839" s="231" t="s">
        <v>1154</v>
      </c>
      <c r="G839" s="232" t="s">
        <v>174</v>
      </c>
      <c r="H839" s="233">
        <v>4.5</v>
      </c>
      <c r="I839" s="234"/>
      <c r="J839" s="235">
        <f>ROUND(I839*H839,2)</f>
        <v>0</v>
      </c>
      <c r="K839" s="236"/>
      <c r="L839" s="45"/>
      <c r="M839" s="237" t="s">
        <v>1</v>
      </c>
      <c r="N839" s="238" t="s">
        <v>42</v>
      </c>
      <c r="O839" s="92"/>
      <c r="P839" s="239">
        <f>O839*H839</f>
        <v>0</v>
      </c>
      <c r="Q839" s="239">
        <v>0.0064099999999999999</v>
      </c>
      <c r="R839" s="239">
        <f>Q839*H839</f>
        <v>0.028844999999999999</v>
      </c>
      <c r="S839" s="239">
        <v>0</v>
      </c>
      <c r="T839" s="240">
        <f>S839*H839</f>
        <v>0</v>
      </c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R839" s="241" t="s">
        <v>241</v>
      </c>
      <c r="AT839" s="241" t="s">
        <v>237</v>
      </c>
      <c r="AU839" s="241" t="s">
        <v>86</v>
      </c>
      <c r="AY839" s="18" t="s">
        <v>235</v>
      </c>
      <c r="BE839" s="242">
        <f>IF(N839="základní",J839,0)</f>
        <v>0</v>
      </c>
      <c r="BF839" s="242">
        <f>IF(N839="snížená",J839,0)</f>
        <v>0</v>
      </c>
      <c r="BG839" s="242">
        <f>IF(N839="zákl. přenesená",J839,0)</f>
        <v>0</v>
      </c>
      <c r="BH839" s="242">
        <f>IF(N839="sníž. přenesená",J839,0)</f>
        <v>0</v>
      </c>
      <c r="BI839" s="242">
        <f>IF(N839="nulová",J839,0)</f>
        <v>0</v>
      </c>
      <c r="BJ839" s="18" t="s">
        <v>84</v>
      </c>
      <c r="BK839" s="242">
        <f>ROUND(I839*H839,2)</f>
        <v>0</v>
      </c>
      <c r="BL839" s="18" t="s">
        <v>241</v>
      </c>
      <c r="BM839" s="241" t="s">
        <v>1155</v>
      </c>
    </row>
    <row r="840" s="2" customFormat="1">
      <c r="A840" s="39"/>
      <c r="B840" s="40"/>
      <c r="C840" s="41"/>
      <c r="D840" s="245" t="s">
        <v>621</v>
      </c>
      <c r="E840" s="41"/>
      <c r="F840" s="298" t="s">
        <v>1147</v>
      </c>
      <c r="G840" s="41"/>
      <c r="H840" s="41"/>
      <c r="I840" s="299"/>
      <c r="J840" s="41"/>
      <c r="K840" s="41"/>
      <c r="L840" s="45"/>
      <c r="M840" s="300"/>
      <c r="N840" s="301"/>
      <c r="O840" s="92"/>
      <c r="P840" s="92"/>
      <c r="Q840" s="92"/>
      <c r="R840" s="92"/>
      <c r="S840" s="92"/>
      <c r="T840" s="93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T840" s="18" t="s">
        <v>621</v>
      </c>
      <c r="AU840" s="18" t="s">
        <v>86</v>
      </c>
    </row>
    <row r="841" s="2" customFormat="1" ht="24.15" customHeight="1">
      <c r="A841" s="39"/>
      <c r="B841" s="40"/>
      <c r="C841" s="229" t="s">
        <v>1156</v>
      </c>
      <c r="D841" s="229" t="s">
        <v>237</v>
      </c>
      <c r="E841" s="230" t="s">
        <v>1157</v>
      </c>
      <c r="F841" s="231" t="s">
        <v>1158</v>
      </c>
      <c r="G841" s="232" t="s">
        <v>174</v>
      </c>
      <c r="H841" s="233">
        <v>135</v>
      </c>
      <c r="I841" s="234"/>
      <c r="J841" s="235">
        <f>ROUND(I841*H841,2)</f>
        <v>0</v>
      </c>
      <c r="K841" s="236"/>
      <c r="L841" s="45"/>
      <c r="M841" s="237" t="s">
        <v>1</v>
      </c>
      <c r="N841" s="238" t="s">
        <v>42</v>
      </c>
      <c r="O841" s="92"/>
      <c r="P841" s="239">
        <f>O841*H841</f>
        <v>0</v>
      </c>
      <c r="Q841" s="239">
        <v>0.0064099999999999999</v>
      </c>
      <c r="R841" s="239">
        <f>Q841*H841</f>
        <v>0.86534999999999995</v>
      </c>
      <c r="S841" s="239">
        <v>0</v>
      </c>
      <c r="T841" s="240">
        <f>S841*H841</f>
        <v>0</v>
      </c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R841" s="241" t="s">
        <v>241</v>
      </c>
      <c r="AT841" s="241" t="s">
        <v>237</v>
      </c>
      <c r="AU841" s="241" t="s">
        <v>86</v>
      </c>
      <c r="AY841" s="18" t="s">
        <v>235</v>
      </c>
      <c r="BE841" s="242">
        <f>IF(N841="základní",J841,0)</f>
        <v>0</v>
      </c>
      <c r="BF841" s="242">
        <f>IF(N841="snížená",J841,0)</f>
        <v>0</v>
      </c>
      <c r="BG841" s="242">
        <f>IF(N841="zákl. přenesená",J841,0)</f>
        <v>0</v>
      </c>
      <c r="BH841" s="242">
        <f>IF(N841="sníž. přenesená",J841,0)</f>
        <v>0</v>
      </c>
      <c r="BI841" s="242">
        <f>IF(N841="nulová",J841,0)</f>
        <v>0</v>
      </c>
      <c r="BJ841" s="18" t="s">
        <v>84</v>
      </c>
      <c r="BK841" s="242">
        <f>ROUND(I841*H841,2)</f>
        <v>0</v>
      </c>
      <c r="BL841" s="18" t="s">
        <v>241</v>
      </c>
      <c r="BM841" s="241" t="s">
        <v>1159</v>
      </c>
    </row>
    <row r="842" s="2" customFormat="1">
      <c r="A842" s="39"/>
      <c r="B842" s="40"/>
      <c r="C842" s="41"/>
      <c r="D842" s="245" t="s">
        <v>621</v>
      </c>
      <c r="E842" s="41"/>
      <c r="F842" s="298" t="s">
        <v>1160</v>
      </c>
      <c r="G842" s="41"/>
      <c r="H842" s="41"/>
      <c r="I842" s="299"/>
      <c r="J842" s="41"/>
      <c r="K842" s="41"/>
      <c r="L842" s="45"/>
      <c r="M842" s="300"/>
      <c r="N842" s="301"/>
      <c r="O842" s="92"/>
      <c r="P842" s="92"/>
      <c r="Q842" s="92"/>
      <c r="R842" s="92"/>
      <c r="S842" s="92"/>
      <c r="T842" s="93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T842" s="18" t="s">
        <v>621</v>
      </c>
      <c r="AU842" s="18" t="s">
        <v>86</v>
      </c>
    </row>
    <row r="843" s="13" customFormat="1">
      <c r="A843" s="13"/>
      <c r="B843" s="243"/>
      <c r="C843" s="244"/>
      <c r="D843" s="245" t="s">
        <v>243</v>
      </c>
      <c r="E843" s="246" t="s">
        <v>1</v>
      </c>
      <c r="F843" s="247" t="s">
        <v>1161</v>
      </c>
      <c r="G843" s="244"/>
      <c r="H843" s="248">
        <v>135</v>
      </c>
      <c r="I843" s="249"/>
      <c r="J843" s="244"/>
      <c r="K843" s="244"/>
      <c r="L843" s="250"/>
      <c r="M843" s="251"/>
      <c r="N843" s="252"/>
      <c r="O843" s="252"/>
      <c r="P843" s="252"/>
      <c r="Q843" s="252"/>
      <c r="R843" s="252"/>
      <c r="S843" s="252"/>
      <c r="T843" s="25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4" t="s">
        <v>243</v>
      </c>
      <c r="AU843" s="254" t="s">
        <v>86</v>
      </c>
      <c r="AV843" s="13" t="s">
        <v>86</v>
      </c>
      <c r="AW843" s="13" t="s">
        <v>32</v>
      </c>
      <c r="AX843" s="13" t="s">
        <v>77</v>
      </c>
      <c r="AY843" s="254" t="s">
        <v>235</v>
      </c>
    </row>
    <row r="844" s="14" customFormat="1">
      <c r="A844" s="14"/>
      <c r="B844" s="255"/>
      <c r="C844" s="256"/>
      <c r="D844" s="245" t="s">
        <v>243</v>
      </c>
      <c r="E844" s="257" t="s">
        <v>1</v>
      </c>
      <c r="F844" s="258" t="s">
        <v>245</v>
      </c>
      <c r="G844" s="256"/>
      <c r="H844" s="259">
        <v>135</v>
      </c>
      <c r="I844" s="260"/>
      <c r="J844" s="256"/>
      <c r="K844" s="256"/>
      <c r="L844" s="261"/>
      <c r="M844" s="262"/>
      <c r="N844" s="263"/>
      <c r="O844" s="263"/>
      <c r="P844" s="263"/>
      <c r="Q844" s="263"/>
      <c r="R844" s="263"/>
      <c r="S844" s="263"/>
      <c r="T844" s="26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65" t="s">
        <v>243</v>
      </c>
      <c r="AU844" s="265" t="s">
        <v>86</v>
      </c>
      <c r="AV844" s="14" t="s">
        <v>241</v>
      </c>
      <c r="AW844" s="14" t="s">
        <v>32</v>
      </c>
      <c r="AX844" s="14" t="s">
        <v>84</v>
      </c>
      <c r="AY844" s="265" t="s">
        <v>235</v>
      </c>
    </row>
    <row r="845" s="2" customFormat="1" ht="24.15" customHeight="1">
      <c r="A845" s="39"/>
      <c r="B845" s="40"/>
      <c r="C845" s="229" t="s">
        <v>1162</v>
      </c>
      <c r="D845" s="229" t="s">
        <v>237</v>
      </c>
      <c r="E845" s="230" t="s">
        <v>1163</v>
      </c>
      <c r="F845" s="231" t="s">
        <v>1164</v>
      </c>
      <c r="G845" s="232" t="s">
        <v>174</v>
      </c>
      <c r="H845" s="233">
        <v>84.400000000000006</v>
      </c>
      <c r="I845" s="234"/>
      <c r="J845" s="235">
        <f>ROUND(I845*H845,2)</f>
        <v>0</v>
      </c>
      <c r="K845" s="236"/>
      <c r="L845" s="45"/>
      <c r="M845" s="237" t="s">
        <v>1</v>
      </c>
      <c r="N845" s="238" t="s">
        <v>42</v>
      </c>
      <c r="O845" s="92"/>
      <c r="P845" s="239">
        <f>O845*H845</f>
        <v>0</v>
      </c>
      <c r="Q845" s="239">
        <v>0.0064099999999999999</v>
      </c>
      <c r="R845" s="239">
        <f>Q845*H845</f>
        <v>0.54100400000000004</v>
      </c>
      <c r="S845" s="239">
        <v>0</v>
      </c>
      <c r="T845" s="240">
        <f>S845*H845</f>
        <v>0</v>
      </c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R845" s="241" t="s">
        <v>241</v>
      </c>
      <c r="AT845" s="241" t="s">
        <v>237</v>
      </c>
      <c r="AU845" s="241" t="s">
        <v>86</v>
      </c>
      <c r="AY845" s="18" t="s">
        <v>235</v>
      </c>
      <c r="BE845" s="242">
        <f>IF(N845="základní",J845,0)</f>
        <v>0</v>
      </c>
      <c r="BF845" s="242">
        <f>IF(N845="snížená",J845,0)</f>
        <v>0</v>
      </c>
      <c r="BG845" s="242">
        <f>IF(N845="zákl. přenesená",J845,0)</f>
        <v>0</v>
      </c>
      <c r="BH845" s="242">
        <f>IF(N845="sníž. přenesená",J845,0)</f>
        <v>0</v>
      </c>
      <c r="BI845" s="242">
        <f>IF(N845="nulová",J845,0)</f>
        <v>0</v>
      </c>
      <c r="BJ845" s="18" t="s">
        <v>84</v>
      </c>
      <c r="BK845" s="242">
        <f>ROUND(I845*H845,2)</f>
        <v>0</v>
      </c>
      <c r="BL845" s="18" t="s">
        <v>241</v>
      </c>
      <c r="BM845" s="241" t="s">
        <v>1165</v>
      </c>
    </row>
    <row r="846" s="2" customFormat="1">
      <c r="A846" s="39"/>
      <c r="B846" s="40"/>
      <c r="C846" s="41"/>
      <c r="D846" s="245" t="s">
        <v>621</v>
      </c>
      <c r="E846" s="41"/>
      <c r="F846" s="298" t="s">
        <v>1160</v>
      </c>
      <c r="G846" s="41"/>
      <c r="H846" s="41"/>
      <c r="I846" s="299"/>
      <c r="J846" s="41"/>
      <c r="K846" s="41"/>
      <c r="L846" s="45"/>
      <c r="M846" s="300"/>
      <c r="N846" s="301"/>
      <c r="O846" s="92"/>
      <c r="P846" s="92"/>
      <c r="Q846" s="92"/>
      <c r="R846" s="92"/>
      <c r="S846" s="92"/>
      <c r="T846" s="93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T846" s="18" t="s">
        <v>621</v>
      </c>
      <c r="AU846" s="18" t="s">
        <v>86</v>
      </c>
    </row>
    <row r="847" s="13" customFormat="1">
      <c r="A847" s="13"/>
      <c r="B847" s="243"/>
      <c r="C847" s="244"/>
      <c r="D847" s="245" t="s">
        <v>243</v>
      </c>
      <c r="E847" s="246" t="s">
        <v>1</v>
      </c>
      <c r="F847" s="247" t="s">
        <v>1166</v>
      </c>
      <c r="G847" s="244"/>
      <c r="H847" s="248">
        <v>84.400000000000006</v>
      </c>
      <c r="I847" s="249"/>
      <c r="J847" s="244"/>
      <c r="K847" s="244"/>
      <c r="L847" s="250"/>
      <c r="M847" s="251"/>
      <c r="N847" s="252"/>
      <c r="O847" s="252"/>
      <c r="P847" s="252"/>
      <c r="Q847" s="252"/>
      <c r="R847" s="252"/>
      <c r="S847" s="252"/>
      <c r="T847" s="25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54" t="s">
        <v>243</v>
      </c>
      <c r="AU847" s="254" t="s">
        <v>86</v>
      </c>
      <c r="AV847" s="13" t="s">
        <v>86</v>
      </c>
      <c r="AW847" s="13" t="s">
        <v>32</v>
      </c>
      <c r="AX847" s="13" t="s">
        <v>77</v>
      </c>
      <c r="AY847" s="254" t="s">
        <v>235</v>
      </c>
    </row>
    <row r="848" s="14" customFormat="1">
      <c r="A848" s="14"/>
      <c r="B848" s="255"/>
      <c r="C848" s="256"/>
      <c r="D848" s="245" t="s">
        <v>243</v>
      </c>
      <c r="E848" s="257" t="s">
        <v>1</v>
      </c>
      <c r="F848" s="258" t="s">
        <v>245</v>
      </c>
      <c r="G848" s="256"/>
      <c r="H848" s="259">
        <v>84.400000000000006</v>
      </c>
      <c r="I848" s="260"/>
      <c r="J848" s="256"/>
      <c r="K848" s="256"/>
      <c r="L848" s="261"/>
      <c r="M848" s="262"/>
      <c r="N848" s="263"/>
      <c r="O848" s="263"/>
      <c r="P848" s="263"/>
      <c r="Q848" s="263"/>
      <c r="R848" s="263"/>
      <c r="S848" s="263"/>
      <c r="T848" s="26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65" t="s">
        <v>243</v>
      </c>
      <c r="AU848" s="265" t="s">
        <v>86</v>
      </c>
      <c r="AV848" s="14" t="s">
        <v>241</v>
      </c>
      <c r="AW848" s="14" t="s">
        <v>32</v>
      </c>
      <c r="AX848" s="14" t="s">
        <v>84</v>
      </c>
      <c r="AY848" s="265" t="s">
        <v>235</v>
      </c>
    </row>
    <row r="849" s="2" customFormat="1" ht="24.15" customHeight="1">
      <c r="A849" s="39"/>
      <c r="B849" s="40"/>
      <c r="C849" s="229" t="s">
        <v>1167</v>
      </c>
      <c r="D849" s="229" t="s">
        <v>237</v>
      </c>
      <c r="E849" s="230" t="s">
        <v>1168</v>
      </c>
      <c r="F849" s="231" t="s">
        <v>1169</v>
      </c>
      <c r="G849" s="232" t="s">
        <v>174</v>
      </c>
      <c r="H849" s="233">
        <v>54</v>
      </c>
      <c r="I849" s="234"/>
      <c r="J849" s="235">
        <f>ROUND(I849*H849,2)</f>
        <v>0</v>
      </c>
      <c r="K849" s="236"/>
      <c r="L849" s="45"/>
      <c r="M849" s="237" t="s">
        <v>1</v>
      </c>
      <c r="N849" s="238" t="s">
        <v>42</v>
      </c>
      <c r="O849" s="92"/>
      <c r="P849" s="239">
        <f>O849*H849</f>
        <v>0</v>
      </c>
      <c r="Q849" s="239">
        <v>0.0064099999999999999</v>
      </c>
      <c r="R849" s="239">
        <f>Q849*H849</f>
        <v>0.34614</v>
      </c>
      <c r="S849" s="239">
        <v>0</v>
      </c>
      <c r="T849" s="240">
        <f>S849*H849</f>
        <v>0</v>
      </c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R849" s="241" t="s">
        <v>241</v>
      </c>
      <c r="AT849" s="241" t="s">
        <v>237</v>
      </c>
      <c r="AU849" s="241" t="s">
        <v>86</v>
      </c>
      <c r="AY849" s="18" t="s">
        <v>235</v>
      </c>
      <c r="BE849" s="242">
        <f>IF(N849="základní",J849,0)</f>
        <v>0</v>
      </c>
      <c r="BF849" s="242">
        <f>IF(N849="snížená",J849,0)</f>
        <v>0</v>
      </c>
      <c r="BG849" s="242">
        <f>IF(N849="zákl. přenesená",J849,0)</f>
        <v>0</v>
      </c>
      <c r="BH849" s="242">
        <f>IF(N849="sníž. přenesená",J849,0)</f>
        <v>0</v>
      </c>
      <c r="BI849" s="242">
        <f>IF(N849="nulová",J849,0)</f>
        <v>0</v>
      </c>
      <c r="BJ849" s="18" t="s">
        <v>84</v>
      </c>
      <c r="BK849" s="242">
        <f>ROUND(I849*H849,2)</f>
        <v>0</v>
      </c>
      <c r="BL849" s="18" t="s">
        <v>241</v>
      </c>
      <c r="BM849" s="241" t="s">
        <v>1170</v>
      </c>
    </row>
    <row r="850" s="2" customFormat="1">
      <c r="A850" s="39"/>
      <c r="B850" s="40"/>
      <c r="C850" s="41"/>
      <c r="D850" s="245" t="s">
        <v>621</v>
      </c>
      <c r="E850" s="41"/>
      <c r="F850" s="298" t="s">
        <v>1160</v>
      </c>
      <c r="G850" s="41"/>
      <c r="H850" s="41"/>
      <c r="I850" s="299"/>
      <c r="J850" s="41"/>
      <c r="K850" s="41"/>
      <c r="L850" s="45"/>
      <c r="M850" s="300"/>
      <c r="N850" s="301"/>
      <c r="O850" s="92"/>
      <c r="P850" s="92"/>
      <c r="Q850" s="92"/>
      <c r="R850" s="92"/>
      <c r="S850" s="92"/>
      <c r="T850" s="93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T850" s="18" t="s">
        <v>621</v>
      </c>
      <c r="AU850" s="18" t="s">
        <v>86</v>
      </c>
    </row>
    <row r="851" s="13" customFormat="1">
      <c r="A851" s="13"/>
      <c r="B851" s="243"/>
      <c r="C851" s="244"/>
      <c r="D851" s="245" t="s">
        <v>243</v>
      </c>
      <c r="E851" s="246" t="s">
        <v>1</v>
      </c>
      <c r="F851" s="247" t="s">
        <v>1171</v>
      </c>
      <c r="G851" s="244"/>
      <c r="H851" s="248">
        <v>54</v>
      </c>
      <c r="I851" s="249"/>
      <c r="J851" s="244"/>
      <c r="K851" s="244"/>
      <c r="L851" s="250"/>
      <c r="M851" s="251"/>
      <c r="N851" s="252"/>
      <c r="O851" s="252"/>
      <c r="P851" s="252"/>
      <c r="Q851" s="252"/>
      <c r="R851" s="252"/>
      <c r="S851" s="252"/>
      <c r="T851" s="25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54" t="s">
        <v>243</v>
      </c>
      <c r="AU851" s="254" t="s">
        <v>86</v>
      </c>
      <c r="AV851" s="13" t="s">
        <v>86</v>
      </c>
      <c r="AW851" s="13" t="s">
        <v>32</v>
      </c>
      <c r="AX851" s="13" t="s">
        <v>77</v>
      </c>
      <c r="AY851" s="254" t="s">
        <v>235</v>
      </c>
    </row>
    <row r="852" s="14" customFormat="1">
      <c r="A852" s="14"/>
      <c r="B852" s="255"/>
      <c r="C852" s="256"/>
      <c r="D852" s="245" t="s">
        <v>243</v>
      </c>
      <c r="E852" s="257" t="s">
        <v>1</v>
      </c>
      <c r="F852" s="258" t="s">
        <v>245</v>
      </c>
      <c r="G852" s="256"/>
      <c r="H852" s="259">
        <v>54</v>
      </c>
      <c r="I852" s="260"/>
      <c r="J852" s="256"/>
      <c r="K852" s="256"/>
      <c r="L852" s="261"/>
      <c r="M852" s="262"/>
      <c r="N852" s="263"/>
      <c r="O852" s="263"/>
      <c r="P852" s="263"/>
      <c r="Q852" s="263"/>
      <c r="R852" s="263"/>
      <c r="S852" s="263"/>
      <c r="T852" s="26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65" t="s">
        <v>243</v>
      </c>
      <c r="AU852" s="265" t="s">
        <v>86</v>
      </c>
      <c r="AV852" s="14" t="s">
        <v>241</v>
      </c>
      <c r="AW852" s="14" t="s">
        <v>32</v>
      </c>
      <c r="AX852" s="14" t="s">
        <v>84</v>
      </c>
      <c r="AY852" s="265" t="s">
        <v>235</v>
      </c>
    </row>
    <row r="853" s="2" customFormat="1" ht="24.15" customHeight="1">
      <c r="A853" s="39"/>
      <c r="B853" s="40"/>
      <c r="C853" s="229" t="s">
        <v>1172</v>
      </c>
      <c r="D853" s="229" t="s">
        <v>237</v>
      </c>
      <c r="E853" s="230" t="s">
        <v>1173</v>
      </c>
      <c r="F853" s="231" t="s">
        <v>1158</v>
      </c>
      <c r="G853" s="232" t="s">
        <v>174</v>
      </c>
      <c r="H853" s="233">
        <v>25.399999999999999</v>
      </c>
      <c r="I853" s="234"/>
      <c r="J853" s="235">
        <f>ROUND(I853*H853,2)</f>
        <v>0</v>
      </c>
      <c r="K853" s="236"/>
      <c r="L853" s="45"/>
      <c r="M853" s="237" t="s">
        <v>1</v>
      </c>
      <c r="N853" s="238" t="s">
        <v>42</v>
      </c>
      <c r="O853" s="92"/>
      <c r="P853" s="239">
        <f>O853*H853</f>
        <v>0</v>
      </c>
      <c r="Q853" s="239">
        <v>0.0064099999999999999</v>
      </c>
      <c r="R853" s="239">
        <f>Q853*H853</f>
        <v>0.16281399999999999</v>
      </c>
      <c r="S853" s="239">
        <v>0</v>
      </c>
      <c r="T853" s="240">
        <f>S853*H853</f>
        <v>0</v>
      </c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R853" s="241" t="s">
        <v>241</v>
      </c>
      <c r="AT853" s="241" t="s">
        <v>237</v>
      </c>
      <c r="AU853" s="241" t="s">
        <v>86</v>
      </c>
      <c r="AY853" s="18" t="s">
        <v>235</v>
      </c>
      <c r="BE853" s="242">
        <f>IF(N853="základní",J853,0)</f>
        <v>0</v>
      </c>
      <c r="BF853" s="242">
        <f>IF(N853="snížená",J853,0)</f>
        <v>0</v>
      </c>
      <c r="BG853" s="242">
        <f>IF(N853="zákl. přenesená",J853,0)</f>
        <v>0</v>
      </c>
      <c r="BH853" s="242">
        <f>IF(N853="sníž. přenesená",J853,0)</f>
        <v>0</v>
      </c>
      <c r="BI853" s="242">
        <f>IF(N853="nulová",J853,0)</f>
        <v>0</v>
      </c>
      <c r="BJ853" s="18" t="s">
        <v>84</v>
      </c>
      <c r="BK853" s="242">
        <f>ROUND(I853*H853,2)</f>
        <v>0</v>
      </c>
      <c r="BL853" s="18" t="s">
        <v>241</v>
      </c>
      <c r="BM853" s="241" t="s">
        <v>1174</v>
      </c>
    </row>
    <row r="854" s="2" customFormat="1">
      <c r="A854" s="39"/>
      <c r="B854" s="40"/>
      <c r="C854" s="41"/>
      <c r="D854" s="245" t="s">
        <v>621</v>
      </c>
      <c r="E854" s="41"/>
      <c r="F854" s="298" t="s">
        <v>1160</v>
      </c>
      <c r="G854" s="41"/>
      <c r="H854" s="41"/>
      <c r="I854" s="299"/>
      <c r="J854" s="41"/>
      <c r="K854" s="41"/>
      <c r="L854" s="45"/>
      <c r="M854" s="300"/>
      <c r="N854" s="301"/>
      <c r="O854" s="92"/>
      <c r="P854" s="92"/>
      <c r="Q854" s="92"/>
      <c r="R854" s="92"/>
      <c r="S854" s="92"/>
      <c r="T854" s="93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T854" s="18" t="s">
        <v>621</v>
      </c>
      <c r="AU854" s="18" t="s">
        <v>86</v>
      </c>
    </row>
    <row r="855" s="13" customFormat="1">
      <c r="A855" s="13"/>
      <c r="B855" s="243"/>
      <c r="C855" s="244"/>
      <c r="D855" s="245" t="s">
        <v>243</v>
      </c>
      <c r="E855" s="246" t="s">
        <v>1</v>
      </c>
      <c r="F855" s="247" t="s">
        <v>1175</v>
      </c>
      <c r="G855" s="244"/>
      <c r="H855" s="248">
        <v>25.399999999999999</v>
      </c>
      <c r="I855" s="249"/>
      <c r="J855" s="244"/>
      <c r="K855" s="244"/>
      <c r="L855" s="250"/>
      <c r="M855" s="251"/>
      <c r="N855" s="252"/>
      <c r="O855" s="252"/>
      <c r="P855" s="252"/>
      <c r="Q855" s="252"/>
      <c r="R855" s="252"/>
      <c r="S855" s="252"/>
      <c r="T855" s="25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54" t="s">
        <v>243</v>
      </c>
      <c r="AU855" s="254" t="s">
        <v>86</v>
      </c>
      <c r="AV855" s="13" t="s">
        <v>86</v>
      </c>
      <c r="AW855" s="13" t="s">
        <v>32</v>
      </c>
      <c r="AX855" s="13" t="s">
        <v>77</v>
      </c>
      <c r="AY855" s="254" t="s">
        <v>235</v>
      </c>
    </row>
    <row r="856" s="14" customFormat="1">
      <c r="A856" s="14"/>
      <c r="B856" s="255"/>
      <c r="C856" s="256"/>
      <c r="D856" s="245" t="s">
        <v>243</v>
      </c>
      <c r="E856" s="257" t="s">
        <v>1</v>
      </c>
      <c r="F856" s="258" t="s">
        <v>245</v>
      </c>
      <c r="G856" s="256"/>
      <c r="H856" s="259">
        <v>25.399999999999999</v>
      </c>
      <c r="I856" s="260"/>
      <c r="J856" s="256"/>
      <c r="K856" s="256"/>
      <c r="L856" s="261"/>
      <c r="M856" s="262"/>
      <c r="N856" s="263"/>
      <c r="O856" s="263"/>
      <c r="P856" s="263"/>
      <c r="Q856" s="263"/>
      <c r="R856" s="263"/>
      <c r="S856" s="263"/>
      <c r="T856" s="26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65" t="s">
        <v>243</v>
      </c>
      <c r="AU856" s="265" t="s">
        <v>86</v>
      </c>
      <c r="AV856" s="14" t="s">
        <v>241</v>
      </c>
      <c r="AW856" s="14" t="s">
        <v>32</v>
      </c>
      <c r="AX856" s="14" t="s">
        <v>84</v>
      </c>
      <c r="AY856" s="265" t="s">
        <v>235</v>
      </c>
    </row>
    <row r="857" s="2" customFormat="1" ht="24.15" customHeight="1">
      <c r="A857" s="39"/>
      <c r="B857" s="40"/>
      <c r="C857" s="229" t="s">
        <v>1176</v>
      </c>
      <c r="D857" s="229" t="s">
        <v>237</v>
      </c>
      <c r="E857" s="230" t="s">
        <v>1177</v>
      </c>
      <c r="F857" s="231" t="s">
        <v>1164</v>
      </c>
      <c r="G857" s="232" t="s">
        <v>174</v>
      </c>
      <c r="H857" s="233">
        <v>25.800000000000001</v>
      </c>
      <c r="I857" s="234"/>
      <c r="J857" s="235">
        <f>ROUND(I857*H857,2)</f>
        <v>0</v>
      </c>
      <c r="K857" s="236"/>
      <c r="L857" s="45"/>
      <c r="M857" s="237" t="s">
        <v>1</v>
      </c>
      <c r="N857" s="238" t="s">
        <v>42</v>
      </c>
      <c r="O857" s="92"/>
      <c r="P857" s="239">
        <f>O857*H857</f>
        <v>0</v>
      </c>
      <c r="Q857" s="239">
        <v>0.0064099999999999999</v>
      </c>
      <c r="R857" s="239">
        <f>Q857*H857</f>
        <v>0.165378</v>
      </c>
      <c r="S857" s="239">
        <v>0</v>
      </c>
      <c r="T857" s="240">
        <f>S857*H857</f>
        <v>0</v>
      </c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R857" s="241" t="s">
        <v>241</v>
      </c>
      <c r="AT857" s="241" t="s">
        <v>237</v>
      </c>
      <c r="AU857" s="241" t="s">
        <v>86</v>
      </c>
      <c r="AY857" s="18" t="s">
        <v>235</v>
      </c>
      <c r="BE857" s="242">
        <f>IF(N857="základní",J857,0)</f>
        <v>0</v>
      </c>
      <c r="BF857" s="242">
        <f>IF(N857="snížená",J857,0)</f>
        <v>0</v>
      </c>
      <c r="BG857" s="242">
        <f>IF(N857="zákl. přenesená",J857,0)</f>
        <v>0</v>
      </c>
      <c r="BH857" s="242">
        <f>IF(N857="sníž. přenesená",J857,0)</f>
        <v>0</v>
      </c>
      <c r="BI857" s="242">
        <f>IF(N857="nulová",J857,0)</f>
        <v>0</v>
      </c>
      <c r="BJ857" s="18" t="s">
        <v>84</v>
      </c>
      <c r="BK857" s="242">
        <f>ROUND(I857*H857,2)</f>
        <v>0</v>
      </c>
      <c r="BL857" s="18" t="s">
        <v>241</v>
      </c>
      <c r="BM857" s="241" t="s">
        <v>1178</v>
      </c>
    </row>
    <row r="858" s="2" customFormat="1">
      <c r="A858" s="39"/>
      <c r="B858" s="40"/>
      <c r="C858" s="41"/>
      <c r="D858" s="245" t="s">
        <v>621</v>
      </c>
      <c r="E858" s="41"/>
      <c r="F858" s="298" t="s">
        <v>1160</v>
      </c>
      <c r="G858" s="41"/>
      <c r="H858" s="41"/>
      <c r="I858" s="299"/>
      <c r="J858" s="41"/>
      <c r="K858" s="41"/>
      <c r="L858" s="45"/>
      <c r="M858" s="300"/>
      <c r="N858" s="301"/>
      <c r="O858" s="92"/>
      <c r="P858" s="92"/>
      <c r="Q858" s="92"/>
      <c r="R858" s="92"/>
      <c r="S858" s="92"/>
      <c r="T858" s="93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T858" s="18" t="s">
        <v>621</v>
      </c>
      <c r="AU858" s="18" t="s">
        <v>86</v>
      </c>
    </row>
    <row r="859" s="13" customFormat="1">
      <c r="A859" s="13"/>
      <c r="B859" s="243"/>
      <c r="C859" s="244"/>
      <c r="D859" s="245" t="s">
        <v>243</v>
      </c>
      <c r="E859" s="246" t="s">
        <v>1</v>
      </c>
      <c r="F859" s="247" t="s">
        <v>1179</v>
      </c>
      <c r="G859" s="244"/>
      <c r="H859" s="248">
        <v>25.800000000000001</v>
      </c>
      <c r="I859" s="249"/>
      <c r="J859" s="244"/>
      <c r="K859" s="244"/>
      <c r="L859" s="250"/>
      <c r="M859" s="251"/>
      <c r="N859" s="252"/>
      <c r="O859" s="252"/>
      <c r="P859" s="252"/>
      <c r="Q859" s="252"/>
      <c r="R859" s="252"/>
      <c r="S859" s="252"/>
      <c r="T859" s="25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54" t="s">
        <v>243</v>
      </c>
      <c r="AU859" s="254" t="s">
        <v>86</v>
      </c>
      <c r="AV859" s="13" t="s">
        <v>86</v>
      </c>
      <c r="AW859" s="13" t="s">
        <v>32</v>
      </c>
      <c r="AX859" s="13" t="s">
        <v>77</v>
      </c>
      <c r="AY859" s="254" t="s">
        <v>235</v>
      </c>
    </row>
    <row r="860" s="14" customFormat="1">
      <c r="A860" s="14"/>
      <c r="B860" s="255"/>
      <c r="C860" s="256"/>
      <c r="D860" s="245" t="s">
        <v>243</v>
      </c>
      <c r="E860" s="257" t="s">
        <v>1</v>
      </c>
      <c r="F860" s="258" t="s">
        <v>245</v>
      </c>
      <c r="G860" s="256"/>
      <c r="H860" s="259">
        <v>25.800000000000001</v>
      </c>
      <c r="I860" s="260"/>
      <c r="J860" s="256"/>
      <c r="K860" s="256"/>
      <c r="L860" s="261"/>
      <c r="M860" s="262"/>
      <c r="N860" s="263"/>
      <c r="O860" s="263"/>
      <c r="P860" s="263"/>
      <c r="Q860" s="263"/>
      <c r="R860" s="263"/>
      <c r="S860" s="263"/>
      <c r="T860" s="26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65" t="s">
        <v>243</v>
      </c>
      <c r="AU860" s="265" t="s">
        <v>86</v>
      </c>
      <c r="AV860" s="14" t="s">
        <v>241</v>
      </c>
      <c r="AW860" s="14" t="s">
        <v>32</v>
      </c>
      <c r="AX860" s="14" t="s">
        <v>84</v>
      </c>
      <c r="AY860" s="265" t="s">
        <v>235</v>
      </c>
    </row>
    <row r="861" s="2" customFormat="1" ht="21.75" customHeight="1">
      <c r="A861" s="39"/>
      <c r="B861" s="40"/>
      <c r="C861" s="229" t="s">
        <v>1180</v>
      </c>
      <c r="D861" s="229" t="s">
        <v>237</v>
      </c>
      <c r="E861" s="230" t="s">
        <v>1181</v>
      </c>
      <c r="F861" s="231" t="s">
        <v>1182</v>
      </c>
      <c r="G861" s="232" t="s">
        <v>174</v>
      </c>
      <c r="H861" s="233">
        <v>54</v>
      </c>
      <c r="I861" s="234"/>
      <c r="J861" s="235">
        <f>ROUND(I861*H861,2)</f>
        <v>0</v>
      </c>
      <c r="K861" s="236"/>
      <c r="L861" s="45"/>
      <c r="M861" s="237" t="s">
        <v>1</v>
      </c>
      <c r="N861" s="238" t="s">
        <v>42</v>
      </c>
      <c r="O861" s="92"/>
      <c r="P861" s="239">
        <f>O861*H861</f>
        <v>0</v>
      </c>
      <c r="Q861" s="239">
        <v>0.0064099999999999999</v>
      </c>
      <c r="R861" s="239">
        <f>Q861*H861</f>
        <v>0.34614</v>
      </c>
      <c r="S861" s="239">
        <v>0</v>
      </c>
      <c r="T861" s="240">
        <f>S861*H861</f>
        <v>0</v>
      </c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R861" s="241" t="s">
        <v>241</v>
      </c>
      <c r="AT861" s="241" t="s">
        <v>237</v>
      </c>
      <c r="AU861" s="241" t="s">
        <v>86</v>
      </c>
      <c r="AY861" s="18" t="s">
        <v>235</v>
      </c>
      <c r="BE861" s="242">
        <f>IF(N861="základní",J861,0)</f>
        <v>0</v>
      </c>
      <c r="BF861" s="242">
        <f>IF(N861="snížená",J861,0)</f>
        <v>0</v>
      </c>
      <c r="BG861" s="242">
        <f>IF(N861="zákl. přenesená",J861,0)</f>
        <v>0</v>
      </c>
      <c r="BH861" s="242">
        <f>IF(N861="sníž. přenesená",J861,0)</f>
        <v>0</v>
      </c>
      <c r="BI861" s="242">
        <f>IF(N861="nulová",J861,0)</f>
        <v>0</v>
      </c>
      <c r="BJ861" s="18" t="s">
        <v>84</v>
      </c>
      <c r="BK861" s="242">
        <f>ROUND(I861*H861,2)</f>
        <v>0</v>
      </c>
      <c r="BL861" s="18" t="s">
        <v>241</v>
      </c>
      <c r="BM861" s="241" t="s">
        <v>1183</v>
      </c>
    </row>
    <row r="862" s="2" customFormat="1">
      <c r="A862" s="39"/>
      <c r="B862" s="40"/>
      <c r="C862" s="41"/>
      <c r="D862" s="245" t="s">
        <v>621</v>
      </c>
      <c r="E862" s="41"/>
      <c r="F862" s="298" t="s">
        <v>1160</v>
      </c>
      <c r="G862" s="41"/>
      <c r="H862" s="41"/>
      <c r="I862" s="299"/>
      <c r="J862" s="41"/>
      <c r="K862" s="41"/>
      <c r="L862" s="45"/>
      <c r="M862" s="300"/>
      <c r="N862" s="301"/>
      <c r="O862" s="92"/>
      <c r="P862" s="92"/>
      <c r="Q862" s="92"/>
      <c r="R862" s="92"/>
      <c r="S862" s="92"/>
      <c r="T862" s="93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T862" s="18" t="s">
        <v>621</v>
      </c>
      <c r="AU862" s="18" t="s">
        <v>86</v>
      </c>
    </row>
    <row r="863" s="13" customFormat="1">
      <c r="A863" s="13"/>
      <c r="B863" s="243"/>
      <c r="C863" s="244"/>
      <c r="D863" s="245" t="s">
        <v>243</v>
      </c>
      <c r="E863" s="246" t="s">
        <v>1</v>
      </c>
      <c r="F863" s="247" t="s">
        <v>1184</v>
      </c>
      <c r="G863" s="244"/>
      <c r="H863" s="248">
        <v>54</v>
      </c>
      <c r="I863" s="249"/>
      <c r="J863" s="244"/>
      <c r="K863" s="244"/>
      <c r="L863" s="250"/>
      <c r="M863" s="251"/>
      <c r="N863" s="252"/>
      <c r="O863" s="252"/>
      <c r="P863" s="252"/>
      <c r="Q863" s="252"/>
      <c r="R863" s="252"/>
      <c r="S863" s="252"/>
      <c r="T863" s="25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54" t="s">
        <v>243</v>
      </c>
      <c r="AU863" s="254" t="s">
        <v>86</v>
      </c>
      <c r="AV863" s="13" t="s">
        <v>86</v>
      </c>
      <c r="AW863" s="13" t="s">
        <v>32</v>
      </c>
      <c r="AX863" s="13" t="s">
        <v>77</v>
      </c>
      <c r="AY863" s="254" t="s">
        <v>235</v>
      </c>
    </row>
    <row r="864" s="14" customFormat="1">
      <c r="A864" s="14"/>
      <c r="B864" s="255"/>
      <c r="C864" s="256"/>
      <c r="D864" s="245" t="s">
        <v>243</v>
      </c>
      <c r="E864" s="257" t="s">
        <v>1</v>
      </c>
      <c r="F864" s="258" t="s">
        <v>245</v>
      </c>
      <c r="G864" s="256"/>
      <c r="H864" s="259">
        <v>54</v>
      </c>
      <c r="I864" s="260"/>
      <c r="J864" s="256"/>
      <c r="K864" s="256"/>
      <c r="L864" s="261"/>
      <c r="M864" s="262"/>
      <c r="N864" s="263"/>
      <c r="O864" s="263"/>
      <c r="P864" s="263"/>
      <c r="Q864" s="263"/>
      <c r="R864" s="263"/>
      <c r="S864" s="263"/>
      <c r="T864" s="26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65" t="s">
        <v>243</v>
      </c>
      <c r="AU864" s="265" t="s">
        <v>86</v>
      </c>
      <c r="AV864" s="14" t="s">
        <v>241</v>
      </c>
      <c r="AW864" s="14" t="s">
        <v>32</v>
      </c>
      <c r="AX864" s="14" t="s">
        <v>84</v>
      </c>
      <c r="AY864" s="265" t="s">
        <v>235</v>
      </c>
    </row>
    <row r="865" s="2" customFormat="1" ht="24.15" customHeight="1">
      <c r="A865" s="39"/>
      <c r="B865" s="40"/>
      <c r="C865" s="229" t="s">
        <v>1185</v>
      </c>
      <c r="D865" s="229" t="s">
        <v>237</v>
      </c>
      <c r="E865" s="230" t="s">
        <v>1186</v>
      </c>
      <c r="F865" s="231" t="s">
        <v>1187</v>
      </c>
      <c r="G865" s="232" t="s">
        <v>174</v>
      </c>
      <c r="H865" s="233">
        <v>381</v>
      </c>
      <c r="I865" s="234"/>
      <c r="J865" s="235">
        <f>ROUND(I865*H865,2)</f>
        <v>0</v>
      </c>
      <c r="K865" s="236"/>
      <c r="L865" s="45"/>
      <c r="M865" s="237" t="s">
        <v>1</v>
      </c>
      <c r="N865" s="238" t="s">
        <v>42</v>
      </c>
      <c r="O865" s="92"/>
      <c r="P865" s="239">
        <f>O865*H865</f>
        <v>0</v>
      </c>
      <c r="Q865" s="239">
        <v>0</v>
      </c>
      <c r="R865" s="239">
        <f>Q865*H865</f>
        <v>0</v>
      </c>
      <c r="S865" s="239">
        <v>0</v>
      </c>
      <c r="T865" s="240">
        <f>S865*H865</f>
        <v>0</v>
      </c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R865" s="241" t="s">
        <v>241</v>
      </c>
      <c r="AT865" s="241" t="s">
        <v>237</v>
      </c>
      <c r="AU865" s="241" t="s">
        <v>86</v>
      </c>
      <c r="AY865" s="18" t="s">
        <v>235</v>
      </c>
      <c r="BE865" s="242">
        <f>IF(N865="základní",J865,0)</f>
        <v>0</v>
      </c>
      <c r="BF865" s="242">
        <f>IF(N865="snížená",J865,0)</f>
        <v>0</v>
      </c>
      <c r="BG865" s="242">
        <f>IF(N865="zákl. přenesená",J865,0)</f>
        <v>0</v>
      </c>
      <c r="BH865" s="242">
        <f>IF(N865="sníž. přenesená",J865,0)</f>
        <v>0</v>
      </c>
      <c r="BI865" s="242">
        <f>IF(N865="nulová",J865,0)</f>
        <v>0</v>
      </c>
      <c r="BJ865" s="18" t="s">
        <v>84</v>
      </c>
      <c r="BK865" s="242">
        <f>ROUND(I865*H865,2)</f>
        <v>0</v>
      </c>
      <c r="BL865" s="18" t="s">
        <v>241</v>
      </c>
      <c r="BM865" s="241" t="s">
        <v>1188</v>
      </c>
    </row>
    <row r="866" s="12" customFormat="1" ht="22.8" customHeight="1">
      <c r="A866" s="12"/>
      <c r="B866" s="213"/>
      <c r="C866" s="214"/>
      <c r="D866" s="215" t="s">
        <v>76</v>
      </c>
      <c r="E866" s="227" t="s">
        <v>1189</v>
      </c>
      <c r="F866" s="227" t="s">
        <v>1190</v>
      </c>
      <c r="G866" s="214"/>
      <c r="H866" s="214"/>
      <c r="I866" s="217"/>
      <c r="J866" s="228">
        <f>BK866</f>
        <v>0</v>
      </c>
      <c r="K866" s="214"/>
      <c r="L866" s="219"/>
      <c r="M866" s="220"/>
      <c r="N866" s="221"/>
      <c r="O866" s="221"/>
      <c r="P866" s="222">
        <f>SUM(P867:P1063)</f>
        <v>0</v>
      </c>
      <c r="Q866" s="221"/>
      <c r="R866" s="222">
        <f>SUM(R867:R1063)</f>
        <v>3.4113760499999999</v>
      </c>
      <c r="S866" s="221"/>
      <c r="T866" s="223">
        <f>SUM(T867:T1063)</f>
        <v>0</v>
      </c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R866" s="224" t="s">
        <v>86</v>
      </c>
      <c r="AT866" s="225" t="s">
        <v>76</v>
      </c>
      <c r="AU866" s="225" t="s">
        <v>84</v>
      </c>
      <c r="AY866" s="224" t="s">
        <v>235</v>
      </c>
      <c r="BK866" s="226">
        <f>SUM(BK867:BK1063)</f>
        <v>0</v>
      </c>
    </row>
    <row r="867" s="2" customFormat="1" ht="24.15" customHeight="1">
      <c r="A867" s="39"/>
      <c r="B867" s="40"/>
      <c r="C867" s="229" t="s">
        <v>1191</v>
      </c>
      <c r="D867" s="229" t="s">
        <v>237</v>
      </c>
      <c r="E867" s="230" t="s">
        <v>1192</v>
      </c>
      <c r="F867" s="231" t="s">
        <v>1193</v>
      </c>
      <c r="G867" s="232" t="s">
        <v>1194</v>
      </c>
      <c r="H867" s="233">
        <v>1</v>
      </c>
      <c r="I867" s="234"/>
      <c r="J867" s="235">
        <f>ROUND(I867*H867,2)</f>
        <v>0</v>
      </c>
      <c r="K867" s="236"/>
      <c r="L867" s="45"/>
      <c r="M867" s="237" t="s">
        <v>1</v>
      </c>
      <c r="N867" s="238" t="s">
        <v>42</v>
      </c>
      <c r="O867" s="92"/>
      <c r="P867" s="239">
        <f>O867*H867</f>
        <v>0</v>
      </c>
      <c r="Q867" s="239">
        <v>0.20000000000000001</v>
      </c>
      <c r="R867" s="239">
        <f>Q867*H867</f>
        <v>0.20000000000000001</v>
      </c>
      <c r="S867" s="239">
        <v>0</v>
      </c>
      <c r="T867" s="240">
        <f>S867*H867</f>
        <v>0</v>
      </c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R867" s="241" t="s">
        <v>325</v>
      </c>
      <c r="AT867" s="241" t="s">
        <v>237</v>
      </c>
      <c r="AU867" s="241" t="s">
        <v>86</v>
      </c>
      <c r="AY867" s="18" t="s">
        <v>235</v>
      </c>
      <c r="BE867" s="242">
        <f>IF(N867="základní",J867,0)</f>
        <v>0</v>
      </c>
      <c r="BF867" s="242">
        <f>IF(N867="snížená",J867,0)</f>
        <v>0</v>
      </c>
      <c r="BG867" s="242">
        <f>IF(N867="zákl. přenesená",J867,0)</f>
        <v>0</v>
      </c>
      <c r="BH867" s="242">
        <f>IF(N867="sníž. přenesená",J867,0)</f>
        <v>0</v>
      </c>
      <c r="BI867" s="242">
        <f>IF(N867="nulová",J867,0)</f>
        <v>0</v>
      </c>
      <c r="BJ867" s="18" t="s">
        <v>84</v>
      </c>
      <c r="BK867" s="242">
        <f>ROUND(I867*H867,2)</f>
        <v>0</v>
      </c>
      <c r="BL867" s="18" t="s">
        <v>325</v>
      </c>
      <c r="BM867" s="241" t="s">
        <v>1195</v>
      </c>
    </row>
    <row r="868" s="2" customFormat="1">
      <c r="A868" s="39"/>
      <c r="B868" s="40"/>
      <c r="C868" s="41"/>
      <c r="D868" s="245" t="s">
        <v>621</v>
      </c>
      <c r="E868" s="41"/>
      <c r="F868" s="298" t="s">
        <v>1196</v>
      </c>
      <c r="G868" s="41"/>
      <c r="H868" s="41"/>
      <c r="I868" s="299"/>
      <c r="J868" s="41"/>
      <c r="K868" s="41"/>
      <c r="L868" s="45"/>
      <c r="M868" s="300"/>
      <c r="N868" s="301"/>
      <c r="O868" s="92"/>
      <c r="P868" s="92"/>
      <c r="Q868" s="92"/>
      <c r="R868" s="92"/>
      <c r="S868" s="92"/>
      <c r="T868" s="93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T868" s="18" t="s">
        <v>621</v>
      </c>
      <c r="AU868" s="18" t="s">
        <v>86</v>
      </c>
    </row>
    <row r="869" s="2" customFormat="1" ht="24.15" customHeight="1">
      <c r="A869" s="39"/>
      <c r="B869" s="40"/>
      <c r="C869" s="229" t="s">
        <v>1197</v>
      </c>
      <c r="D869" s="229" t="s">
        <v>237</v>
      </c>
      <c r="E869" s="230" t="s">
        <v>1198</v>
      </c>
      <c r="F869" s="231" t="s">
        <v>1193</v>
      </c>
      <c r="G869" s="232" t="s">
        <v>1194</v>
      </c>
      <c r="H869" s="233">
        <v>1</v>
      </c>
      <c r="I869" s="234"/>
      <c r="J869" s="235">
        <f>ROUND(I869*H869,2)</f>
        <v>0</v>
      </c>
      <c r="K869" s="236"/>
      <c r="L869" s="45"/>
      <c r="M869" s="237" t="s">
        <v>1</v>
      </c>
      <c r="N869" s="238" t="s">
        <v>42</v>
      </c>
      <c r="O869" s="92"/>
      <c r="P869" s="239">
        <f>O869*H869</f>
        <v>0</v>
      </c>
      <c r="Q869" s="239">
        <v>0.20000000000000001</v>
      </c>
      <c r="R869" s="239">
        <f>Q869*H869</f>
        <v>0.20000000000000001</v>
      </c>
      <c r="S869" s="239">
        <v>0</v>
      </c>
      <c r="T869" s="240">
        <f>S869*H869</f>
        <v>0</v>
      </c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R869" s="241" t="s">
        <v>325</v>
      </c>
      <c r="AT869" s="241" t="s">
        <v>237</v>
      </c>
      <c r="AU869" s="241" t="s">
        <v>86</v>
      </c>
      <c r="AY869" s="18" t="s">
        <v>235</v>
      </c>
      <c r="BE869" s="242">
        <f>IF(N869="základní",J869,0)</f>
        <v>0</v>
      </c>
      <c r="BF869" s="242">
        <f>IF(N869="snížená",J869,0)</f>
        <v>0</v>
      </c>
      <c r="BG869" s="242">
        <f>IF(N869="zákl. přenesená",J869,0)</f>
        <v>0</v>
      </c>
      <c r="BH869" s="242">
        <f>IF(N869="sníž. přenesená",J869,0)</f>
        <v>0</v>
      </c>
      <c r="BI869" s="242">
        <f>IF(N869="nulová",J869,0)</f>
        <v>0</v>
      </c>
      <c r="BJ869" s="18" t="s">
        <v>84</v>
      </c>
      <c r="BK869" s="242">
        <f>ROUND(I869*H869,2)</f>
        <v>0</v>
      </c>
      <c r="BL869" s="18" t="s">
        <v>325</v>
      </c>
      <c r="BM869" s="241" t="s">
        <v>1199</v>
      </c>
    </row>
    <row r="870" s="2" customFormat="1">
      <c r="A870" s="39"/>
      <c r="B870" s="40"/>
      <c r="C870" s="41"/>
      <c r="D870" s="245" t="s">
        <v>621</v>
      </c>
      <c r="E870" s="41"/>
      <c r="F870" s="298" t="s">
        <v>1200</v>
      </c>
      <c r="G870" s="41"/>
      <c r="H870" s="41"/>
      <c r="I870" s="299"/>
      <c r="J870" s="41"/>
      <c r="K870" s="41"/>
      <c r="L870" s="45"/>
      <c r="M870" s="300"/>
      <c r="N870" s="301"/>
      <c r="O870" s="92"/>
      <c r="P870" s="92"/>
      <c r="Q870" s="92"/>
      <c r="R870" s="92"/>
      <c r="S870" s="92"/>
      <c r="T870" s="93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T870" s="18" t="s">
        <v>621</v>
      </c>
      <c r="AU870" s="18" t="s">
        <v>86</v>
      </c>
    </row>
    <row r="871" s="2" customFormat="1" ht="24.15" customHeight="1">
      <c r="A871" s="39"/>
      <c r="B871" s="40"/>
      <c r="C871" s="229" t="s">
        <v>1201</v>
      </c>
      <c r="D871" s="229" t="s">
        <v>237</v>
      </c>
      <c r="E871" s="230" t="s">
        <v>1202</v>
      </c>
      <c r="F871" s="231" t="s">
        <v>1203</v>
      </c>
      <c r="G871" s="232" t="s">
        <v>166</v>
      </c>
      <c r="H871" s="233">
        <v>42</v>
      </c>
      <c r="I871" s="234"/>
      <c r="J871" s="235">
        <f>ROUND(I871*H871,2)</f>
        <v>0</v>
      </c>
      <c r="K871" s="236"/>
      <c r="L871" s="45"/>
      <c r="M871" s="237" t="s">
        <v>1</v>
      </c>
      <c r="N871" s="238" t="s">
        <v>42</v>
      </c>
      <c r="O871" s="92"/>
      <c r="P871" s="239">
        <f>O871*H871</f>
        <v>0</v>
      </c>
      <c r="Q871" s="239">
        <v>0.00025999999999999998</v>
      </c>
      <c r="R871" s="239">
        <f>Q871*H871</f>
        <v>0.010919999999999999</v>
      </c>
      <c r="S871" s="239">
        <v>0</v>
      </c>
      <c r="T871" s="240">
        <f>S871*H871</f>
        <v>0</v>
      </c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R871" s="241" t="s">
        <v>325</v>
      </c>
      <c r="AT871" s="241" t="s">
        <v>237</v>
      </c>
      <c r="AU871" s="241" t="s">
        <v>86</v>
      </c>
      <c r="AY871" s="18" t="s">
        <v>235</v>
      </c>
      <c r="BE871" s="242">
        <f>IF(N871="základní",J871,0)</f>
        <v>0</v>
      </c>
      <c r="BF871" s="242">
        <f>IF(N871="snížená",J871,0)</f>
        <v>0</v>
      </c>
      <c r="BG871" s="242">
        <f>IF(N871="zákl. přenesená",J871,0)</f>
        <v>0</v>
      </c>
      <c r="BH871" s="242">
        <f>IF(N871="sníž. přenesená",J871,0)</f>
        <v>0</v>
      </c>
      <c r="BI871" s="242">
        <f>IF(N871="nulová",J871,0)</f>
        <v>0</v>
      </c>
      <c r="BJ871" s="18" t="s">
        <v>84</v>
      </c>
      <c r="BK871" s="242">
        <f>ROUND(I871*H871,2)</f>
        <v>0</v>
      </c>
      <c r="BL871" s="18" t="s">
        <v>325</v>
      </c>
      <c r="BM871" s="241" t="s">
        <v>1204</v>
      </c>
    </row>
    <row r="872" s="15" customFormat="1">
      <c r="A872" s="15"/>
      <c r="B872" s="266"/>
      <c r="C872" s="267"/>
      <c r="D872" s="245" t="s">
        <v>243</v>
      </c>
      <c r="E872" s="268" t="s">
        <v>1</v>
      </c>
      <c r="F872" s="269" t="s">
        <v>1118</v>
      </c>
      <c r="G872" s="267"/>
      <c r="H872" s="268" t="s">
        <v>1</v>
      </c>
      <c r="I872" s="270"/>
      <c r="J872" s="267"/>
      <c r="K872" s="267"/>
      <c r="L872" s="271"/>
      <c r="M872" s="272"/>
      <c r="N872" s="273"/>
      <c r="O872" s="273"/>
      <c r="P872" s="273"/>
      <c r="Q872" s="273"/>
      <c r="R872" s="273"/>
      <c r="S872" s="273"/>
      <c r="T872" s="274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75" t="s">
        <v>243</v>
      </c>
      <c r="AU872" s="275" t="s">
        <v>86</v>
      </c>
      <c r="AV872" s="15" t="s">
        <v>84</v>
      </c>
      <c r="AW872" s="15" t="s">
        <v>32</v>
      </c>
      <c r="AX872" s="15" t="s">
        <v>77</v>
      </c>
      <c r="AY872" s="275" t="s">
        <v>235</v>
      </c>
    </row>
    <row r="873" s="13" customFormat="1">
      <c r="A873" s="13"/>
      <c r="B873" s="243"/>
      <c r="C873" s="244"/>
      <c r="D873" s="245" t="s">
        <v>243</v>
      </c>
      <c r="E873" s="246" t="s">
        <v>1</v>
      </c>
      <c r="F873" s="247" t="s">
        <v>1205</v>
      </c>
      <c r="G873" s="244"/>
      <c r="H873" s="248">
        <v>6.2999999999999998</v>
      </c>
      <c r="I873" s="249"/>
      <c r="J873" s="244"/>
      <c r="K873" s="244"/>
      <c r="L873" s="250"/>
      <c r="M873" s="251"/>
      <c r="N873" s="252"/>
      <c r="O873" s="252"/>
      <c r="P873" s="252"/>
      <c r="Q873" s="252"/>
      <c r="R873" s="252"/>
      <c r="S873" s="252"/>
      <c r="T873" s="25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4" t="s">
        <v>243</v>
      </c>
      <c r="AU873" s="254" t="s">
        <v>86</v>
      </c>
      <c r="AV873" s="13" t="s">
        <v>86</v>
      </c>
      <c r="AW873" s="13" t="s">
        <v>32</v>
      </c>
      <c r="AX873" s="13" t="s">
        <v>77</v>
      </c>
      <c r="AY873" s="254" t="s">
        <v>235</v>
      </c>
    </row>
    <row r="874" s="15" customFormat="1">
      <c r="A874" s="15"/>
      <c r="B874" s="266"/>
      <c r="C874" s="267"/>
      <c r="D874" s="245" t="s">
        <v>243</v>
      </c>
      <c r="E874" s="268" t="s">
        <v>1</v>
      </c>
      <c r="F874" s="269" t="s">
        <v>1120</v>
      </c>
      <c r="G874" s="267"/>
      <c r="H874" s="268" t="s">
        <v>1</v>
      </c>
      <c r="I874" s="270"/>
      <c r="J874" s="267"/>
      <c r="K874" s="267"/>
      <c r="L874" s="271"/>
      <c r="M874" s="272"/>
      <c r="N874" s="273"/>
      <c r="O874" s="273"/>
      <c r="P874" s="273"/>
      <c r="Q874" s="273"/>
      <c r="R874" s="273"/>
      <c r="S874" s="273"/>
      <c r="T874" s="274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75" t="s">
        <v>243</v>
      </c>
      <c r="AU874" s="275" t="s">
        <v>86</v>
      </c>
      <c r="AV874" s="15" t="s">
        <v>84</v>
      </c>
      <c r="AW874" s="15" t="s">
        <v>32</v>
      </c>
      <c r="AX874" s="15" t="s">
        <v>77</v>
      </c>
      <c r="AY874" s="275" t="s">
        <v>235</v>
      </c>
    </row>
    <row r="875" s="13" customFormat="1">
      <c r="A875" s="13"/>
      <c r="B875" s="243"/>
      <c r="C875" s="244"/>
      <c r="D875" s="245" t="s">
        <v>243</v>
      </c>
      <c r="E875" s="246" t="s">
        <v>1</v>
      </c>
      <c r="F875" s="247" t="s">
        <v>1206</v>
      </c>
      <c r="G875" s="244"/>
      <c r="H875" s="248">
        <v>4.2000000000000002</v>
      </c>
      <c r="I875" s="249"/>
      <c r="J875" s="244"/>
      <c r="K875" s="244"/>
      <c r="L875" s="250"/>
      <c r="M875" s="251"/>
      <c r="N875" s="252"/>
      <c r="O875" s="252"/>
      <c r="P875" s="252"/>
      <c r="Q875" s="252"/>
      <c r="R875" s="252"/>
      <c r="S875" s="252"/>
      <c r="T875" s="25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4" t="s">
        <v>243</v>
      </c>
      <c r="AU875" s="254" t="s">
        <v>86</v>
      </c>
      <c r="AV875" s="13" t="s">
        <v>86</v>
      </c>
      <c r="AW875" s="13" t="s">
        <v>32</v>
      </c>
      <c r="AX875" s="13" t="s">
        <v>77</v>
      </c>
      <c r="AY875" s="254" t="s">
        <v>235</v>
      </c>
    </row>
    <row r="876" s="15" customFormat="1">
      <c r="A876" s="15"/>
      <c r="B876" s="266"/>
      <c r="C876" s="267"/>
      <c r="D876" s="245" t="s">
        <v>243</v>
      </c>
      <c r="E876" s="268" t="s">
        <v>1</v>
      </c>
      <c r="F876" s="269" t="s">
        <v>1118</v>
      </c>
      <c r="G876" s="267"/>
      <c r="H876" s="268" t="s">
        <v>1</v>
      </c>
      <c r="I876" s="270"/>
      <c r="J876" s="267"/>
      <c r="K876" s="267"/>
      <c r="L876" s="271"/>
      <c r="M876" s="272"/>
      <c r="N876" s="273"/>
      <c r="O876" s="273"/>
      <c r="P876" s="273"/>
      <c r="Q876" s="273"/>
      <c r="R876" s="273"/>
      <c r="S876" s="273"/>
      <c r="T876" s="274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75" t="s">
        <v>243</v>
      </c>
      <c r="AU876" s="275" t="s">
        <v>86</v>
      </c>
      <c r="AV876" s="15" t="s">
        <v>84</v>
      </c>
      <c r="AW876" s="15" t="s">
        <v>32</v>
      </c>
      <c r="AX876" s="15" t="s">
        <v>77</v>
      </c>
      <c r="AY876" s="275" t="s">
        <v>235</v>
      </c>
    </row>
    <row r="877" s="13" customFormat="1">
      <c r="A877" s="13"/>
      <c r="B877" s="243"/>
      <c r="C877" s="244"/>
      <c r="D877" s="245" t="s">
        <v>243</v>
      </c>
      <c r="E877" s="246" t="s">
        <v>1</v>
      </c>
      <c r="F877" s="247" t="s">
        <v>1205</v>
      </c>
      <c r="G877" s="244"/>
      <c r="H877" s="248">
        <v>6.2999999999999998</v>
      </c>
      <c r="I877" s="249"/>
      <c r="J877" s="244"/>
      <c r="K877" s="244"/>
      <c r="L877" s="250"/>
      <c r="M877" s="251"/>
      <c r="N877" s="252"/>
      <c r="O877" s="252"/>
      <c r="P877" s="252"/>
      <c r="Q877" s="252"/>
      <c r="R877" s="252"/>
      <c r="S877" s="252"/>
      <c r="T877" s="25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4" t="s">
        <v>243</v>
      </c>
      <c r="AU877" s="254" t="s">
        <v>86</v>
      </c>
      <c r="AV877" s="13" t="s">
        <v>86</v>
      </c>
      <c r="AW877" s="13" t="s">
        <v>32</v>
      </c>
      <c r="AX877" s="13" t="s">
        <v>77</v>
      </c>
      <c r="AY877" s="254" t="s">
        <v>235</v>
      </c>
    </row>
    <row r="878" s="15" customFormat="1">
      <c r="A878" s="15"/>
      <c r="B878" s="266"/>
      <c r="C878" s="267"/>
      <c r="D878" s="245" t="s">
        <v>243</v>
      </c>
      <c r="E878" s="268" t="s">
        <v>1</v>
      </c>
      <c r="F878" s="269" t="s">
        <v>1120</v>
      </c>
      <c r="G878" s="267"/>
      <c r="H878" s="268" t="s">
        <v>1</v>
      </c>
      <c r="I878" s="270"/>
      <c r="J878" s="267"/>
      <c r="K878" s="267"/>
      <c r="L878" s="271"/>
      <c r="M878" s="272"/>
      <c r="N878" s="273"/>
      <c r="O878" s="273"/>
      <c r="P878" s="273"/>
      <c r="Q878" s="273"/>
      <c r="R878" s="273"/>
      <c r="S878" s="273"/>
      <c r="T878" s="274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75" t="s">
        <v>243</v>
      </c>
      <c r="AU878" s="275" t="s">
        <v>86</v>
      </c>
      <c r="AV878" s="15" t="s">
        <v>84</v>
      </c>
      <c r="AW878" s="15" t="s">
        <v>32</v>
      </c>
      <c r="AX878" s="15" t="s">
        <v>77</v>
      </c>
      <c r="AY878" s="275" t="s">
        <v>235</v>
      </c>
    </row>
    <row r="879" s="13" customFormat="1">
      <c r="A879" s="13"/>
      <c r="B879" s="243"/>
      <c r="C879" s="244"/>
      <c r="D879" s="245" t="s">
        <v>243</v>
      </c>
      <c r="E879" s="246" t="s">
        <v>1</v>
      </c>
      <c r="F879" s="247" t="s">
        <v>1206</v>
      </c>
      <c r="G879" s="244"/>
      <c r="H879" s="248">
        <v>4.2000000000000002</v>
      </c>
      <c r="I879" s="249"/>
      <c r="J879" s="244"/>
      <c r="K879" s="244"/>
      <c r="L879" s="250"/>
      <c r="M879" s="251"/>
      <c r="N879" s="252"/>
      <c r="O879" s="252"/>
      <c r="P879" s="252"/>
      <c r="Q879" s="252"/>
      <c r="R879" s="252"/>
      <c r="S879" s="252"/>
      <c r="T879" s="25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4" t="s">
        <v>243</v>
      </c>
      <c r="AU879" s="254" t="s">
        <v>86</v>
      </c>
      <c r="AV879" s="13" t="s">
        <v>86</v>
      </c>
      <c r="AW879" s="13" t="s">
        <v>32</v>
      </c>
      <c r="AX879" s="13" t="s">
        <v>77</v>
      </c>
      <c r="AY879" s="254" t="s">
        <v>235</v>
      </c>
    </row>
    <row r="880" s="15" customFormat="1">
      <c r="A880" s="15"/>
      <c r="B880" s="266"/>
      <c r="C880" s="267"/>
      <c r="D880" s="245" t="s">
        <v>243</v>
      </c>
      <c r="E880" s="268" t="s">
        <v>1</v>
      </c>
      <c r="F880" s="269" t="s">
        <v>1118</v>
      </c>
      <c r="G880" s="267"/>
      <c r="H880" s="268" t="s">
        <v>1</v>
      </c>
      <c r="I880" s="270"/>
      <c r="J880" s="267"/>
      <c r="K880" s="267"/>
      <c r="L880" s="271"/>
      <c r="M880" s="272"/>
      <c r="N880" s="273"/>
      <c r="O880" s="273"/>
      <c r="P880" s="273"/>
      <c r="Q880" s="273"/>
      <c r="R880" s="273"/>
      <c r="S880" s="273"/>
      <c r="T880" s="274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75" t="s">
        <v>243</v>
      </c>
      <c r="AU880" s="275" t="s">
        <v>86</v>
      </c>
      <c r="AV880" s="15" t="s">
        <v>84</v>
      </c>
      <c r="AW880" s="15" t="s">
        <v>32</v>
      </c>
      <c r="AX880" s="15" t="s">
        <v>77</v>
      </c>
      <c r="AY880" s="275" t="s">
        <v>235</v>
      </c>
    </row>
    <row r="881" s="13" customFormat="1">
      <c r="A881" s="13"/>
      <c r="B881" s="243"/>
      <c r="C881" s="244"/>
      <c r="D881" s="245" t="s">
        <v>243</v>
      </c>
      <c r="E881" s="246" t="s">
        <v>1</v>
      </c>
      <c r="F881" s="247" t="s">
        <v>1205</v>
      </c>
      <c r="G881" s="244"/>
      <c r="H881" s="248">
        <v>6.2999999999999998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243</v>
      </c>
      <c r="AU881" s="254" t="s">
        <v>86</v>
      </c>
      <c r="AV881" s="13" t="s">
        <v>86</v>
      </c>
      <c r="AW881" s="13" t="s">
        <v>32</v>
      </c>
      <c r="AX881" s="13" t="s">
        <v>77</v>
      </c>
      <c r="AY881" s="254" t="s">
        <v>235</v>
      </c>
    </row>
    <row r="882" s="15" customFormat="1">
      <c r="A882" s="15"/>
      <c r="B882" s="266"/>
      <c r="C882" s="267"/>
      <c r="D882" s="245" t="s">
        <v>243</v>
      </c>
      <c r="E882" s="268" t="s">
        <v>1</v>
      </c>
      <c r="F882" s="269" t="s">
        <v>1120</v>
      </c>
      <c r="G882" s="267"/>
      <c r="H882" s="268" t="s">
        <v>1</v>
      </c>
      <c r="I882" s="270"/>
      <c r="J882" s="267"/>
      <c r="K882" s="267"/>
      <c r="L882" s="271"/>
      <c r="M882" s="272"/>
      <c r="N882" s="273"/>
      <c r="O882" s="273"/>
      <c r="P882" s="273"/>
      <c r="Q882" s="273"/>
      <c r="R882" s="273"/>
      <c r="S882" s="273"/>
      <c r="T882" s="274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T882" s="275" t="s">
        <v>243</v>
      </c>
      <c r="AU882" s="275" t="s">
        <v>86</v>
      </c>
      <c r="AV882" s="15" t="s">
        <v>84</v>
      </c>
      <c r="AW882" s="15" t="s">
        <v>32</v>
      </c>
      <c r="AX882" s="15" t="s">
        <v>77</v>
      </c>
      <c r="AY882" s="275" t="s">
        <v>235</v>
      </c>
    </row>
    <row r="883" s="13" customFormat="1">
      <c r="A883" s="13"/>
      <c r="B883" s="243"/>
      <c r="C883" s="244"/>
      <c r="D883" s="245" t="s">
        <v>243</v>
      </c>
      <c r="E883" s="246" t="s">
        <v>1</v>
      </c>
      <c r="F883" s="247" t="s">
        <v>1206</v>
      </c>
      <c r="G883" s="244"/>
      <c r="H883" s="248">
        <v>4.2000000000000002</v>
      </c>
      <c r="I883" s="249"/>
      <c r="J883" s="244"/>
      <c r="K883" s="244"/>
      <c r="L883" s="250"/>
      <c r="M883" s="251"/>
      <c r="N883" s="252"/>
      <c r="O883" s="252"/>
      <c r="P883" s="252"/>
      <c r="Q883" s="252"/>
      <c r="R883" s="252"/>
      <c r="S883" s="252"/>
      <c r="T883" s="25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4" t="s">
        <v>243</v>
      </c>
      <c r="AU883" s="254" t="s">
        <v>86</v>
      </c>
      <c r="AV883" s="13" t="s">
        <v>86</v>
      </c>
      <c r="AW883" s="13" t="s">
        <v>32</v>
      </c>
      <c r="AX883" s="13" t="s">
        <v>77</v>
      </c>
      <c r="AY883" s="254" t="s">
        <v>235</v>
      </c>
    </row>
    <row r="884" s="15" customFormat="1">
      <c r="A884" s="15"/>
      <c r="B884" s="266"/>
      <c r="C884" s="267"/>
      <c r="D884" s="245" t="s">
        <v>243</v>
      </c>
      <c r="E884" s="268" t="s">
        <v>1</v>
      </c>
      <c r="F884" s="269" t="s">
        <v>1118</v>
      </c>
      <c r="G884" s="267"/>
      <c r="H884" s="268" t="s">
        <v>1</v>
      </c>
      <c r="I884" s="270"/>
      <c r="J884" s="267"/>
      <c r="K884" s="267"/>
      <c r="L884" s="271"/>
      <c r="M884" s="272"/>
      <c r="N884" s="273"/>
      <c r="O884" s="273"/>
      <c r="P884" s="273"/>
      <c r="Q884" s="273"/>
      <c r="R884" s="273"/>
      <c r="S884" s="273"/>
      <c r="T884" s="274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T884" s="275" t="s">
        <v>243</v>
      </c>
      <c r="AU884" s="275" t="s">
        <v>86</v>
      </c>
      <c r="AV884" s="15" t="s">
        <v>84</v>
      </c>
      <c r="AW884" s="15" t="s">
        <v>32</v>
      </c>
      <c r="AX884" s="15" t="s">
        <v>77</v>
      </c>
      <c r="AY884" s="275" t="s">
        <v>235</v>
      </c>
    </row>
    <row r="885" s="13" customFormat="1">
      <c r="A885" s="13"/>
      <c r="B885" s="243"/>
      <c r="C885" s="244"/>
      <c r="D885" s="245" t="s">
        <v>243</v>
      </c>
      <c r="E885" s="246" t="s">
        <v>1</v>
      </c>
      <c r="F885" s="247" t="s">
        <v>1205</v>
      </c>
      <c r="G885" s="244"/>
      <c r="H885" s="248">
        <v>6.2999999999999998</v>
      </c>
      <c r="I885" s="249"/>
      <c r="J885" s="244"/>
      <c r="K885" s="244"/>
      <c r="L885" s="250"/>
      <c r="M885" s="251"/>
      <c r="N885" s="252"/>
      <c r="O885" s="252"/>
      <c r="P885" s="252"/>
      <c r="Q885" s="252"/>
      <c r="R885" s="252"/>
      <c r="S885" s="252"/>
      <c r="T885" s="25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4" t="s">
        <v>243</v>
      </c>
      <c r="AU885" s="254" t="s">
        <v>86</v>
      </c>
      <c r="AV885" s="13" t="s">
        <v>86</v>
      </c>
      <c r="AW885" s="13" t="s">
        <v>32</v>
      </c>
      <c r="AX885" s="13" t="s">
        <v>77</v>
      </c>
      <c r="AY885" s="254" t="s">
        <v>235</v>
      </c>
    </row>
    <row r="886" s="15" customFormat="1">
      <c r="A886" s="15"/>
      <c r="B886" s="266"/>
      <c r="C886" s="267"/>
      <c r="D886" s="245" t="s">
        <v>243</v>
      </c>
      <c r="E886" s="268" t="s">
        <v>1</v>
      </c>
      <c r="F886" s="269" t="s">
        <v>1120</v>
      </c>
      <c r="G886" s="267"/>
      <c r="H886" s="268" t="s">
        <v>1</v>
      </c>
      <c r="I886" s="270"/>
      <c r="J886" s="267"/>
      <c r="K886" s="267"/>
      <c r="L886" s="271"/>
      <c r="M886" s="272"/>
      <c r="N886" s="273"/>
      <c r="O886" s="273"/>
      <c r="P886" s="273"/>
      <c r="Q886" s="273"/>
      <c r="R886" s="273"/>
      <c r="S886" s="273"/>
      <c r="T886" s="274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75" t="s">
        <v>243</v>
      </c>
      <c r="AU886" s="275" t="s">
        <v>86</v>
      </c>
      <c r="AV886" s="15" t="s">
        <v>84</v>
      </c>
      <c r="AW886" s="15" t="s">
        <v>32</v>
      </c>
      <c r="AX886" s="15" t="s">
        <v>77</v>
      </c>
      <c r="AY886" s="275" t="s">
        <v>235</v>
      </c>
    </row>
    <row r="887" s="13" customFormat="1">
      <c r="A887" s="13"/>
      <c r="B887" s="243"/>
      <c r="C887" s="244"/>
      <c r="D887" s="245" t="s">
        <v>243</v>
      </c>
      <c r="E887" s="246" t="s">
        <v>1</v>
      </c>
      <c r="F887" s="247" t="s">
        <v>1206</v>
      </c>
      <c r="G887" s="244"/>
      <c r="H887" s="248">
        <v>4.2000000000000002</v>
      </c>
      <c r="I887" s="249"/>
      <c r="J887" s="244"/>
      <c r="K887" s="244"/>
      <c r="L887" s="250"/>
      <c r="M887" s="251"/>
      <c r="N887" s="252"/>
      <c r="O887" s="252"/>
      <c r="P887" s="252"/>
      <c r="Q887" s="252"/>
      <c r="R887" s="252"/>
      <c r="S887" s="252"/>
      <c r="T887" s="25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4" t="s">
        <v>243</v>
      </c>
      <c r="AU887" s="254" t="s">
        <v>86</v>
      </c>
      <c r="AV887" s="13" t="s">
        <v>86</v>
      </c>
      <c r="AW887" s="13" t="s">
        <v>32</v>
      </c>
      <c r="AX887" s="13" t="s">
        <v>77</v>
      </c>
      <c r="AY887" s="254" t="s">
        <v>235</v>
      </c>
    </row>
    <row r="888" s="14" customFormat="1">
      <c r="A888" s="14"/>
      <c r="B888" s="255"/>
      <c r="C888" s="256"/>
      <c r="D888" s="245" t="s">
        <v>243</v>
      </c>
      <c r="E888" s="257" t="s">
        <v>1</v>
      </c>
      <c r="F888" s="258" t="s">
        <v>245</v>
      </c>
      <c r="G888" s="256"/>
      <c r="H888" s="259">
        <v>42</v>
      </c>
      <c r="I888" s="260"/>
      <c r="J888" s="256"/>
      <c r="K888" s="256"/>
      <c r="L888" s="261"/>
      <c r="M888" s="262"/>
      <c r="N888" s="263"/>
      <c r="O888" s="263"/>
      <c r="P888" s="263"/>
      <c r="Q888" s="263"/>
      <c r="R888" s="263"/>
      <c r="S888" s="263"/>
      <c r="T888" s="26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65" t="s">
        <v>243</v>
      </c>
      <c r="AU888" s="265" t="s">
        <v>86</v>
      </c>
      <c r="AV888" s="14" t="s">
        <v>241</v>
      </c>
      <c r="AW888" s="14" t="s">
        <v>32</v>
      </c>
      <c r="AX888" s="14" t="s">
        <v>84</v>
      </c>
      <c r="AY888" s="265" t="s">
        <v>235</v>
      </c>
    </row>
    <row r="889" s="2" customFormat="1" ht="24.15" customHeight="1">
      <c r="A889" s="39"/>
      <c r="B889" s="40"/>
      <c r="C889" s="287" t="s">
        <v>1207</v>
      </c>
      <c r="D889" s="287" t="s">
        <v>518</v>
      </c>
      <c r="E889" s="288" t="s">
        <v>1208</v>
      </c>
      <c r="F889" s="289" t="s">
        <v>1209</v>
      </c>
      <c r="G889" s="290" t="s">
        <v>166</v>
      </c>
      <c r="H889" s="291">
        <v>42</v>
      </c>
      <c r="I889" s="292"/>
      <c r="J889" s="293">
        <f>ROUND(I889*H889,2)</f>
        <v>0</v>
      </c>
      <c r="K889" s="294"/>
      <c r="L889" s="295"/>
      <c r="M889" s="296" t="s">
        <v>1</v>
      </c>
      <c r="N889" s="297" t="s">
        <v>42</v>
      </c>
      <c r="O889" s="92"/>
      <c r="P889" s="239">
        <f>O889*H889</f>
        <v>0</v>
      </c>
      <c r="Q889" s="239">
        <v>0.036810000000000002</v>
      </c>
      <c r="R889" s="239">
        <f>Q889*H889</f>
        <v>1.5460200000000002</v>
      </c>
      <c r="S889" s="239">
        <v>0</v>
      </c>
      <c r="T889" s="240">
        <f>S889*H889</f>
        <v>0</v>
      </c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R889" s="241" t="s">
        <v>421</v>
      </c>
      <c r="AT889" s="241" t="s">
        <v>518</v>
      </c>
      <c r="AU889" s="241" t="s">
        <v>86</v>
      </c>
      <c r="AY889" s="18" t="s">
        <v>235</v>
      </c>
      <c r="BE889" s="242">
        <f>IF(N889="základní",J889,0)</f>
        <v>0</v>
      </c>
      <c r="BF889" s="242">
        <f>IF(N889="snížená",J889,0)</f>
        <v>0</v>
      </c>
      <c r="BG889" s="242">
        <f>IF(N889="zákl. přenesená",J889,0)</f>
        <v>0</v>
      </c>
      <c r="BH889" s="242">
        <f>IF(N889="sníž. přenesená",J889,0)</f>
        <v>0</v>
      </c>
      <c r="BI889" s="242">
        <f>IF(N889="nulová",J889,0)</f>
        <v>0</v>
      </c>
      <c r="BJ889" s="18" t="s">
        <v>84</v>
      </c>
      <c r="BK889" s="242">
        <f>ROUND(I889*H889,2)</f>
        <v>0</v>
      </c>
      <c r="BL889" s="18" t="s">
        <v>325</v>
      </c>
      <c r="BM889" s="241" t="s">
        <v>1210</v>
      </c>
    </row>
    <row r="890" s="2" customFormat="1" ht="24.15" customHeight="1">
      <c r="A890" s="39"/>
      <c r="B890" s="40"/>
      <c r="C890" s="229" t="s">
        <v>1211</v>
      </c>
      <c r="D890" s="229" t="s">
        <v>237</v>
      </c>
      <c r="E890" s="230" t="s">
        <v>1212</v>
      </c>
      <c r="F890" s="231" t="s">
        <v>1213</v>
      </c>
      <c r="G890" s="232" t="s">
        <v>166</v>
      </c>
      <c r="H890" s="233">
        <v>12.375</v>
      </c>
      <c r="I890" s="234"/>
      <c r="J890" s="235">
        <f>ROUND(I890*H890,2)</f>
        <v>0</v>
      </c>
      <c r="K890" s="236"/>
      <c r="L890" s="45"/>
      <c r="M890" s="237" t="s">
        <v>1</v>
      </c>
      <c r="N890" s="238" t="s">
        <v>42</v>
      </c>
      <c r="O890" s="92"/>
      <c r="P890" s="239">
        <f>O890*H890</f>
        <v>0</v>
      </c>
      <c r="Q890" s="239">
        <v>0.00025000000000000001</v>
      </c>
      <c r="R890" s="239">
        <f>Q890*H890</f>
        <v>0.0030937500000000001</v>
      </c>
      <c r="S890" s="239">
        <v>0</v>
      </c>
      <c r="T890" s="240">
        <f>S890*H890</f>
        <v>0</v>
      </c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R890" s="241" t="s">
        <v>325</v>
      </c>
      <c r="AT890" s="241" t="s">
        <v>237</v>
      </c>
      <c r="AU890" s="241" t="s">
        <v>86</v>
      </c>
      <c r="AY890" s="18" t="s">
        <v>235</v>
      </c>
      <c r="BE890" s="242">
        <f>IF(N890="základní",J890,0)</f>
        <v>0</v>
      </c>
      <c r="BF890" s="242">
        <f>IF(N890="snížená",J890,0)</f>
        <v>0</v>
      </c>
      <c r="BG890" s="242">
        <f>IF(N890="zákl. přenesená",J890,0)</f>
        <v>0</v>
      </c>
      <c r="BH890" s="242">
        <f>IF(N890="sníž. přenesená",J890,0)</f>
        <v>0</v>
      </c>
      <c r="BI890" s="242">
        <f>IF(N890="nulová",J890,0)</f>
        <v>0</v>
      </c>
      <c r="BJ890" s="18" t="s">
        <v>84</v>
      </c>
      <c r="BK890" s="242">
        <f>ROUND(I890*H890,2)</f>
        <v>0</v>
      </c>
      <c r="BL890" s="18" t="s">
        <v>325</v>
      </c>
      <c r="BM890" s="241" t="s">
        <v>1214</v>
      </c>
    </row>
    <row r="891" s="15" customFormat="1">
      <c r="A891" s="15"/>
      <c r="B891" s="266"/>
      <c r="C891" s="267"/>
      <c r="D891" s="245" t="s">
        <v>243</v>
      </c>
      <c r="E891" s="268" t="s">
        <v>1</v>
      </c>
      <c r="F891" s="269" t="s">
        <v>420</v>
      </c>
      <c r="G891" s="267"/>
      <c r="H891" s="268" t="s">
        <v>1</v>
      </c>
      <c r="I891" s="270"/>
      <c r="J891" s="267"/>
      <c r="K891" s="267"/>
      <c r="L891" s="271"/>
      <c r="M891" s="272"/>
      <c r="N891" s="273"/>
      <c r="O891" s="273"/>
      <c r="P891" s="273"/>
      <c r="Q891" s="273"/>
      <c r="R891" s="273"/>
      <c r="S891" s="273"/>
      <c r="T891" s="274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T891" s="275" t="s">
        <v>243</v>
      </c>
      <c r="AU891" s="275" t="s">
        <v>86</v>
      </c>
      <c r="AV891" s="15" t="s">
        <v>84</v>
      </c>
      <c r="AW891" s="15" t="s">
        <v>32</v>
      </c>
      <c r="AX891" s="15" t="s">
        <v>77</v>
      </c>
      <c r="AY891" s="275" t="s">
        <v>235</v>
      </c>
    </row>
    <row r="892" s="13" customFormat="1">
      <c r="A892" s="13"/>
      <c r="B892" s="243"/>
      <c r="C892" s="244"/>
      <c r="D892" s="245" t="s">
        <v>243</v>
      </c>
      <c r="E892" s="246" t="s">
        <v>1</v>
      </c>
      <c r="F892" s="247" t="s">
        <v>1215</v>
      </c>
      <c r="G892" s="244"/>
      <c r="H892" s="248">
        <v>12.375</v>
      </c>
      <c r="I892" s="249"/>
      <c r="J892" s="244"/>
      <c r="K892" s="244"/>
      <c r="L892" s="250"/>
      <c r="M892" s="251"/>
      <c r="N892" s="252"/>
      <c r="O892" s="252"/>
      <c r="P892" s="252"/>
      <c r="Q892" s="252"/>
      <c r="R892" s="252"/>
      <c r="S892" s="252"/>
      <c r="T892" s="25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4" t="s">
        <v>243</v>
      </c>
      <c r="AU892" s="254" t="s">
        <v>86</v>
      </c>
      <c r="AV892" s="13" t="s">
        <v>86</v>
      </c>
      <c r="AW892" s="13" t="s">
        <v>32</v>
      </c>
      <c r="AX892" s="13" t="s">
        <v>84</v>
      </c>
      <c r="AY892" s="254" t="s">
        <v>235</v>
      </c>
    </row>
    <row r="893" s="2" customFormat="1" ht="24.15" customHeight="1">
      <c r="A893" s="39"/>
      <c r="B893" s="40"/>
      <c r="C893" s="287" t="s">
        <v>1216</v>
      </c>
      <c r="D893" s="287" t="s">
        <v>518</v>
      </c>
      <c r="E893" s="288" t="s">
        <v>1217</v>
      </c>
      <c r="F893" s="289" t="s">
        <v>1218</v>
      </c>
      <c r="G893" s="290" t="s">
        <v>166</v>
      </c>
      <c r="H893" s="291">
        <v>12.375</v>
      </c>
      <c r="I893" s="292"/>
      <c r="J893" s="293">
        <f>ROUND(I893*H893,2)</f>
        <v>0</v>
      </c>
      <c r="K893" s="294"/>
      <c r="L893" s="295"/>
      <c r="M893" s="296" t="s">
        <v>1</v>
      </c>
      <c r="N893" s="297" t="s">
        <v>42</v>
      </c>
      <c r="O893" s="92"/>
      <c r="P893" s="239">
        <f>O893*H893</f>
        <v>0</v>
      </c>
      <c r="Q893" s="239">
        <v>0.036420000000000001</v>
      </c>
      <c r="R893" s="239">
        <f>Q893*H893</f>
        <v>0.45069750000000003</v>
      </c>
      <c r="S893" s="239">
        <v>0</v>
      </c>
      <c r="T893" s="240">
        <f>S893*H893</f>
        <v>0</v>
      </c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R893" s="241" t="s">
        <v>421</v>
      </c>
      <c r="AT893" s="241" t="s">
        <v>518</v>
      </c>
      <c r="AU893" s="241" t="s">
        <v>86</v>
      </c>
      <c r="AY893" s="18" t="s">
        <v>235</v>
      </c>
      <c r="BE893" s="242">
        <f>IF(N893="základní",J893,0)</f>
        <v>0</v>
      </c>
      <c r="BF893" s="242">
        <f>IF(N893="snížená",J893,0)</f>
        <v>0</v>
      </c>
      <c r="BG893" s="242">
        <f>IF(N893="zákl. přenesená",J893,0)</f>
        <v>0</v>
      </c>
      <c r="BH893" s="242">
        <f>IF(N893="sníž. přenesená",J893,0)</f>
        <v>0</v>
      </c>
      <c r="BI893" s="242">
        <f>IF(N893="nulová",J893,0)</f>
        <v>0</v>
      </c>
      <c r="BJ893" s="18" t="s">
        <v>84</v>
      </c>
      <c r="BK893" s="242">
        <f>ROUND(I893*H893,2)</f>
        <v>0</v>
      </c>
      <c r="BL893" s="18" t="s">
        <v>325</v>
      </c>
      <c r="BM893" s="241" t="s">
        <v>1219</v>
      </c>
    </row>
    <row r="894" s="2" customFormat="1" ht="24.15" customHeight="1">
      <c r="A894" s="39"/>
      <c r="B894" s="40"/>
      <c r="C894" s="229" t="s">
        <v>1220</v>
      </c>
      <c r="D894" s="229" t="s">
        <v>237</v>
      </c>
      <c r="E894" s="230" t="s">
        <v>1221</v>
      </c>
      <c r="F894" s="231" t="s">
        <v>1222</v>
      </c>
      <c r="G894" s="232" t="s">
        <v>240</v>
      </c>
      <c r="H894" s="233">
        <v>15</v>
      </c>
      <c r="I894" s="234"/>
      <c r="J894" s="235">
        <f>ROUND(I894*H894,2)</f>
        <v>0</v>
      </c>
      <c r="K894" s="236"/>
      <c r="L894" s="45"/>
      <c r="M894" s="237" t="s">
        <v>1</v>
      </c>
      <c r="N894" s="238" t="s">
        <v>42</v>
      </c>
      <c r="O894" s="92"/>
      <c r="P894" s="239">
        <f>O894*H894</f>
        <v>0</v>
      </c>
      <c r="Q894" s="239">
        <v>0.00025999999999999998</v>
      </c>
      <c r="R894" s="239">
        <f>Q894*H894</f>
        <v>0.0038999999999999998</v>
      </c>
      <c r="S894" s="239">
        <v>0</v>
      </c>
      <c r="T894" s="240">
        <f>S894*H894</f>
        <v>0</v>
      </c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R894" s="241" t="s">
        <v>325</v>
      </c>
      <c r="AT894" s="241" t="s">
        <v>237</v>
      </c>
      <c r="AU894" s="241" t="s">
        <v>86</v>
      </c>
      <c r="AY894" s="18" t="s">
        <v>235</v>
      </c>
      <c r="BE894" s="242">
        <f>IF(N894="základní",J894,0)</f>
        <v>0</v>
      </c>
      <c r="BF894" s="242">
        <f>IF(N894="snížená",J894,0)</f>
        <v>0</v>
      </c>
      <c r="BG894" s="242">
        <f>IF(N894="zákl. přenesená",J894,0)</f>
        <v>0</v>
      </c>
      <c r="BH894" s="242">
        <f>IF(N894="sníž. přenesená",J894,0)</f>
        <v>0</v>
      </c>
      <c r="BI894" s="242">
        <f>IF(N894="nulová",J894,0)</f>
        <v>0</v>
      </c>
      <c r="BJ894" s="18" t="s">
        <v>84</v>
      </c>
      <c r="BK894" s="242">
        <f>ROUND(I894*H894,2)</f>
        <v>0</v>
      </c>
      <c r="BL894" s="18" t="s">
        <v>325</v>
      </c>
      <c r="BM894" s="241" t="s">
        <v>1223</v>
      </c>
    </row>
    <row r="895" s="15" customFormat="1">
      <c r="A895" s="15"/>
      <c r="B895" s="266"/>
      <c r="C895" s="267"/>
      <c r="D895" s="245" t="s">
        <v>243</v>
      </c>
      <c r="E895" s="268" t="s">
        <v>1</v>
      </c>
      <c r="F895" s="269" t="s">
        <v>413</v>
      </c>
      <c r="G895" s="267"/>
      <c r="H895" s="268" t="s">
        <v>1</v>
      </c>
      <c r="I895" s="270"/>
      <c r="J895" s="267"/>
      <c r="K895" s="267"/>
      <c r="L895" s="271"/>
      <c r="M895" s="272"/>
      <c r="N895" s="273"/>
      <c r="O895" s="273"/>
      <c r="P895" s="273"/>
      <c r="Q895" s="273"/>
      <c r="R895" s="273"/>
      <c r="S895" s="273"/>
      <c r="T895" s="274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75" t="s">
        <v>243</v>
      </c>
      <c r="AU895" s="275" t="s">
        <v>86</v>
      </c>
      <c r="AV895" s="15" t="s">
        <v>84</v>
      </c>
      <c r="AW895" s="15" t="s">
        <v>32</v>
      </c>
      <c r="AX895" s="15" t="s">
        <v>77</v>
      </c>
      <c r="AY895" s="275" t="s">
        <v>235</v>
      </c>
    </row>
    <row r="896" s="13" customFormat="1">
      <c r="A896" s="13"/>
      <c r="B896" s="243"/>
      <c r="C896" s="244"/>
      <c r="D896" s="245" t="s">
        <v>243</v>
      </c>
      <c r="E896" s="246" t="s">
        <v>1</v>
      </c>
      <c r="F896" s="247" t="s">
        <v>291</v>
      </c>
      <c r="G896" s="244"/>
      <c r="H896" s="248">
        <v>10</v>
      </c>
      <c r="I896" s="249"/>
      <c r="J896" s="244"/>
      <c r="K896" s="244"/>
      <c r="L896" s="250"/>
      <c r="M896" s="251"/>
      <c r="N896" s="252"/>
      <c r="O896" s="252"/>
      <c r="P896" s="252"/>
      <c r="Q896" s="252"/>
      <c r="R896" s="252"/>
      <c r="S896" s="252"/>
      <c r="T896" s="25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4" t="s">
        <v>243</v>
      </c>
      <c r="AU896" s="254" t="s">
        <v>86</v>
      </c>
      <c r="AV896" s="13" t="s">
        <v>86</v>
      </c>
      <c r="AW896" s="13" t="s">
        <v>32</v>
      </c>
      <c r="AX896" s="13" t="s">
        <v>77</v>
      </c>
      <c r="AY896" s="254" t="s">
        <v>235</v>
      </c>
    </row>
    <row r="897" s="15" customFormat="1">
      <c r="A897" s="15"/>
      <c r="B897" s="266"/>
      <c r="C897" s="267"/>
      <c r="D897" s="245" t="s">
        <v>243</v>
      </c>
      <c r="E897" s="268" t="s">
        <v>1</v>
      </c>
      <c r="F897" s="269" t="s">
        <v>413</v>
      </c>
      <c r="G897" s="267"/>
      <c r="H897" s="268" t="s">
        <v>1</v>
      </c>
      <c r="I897" s="270"/>
      <c r="J897" s="267"/>
      <c r="K897" s="267"/>
      <c r="L897" s="271"/>
      <c r="M897" s="272"/>
      <c r="N897" s="273"/>
      <c r="O897" s="273"/>
      <c r="P897" s="273"/>
      <c r="Q897" s="273"/>
      <c r="R897" s="273"/>
      <c r="S897" s="273"/>
      <c r="T897" s="274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75" t="s">
        <v>243</v>
      </c>
      <c r="AU897" s="275" t="s">
        <v>86</v>
      </c>
      <c r="AV897" s="15" t="s">
        <v>84</v>
      </c>
      <c r="AW897" s="15" t="s">
        <v>32</v>
      </c>
      <c r="AX897" s="15" t="s">
        <v>77</v>
      </c>
      <c r="AY897" s="275" t="s">
        <v>235</v>
      </c>
    </row>
    <row r="898" s="13" customFormat="1">
      <c r="A898" s="13"/>
      <c r="B898" s="243"/>
      <c r="C898" s="244"/>
      <c r="D898" s="245" t="s">
        <v>243</v>
      </c>
      <c r="E898" s="246" t="s">
        <v>1</v>
      </c>
      <c r="F898" s="247" t="s">
        <v>263</v>
      </c>
      <c r="G898" s="244"/>
      <c r="H898" s="248">
        <v>5</v>
      </c>
      <c r="I898" s="249"/>
      <c r="J898" s="244"/>
      <c r="K898" s="244"/>
      <c r="L898" s="250"/>
      <c r="M898" s="251"/>
      <c r="N898" s="252"/>
      <c r="O898" s="252"/>
      <c r="P898" s="252"/>
      <c r="Q898" s="252"/>
      <c r="R898" s="252"/>
      <c r="S898" s="252"/>
      <c r="T898" s="25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4" t="s">
        <v>243</v>
      </c>
      <c r="AU898" s="254" t="s">
        <v>86</v>
      </c>
      <c r="AV898" s="13" t="s">
        <v>86</v>
      </c>
      <c r="AW898" s="13" t="s">
        <v>32</v>
      </c>
      <c r="AX898" s="13" t="s">
        <v>77</v>
      </c>
      <c r="AY898" s="254" t="s">
        <v>235</v>
      </c>
    </row>
    <row r="899" s="14" customFormat="1">
      <c r="A899" s="14"/>
      <c r="B899" s="255"/>
      <c r="C899" s="256"/>
      <c r="D899" s="245" t="s">
        <v>243</v>
      </c>
      <c r="E899" s="257" t="s">
        <v>1</v>
      </c>
      <c r="F899" s="258" t="s">
        <v>245</v>
      </c>
      <c r="G899" s="256"/>
      <c r="H899" s="259">
        <v>15</v>
      </c>
      <c r="I899" s="260"/>
      <c r="J899" s="256"/>
      <c r="K899" s="256"/>
      <c r="L899" s="261"/>
      <c r="M899" s="262"/>
      <c r="N899" s="263"/>
      <c r="O899" s="263"/>
      <c r="P899" s="263"/>
      <c r="Q899" s="263"/>
      <c r="R899" s="263"/>
      <c r="S899" s="263"/>
      <c r="T899" s="26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65" t="s">
        <v>243</v>
      </c>
      <c r="AU899" s="265" t="s">
        <v>86</v>
      </c>
      <c r="AV899" s="14" t="s">
        <v>241</v>
      </c>
      <c r="AW899" s="14" t="s">
        <v>32</v>
      </c>
      <c r="AX899" s="14" t="s">
        <v>84</v>
      </c>
      <c r="AY899" s="265" t="s">
        <v>235</v>
      </c>
    </row>
    <row r="900" s="2" customFormat="1" ht="21.75" customHeight="1">
      <c r="A900" s="39"/>
      <c r="B900" s="40"/>
      <c r="C900" s="287" t="s">
        <v>1224</v>
      </c>
      <c r="D900" s="287" t="s">
        <v>518</v>
      </c>
      <c r="E900" s="288" t="s">
        <v>1225</v>
      </c>
      <c r="F900" s="289" t="s">
        <v>1226</v>
      </c>
      <c r="G900" s="290" t="s">
        <v>166</v>
      </c>
      <c r="H900" s="291">
        <v>3.75</v>
      </c>
      <c r="I900" s="292"/>
      <c r="J900" s="293">
        <f>ROUND(I900*H900,2)</f>
        <v>0</v>
      </c>
      <c r="K900" s="294"/>
      <c r="L900" s="295"/>
      <c r="M900" s="296" t="s">
        <v>1</v>
      </c>
      <c r="N900" s="297" t="s">
        <v>42</v>
      </c>
      <c r="O900" s="92"/>
      <c r="P900" s="239">
        <f>O900*H900</f>
        <v>0</v>
      </c>
      <c r="Q900" s="239">
        <v>0.040280000000000003</v>
      </c>
      <c r="R900" s="239">
        <f>Q900*H900</f>
        <v>0.15105000000000002</v>
      </c>
      <c r="S900" s="239">
        <v>0</v>
      </c>
      <c r="T900" s="240">
        <f>S900*H900</f>
        <v>0</v>
      </c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R900" s="241" t="s">
        <v>421</v>
      </c>
      <c r="AT900" s="241" t="s">
        <v>518</v>
      </c>
      <c r="AU900" s="241" t="s">
        <v>86</v>
      </c>
      <c r="AY900" s="18" t="s">
        <v>235</v>
      </c>
      <c r="BE900" s="242">
        <f>IF(N900="základní",J900,0)</f>
        <v>0</v>
      </c>
      <c r="BF900" s="242">
        <f>IF(N900="snížená",J900,0)</f>
        <v>0</v>
      </c>
      <c r="BG900" s="242">
        <f>IF(N900="zákl. přenesená",J900,0)</f>
        <v>0</v>
      </c>
      <c r="BH900" s="242">
        <f>IF(N900="sníž. přenesená",J900,0)</f>
        <v>0</v>
      </c>
      <c r="BI900" s="242">
        <f>IF(N900="nulová",J900,0)</f>
        <v>0</v>
      </c>
      <c r="BJ900" s="18" t="s">
        <v>84</v>
      </c>
      <c r="BK900" s="242">
        <f>ROUND(I900*H900,2)</f>
        <v>0</v>
      </c>
      <c r="BL900" s="18" t="s">
        <v>325</v>
      </c>
      <c r="BM900" s="241" t="s">
        <v>1227</v>
      </c>
    </row>
    <row r="901" s="2" customFormat="1" ht="21.75" customHeight="1">
      <c r="A901" s="39"/>
      <c r="B901" s="40"/>
      <c r="C901" s="229" t="s">
        <v>1228</v>
      </c>
      <c r="D901" s="229" t="s">
        <v>237</v>
      </c>
      <c r="E901" s="230" t="s">
        <v>1229</v>
      </c>
      <c r="F901" s="231" t="s">
        <v>1230</v>
      </c>
      <c r="G901" s="232" t="s">
        <v>174</v>
      </c>
      <c r="H901" s="233">
        <v>53.5</v>
      </c>
      <c r="I901" s="234"/>
      <c r="J901" s="235">
        <f>ROUND(I901*H901,2)</f>
        <v>0</v>
      </c>
      <c r="K901" s="236"/>
      <c r="L901" s="45"/>
      <c r="M901" s="237" t="s">
        <v>1</v>
      </c>
      <c r="N901" s="238" t="s">
        <v>42</v>
      </c>
      <c r="O901" s="92"/>
      <c r="P901" s="239">
        <f>O901*H901</f>
        <v>0</v>
      </c>
      <c r="Q901" s="239">
        <v>5.0000000000000002E-05</v>
      </c>
      <c r="R901" s="239">
        <f>Q901*H901</f>
        <v>0.0026750000000000003</v>
      </c>
      <c r="S901" s="239">
        <v>0</v>
      </c>
      <c r="T901" s="240">
        <f>S901*H901</f>
        <v>0</v>
      </c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R901" s="241" t="s">
        <v>325</v>
      </c>
      <c r="AT901" s="241" t="s">
        <v>237</v>
      </c>
      <c r="AU901" s="241" t="s">
        <v>86</v>
      </c>
      <c r="AY901" s="18" t="s">
        <v>235</v>
      </c>
      <c r="BE901" s="242">
        <f>IF(N901="základní",J901,0)</f>
        <v>0</v>
      </c>
      <c r="BF901" s="242">
        <f>IF(N901="snížená",J901,0)</f>
        <v>0</v>
      </c>
      <c r="BG901" s="242">
        <f>IF(N901="zákl. přenesená",J901,0)</f>
        <v>0</v>
      </c>
      <c r="BH901" s="242">
        <f>IF(N901="sníž. přenesená",J901,0)</f>
        <v>0</v>
      </c>
      <c r="BI901" s="242">
        <f>IF(N901="nulová",J901,0)</f>
        <v>0</v>
      </c>
      <c r="BJ901" s="18" t="s">
        <v>84</v>
      </c>
      <c r="BK901" s="242">
        <f>ROUND(I901*H901,2)</f>
        <v>0</v>
      </c>
      <c r="BL901" s="18" t="s">
        <v>325</v>
      </c>
      <c r="BM901" s="241" t="s">
        <v>1231</v>
      </c>
    </row>
    <row r="902" s="15" customFormat="1">
      <c r="A902" s="15"/>
      <c r="B902" s="266"/>
      <c r="C902" s="267"/>
      <c r="D902" s="245" t="s">
        <v>243</v>
      </c>
      <c r="E902" s="268" t="s">
        <v>1</v>
      </c>
      <c r="F902" s="269" t="s">
        <v>413</v>
      </c>
      <c r="G902" s="267"/>
      <c r="H902" s="268" t="s">
        <v>1</v>
      </c>
      <c r="I902" s="270"/>
      <c r="J902" s="267"/>
      <c r="K902" s="267"/>
      <c r="L902" s="271"/>
      <c r="M902" s="272"/>
      <c r="N902" s="273"/>
      <c r="O902" s="273"/>
      <c r="P902" s="273"/>
      <c r="Q902" s="273"/>
      <c r="R902" s="273"/>
      <c r="S902" s="273"/>
      <c r="T902" s="274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T902" s="275" t="s">
        <v>243</v>
      </c>
      <c r="AU902" s="275" t="s">
        <v>86</v>
      </c>
      <c r="AV902" s="15" t="s">
        <v>84</v>
      </c>
      <c r="AW902" s="15" t="s">
        <v>32</v>
      </c>
      <c r="AX902" s="15" t="s">
        <v>77</v>
      </c>
      <c r="AY902" s="275" t="s">
        <v>235</v>
      </c>
    </row>
    <row r="903" s="13" customFormat="1">
      <c r="A903" s="13"/>
      <c r="B903" s="243"/>
      <c r="C903" s="244"/>
      <c r="D903" s="245" t="s">
        <v>243</v>
      </c>
      <c r="E903" s="246" t="s">
        <v>1</v>
      </c>
      <c r="F903" s="247" t="s">
        <v>263</v>
      </c>
      <c r="G903" s="244"/>
      <c r="H903" s="248">
        <v>5</v>
      </c>
      <c r="I903" s="249"/>
      <c r="J903" s="244"/>
      <c r="K903" s="244"/>
      <c r="L903" s="250"/>
      <c r="M903" s="251"/>
      <c r="N903" s="252"/>
      <c r="O903" s="252"/>
      <c r="P903" s="252"/>
      <c r="Q903" s="252"/>
      <c r="R903" s="252"/>
      <c r="S903" s="252"/>
      <c r="T903" s="25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4" t="s">
        <v>243</v>
      </c>
      <c r="AU903" s="254" t="s">
        <v>86</v>
      </c>
      <c r="AV903" s="13" t="s">
        <v>86</v>
      </c>
      <c r="AW903" s="13" t="s">
        <v>32</v>
      </c>
      <c r="AX903" s="13" t="s">
        <v>77</v>
      </c>
      <c r="AY903" s="254" t="s">
        <v>235</v>
      </c>
    </row>
    <row r="904" s="15" customFormat="1">
      <c r="A904" s="15"/>
      <c r="B904" s="266"/>
      <c r="C904" s="267"/>
      <c r="D904" s="245" t="s">
        <v>243</v>
      </c>
      <c r="E904" s="268" t="s">
        <v>1</v>
      </c>
      <c r="F904" s="269" t="s">
        <v>1118</v>
      </c>
      <c r="G904" s="267"/>
      <c r="H904" s="268" t="s">
        <v>1</v>
      </c>
      <c r="I904" s="270"/>
      <c r="J904" s="267"/>
      <c r="K904" s="267"/>
      <c r="L904" s="271"/>
      <c r="M904" s="272"/>
      <c r="N904" s="273"/>
      <c r="O904" s="273"/>
      <c r="P904" s="273"/>
      <c r="Q904" s="273"/>
      <c r="R904" s="273"/>
      <c r="S904" s="273"/>
      <c r="T904" s="274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75" t="s">
        <v>243</v>
      </c>
      <c r="AU904" s="275" t="s">
        <v>86</v>
      </c>
      <c r="AV904" s="15" t="s">
        <v>84</v>
      </c>
      <c r="AW904" s="15" t="s">
        <v>32</v>
      </c>
      <c r="AX904" s="15" t="s">
        <v>77</v>
      </c>
      <c r="AY904" s="275" t="s">
        <v>235</v>
      </c>
    </row>
    <row r="905" s="13" customFormat="1">
      <c r="A905" s="13"/>
      <c r="B905" s="243"/>
      <c r="C905" s="244"/>
      <c r="D905" s="245" t="s">
        <v>243</v>
      </c>
      <c r="E905" s="246" t="s">
        <v>1</v>
      </c>
      <c r="F905" s="247" t="s">
        <v>1119</v>
      </c>
      <c r="G905" s="244"/>
      <c r="H905" s="248">
        <v>5.25</v>
      </c>
      <c r="I905" s="249"/>
      <c r="J905" s="244"/>
      <c r="K905" s="244"/>
      <c r="L905" s="250"/>
      <c r="M905" s="251"/>
      <c r="N905" s="252"/>
      <c r="O905" s="252"/>
      <c r="P905" s="252"/>
      <c r="Q905" s="252"/>
      <c r="R905" s="252"/>
      <c r="S905" s="252"/>
      <c r="T905" s="25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4" t="s">
        <v>243</v>
      </c>
      <c r="AU905" s="254" t="s">
        <v>86</v>
      </c>
      <c r="AV905" s="13" t="s">
        <v>86</v>
      </c>
      <c r="AW905" s="13" t="s">
        <v>32</v>
      </c>
      <c r="AX905" s="13" t="s">
        <v>77</v>
      </c>
      <c r="AY905" s="254" t="s">
        <v>235</v>
      </c>
    </row>
    <row r="906" s="15" customFormat="1">
      <c r="A906" s="15"/>
      <c r="B906" s="266"/>
      <c r="C906" s="267"/>
      <c r="D906" s="245" t="s">
        <v>243</v>
      </c>
      <c r="E906" s="268" t="s">
        <v>1</v>
      </c>
      <c r="F906" s="269" t="s">
        <v>1120</v>
      </c>
      <c r="G906" s="267"/>
      <c r="H906" s="268" t="s">
        <v>1</v>
      </c>
      <c r="I906" s="270"/>
      <c r="J906" s="267"/>
      <c r="K906" s="267"/>
      <c r="L906" s="271"/>
      <c r="M906" s="272"/>
      <c r="N906" s="273"/>
      <c r="O906" s="273"/>
      <c r="P906" s="273"/>
      <c r="Q906" s="273"/>
      <c r="R906" s="273"/>
      <c r="S906" s="273"/>
      <c r="T906" s="274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75" t="s">
        <v>243</v>
      </c>
      <c r="AU906" s="275" t="s">
        <v>86</v>
      </c>
      <c r="AV906" s="15" t="s">
        <v>84</v>
      </c>
      <c r="AW906" s="15" t="s">
        <v>32</v>
      </c>
      <c r="AX906" s="15" t="s">
        <v>77</v>
      </c>
      <c r="AY906" s="275" t="s">
        <v>235</v>
      </c>
    </row>
    <row r="907" s="13" customFormat="1">
      <c r="A907" s="13"/>
      <c r="B907" s="243"/>
      <c r="C907" s="244"/>
      <c r="D907" s="245" t="s">
        <v>243</v>
      </c>
      <c r="E907" s="246" t="s">
        <v>1</v>
      </c>
      <c r="F907" s="247" t="s">
        <v>1121</v>
      </c>
      <c r="G907" s="244"/>
      <c r="H907" s="248">
        <v>3.5</v>
      </c>
      <c r="I907" s="249"/>
      <c r="J907" s="244"/>
      <c r="K907" s="244"/>
      <c r="L907" s="250"/>
      <c r="M907" s="251"/>
      <c r="N907" s="252"/>
      <c r="O907" s="252"/>
      <c r="P907" s="252"/>
      <c r="Q907" s="252"/>
      <c r="R907" s="252"/>
      <c r="S907" s="252"/>
      <c r="T907" s="25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4" t="s">
        <v>243</v>
      </c>
      <c r="AU907" s="254" t="s">
        <v>86</v>
      </c>
      <c r="AV907" s="13" t="s">
        <v>86</v>
      </c>
      <c r="AW907" s="13" t="s">
        <v>32</v>
      </c>
      <c r="AX907" s="13" t="s">
        <v>77</v>
      </c>
      <c r="AY907" s="254" t="s">
        <v>235</v>
      </c>
    </row>
    <row r="908" s="15" customFormat="1">
      <c r="A908" s="15"/>
      <c r="B908" s="266"/>
      <c r="C908" s="267"/>
      <c r="D908" s="245" t="s">
        <v>243</v>
      </c>
      <c r="E908" s="268" t="s">
        <v>1</v>
      </c>
      <c r="F908" s="269" t="s">
        <v>1118</v>
      </c>
      <c r="G908" s="267"/>
      <c r="H908" s="268" t="s">
        <v>1</v>
      </c>
      <c r="I908" s="270"/>
      <c r="J908" s="267"/>
      <c r="K908" s="267"/>
      <c r="L908" s="271"/>
      <c r="M908" s="272"/>
      <c r="N908" s="273"/>
      <c r="O908" s="273"/>
      <c r="P908" s="273"/>
      <c r="Q908" s="273"/>
      <c r="R908" s="273"/>
      <c r="S908" s="273"/>
      <c r="T908" s="274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75" t="s">
        <v>243</v>
      </c>
      <c r="AU908" s="275" t="s">
        <v>86</v>
      </c>
      <c r="AV908" s="15" t="s">
        <v>84</v>
      </c>
      <c r="AW908" s="15" t="s">
        <v>32</v>
      </c>
      <c r="AX908" s="15" t="s">
        <v>77</v>
      </c>
      <c r="AY908" s="275" t="s">
        <v>235</v>
      </c>
    </row>
    <row r="909" s="13" customFormat="1">
      <c r="A909" s="13"/>
      <c r="B909" s="243"/>
      <c r="C909" s="244"/>
      <c r="D909" s="245" t="s">
        <v>243</v>
      </c>
      <c r="E909" s="246" t="s">
        <v>1</v>
      </c>
      <c r="F909" s="247" t="s">
        <v>1119</v>
      </c>
      <c r="G909" s="244"/>
      <c r="H909" s="248">
        <v>5.25</v>
      </c>
      <c r="I909" s="249"/>
      <c r="J909" s="244"/>
      <c r="K909" s="244"/>
      <c r="L909" s="250"/>
      <c r="M909" s="251"/>
      <c r="N909" s="252"/>
      <c r="O909" s="252"/>
      <c r="P909" s="252"/>
      <c r="Q909" s="252"/>
      <c r="R909" s="252"/>
      <c r="S909" s="252"/>
      <c r="T909" s="25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4" t="s">
        <v>243</v>
      </c>
      <c r="AU909" s="254" t="s">
        <v>86</v>
      </c>
      <c r="AV909" s="13" t="s">
        <v>86</v>
      </c>
      <c r="AW909" s="13" t="s">
        <v>32</v>
      </c>
      <c r="AX909" s="13" t="s">
        <v>77</v>
      </c>
      <c r="AY909" s="254" t="s">
        <v>235</v>
      </c>
    </row>
    <row r="910" s="15" customFormat="1">
      <c r="A910" s="15"/>
      <c r="B910" s="266"/>
      <c r="C910" s="267"/>
      <c r="D910" s="245" t="s">
        <v>243</v>
      </c>
      <c r="E910" s="268" t="s">
        <v>1</v>
      </c>
      <c r="F910" s="269" t="s">
        <v>1120</v>
      </c>
      <c r="G910" s="267"/>
      <c r="H910" s="268" t="s">
        <v>1</v>
      </c>
      <c r="I910" s="270"/>
      <c r="J910" s="267"/>
      <c r="K910" s="267"/>
      <c r="L910" s="271"/>
      <c r="M910" s="272"/>
      <c r="N910" s="273"/>
      <c r="O910" s="273"/>
      <c r="P910" s="273"/>
      <c r="Q910" s="273"/>
      <c r="R910" s="273"/>
      <c r="S910" s="273"/>
      <c r="T910" s="274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75" t="s">
        <v>243</v>
      </c>
      <c r="AU910" s="275" t="s">
        <v>86</v>
      </c>
      <c r="AV910" s="15" t="s">
        <v>84</v>
      </c>
      <c r="AW910" s="15" t="s">
        <v>32</v>
      </c>
      <c r="AX910" s="15" t="s">
        <v>77</v>
      </c>
      <c r="AY910" s="275" t="s">
        <v>235</v>
      </c>
    </row>
    <row r="911" s="13" customFormat="1">
      <c r="A911" s="13"/>
      <c r="B911" s="243"/>
      <c r="C911" s="244"/>
      <c r="D911" s="245" t="s">
        <v>243</v>
      </c>
      <c r="E911" s="246" t="s">
        <v>1</v>
      </c>
      <c r="F911" s="247" t="s">
        <v>1121</v>
      </c>
      <c r="G911" s="244"/>
      <c r="H911" s="248">
        <v>3.5</v>
      </c>
      <c r="I911" s="249"/>
      <c r="J911" s="244"/>
      <c r="K911" s="244"/>
      <c r="L911" s="250"/>
      <c r="M911" s="251"/>
      <c r="N911" s="252"/>
      <c r="O911" s="252"/>
      <c r="P911" s="252"/>
      <c r="Q911" s="252"/>
      <c r="R911" s="252"/>
      <c r="S911" s="252"/>
      <c r="T911" s="25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4" t="s">
        <v>243</v>
      </c>
      <c r="AU911" s="254" t="s">
        <v>86</v>
      </c>
      <c r="AV911" s="13" t="s">
        <v>86</v>
      </c>
      <c r="AW911" s="13" t="s">
        <v>32</v>
      </c>
      <c r="AX911" s="13" t="s">
        <v>77</v>
      </c>
      <c r="AY911" s="254" t="s">
        <v>235</v>
      </c>
    </row>
    <row r="912" s="15" customFormat="1">
      <c r="A912" s="15"/>
      <c r="B912" s="266"/>
      <c r="C912" s="267"/>
      <c r="D912" s="245" t="s">
        <v>243</v>
      </c>
      <c r="E912" s="268" t="s">
        <v>1</v>
      </c>
      <c r="F912" s="269" t="s">
        <v>1118</v>
      </c>
      <c r="G912" s="267"/>
      <c r="H912" s="268" t="s">
        <v>1</v>
      </c>
      <c r="I912" s="270"/>
      <c r="J912" s="267"/>
      <c r="K912" s="267"/>
      <c r="L912" s="271"/>
      <c r="M912" s="272"/>
      <c r="N912" s="273"/>
      <c r="O912" s="273"/>
      <c r="P912" s="273"/>
      <c r="Q912" s="273"/>
      <c r="R912" s="273"/>
      <c r="S912" s="273"/>
      <c r="T912" s="274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75" t="s">
        <v>243</v>
      </c>
      <c r="AU912" s="275" t="s">
        <v>86</v>
      </c>
      <c r="AV912" s="15" t="s">
        <v>84</v>
      </c>
      <c r="AW912" s="15" t="s">
        <v>32</v>
      </c>
      <c r="AX912" s="15" t="s">
        <v>77</v>
      </c>
      <c r="AY912" s="275" t="s">
        <v>235</v>
      </c>
    </row>
    <row r="913" s="13" customFormat="1">
      <c r="A913" s="13"/>
      <c r="B913" s="243"/>
      <c r="C913" s="244"/>
      <c r="D913" s="245" t="s">
        <v>243</v>
      </c>
      <c r="E913" s="246" t="s">
        <v>1</v>
      </c>
      <c r="F913" s="247" t="s">
        <v>1119</v>
      </c>
      <c r="G913" s="244"/>
      <c r="H913" s="248">
        <v>5.25</v>
      </c>
      <c r="I913" s="249"/>
      <c r="J913" s="244"/>
      <c r="K913" s="244"/>
      <c r="L913" s="250"/>
      <c r="M913" s="251"/>
      <c r="N913" s="252"/>
      <c r="O913" s="252"/>
      <c r="P913" s="252"/>
      <c r="Q913" s="252"/>
      <c r="R913" s="252"/>
      <c r="S913" s="252"/>
      <c r="T913" s="25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4" t="s">
        <v>243</v>
      </c>
      <c r="AU913" s="254" t="s">
        <v>86</v>
      </c>
      <c r="AV913" s="13" t="s">
        <v>86</v>
      </c>
      <c r="AW913" s="13" t="s">
        <v>32</v>
      </c>
      <c r="AX913" s="13" t="s">
        <v>77</v>
      </c>
      <c r="AY913" s="254" t="s">
        <v>235</v>
      </c>
    </row>
    <row r="914" s="15" customFormat="1">
      <c r="A914" s="15"/>
      <c r="B914" s="266"/>
      <c r="C914" s="267"/>
      <c r="D914" s="245" t="s">
        <v>243</v>
      </c>
      <c r="E914" s="268" t="s">
        <v>1</v>
      </c>
      <c r="F914" s="269" t="s">
        <v>1120</v>
      </c>
      <c r="G914" s="267"/>
      <c r="H914" s="268" t="s">
        <v>1</v>
      </c>
      <c r="I914" s="270"/>
      <c r="J914" s="267"/>
      <c r="K914" s="267"/>
      <c r="L914" s="271"/>
      <c r="M914" s="272"/>
      <c r="N914" s="273"/>
      <c r="O914" s="273"/>
      <c r="P914" s="273"/>
      <c r="Q914" s="273"/>
      <c r="R914" s="273"/>
      <c r="S914" s="273"/>
      <c r="T914" s="274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T914" s="275" t="s">
        <v>243</v>
      </c>
      <c r="AU914" s="275" t="s">
        <v>86</v>
      </c>
      <c r="AV914" s="15" t="s">
        <v>84</v>
      </c>
      <c r="AW914" s="15" t="s">
        <v>32</v>
      </c>
      <c r="AX914" s="15" t="s">
        <v>77</v>
      </c>
      <c r="AY914" s="275" t="s">
        <v>235</v>
      </c>
    </row>
    <row r="915" s="13" customFormat="1">
      <c r="A915" s="13"/>
      <c r="B915" s="243"/>
      <c r="C915" s="244"/>
      <c r="D915" s="245" t="s">
        <v>243</v>
      </c>
      <c r="E915" s="246" t="s">
        <v>1</v>
      </c>
      <c r="F915" s="247" t="s">
        <v>1121</v>
      </c>
      <c r="G915" s="244"/>
      <c r="H915" s="248">
        <v>3.5</v>
      </c>
      <c r="I915" s="249"/>
      <c r="J915" s="244"/>
      <c r="K915" s="244"/>
      <c r="L915" s="250"/>
      <c r="M915" s="251"/>
      <c r="N915" s="252"/>
      <c r="O915" s="252"/>
      <c r="P915" s="252"/>
      <c r="Q915" s="252"/>
      <c r="R915" s="252"/>
      <c r="S915" s="252"/>
      <c r="T915" s="25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4" t="s">
        <v>243</v>
      </c>
      <c r="AU915" s="254" t="s">
        <v>86</v>
      </c>
      <c r="AV915" s="13" t="s">
        <v>86</v>
      </c>
      <c r="AW915" s="13" t="s">
        <v>32</v>
      </c>
      <c r="AX915" s="13" t="s">
        <v>77</v>
      </c>
      <c r="AY915" s="254" t="s">
        <v>235</v>
      </c>
    </row>
    <row r="916" s="15" customFormat="1">
      <c r="A916" s="15"/>
      <c r="B916" s="266"/>
      <c r="C916" s="267"/>
      <c r="D916" s="245" t="s">
        <v>243</v>
      </c>
      <c r="E916" s="268" t="s">
        <v>1</v>
      </c>
      <c r="F916" s="269" t="s">
        <v>413</v>
      </c>
      <c r="G916" s="267"/>
      <c r="H916" s="268" t="s">
        <v>1</v>
      </c>
      <c r="I916" s="270"/>
      <c r="J916" s="267"/>
      <c r="K916" s="267"/>
      <c r="L916" s="271"/>
      <c r="M916" s="272"/>
      <c r="N916" s="273"/>
      <c r="O916" s="273"/>
      <c r="P916" s="273"/>
      <c r="Q916" s="273"/>
      <c r="R916" s="273"/>
      <c r="S916" s="273"/>
      <c r="T916" s="274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T916" s="275" t="s">
        <v>243</v>
      </c>
      <c r="AU916" s="275" t="s">
        <v>86</v>
      </c>
      <c r="AV916" s="15" t="s">
        <v>84</v>
      </c>
      <c r="AW916" s="15" t="s">
        <v>32</v>
      </c>
      <c r="AX916" s="15" t="s">
        <v>77</v>
      </c>
      <c r="AY916" s="275" t="s">
        <v>235</v>
      </c>
    </row>
    <row r="917" s="13" customFormat="1">
      <c r="A917" s="13"/>
      <c r="B917" s="243"/>
      <c r="C917" s="244"/>
      <c r="D917" s="245" t="s">
        <v>243</v>
      </c>
      <c r="E917" s="246" t="s">
        <v>1</v>
      </c>
      <c r="F917" s="247" t="s">
        <v>1122</v>
      </c>
      <c r="G917" s="244"/>
      <c r="H917" s="248">
        <v>2.5</v>
      </c>
      <c r="I917" s="249"/>
      <c r="J917" s="244"/>
      <c r="K917" s="244"/>
      <c r="L917" s="250"/>
      <c r="M917" s="251"/>
      <c r="N917" s="252"/>
      <c r="O917" s="252"/>
      <c r="P917" s="252"/>
      <c r="Q917" s="252"/>
      <c r="R917" s="252"/>
      <c r="S917" s="252"/>
      <c r="T917" s="25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4" t="s">
        <v>243</v>
      </c>
      <c r="AU917" s="254" t="s">
        <v>86</v>
      </c>
      <c r="AV917" s="13" t="s">
        <v>86</v>
      </c>
      <c r="AW917" s="13" t="s">
        <v>32</v>
      </c>
      <c r="AX917" s="13" t="s">
        <v>77</v>
      </c>
      <c r="AY917" s="254" t="s">
        <v>235</v>
      </c>
    </row>
    <row r="918" s="15" customFormat="1">
      <c r="A918" s="15"/>
      <c r="B918" s="266"/>
      <c r="C918" s="267"/>
      <c r="D918" s="245" t="s">
        <v>243</v>
      </c>
      <c r="E918" s="268" t="s">
        <v>1</v>
      </c>
      <c r="F918" s="269" t="s">
        <v>1118</v>
      </c>
      <c r="G918" s="267"/>
      <c r="H918" s="268" t="s">
        <v>1</v>
      </c>
      <c r="I918" s="270"/>
      <c r="J918" s="267"/>
      <c r="K918" s="267"/>
      <c r="L918" s="271"/>
      <c r="M918" s="272"/>
      <c r="N918" s="273"/>
      <c r="O918" s="273"/>
      <c r="P918" s="273"/>
      <c r="Q918" s="273"/>
      <c r="R918" s="273"/>
      <c r="S918" s="273"/>
      <c r="T918" s="274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T918" s="275" t="s">
        <v>243</v>
      </c>
      <c r="AU918" s="275" t="s">
        <v>86</v>
      </c>
      <c r="AV918" s="15" t="s">
        <v>84</v>
      </c>
      <c r="AW918" s="15" t="s">
        <v>32</v>
      </c>
      <c r="AX918" s="15" t="s">
        <v>77</v>
      </c>
      <c r="AY918" s="275" t="s">
        <v>235</v>
      </c>
    </row>
    <row r="919" s="13" customFormat="1">
      <c r="A919" s="13"/>
      <c r="B919" s="243"/>
      <c r="C919" s="244"/>
      <c r="D919" s="245" t="s">
        <v>243</v>
      </c>
      <c r="E919" s="246" t="s">
        <v>1</v>
      </c>
      <c r="F919" s="247" t="s">
        <v>1119</v>
      </c>
      <c r="G919" s="244"/>
      <c r="H919" s="248">
        <v>5.25</v>
      </c>
      <c r="I919" s="249"/>
      <c r="J919" s="244"/>
      <c r="K919" s="244"/>
      <c r="L919" s="250"/>
      <c r="M919" s="251"/>
      <c r="N919" s="252"/>
      <c r="O919" s="252"/>
      <c r="P919" s="252"/>
      <c r="Q919" s="252"/>
      <c r="R919" s="252"/>
      <c r="S919" s="252"/>
      <c r="T919" s="25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54" t="s">
        <v>243</v>
      </c>
      <c r="AU919" s="254" t="s">
        <v>86</v>
      </c>
      <c r="AV919" s="13" t="s">
        <v>86</v>
      </c>
      <c r="AW919" s="13" t="s">
        <v>32</v>
      </c>
      <c r="AX919" s="13" t="s">
        <v>77</v>
      </c>
      <c r="AY919" s="254" t="s">
        <v>235</v>
      </c>
    </row>
    <row r="920" s="15" customFormat="1">
      <c r="A920" s="15"/>
      <c r="B920" s="266"/>
      <c r="C920" s="267"/>
      <c r="D920" s="245" t="s">
        <v>243</v>
      </c>
      <c r="E920" s="268" t="s">
        <v>1</v>
      </c>
      <c r="F920" s="269" t="s">
        <v>1120</v>
      </c>
      <c r="G920" s="267"/>
      <c r="H920" s="268" t="s">
        <v>1</v>
      </c>
      <c r="I920" s="270"/>
      <c r="J920" s="267"/>
      <c r="K920" s="267"/>
      <c r="L920" s="271"/>
      <c r="M920" s="272"/>
      <c r="N920" s="273"/>
      <c r="O920" s="273"/>
      <c r="P920" s="273"/>
      <c r="Q920" s="273"/>
      <c r="R920" s="273"/>
      <c r="S920" s="273"/>
      <c r="T920" s="274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T920" s="275" t="s">
        <v>243</v>
      </c>
      <c r="AU920" s="275" t="s">
        <v>86</v>
      </c>
      <c r="AV920" s="15" t="s">
        <v>84</v>
      </c>
      <c r="AW920" s="15" t="s">
        <v>32</v>
      </c>
      <c r="AX920" s="15" t="s">
        <v>77</v>
      </c>
      <c r="AY920" s="275" t="s">
        <v>235</v>
      </c>
    </row>
    <row r="921" s="13" customFormat="1">
      <c r="A921" s="13"/>
      <c r="B921" s="243"/>
      <c r="C921" s="244"/>
      <c r="D921" s="245" t="s">
        <v>243</v>
      </c>
      <c r="E921" s="246" t="s">
        <v>1</v>
      </c>
      <c r="F921" s="247" t="s">
        <v>1121</v>
      </c>
      <c r="G921" s="244"/>
      <c r="H921" s="248">
        <v>3.5</v>
      </c>
      <c r="I921" s="249"/>
      <c r="J921" s="244"/>
      <c r="K921" s="244"/>
      <c r="L921" s="250"/>
      <c r="M921" s="251"/>
      <c r="N921" s="252"/>
      <c r="O921" s="252"/>
      <c r="P921" s="252"/>
      <c r="Q921" s="252"/>
      <c r="R921" s="252"/>
      <c r="S921" s="252"/>
      <c r="T921" s="25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4" t="s">
        <v>243</v>
      </c>
      <c r="AU921" s="254" t="s">
        <v>86</v>
      </c>
      <c r="AV921" s="13" t="s">
        <v>86</v>
      </c>
      <c r="AW921" s="13" t="s">
        <v>32</v>
      </c>
      <c r="AX921" s="13" t="s">
        <v>77</v>
      </c>
      <c r="AY921" s="254" t="s">
        <v>235</v>
      </c>
    </row>
    <row r="922" s="15" customFormat="1">
      <c r="A922" s="15"/>
      <c r="B922" s="266"/>
      <c r="C922" s="267"/>
      <c r="D922" s="245" t="s">
        <v>243</v>
      </c>
      <c r="E922" s="268" t="s">
        <v>1</v>
      </c>
      <c r="F922" s="269" t="s">
        <v>420</v>
      </c>
      <c r="G922" s="267"/>
      <c r="H922" s="268" t="s">
        <v>1</v>
      </c>
      <c r="I922" s="270"/>
      <c r="J922" s="267"/>
      <c r="K922" s="267"/>
      <c r="L922" s="271"/>
      <c r="M922" s="272"/>
      <c r="N922" s="273"/>
      <c r="O922" s="273"/>
      <c r="P922" s="273"/>
      <c r="Q922" s="273"/>
      <c r="R922" s="273"/>
      <c r="S922" s="273"/>
      <c r="T922" s="274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T922" s="275" t="s">
        <v>243</v>
      </c>
      <c r="AU922" s="275" t="s">
        <v>86</v>
      </c>
      <c r="AV922" s="15" t="s">
        <v>84</v>
      </c>
      <c r="AW922" s="15" t="s">
        <v>32</v>
      </c>
      <c r="AX922" s="15" t="s">
        <v>77</v>
      </c>
      <c r="AY922" s="275" t="s">
        <v>235</v>
      </c>
    </row>
    <row r="923" s="13" customFormat="1">
      <c r="A923" s="13"/>
      <c r="B923" s="243"/>
      <c r="C923" s="244"/>
      <c r="D923" s="245" t="s">
        <v>243</v>
      </c>
      <c r="E923" s="246" t="s">
        <v>1</v>
      </c>
      <c r="F923" s="247" t="s">
        <v>1123</v>
      </c>
      <c r="G923" s="244"/>
      <c r="H923" s="248">
        <v>7.5</v>
      </c>
      <c r="I923" s="249"/>
      <c r="J923" s="244"/>
      <c r="K923" s="244"/>
      <c r="L923" s="250"/>
      <c r="M923" s="251"/>
      <c r="N923" s="252"/>
      <c r="O923" s="252"/>
      <c r="P923" s="252"/>
      <c r="Q923" s="252"/>
      <c r="R923" s="252"/>
      <c r="S923" s="252"/>
      <c r="T923" s="25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4" t="s">
        <v>243</v>
      </c>
      <c r="AU923" s="254" t="s">
        <v>86</v>
      </c>
      <c r="AV923" s="13" t="s">
        <v>86</v>
      </c>
      <c r="AW923" s="13" t="s">
        <v>32</v>
      </c>
      <c r="AX923" s="13" t="s">
        <v>77</v>
      </c>
      <c r="AY923" s="254" t="s">
        <v>235</v>
      </c>
    </row>
    <row r="924" s="15" customFormat="1">
      <c r="A924" s="15"/>
      <c r="B924" s="266"/>
      <c r="C924" s="267"/>
      <c r="D924" s="245" t="s">
        <v>243</v>
      </c>
      <c r="E924" s="268" t="s">
        <v>1</v>
      </c>
      <c r="F924" s="269" t="s">
        <v>1120</v>
      </c>
      <c r="G924" s="267"/>
      <c r="H924" s="268" t="s">
        <v>1</v>
      </c>
      <c r="I924" s="270"/>
      <c r="J924" s="267"/>
      <c r="K924" s="267"/>
      <c r="L924" s="271"/>
      <c r="M924" s="272"/>
      <c r="N924" s="273"/>
      <c r="O924" s="273"/>
      <c r="P924" s="273"/>
      <c r="Q924" s="273"/>
      <c r="R924" s="273"/>
      <c r="S924" s="273"/>
      <c r="T924" s="274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75" t="s">
        <v>243</v>
      </c>
      <c r="AU924" s="275" t="s">
        <v>86</v>
      </c>
      <c r="AV924" s="15" t="s">
        <v>84</v>
      </c>
      <c r="AW924" s="15" t="s">
        <v>32</v>
      </c>
      <c r="AX924" s="15" t="s">
        <v>77</v>
      </c>
      <c r="AY924" s="275" t="s">
        <v>235</v>
      </c>
    </row>
    <row r="925" s="13" customFormat="1">
      <c r="A925" s="13"/>
      <c r="B925" s="243"/>
      <c r="C925" s="244"/>
      <c r="D925" s="245" t="s">
        <v>243</v>
      </c>
      <c r="E925" s="246" t="s">
        <v>1</v>
      </c>
      <c r="F925" s="247" t="s">
        <v>1121</v>
      </c>
      <c r="G925" s="244"/>
      <c r="H925" s="248">
        <v>3.5</v>
      </c>
      <c r="I925" s="249"/>
      <c r="J925" s="244"/>
      <c r="K925" s="244"/>
      <c r="L925" s="250"/>
      <c r="M925" s="251"/>
      <c r="N925" s="252"/>
      <c r="O925" s="252"/>
      <c r="P925" s="252"/>
      <c r="Q925" s="252"/>
      <c r="R925" s="252"/>
      <c r="S925" s="252"/>
      <c r="T925" s="25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4" t="s">
        <v>243</v>
      </c>
      <c r="AU925" s="254" t="s">
        <v>86</v>
      </c>
      <c r="AV925" s="13" t="s">
        <v>86</v>
      </c>
      <c r="AW925" s="13" t="s">
        <v>32</v>
      </c>
      <c r="AX925" s="13" t="s">
        <v>77</v>
      </c>
      <c r="AY925" s="254" t="s">
        <v>235</v>
      </c>
    </row>
    <row r="926" s="14" customFormat="1">
      <c r="A926" s="14"/>
      <c r="B926" s="255"/>
      <c r="C926" s="256"/>
      <c r="D926" s="245" t="s">
        <v>243</v>
      </c>
      <c r="E926" s="257" t="s">
        <v>1</v>
      </c>
      <c r="F926" s="258" t="s">
        <v>245</v>
      </c>
      <c r="G926" s="256"/>
      <c r="H926" s="259">
        <v>53.5</v>
      </c>
      <c r="I926" s="260"/>
      <c r="J926" s="256"/>
      <c r="K926" s="256"/>
      <c r="L926" s="261"/>
      <c r="M926" s="262"/>
      <c r="N926" s="263"/>
      <c r="O926" s="263"/>
      <c r="P926" s="263"/>
      <c r="Q926" s="263"/>
      <c r="R926" s="263"/>
      <c r="S926" s="263"/>
      <c r="T926" s="26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65" t="s">
        <v>243</v>
      </c>
      <c r="AU926" s="265" t="s">
        <v>86</v>
      </c>
      <c r="AV926" s="14" t="s">
        <v>241</v>
      </c>
      <c r="AW926" s="14" t="s">
        <v>32</v>
      </c>
      <c r="AX926" s="14" t="s">
        <v>84</v>
      </c>
      <c r="AY926" s="265" t="s">
        <v>235</v>
      </c>
    </row>
    <row r="927" s="2" customFormat="1" ht="24.15" customHeight="1">
      <c r="A927" s="39"/>
      <c r="B927" s="40"/>
      <c r="C927" s="287" t="s">
        <v>1232</v>
      </c>
      <c r="D927" s="287" t="s">
        <v>518</v>
      </c>
      <c r="E927" s="288" t="s">
        <v>1233</v>
      </c>
      <c r="F927" s="289" t="s">
        <v>1234</v>
      </c>
      <c r="G927" s="290" t="s">
        <v>174</v>
      </c>
      <c r="H927" s="291">
        <v>58.850000000000001</v>
      </c>
      <c r="I927" s="292"/>
      <c r="J927" s="293">
        <f>ROUND(I927*H927,2)</f>
        <v>0</v>
      </c>
      <c r="K927" s="294"/>
      <c r="L927" s="295"/>
      <c r="M927" s="296" t="s">
        <v>1</v>
      </c>
      <c r="N927" s="297" t="s">
        <v>42</v>
      </c>
      <c r="O927" s="92"/>
      <c r="P927" s="239">
        <f>O927*H927</f>
        <v>0</v>
      </c>
      <c r="Q927" s="239">
        <v>8.0000000000000007E-05</v>
      </c>
      <c r="R927" s="239">
        <f>Q927*H927</f>
        <v>0.0047080000000000004</v>
      </c>
      <c r="S927" s="239">
        <v>0</v>
      </c>
      <c r="T927" s="240">
        <f>S927*H927</f>
        <v>0</v>
      </c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R927" s="241" t="s">
        <v>421</v>
      </c>
      <c r="AT927" s="241" t="s">
        <v>518</v>
      </c>
      <c r="AU927" s="241" t="s">
        <v>86</v>
      </c>
      <c r="AY927" s="18" t="s">
        <v>235</v>
      </c>
      <c r="BE927" s="242">
        <f>IF(N927="základní",J927,0)</f>
        <v>0</v>
      </c>
      <c r="BF927" s="242">
        <f>IF(N927="snížená",J927,0)</f>
        <v>0</v>
      </c>
      <c r="BG927" s="242">
        <f>IF(N927="zákl. přenesená",J927,0)</f>
        <v>0</v>
      </c>
      <c r="BH927" s="242">
        <f>IF(N927="sníž. přenesená",J927,0)</f>
        <v>0</v>
      </c>
      <c r="BI927" s="242">
        <f>IF(N927="nulová",J927,0)</f>
        <v>0</v>
      </c>
      <c r="BJ927" s="18" t="s">
        <v>84</v>
      </c>
      <c r="BK927" s="242">
        <f>ROUND(I927*H927,2)</f>
        <v>0</v>
      </c>
      <c r="BL927" s="18" t="s">
        <v>325</v>
      </c>
      <c r="BM927" s="241" t="s">
        <v>1235</v>
      </c>
    </row>
    <row r="928" s="13" customFormat="1">
      <c r="A928" s="13"/>
      <c r="B928" s="243"/>
      <c r="C928" s="244"/>
      <c r="D928" s="245" t="s">
        <v>243</v>
      </c>
      <c r="E928" s="244"/>
      <c r="F928" s="247" t="s">
        <v>1236</v>
      </c>
      <c r="G928" s="244"/>
      <c r="H928" s="248">
        <v>58.850000000000001</v>
      </c>
      <c r="I928" s="249"/>
      <c r="J928" s="244"/>
      <c r="K928" s="244"/>
      <c r="L928" s="250"/>
      <c r="M928" s="251"/>
      <c r="N928" s="252"/>
      <c r="O928" s="252"/>
      <c r="P928" s="252"/>
      <c r="Q928" s="252"/>
      <c r="R928" s="252"/>
      <c r="S928" s="252"/>
      <c r="T928" s="25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4" t="s">
        <v>243</v>
      </c>
      <c r="AU928" s="254" t="s">
        <v>86</v>
      </c>
      <c r="AV928" s="13" t="s">
        <v>86</v>
      </c>
      <c r="AW928" s="13" t="s">
        <v>4</v>
      </c>
      <c r="AX928" s="13" t="s">
        <v>84</v>
      </c>
      <c r="AY928" s="254" t="s">
        <v>235</v>
      </c>
    </row>
    <row r="929" s="2" customFormat="1" ht="24.15" customHeight="1">
      <c r="A929" s="39"/>
      <c r="B929" s="40"/>
      <c r="C929" s="229" t="s">
        <v>1237</v>
      </c>
      <c r="D929" s="229" t="s">
        <v>237</v>
      </c>
      <c r="E929" s="230" t="s">
        <v>1238</v>
      </c>
      <c r="F929" s="231" t="s">
        <v>1239</v>
      </c>
      <c r="G929" s="232" t="s">
        <v>174</v>
      </c>
      <c r="H929" s="233">
        <v>100.7</v>
      </c>
      <c r="I929" s="234"/>
      <c r="J929" s="235">
        <f>ROUND(I929*H929,2)</f>
        <v>0</v>
      </c>
      <c r="K929" s="236"/>
      <c r="L929" s="45"/>
      <c r="M929" s="237" t="s">
        <v>1</v>
      </c>
      <c r="N929" s="238" t="s">
        <v>42</v>
      </c>
      <c r="O929" s="92"/>
      <c r="P929" s="239">
        <f>O929*H929</f>
        <v>0</v>
      </c>
      <c r="Q929" s="239">
        <v>3.0000000000000001E-05</v>
      </c>
      <c r="R929" s="239">
        <f>Q929*H929</f>
        <v>0.0030210000000000002</v>
      </c>
      <c r="S929" s="239">
        <v>0</v>
      </c>
      <c r="T929" s="240">
        <f>S929*H929</f>
        <v>0</v>
      </c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R929" s="241" t="s">
        <v>325</v>
      </c>
      <c r="AT929" s="241" t="s">
        <v>237</v>
      </c>
      <c r="AU929" s="241" t="s">
        <v>86</v>
      </c>
      <c r="AY929" s="18" t="s">
        <v>235</v>
      </c>
      <c r="BE929" s="242">
        <f>IF(N929="základní",J929,0)</f>
        <v>0</v>
      </c>
      <c r="BF929" s="242">
        <f>IF(N929="snížená",J929,0)</f>
        <v>0</v>
      </c>
      <c r="BG929" s="242">
        <f>IF(N929="zákl. přenesená",J929,0)</f>
        <v>0</v>
      </c>
      <c r="BH929" s="242">
        <f>IF(N929="sníž. přenesená",J929,0)</f>
        <v>0</v>
      </c>
      <c r="BI929" s="242">
        <f>IF(N929="nulová",J929,0)</f>
        <v>0</v>
      </c>
      <c r="BJ929" s="18" t="s">
        <v>84</v>
      </c>
      <c r="BK929" s="242">
        <f>ROUND(I929*H929,2)</f>
        <v>0</v>
      </c>
      <c r="BL929" s="18" t="s">
        <v>325</v>
      </c>
      <c r="BM929" s="241" t="s">
        <v>1240</v>
      </c>
    </row>
    <row r="930" s="15" customFormat="1">
      <c r="A930" s="15"/>
      <c r="B930" s="266"/>
      <c r="C930" s="267"/>
      <c r="D930" s="245" t="s">
        <v>243</v>
      </c>
      <c r="E930" s="268" t="s">
        <v>1</v>
      </c>
      <c r="F930" s="269" t="s">
        <v>413</v>
      </c>
      <c r="G930" s="267"/>
      <c r="H930" s="268" t="s">
        <v>1</v>
      </c>
      <c r="I930" s="270"/>
      <c r="J930" s="267"/>
      <c r="K930" s="267"/>
      <c r="L930" s="271"/>
      <c r="M930" s="272"/>
      <c r="N930" s="273"/>
      <c r="O930" s="273"/>
      <c r="P930" s="273"/>
      <c r="Q930" s="273"/>
      <c r="R930" s="273"/>
      <c r="S930" s="273"/>
      <c r="T930" s="274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T930" s="275" t="s">
        <v>243</v>
      </c>
      <c r="AU930" s="275" t="s">
        <v>86</v>
      </c>
      <c r="AV930" s="15" t="s">
        <v>84</v>
      </c>
      <c r="AW930" s="15" t="s">
        <v>32</v>
      </c>
      <c r="AX930" s="15" t="s">
        <v>77</v>
      </c>
      <c r="AY930" s="275" t="s">
        <v>235</v>
      </c>
    </row>
    <row r="931" s="13" customFormat="1">
      <c r="A931" s="13"/>
      <c r="B931" s="243"/>
      <c r="C931" s="244"/>
      <c r="D931" s="245" t="s">
        <v>243</v>
      </c>
      <c r="E931" s="246" t="s">
        <v>1</v>
      </c>
      <c r="F931" s="247" t="s">
        <v>320</v>
      </c>
      <c r="G931" s="244"/>
      <c r="H931" s="248">
        <v>15</v>
      </c>
      <c r="I931" s="249"/>
      <c r="J931" s="244"/>
      <c r="K931" s="244"/>
      <c r="L931" s="250"/>
      <c r="M931" s="251"/>
      <c r="N931" s="252"/>
      <c r="O931" s="252"/>
      <c r="P931" s="252"/>
      <c r="Q931" s="252"/>
      <c r="R931" s="252"/>
      <c r="S931" s="252"/>
      <c r="T931" s="25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54" t="s">
        <v>243</v>
      </c>
      <c r="AU931" s="254" t="s">
        <v>86</v>
      </c>
      <c r="AV931" s="13" t="s">
        <v>86</v>
      </c>
      <c r="AW931" s="13" t="s">
        <v>32</v>
      </c>
      <c r="AX931" s="13" t="s">
        <v>77</v>
      </c>
      <c r="AY931" s="254" t="s">
        <v>235</v>
      </c>
    </row>
    <row r="932" s="15" customFormat="1">
      <c r="A932" s="15"/>
      <c r="B932" s="266"/>
      <c r="C932" s="267"/>
      <c r="D932" s="245" t="s">
        <v>243</v>
      </c>
      <c r="E932" s="268" t="s">
        <v>1</v>
      </c>
      <c r="F932" s="269" t="s">
        <v>1118</v>
      </c>
      <c r="G932" s="267"/>
      <c r="H932" s="268" t="s">
        <v>1</v>
      </c>
      <c r="I932" s="270"/>
      <c r="J932" s="267"/>
      <c r="K932" s="267"/>
      <c r="L932" s="271"/>
      <c r="M932" s="272"/>
      <c r="N932" s="273"/>
      <c r="O932" s="273"/>
      <c r="P932" s="273"/>
      <c r="Q932" s="273"/>
      <c r="R932" s="273"/>
      <c r="S932" s="273"/>
      <c r="T932" s="274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T932" s="275" t="s">
        <v>243</v>
      </c>
      <c r="AU932" s="275" t="s">
        <v>86</v>
      </c>
      <c r="AV932" s="15" t="s">
        <v>84</v>
      </c>
      <c r="AW932" s="15" t="s">
        <v>32</v>
      </c>
      <c r="AX932" s="15" t="s">
        <v>77</v>
      </c>
      <c r="AY932" s="275" t="s">
        <v>235</v>
      </c>
    </row>
    <row r="933" s="13" customFormat="1">
      <c r="A933" s="13"/>
      <c r="B933" s="243"/>
      <c r="C933" s="244"/>
      <c r="D933" s="245" t="s">
        <v>243</v>
      </c>
      <c r="E933" s="246" t="s">
        <v>1</v>
      </c>
      <c r="F933" s="247" t="s">
        <v>1241</v>
      </c>
      <c r="G933" s="244"/>
      <c r="H933" s="248">
        <v>7.6500000000000004</v>
      </c>
      <c r="I933" s="249"/>
      <c r="J933" s="244"/>
      <c r="K933" s="244"/>
      <c r="L933" s="250"/>
      <c r="M933" s="251"/>
      <c r="N933" s="252"/>
      <c r="O933" s="252"/>
      <c r="P933" s="252"/>
      <c r="Q933" s="252"/>
      <c r="R933" s="252"/>
      <c r="S933" s="252"/>
      <c r="T933" s="25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4" t="s">
        <v>243</v>
      </c>
      <c r="AU933" s="254" t="s">
        <v>86</v>
      </c>
      <c r="AV933" s="13" t="s">
        <v>86</v>
      </c>
      <c r="AW933" s="13" t="s">
        <v>32</v>
      </c>
      <c r="AX933" s="13" t="s">
        <v>77</v>
      </c>
      <c r="AY933" s="254" t="s">
        <v>235</v>
      </c>
    </row>
    <row r="934" s="15" customFormat="1">
      <c r="A934" s="15"/>
      <c r="B934" s="266"/>
      <c r="C934" s="267"/>
      <c r="D934" s="245" t="s">
        <v>243</v>
      </c>
      <c r="E934" s="268" t="s">
        <v>1</v>
      </c>
      <c r="F934" s="269" t="s">
        <v>1120</v>
      </c>
      <c r="G934" s="267"/>
      <c r="H934" s="268" t="s">
        <v>1</v>
      </c>
      <c r="I934" s="270"/>
      <c r="J934" s="267"/>
      <c r="K934" s="267"/>
      <c r="L934" s="271"/>
      <c r="M934" s="272"/>
      <c r="N934" s="273"/>
      <c r="O934" s="273"/>
      <c r="P934" s="273"/>
      <c r="Q934" s="273"/>
      <c r="R934" s="273"/>
      <c r="S934" s="273"/>
      <c r="T934" s="274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T934" s="275" t="s">
        <v>243</v>
      </c>
      <c r="AU934" s="275" t="s">
        <v>86</v>
      </c>
      <c r="AV934" s="15" t="s">
        <v>84</v>
      </c>
      <c r="AW934" s="15" t="s">
        <v>32</v>
      </c>
      <c r="AX934" s="15" t="s">
        <v>77</v>
      </c>
      <c r="AY934" s="275" t="s">
        <v>235</v>
      </c>
    </row>
    <row r="935" s="13" customFormat="1">
      <c r="A935" s="13"/>
      <c r="B935" s="243"/>
      <c r="C935" s="244"/>
      <c r="D935" s="245" t="s">
        <v>243</v>
      </c>
      <c r="E935" s="246" t="s">
        <v>1</v>
      </c>
      <c r="F935" s="247" t="s">
        <v>1242</v>
      </c>
      <c r="G935" s="244"/>
      <c r="H935" s="248">
        <v>5.9000000000000004</v>
      </c>
      <c r="I935" s="249"/>
      <c r="J935" s="244"/>
      <c r="K935" s="244"/>
      <c r="L935" s="250"/>
      <c r="M935" s="251"/>
      <c r="N935" s="252"/>
      <c r="O935" s="252"/>
      <c r="P935" s="252"/>
      <c r="Q935" s="252"/>
      <c r="R935" s="252"/>
      <c r="S935" s="252"/>
      <c r="T935" s="25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4" t="s">
        <v>243</v>
      </c>
      <c r="AU935" s="254" t="s">
        <v>86</v>
      </c>
      <c r="AV935" s="13" t="s">
        <v>86</v>
      </c>
      <c r="AW935" s="13" t="s">
        <v>32</v>
      </c>
      <c r="AX935" s="13" t="s">
        <v>77</v>
      </c>
      <c r="AY935" s="254" t="s">
        <v>235</v>
      </c>
    </row>
    <row r="936" s="15" customFormat="1">
      <c r="A936" s="15"/>
      <c r="B936" s="266"/>
      <c r="C936" s="267"/>
      <c r="D936" s="245" t="s">
        <v>243</v>
      </c>
      <c r="E936" s="268" t="s">
        <v>1</v>
      </c>
      <c r="F936" s="269" t="s">
        <v>1118</v>
      </c>
      <c r="G936" s="267"/>
      <c r="H936" s="268" t="s">
        <v>1</v>
      </c>
      <c r="I936" s="270"/>
      <c r="J936" s="267"/>
      <c r="K936" s="267"/>
      <c r="L936" s="271"/>
      <c r="M936" s="272"/>
      <c r="N936" s="273"/>
      <c r="O936" s="273"/>
      <c r="P936" s="273"/>
      <c r="Q936" s="273"/>
      <c r="R936" s="273"/>
      <c r="S936" s="273"/>
      <c r="T936" s="274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T936" s="275" t="s">
        <v>243</v>
      </c>
      <c r="AU936" s="275" t="s">
        <v>86</v>
      </c>
      <c r="AV936" s="15" t="s">
        <v>84</v>
      </c>
      <c r="AW936" s="15" t="s">
        <v>32</v>
      </c>
      <c r="AX936" s="15" t="s">
        <v>77</v>
      </c>
      <c r="AY936" s="275" t="s">
        <v>235</v>
      </c>
    </row>
    <row r="937" s="13" customFormat="1">
      <c r="A937" s="13"/>
      <c r="B937" s="243"/>
      <c r="C937" s="244"/>
      <c r="D937" s="245" t="s">
        <v>243</v>
      </c>
      <c r="E937" s="246" t="s">
        <v>1</v>
      </c>
      <c r="F937" s="247" t="s">
        <v>1241</v>
      </c>
      <c r="G937" s="244"/>
      <c r="H937" s="248">
        <v>7.6500000000000004</v>
      </c>
      <c r="I937" s="249"/>
      <c r="J937" s="244"/>
      <c r="K937" s="244"/>
      <c r="L937" s="250"/>
      <c r="M937" s="251"/>
      <c r="N937" s="252"/>
      <c r="O937" s="252"/>
      <c r="P937" s="252"/>
      <c r="Q937" s="252"/>
      <c r="R937" s="252"/>
      <c r="S937" s="252"/>
      <c r="T937" s="25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4" t="s">
        <v>243</v>
      </c>
      <c r="AU937" s="254" t="s">
        <v>86</v>
      </c>
      <c r="AV937" s="13" t="s">
        <v>86</v>
      </c>
      <c r="AW937" s="13" t="s">
        <v>32</v>
      </c>
      <c r="AX937" s="13" t="s">
        <v>77</v>
      </c>
      <c r="AY937" s="254" t="s">
        <v>235</v>
      </c>
    </row>
    <row r="938" s="15" customFormat="1">
      <c r="A938" s="15"/>
      <c r="B938" s="266"/>
      <c r="C938" s="267"/>
      <c r="D938" s="245" t="s">
        <v>243</v>
      </c>
      <c r="E938" s="268" t="s">
        <v>1</v>
      </c>
      <c r="F938" s="269" t="s">
        <v>1120</v>
      </c>
      <c r="G938" s="267"/>
      <c r="H938" s="268" t="s">
        <v>1</v>
      </c>
      <c r="I938" s="270"/>
      <c r="J938" s="267"/>
      <c r="K938" s="267"/>
      <c r="L938" s="271"/>
      <c r="M938" s="272"/>
      <c r="N938" s="273"/>
      <c r="O938" s="273"/>
      <c r="P938" s="273"/>
      <c r="Q938" s="273"/>
      <c r="R938" s="273"/>
      <c r="S938" s="273"/>
      <c r="T938" s="274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75" t="s">
        <v>243</v>
      </c>
      <c r="AU938" s="275" t="s">
        <v>86</v>
      </c>
      <c r="AV938" s="15" t="s">
        <v>84</v>
      </c>
      <c r="AW938" s="15" t="s">
        <v>32</v>
      </c>
      <c r="AX938" s="15" t="s">
        <v>77</v>
      </c>
      <c r="AY938" s="275" t="s">
        <v>235</v>
      </c>
    </row>
    <row r="939" s="13" customFormat="1">
      <c r="A939" s="13"/>
      <c r="B939" s="243"/>
      <c r="C939" s="244"/>
      <c r="D939" s="245" t="s">
        <v>243</v>
      </c>
      <c r="E939" s="246" t="s">
        <v>1</v>
      </c>
      <c r="F939" s="247" t="s">
        <v>1242</v>
      </c>
      <c r="G939" s="244"/>
      <c r="H939" s="248">
        <v>5.9000000000000004</v>
      </c>
      <c r="I939" s="249"/>
      <c r="J939" s="244"/>
      <c r="K939" s="244"/>
      <c r="L939" s="250"/>
      <c r="M939" s="251"/>
      <c r="N939" s="252"/>
      <c r="O939" s="252"/>
      <c r="P939" s="252"/>
      <c r="Q939" s="252"/>
      <c r="R939" s="252"/>
      <c r="S939" s="252"/>
      <c r="T939" s="25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4" t="s">
        <v>243</v>
      </c>
      <c r="AU939" s="254" t="s">
        <v>86</v>
      </c>
      <c r="AV939" s="13" t="s">
        <v>86</v>
      </c>
      <c r="AW939" s="13" t="s">
        <v>32</v>
      </c>
      <c r="AX939" s="13" t="s">
        <v>77</v>
      </c>
      <c r="AY939" s="254" t="s">
        <v>235</v>
      </c>
    </row>
    <row r="940" s="15" customFormat="1">
      <c r="A940" s="15"/>
      <c r="B940" s="266"/>
      <c r="C940" s="267"/>
      <c r="D940" s="245" t="s">
        <v>243</v>
      </c>
      <c r="E940" s="268" t="s">
        <v>1</v>
      </c>
      <c r="F940" s="269" t="s">
        <v>1118</v>
      </c>
      <c r="G940" s="267"/>
      <c r="H940" s="268" t="s">
        <v>1</v>
      </c>
      <c r="I940" s="270"/>
      <c r="J940" s="267"/>
      <c r="K940" s="267"/>
      <c r="L940" s="271"/>
      <c r="M940" s="272"/>
      <c r="N940" s="273"/>
      <c r="O940" s="273"/>
      <c r="P940" s="273"/>
      <c r="Q940" s="273"/>
      <c r="R940" s="273"/>
      <c r="S940" s="273"/>
      <c r="T940" s="274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75" t="s">
        <v>243</v>
      </c>
      <c r="AU940" s="275" t="s">
        <v>86</v>
      </c>
      <c r="AV940" s="15" t="s">
        <v>84</v>
      </c>
      <c r="AW940" s="15" t="s">
        <v>32</v>
      </c>
      <c r="AX940" s="15" t="s">
        <v>77</v>
      </c>
      <c r="AY940" s="275" t="s">
        <v>235</v>
      </c>
    </row>
    <row r="941" s="13" customFormat="1">
      <c r="A941" s="13"/>
      <c r="B941" s="243"/>
      <c r="C941" s="244"/>
      <c r="D941" s="245" t="s">
        <v>243</v>
      </c>
      <c r="E941" s="246" t="s">
        <v>1</v>
      </c>
      <c r="F941" s="247" t="s">
        <v>1241</v>
      </c>
      <c r="G941" s="244"/>
      <c r="H941" s="248">
        <v>7.6500000000000004</v>
      </c>
      <c r="I941" s="249"/>
      <c r="J941" s="244"/>
      <c r="K941" s="244"/>
      <c r="L941" s="250"/>
      <c r="M941" s="251"/>
      <c r="N941" s="252"/>
      <c r="O941" s="252"/>
      <c r="P941" s="252"/>
      <c r="Q941" s="252"/>
      <c r="R941" s="252"/>
      <c r="S941" s="252"/>
      <c r="T941" s="25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4" t="s">
        <v>243</v>
      </c>
      <c r="AU941" s="254" t="s">
        <v>86</v>
      </c>
      <c r="AV941" s="13" t="s">
        <v>86</v>
      </c>
      <c r="AW941" s="13" t="s">
        <v>32</v>
      </c>
      <c r="AX941" s="13" t="s">
        <v>77</v>
      </c>
      <c r="AY941" s="254" t="s">
        <v>235</v>
      </c>
    </row>
    <row r="942" s="15" customFormat="1">
      <c r="A942" s="15"/>
      <c r="B942" s="266"/>
      <c r="C942" s="267"/>
      <c r="D942" s="245" t="s">
        <v>243</v>
      </c>
      <c r="E942" s="268" t="s">
        <v>1</v>
      </c>
      <c r="F942" s="269" t="s">
        <v>1120</v>
      </c>
      <c r="G942" s="267"/>
      <c r="H942" s="268" t="s">
        <v>1</v>
      </c>
      <c r="I942" s="270"/>
      <c r="J942" s="267"/>
      <c r="K942" s="267"/>
      <c r="L942" s="271"/>
      <c r="M942" s="272"/>
      <c r="N942" s="273"/>
      <c r="O942" s="273"/>
      <c r="P942" s="273"/>
      <c r="Q942" s="273"/>
      <c r="R942" s="273"/>
      <c r="S942" s="273"/>
      <c r="T942" s="274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T942" s="275" t="s">
        <v>243</v>
      </c>
      <c r="AU942" s="275" t="s">
        <v>86</v>
      </c>
      <c r="AV942" s="15" t="s">
        <v>84</v>
      </c>
      <c r="AW942" s="15" t="s">
        <v>32</v>
      </c>
      <c r="AX942" s="15" t="s">
        <v>77</v>
      </c>
      <c r="AY942" s="275" t="s">
        <v>235</v>
      </c>
    </row>
    <row r="943" s="13" customFormat="1">
      <c r="A943" s="13"/>
      <c r="B943" s="243"/>
      <c r="C943" s="244"/>
      <c r="D943" s="245" t="s">
        <v>243</v>
      </c>
      <c r="E943" s="246" t="s">
        <v>1</v>
      </c>
      <c r="F943" s="247" t="s">
        <v>1242</v>
      </c>
      <c r="G943" s="244"/>
      <c r="H943" s="248">
        <v>5.9000000000000004</v>
      </c>
      <c r="I943" s="249"/>
      <c r="J943" s="244"/>
      <c r="K943" s="244"/>
      <c r="L943" s="250"/>
      <c r="M943" s="251"/>
      <c r="N943" s="252"/>
      <c r="O943" s="252"/>
      <c r="P943" s="252"/>
      <c r="Q943" s="252"/>
      <c r="R943" s="252"/>
      <c r="S943" s="252"/>
      <c r="T943" s="25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4" t="s">
        <v>243</v>
      </c>
      <c r="AU943" s="254" t="s">
        <v>86</v>
      </c>
      <c r="AV943" s="13" t="s">
        <v>86</v>
      </c>
      <c r="AW943" s="13" t="s">
        <v>32</v>
      </c>
      <c r="AX943" s="13" t="s">
        <v>77</v>
      </c>
      <c r="AY943" s="254" t="s">
        <v>235</v>
      </c>
    </row>
    <row r="944" s="15" customFormat="1">
      <c r="A944" s="15"/>
      <c r="B944" s="266"/>
      <c r="C944" s="267"/>
      <c r="D944" s="245" t="s">
        <v>243</v>
      </c>
      <c r="E944" s="268" t="s">
        <v>1</v>
      </c>
      <c r="F944" s="269" t="s">
        <v>413</v>
      </c>
      <c r="G944" s="267"/>
      <c r="H944" s="268" t="s">
        <v>1</v>
      </c>
      <c r="I944" s="270"/>
      <c r="J944" s="267"/>
      <c r="K944" s="267"/>
      <c r="L944" s="271"/>
      <c r="M944" s="272"/>
      <c r="N944" s="273"/>
      <c r="O944" s="273"/>
      <c r="P944" s="273"/>
      <c r="Q944" s="273"/>
      <c r="R944" s="273"/>
      <c r="S944" s="273"/>
      <c r="T944" s="274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75" t="s">
        <v>243</v>
      </c>
      <c r="AU944" s="275" t="s">
        <v>86</v>
      </c>
      <c r="AV944" s="15" t="s">
        <v>84</v>
      </c>
      <c r="AW944" s="15" t="s">
        <v>32</v>
      </c>
      <c r="AX944" s="15" t="s">
        <v>77</v>
      </c>
      <c r="AY944" s="275" t="s">
        <v>235</v>
      </c>
    </row>
    <row r="945" s="13" customFormat="1">
      <c r="A945" s="13"/>
      <c r="B945" s="243"/>
      <c r="C945" s="244"/>
      <c r="D945" s="245" t="s">
        <v>243</v>
      </c>
      <c r="E945" s="246" t="s">
        <v>1</v>
      </c>
      <c r="F945" s="247" t="s">
        <v>1123</v>
      </c>
      <c r="G945" s="244"/>
      <c r="H945" s="248">
        <v>7.5</v>
      </c>
      <c r="I945" s="249"/>
      <c r="J945" s="244"/>
      <c r="K945" s="244"/>
      <c r="L945" s="250"/>
      <c r="M945" s="251"/>
      <c r="N945" s="252"/>
      <c r="O945" s="252"/>
      <c r="P945" s="252"/>
      <c r="Q945" s="252"/>
      <c r="R945" s="252"/>
      <c r="S945" s="252"/>
      <c r="T945" s="25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54" t="s">
        <v>243</v>
      </c>
      <c r="AU945" s="254" t="s">
        <v>86</v>
      </c>
      <c r="AV945" s="13" t="s">
        <v>86</v>
      </c>
      <c r="AW945" s="13" t="s">
        <v>32</v>
      </c>
      <c r="AX945" s="13" t="s">
        <v>77</v>
      </c>
      <c r="AY945" s="254" t="s">
        <v>235</v>
      </c>
    </row>
    <row r="946" s="15" customFormat="1">
      <c r="A946" s="15"/>
      <c r="B946" s="266"/>
      <c r="C946" s="267"/>
      <c r="D946" s="245" t="s">
        <v>243</v>
      </c>
      <c r="E946" s="268" t="s">
        <v>1</v>
      </c>
      <c r="F946" s="269" t="s">
        <v>1118</v>
      </c>
      <c r="G946" s="267"/>
      <c r="H946" s="268" t="s">
        <v>1</v>
      </c>
      <c r="I946" s="270"/>
      <c r="J946" s="267"/>
      <c r="K946" s="267"/>
      <c r="L946" s="271"/>
      <c r="M946" s="272"/>
      <c r="N946" s="273"/>
      <c r="O946" s="273"/>
      <c r="P946" s="273"/>
      <c r="Q946" s="273"/>
      <c r="R946" s="273"/>
      <c r="S946" s="273"/>
      <c r="T946" s="274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75" t="s">
        <v>243</v>
      </c>
      <c r="AU946" s="275" t="s">
        <v>86</v>
      </c>
      <c r="AV946" s="15" t="s">
        <v>84</v>
      </c>
      <c r="AW946" s="15" t="s">
        <v>32</v>
      </c>
      <c r="AX946" s="15" t="s">
        <v>77</v>
      </c>
      <c r="AY946" s="275" t="s">
        <v>235</v>
      </c>
    </row>
    <row r="947" s="13" customFormat="1">
      <c r="A947" s="13"/>
      <c r="B947" s="243"/>
      <c r="C947" s="244"/>
      <c r="D947" s="245" t="s">
        <v>243</v>
      </c>
      <c r="E947" s="246" t="s">
        <v>1</v>
      </c>
      <c r="F947" s="247" t="s">
        <v>1241</v>
      </c>
      <c r="G947" s="244"/>
      <c r="H947" s="248">
        <v>7.6500000000000004</v>
      </c>
      <c r="I947" s="249"/>
      <c r="J947" s="244"/>
      <c r="K947" s="244"/>
      <c r="L947" s="250"/>
      <c r="M947" s="251"/>
      <c r="N947" s="252"/>
      <c r="O947" s="252"/>
      <c r="P947" s="252"/>
      <c r="Q947" s="252"/>
      <c r="R947" s="252"/>
      <c r="S947" s="252"/>
      <c r="T947" s="25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4" t="s">
        <v>243</v>
      </c>
      <c r="AU947" s="254" t="s">
        <v>86</v>
      </c>
      <c r="AV947" s="13" t="s">
        <v>86</v>
      </c>
      <c r="AW947" s="13" t="s">
        <v>32</v>
      </c>
      <c r="AX947" s="13" t="s">
        <v>77</v>
      </c>
      <c r="AY947" s="254" t="s">
        <v>235</v>
      </c>
    </row>
    <row r="948" s="15" customFormat="1">
      <c r="A948" s="15"/>
      <c r="B948" s="266"/>
      <c r="C948" s="267"/>
      <c r="D948" s="245" t="s">
        <v>243</v>
      </c>
      <c r="E948" s="268" t="s">
        <v>1</v>
      </c>
      <c r="F948" s="269" t="s">
        <v>1120</v>
      </c>
      <c r="G948" s="267"/>
      <c r="H948" s="268" t="s">
        <v>1</v>
      </c>
      <c r="I948" s="270"/>
      <c r="J948" s="267"/>
      <c r="K948" s="267"/>
      <c r="L948" s="271"/>
      <c r="M948" s="272"/>
      <c r="N948" s="273"/>
      <c r="O948" s="273"/>
      <c r="P948" s="273"/>
      <c r="Q948" s="273"/>
      <c r="R948" s="273"/>
      <c r="S948" s="273"/>
      <c r="T948" s="274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T948" s="275" t="s">
        <v>243</v>
      </c>
      <c r="AU948" s="275" t="s">
        <v>86</v>
      </c>
      <c r="AV948" s="15" t="s">
        <v>84</v>
      </c>
      <c r="AW948" s="15" t="s">
        <v>32</v>
      </c>
      <c r="AX948" s="15" t="s">
        <v>77</v>
      </c>
      <c r="AY948" s="275" t="s">
        <v>235</v>
      </c>
    </row>
    <row r="949" s="13" customFormat="1">
      <c r="A949" s="13"/>
      <c r="B949" s="243"/>
      <c r="C949" s="244"/>
      <c r="D949" s="245" t="s">
        <v>243</v>
      </c>
      <c r="E949" s="246" t="s">
        <v>1</v>
      </c>
      <c r="F949" s="247" t="s">
        <v>1242</v>
      </c>
      <c r="G949" s="244"/>
      <c r="H949" s="248">
        <v>5.9000000000000004</v>
      </c>
      <c r="I949" s="249"/>
      <c r="J949" s="244"/>
      <c r="K949" s="244"/>
      <c r="L949" s="250"/>
      <c r="M949" s="251"/>
      <c r="N949" s="252"/>
      <c r="O949" s="252"/>
      <c r="P949" s="252"/>
      <c r="Q949" s="252"/>
      <c r="R949" s="252"/>
      <c r="S949" s="252"/>
      <c r="T949" s="25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4" t="s">
        <v>243</v>
      </c>
      <c r="AU949" s="254" t="s">
        <v>86</v>
      </c>
      <c r="AV949" s="13" t="s">
        <v>86</v>
      </c>
      <c r="AW949" s="13" t="s">
        <v>32</v>
      </c>
      <c r="AX949" s="13" t="s">
        <v>77</v>
      </c>
      <c r="AY949" s="254" t="s">
        <v>235</v>
      </c>
    </row>
    <row r="950" s="15" customFormat="1">
      <c r="A950" s="15"/>
      <c r="B950" s="266"/>
      <c r="C950" s="267"/>
      <c r="D950" s="245" t="s">
        <v>243</v>
      </c>
      <c r="E950" s="268" t="s">
        <v>1</v>
      </c>
      <c r="F950" s="269" t="s">
        <v>420</v>
      </c>
      <c r="G950" s="267"/>
      <c r="H950" s="268" t="s">
        <v>1</v>
      </c>
      <c r="I950" s="270"/>
      <c r="J950" s="267"/>
      <c r="K950" s="267"/>
      <c r="L950" s="271"/>
      <c r="M950" s="272"/>
      <c r="N950" s="273"/>
      <c r="O950" s="273"/>
      <c r="P950" s="273"/>
      <c r="Q950" s="273"/>
      <c r="R950" s="273"/>
      <c r="S950" s="273"/>
      <c r="T950" s="274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T950" s="275" t="s">
        <v>243</v>
      </c>
      <c r="AU950" s="275" t="s">
        <v>86</v>
      </c>
      <c r="AV950" s="15" t="s">
        <v>84</v>
      </c>
      <c r="AW950" s="15" t="s">
        <v>32</v>
      </c>
      <c r="AX950" s="15" t="s">
        <v>77</v>
      </c>
      <c r="AY950" s="275" t="s">
        <v>235</v>
      </c>
    </row>
    <row r="951" s="13" customFormat="1">
      <c r="A951" s="13"/>
      <c r="B951" s="243"/>
      <c r="C951" s="244"/>
      <c r="D951" s="245" t="s">
        <v>243</v>
      </c>
      <c r="E951" s="246" t="s">
        <v>1</v>
      </c>
      <c r="F951" s="247" t="s">
        <v>378</v>
      </c>
      <c r="G951" s="244"/>
      <c r="H951" s="248">
        <v>24</v>
      </c>
      <c r="I951" s="249"/>
      <c r="J951" s="244"/>
      <c r="K951" s="244"/>
      <c r="L951" s="250"/>
      <c r="M951" s="251"/>
      <c r="N951" s="252"/>
      <c r="O951" s="252"/>
      <c r="P951" s="252"/>
      <c r="Q951" s="252"/>
      <c r="R951" s="252"/>
      <c r="S951" s="252"/>
      <c r="T951" s="25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4" t="s">
        <v>243</v>
      </c>
      <c r="AU951" s="254" t="s">
        <v>86</v>
      </c>
      <c r="AV951" s="13" t="s">
        <v>86</v>
      </c>
      <c r="AW951" s="13" t="s">
        <v>32</v>
      </c>
      <c r="AX951" s="13" t="s">
        <v>77</v>
      </c>
      <c r="AY951" s="254" t="s">
        <v>235</v>
      </c>
    </row>
    <row r="952" s="14" customFormat="1">
      <c r="A952" s="14"/>
      <c r="B952" s="255"/>
      <c r="C952" s="256"/>
      <c r="D952" s="245" t="s">
        <v>243</v>
      </c>
      <c r="E952" s="257" t="s">
        <v>1</v>
      </c>
      <c r="F952" s="258" t="s">
        <v>245</v>
      </c>
      <c r="G952" s="256"/>
      <c r="H952" s="259">
        <v>100.7</v>
      </c>
      <c r="I952" s="260"/>
      <c r="J952" s="256"/>
      <c r="K952" s="256"/>
      <c r="L952" s="261"/>
      <c r="M952" s="262"/>
      <c r="N952" s="263"/>
      <c r="O952" s="263"/>
      <c r="P952" s="263"/>
      <c r="Q952" s="263"/>
      <c r="R952" s="263"/>
      <c r="S952" s="263"/>
      <c r="T952" s="26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65" t="s">
        <v>243</v>
      </c>
      <c r="AU952" s="265" t="s">
        <v>86</v>
      </c>
      <c r="AV952" s="14" t="s">
        <v>241</v>
      </c>
      <c r="AW952" s="14" t="s">
        <v>32</v>
      </c>
      <c r="AX952" s="14" t="s">
        <v>84</v>
      </c>
      <c r="AY952" s="265" t="s">
        <v>235</v>
      </c>
    </row>
    <row r="953" s="2" customFormat="1" ht="33" customHeight="1">
      <c r="A953" s="39"/>
      <c r="B953" s="40"/>
      <c r="C953" s="287" t="s">
        <v>1243</v>
      </c>
      <c r="D953" s="287" t="s">
        <v>518</v>
      </c>
      <c r="E953" s="288" t="s">
        <v>1244</v>
      </c>
      <c r="F953" s="289" t="s">
        <v>1245</v>
      </c>
      <c r="G953" s="290" t="s">
        <v>174</v>
      </c>
      <c r="H953" s="291">
        <v>110.77</v>
      </c>
      <c r="I953" s="292"/>
      <c r="J953" s="293">
        <f>ROUND(I953*H953,2)</f>
        <v>0</v>
      </c>
      <c r="K953" s="294"/>
      <c r="L953" s="295"/>
      <c r="M953" s="296" t="s">
        <v>1</v>
      </c>
      <c r="N953" s="297" t="s">
        <v>42</v>
      </c>
      <c r="O953" s="92"/>
      <c r="P953" s="239">
        <f>O953*H953</f>
        <v>0</v>
      </c>
      <c r="Q953" s="239">
        <v>4.0000000000000003E-05</v>
      </c>
      <c r="R953" s="239">
        <f>Q953*H953</f>
        <v>0.0044308000000000004</v>
      </c>
      <c r="S953" s="239">
        <v>0</v>
      </c>
      <c r="T953" s="240">
        <f>S953*H953</f>
        <v>0</v>
      </c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R953" s="241" t="s">
        <v>421</v>
      </c>
      <c r="AT953" s="241" t="s">
        <v>518</v>
      </c>
      <c r="AU953" s="241" t="s">
        <v>86</v>
      </c>
      <c r="AY953" s="18" t="s">
        <v>235</v>
      </c>
      <c r="BE953" s="242">
        <f>IF(N953="základní",J953,0)</f>
        <v>0</v>
      </c>
      <c r="BF953" s="242">
        <f>IF(N953="snížená",J953,0)</f>
        <v>0</v>
      </c>
      <c r="BG953" s="242">
        <f>IF(N953="zákl. přenesená",J953,0)</f>
        <v>0</v>
      </c>
      <c r="BH953" s="242">
        <f>IF(N953="sníž. přenesená",J953,0)</f>
        <v>0</v>
      </c>
      <c r="BI953" s="242">
        <f>IF(N953="nulová",J953,0)</f>
        <v>0</v>
      </c>
      <c r="BJ953" s="18" t="s">
        <v>84</v>
      </c>
      <c r="BK953" s="242">
        <f>ROUND(I953*H953,2)</f>
        <v>0</v>
      </c>
      <c r="BL953" s="18" t="s">
        <v>325</v>
      </c>
      <c r="BM953" s="241" t="s">
        <v>1246</v>
      </c>
    </row>
    <row r="954" s="13" customFormat="1">
      <c r="A954" s="13"/>
      <c r="B954" s="243"/>
      <c r="C954" s="244"/>
      <c r="D954" s="245" t="s">
        <v>243</v>
      </c>
      <c r="E954" s="244"/>
      <c r="F954" s="247" t="s">
        <v>1247</v>
      </c>
      <c r="G954" s="244"/>
      <c r="H954" s="248">
        <v>110.77</v>
      </c>
      <c r="I954" s="249"/>
      <c r="J954" s="244"/>
      <c r="K954" s="244"/>
      <c r="L954" s="250"/>
      <c r="M954" s="251"/>
      <c r="N954" s="252"/>
      <c r="O954" s="252"/>
      <c r="P954" s="252"/>
      <c r="Q954" s="252"/>
      <c r="R954" s="252"/>
      <c r="S954" s="252"/>
      <c r="T954" s="25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4" t="s">
        <v>243</v>
      </c>
      <c r="AU954" s="254" t="s">
        <v>86</v>
      </c>
      <c r="AV954" s="13" t="s">
        <v>86</v>
      </c>
      <c r="AW954" s="13" t="s">
        <v>4</v>
      </c>
      <c r="AX954" s="13" t="s">
        <v>84</v>
      </c>
      <c r="AY954" s="254" t="s">
        <v>235</v>
      </c>
    </row>
    <row r="955" s="2" customFormat="1" ht="24.15" customHeight="1">
      <c r="A955" s="39"/>
      <c r="B955" s="40"/>
      <c r="C955" s="229" t="s">
        <v>1248</v>
      </c>
      <c r="D955" s="229" t="s">
        <v>237</v>
      </c>
      <c r="E955" s="230" t="s">
        <v>1249</v>
      </c>
      <c r="F955" s="231" t="s">
        <v>1250</v>
      </c>
      <c r="G955" s="232" t="s">
        <v>240</v>
      </c>
      <c r="H955" s="233">
        <v>13</v>
      </c>
      <c r="I955" s="234"/>
      <c r="J955" s="235">
        <f>ROUND(I955*H955,2)</f>
        <v>0</v>
      </c>
      <c r="K955" s="236"/>
      <c r="L955" s="45"/>
      <c r="M955" s="237" t="s">
        <v>1</v>
      </c>
      <c r="N955" s="238" t="s">
        <v>42</v>
      </c>
      <c r="O955" s="92"/>
      <c r="P955" s="239">
        <f>O955*H955</f>
        <v>0</v>
      </c>
      <c r="Q955" s="239">
        <v>0</v>
      </c>
      <c r="R955" s="239">
        <f>Q955*H955</f>
        <v>0</v>
      </c>
      <c r="S955" s="239">
        <v>0</v>
      </c>
      <c r="T955" s="240">
        <f>S955*H955</f>
        <v>0</v>
      </c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R955" s="241" t="s">
        <v>325</v>
      </c>
      <c r="AT955" s="241" t="s">
        <v>237</v>
      </c>
      <c r="AU955" s="241" t="s">
        <v>86</v>
      </c>
      <c r="AY955" s="18" t="s">
        <v>235</v>
      </c>
      <c r="BE955" s="242">
        <f>IF(N955="základní",J955,0)</f>
        <v>0</v>
      </c>
      <c r="BF955" s="242">
        <f>IF(N955="snížená",J955,0)</f>
        <v>0</v>
      </c>
      <c r="BG955" s="242">
        <f>IF(N955="zákl. přenesená",J955,0)</f>
        <v>0</v>
      </c>
      <c r="BH955" s="242">
        <f>IF(N955="sníž. přenesená",J955,0)</f>
        <v>0</v>
      </c>
      <c r="BI955" s="242">
        <f>IF(N955="nulová",J955,0)</f>
        <v>0</v>
      </c>
      <c r="BJ955" s="18" t="s">
        <v>84</v>
      </c>
      <c r="BK955" s="242">
        <f>ROUND(I955*H955,2)</f>
        <v>0</v>
      </c>
      <c r="BL955" s="18" t="s">
        <v>325</v>
      </c>
      <c r="BM955" s="241" t="s">
        <v>1251</v>
      </c>
    </row>
    <row r="956" s="15" customFormat="1">
      <c r="A956" s="15"/>
      <c r="B956" s="266"/>
      <c r="C956" s="267"/>
      <c r="D956" s="245" t="s">
        <v>243</v>
      </c>
      <c r="E956" s="268" t="s">
        <v>1</v>
      </c>
      <c r="F956" s="269" t="s">
        <v>600</v>
      </c>
      <c r="G956" s="267"/>
      <c r="H956" s="268" t="s">
        <v>1</v>
      </c>
      <c r="I956" s="270"/>
      <c r="J956" s="267"/>
      <c r="K956" s="267"/>
      <c r="L956" s="271"/>
      <c r="M956" s="272"/>
      <c r="N956" s="273"/>
      <c r="O956" s="273"/>
      <c r="P956" s="273"/>
      <c r="Q956" s="273"/>
      <c r="R956" s="273"/>
      <c r="S956" s="273"/>
      <c r="T956" s="274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T956" s="275" t="s">
        <v>243</v>
      </c>
      <c r="AU956" s="275" t="s">
        <v>86</v>
      </c>
      <c r="AV956" s="15" t="s">
        <v>84</v>
      </c>
      <c r="AW956" s="15" t="s">
        <v>32</v>
      </c>
      <c r="AX956" s="15" t="s">
        <v>77</v>
      </c>
      <c r="AY956" s="275" t="s">
        <v>235</v>
      </c>
    </row>
    <row r="957" s="13" customFormat="1">
      <c r="A957" s="13"/>
      <c r="B957" s="243"/>
      <c r="C957" s="244"/>
      <c r="D957" s="245" t="s">
        <v>243</v>
      </c>
      <c r="E957" s="246" t="s">
        <v>1</v>
      </c>
      <c r="F957" s="247" t="s">
        <v>84</v>
      </c>
      <c r="G957" s="244"/>
      <c r="H957" s="248">
        <v>1</v>
      </c>
      <c r="I957" s="249"/>
      <c r="J957" s="244"/>
      <c r="K957" s="244"/>
      <c r="L957" s="250"/>
      <c r="M957" s="251"/>
      <c r="N957" s="252"/>
      <c r="O957" s="252"/>
      <c r="P957" s="252"/>
      <c r="Q957" s="252"/>
      <c r="R957" s="252"/>
      <c r="S957" s="252"/>
      <c r="T957" s="25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4" t="s">
        <v>243</v>
      </c>
      <c r="AU957" s="254" t="s">
        <v>86</v>
      </c>
      <c r="AV957" s="13" t="s">
        <v>86</v>
      </c>
      <c r="AW957" s="13" t="s">
        <v>32</v>
      </c>
      <c r="AX957" s="13" t="s">
        <v>77</v>
      </c>
      <c r="AY957" s="254" t="s">
        <v>235</v>
      </c>
    </row>
    <row r="958" s="15" customFormat="1">
      <c r="A958" s="15"/>
      <c r="B958" s="266"/>
      <c r="C958" s="267"/>
      <c r="D958" s="245" t="s">
        <v>243</v>
      </c>
      <c r="E958" s="268" t="s">
        <v>1</v>
      </c>
      <c r="F958" s="269" t="s">
        <v>601</v>
      </c>
      <c r="G958" s="267"/>
      <c r="H958" s="268" t="s">
        <v>1</v>
      </c>
      <c r="I958" s="270"/>
      <c r="J958" s="267"/>
      <c r="K958" s="267"/>
      <c r="L958" s="271"/>
      <c r="M958" s="272"/>
      <c r="N958" s="273"/>
      <c r="O958" s="273"/>
      <c r="P958" s="273"/>
      <c r="Q958" s="273"/>
      <c r="R958" s="273"/>
      <c r="S958" s="273"/>
      <c r="T958" s="274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75" t="s">
        <v>243</v>
      </c>
      <c r="AU958" s="275" t="s">
        <v>86</v>
      </c>
      <c r="AV958" s="15" t="s">
        <v>84</v>
      </c>
      <c r="AW958" s="15" t="s">
        <v>32</v>
      </c>
      <c r="AX958" s="15" t="s">
        <v>77</v>
      </c>
      <c r="AY958" s="275" t="s">
        <v>235</v>
      </c>
    </row>
    <row r="959" s="13" customFormat="1">
      <c r="A959" s="13"/>
      <c r="B959" s="243"/>
      <c r="C959" s="244"/>
      <c r="D959" s="245" t="s">
        <v>243</v>
      </c>
      <c r="E959" s="246" t="s">
        <v>1</v>
      </c>
      <c r="F959" s="247" t="s">
        <v>84</v>
      </c>
      <c r="G959" s="244"/>
      <c r="H959" s="248">
        <v>1</v>
      </c>
      <c r="I959" s="249"/>
      <c r="J959" s="244"/>
      <c r="K959" s="244"/>
      <c r="L959" s="250"/>
      <c r="M959" s="251"/>
      <c r="N959" s="252"/>
      <c r="O959" s="252"/>
      <c r="P959" s="252"/>
      <c r="Q959" s="252"/>
      <c r="R959" s="252"/>
      <c r="S959" s="252"/>
      <c r="T959" s="25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4" t="s">
        <v>243</v>
      </c>
      <c r="AU959" s="254" t="s">
        <v>86</v>
      </c>
      <c r="AV959" s="13" t="s">
        <v>86</v>
      </c>
      <c r="AW959" s="13" t="s">
        <v>32</v>
      </c>
      <c r="AX959" s="13" t="s">
        <v>77</v>
      </c>
      <c r="AY959" s="254" t="s">
        <v>235</v>
      </c>
    </row>
    <row r="960" s="15" customFormat="1">
      <c r="A960" s="15"/>
      <c r="B960" s="266"/>
      <c r="C960" s="267"/>
      <c r="D960" s="245" t="s">
        <v>243</v>
      </c>
      <c r="E960" s="268" t="s">
        <v>1</v>
      </c>
      <c r="F960" s="269" t="s">
        <v>602</v>
      </c>
      <c r="G960" s="267"/>
      <c r="H960" s="268" t="s">
        <v>1</v>
      </c>
      <c r="I960" s="270"/>
      <c r="J960" s="267"/>
      <c r="K960" s="267"/>
      <c r="L960" s="271"/>
      <c r="M960" s="272"/>
      <c r="N960" s="273"/>
      <c r="O960" s="273"/>
      <c r="P960" s="273"/>
      <c r="Q960" s="273"/>
      <c r="R960" s="273"/>
      <c r="S960" s="273"/>
      <c r="T960" s="274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75" t="s">
        <v>243</v>
      </c>
      <c r="AU960" s="275" t="s">
        <v>86</v>
      </c>
      <c r="AV960" s="15" t="s">
        <v>84</v>
      </c>
      <c r="AW960" s="15" t="s">
        <v>32</v>
      </c>
      <c r="AX960" s="15" t="s">
        <v>77</v>
      </c>
      <c r="AY960" s="275" t="s">
        <v>235</v>
      </c>
    </row>
    <row r="961" s="13" customFormat="1">
      <c r="A961" s="13"/>
      <c r="B961" s="243"/>
      <c r="C961" s="244"/>
      <c r="D961" s="245" t="s">
        <v>243</v>
      </c>
      <c r="E961" s="246" t="s">
        <v>1</v>
      </c>
      <c r="F961" s="247" t="s">
        <v>84</v>
      </c>
      <c r="G961" s="244"/>
      <c r="H961" s="248">
        <v>1</v>
      </c>
      <c r="I961" s="249"/>
      <c r="J961" s="244"/>
      <c r="K961" s="244"/>
      <c r="L961" s="250"/>
      <c r="M961" s="251"/>
      <c r="N961" s="252"/>
      <c r="O961" s="252"/>
      <c r="P961" s="252"/>
      <c r="Q961" s="252"/>
      <c r="R961" s="252"/>
      <c r="S961" s="252"/>
      <c r="T961" s="25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4" t="s">
        <v>243</v>
      </c>
      <c r="AU961" s="254" t="s">
        <v>86</v>
      </c>
      <c r="AV961" s="13" t="s">
        <v>86</v>
      </c>
      <c r="AW961" s="13" t="s">
        <v>32</v>
      </c>
      <c r="AX961" s="13" t="s">
        <v>77</v>
      </c>
      <c r="AY961" s="254" t="s">
        <v>235</v>
      </c>
    </row>
    <row r="962" s="15" customFormat="1">
      <c r="A962" s="15"/>
      <c r="B962" s="266"/>
      <c r="C962" s="267"/>
      <c r="D962" s="245" t="s">
        <v>243</v>
      </c>
      <c r="E962" s="268" t="s">
        <v>1</v>
      </c>
      <c r="F962" s="269" t="s">
        <v>603</v>
      </c>
      <c r="G962" s="267"/>
      <c r="H962" s="268" t="s">
        <v>1</v>
      </c>
      <c r="I962" s="270"/>
      <c r="J962" s="267"/>
      <c r="K962" s="267"/>
      <c r="L962" s="271"/>
      <c r="M962" s="272"/>
      <c r="N962" s="273"/>
      <c r="O962" s="273"/>
      <c r="P962" s="273"/>
      <c r="Q962" s="273"/>
      <c r="R962" s="273"/>
      <c r="S962" s="273"/>
      <c r="T962" s="274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75" t="s">
        <v>243</v>
      </c>
      <c r="AU962" s="275" t="s">
        <v>86</v>
      </c>
      <c r="AV962" s="15" t="s">
        <v>84</v>
      </c>
      <c r="AW962" s="15" t="s">
        <v>32</v>
      </c>
      <c r="AX962" s="15" t="s">
        <v>77</v>
      </c>
      <c r="AY962" s="275" t="s">
        <v>235</v>
      </c>
    </row>
    <row r="963" s="13" customFormat="1">
      <c r="A963" s="13"/>
      <c r="B963" s="243"/>
      <c r="C963" s="244"/>
      <c r="D963" s="245" t="s">
        <v>243</v>
      </c>
      <c r="E963" s="246" t="s">
        <v>1</v>
      </c>
      <c r="F963" s="247" t="s">
        <v>84</v>
      </c>
      <c r="G963" s="244"/>
      <c r="H963" s="248">
        <v>1</v>
      </c>
      <c r="I963" s="249"/>
      <c r="J963" s="244"/>
      <c r="K963" s="244"/>
      <c r="L963" s="250"/>
      <c r="M963" s="251"/>
      <c r="N963" s="252"/>
      <c r="O963" s="252"/>
      <c r="P963" s="252"/>
      <c r="Q963" s="252"/>
      <c r="R963" s="252"/>
      <c r="S963" s="252"/>
      <c r="T963" s="25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4" t="s">
        <v>243</v>
      </c>
      <c r="AU963" s="254" t="s">
        <v>86</v>
      </c>
      <c r="AV963" s="13" t="s">
        <v>86</v>
      </c>
      <c r="AW963" s="13" t="s">
        <v>32</v>
      </c>
      <c r="AX963" s="13" t="s">
        <v>77</v>
      </c>
      <c r="AY963" s="254" t="s">
        <v>235</v>
      </c>
    </row>
    <row r="964" s="15" customFormat="1">
      <c r="A964" s="15"/>
      <c r="B964" s="266"/>
      <c r="C964" s="267"/>
      <c r="D964" s="245" t="s">
        <v>243</v>
      </c>
      <c r="E964" s="268" t="s">
        <v>1</v>
      </c>
      <c r="F964" s="269" t="s">
        <v>604</v>
      </c>
      <c r="G964" s="267"/>
      <c r="H964" s="268" t="s">
        <v>1</v>
      </c>
      <c r="I964" s="270"/>
      <c r="J964" s="267"/>
      <c r="K964" s="267"/>
      <c r="L964" s="271"/>
      <c r="M964" s="272"/>
      <c r="N964" s="273"/>
      <c r="O964" s="273"/>
      <c r="P964" s="273"/>
      <c r="Q964" s="273"/>
      <c r="R964" s="273"/>
      <c r="S964" s="273"/>
      <c r="T964" s="274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T964" s="275" t="s">
        <v>243</v>
      </c>
      <c r="AU964" s="275" t="s">
        <v>86</v>
      </c>
      <c r="AV964" s="15" t="s">
        <v>84</v>
      </c>
      <c r="AW964" s="15" t="s">
        <v>32</v>
      </c>
      <c r="AX964" s="15" t="s">
        <v>77</v>
      </c>
      <c r="AY964" s="275" t="s">
        <v>235</v>
      </c>
    </row>
    <row r="965" s="13" customFormat="1">
      <c r="A965" s="13"/>
      <c r="B965" s="243"/>
      <c r="C965" s="244"/>
      <c r="D965" s="245" t="s">
        <v>243</v>
      </c>
      <c r="E965" s="246" t="s">
        <v>1</v>
      </c>
      <c r="F965" s="247" t="s">
        <v>84</v>
      </c>
      <c r="G965" s="244"/>
      <c r="H965" s="248">
        <v>1</v>
      </c>
      <c r="I965" s="249"/>
      <c r="J965" s="244"/>
      <c r="K965" s="244"/>
      <c r="L965" s="250"/>
      <c r="M965" s="251"/>
      <c r="N965" s="252"/>
      <c r="O965" s="252"/>
      <c r="P965" s="252"/>
      <c r="Q965" s="252"/>
      <c r="R965" s="252"/>
      <c r="S965" s="252"/>
      <c r="T965" s="25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4" t="s">
        <v>243</v>
      </c>
      <c r="AU965" s="254" t="s">
        <v>86</v>
      </c>
      <c r="AV965" s="13" t="s">
        <v>86</v>
      </c>
      <c r="AW965" s="13" t="s">
        <v>32</v>
      </c>
      <c r="AX965" s="13" t="s">
        <v>77</v>
      </c>
      <c r="AY965" s="254" t="s">
        <v>235</v>
      </c>
    </row>
    <row r="966" s="15" customFormat="1">
      <c r="A966" s="15"/>
      <c r="B966" s="266"/>
      <c r="C966" s="267"/>
      <c r="D966" s="245" t="s">
        <v>243</v>
      </c>
      <c r="E966" s="268" t="s">
        <v>1</v>
      </c>
      <c r="F966" s="269" t="s">
        <v>605</v>
      </c>
      <c r="G966" s="267"/>
      <c r="H966" s="268" t="s">
        <v>1</v>
      </c>
      <c r="I966" s="270"/>
      <c r="J966" s="267"/>
      <c r="K966" s="267"/>
      <c r="L966" s="271"/>
      <c r="M966" s="272"/>
      <c r="N966" s="273"/>
      <c r="O966" s="273"/>
      <c r="P966" s="273"/>
      <c r="Q966" s="273"/>
      <c r="R966" s="273"/>
      <c r="S966" s="273"/>
      <c r="T966" s="274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T966" s="275" t="s">
        <v>243</v>
      </c>
      <c r="AU966" s="275" t="s">
        <v>86</v>
      </c>
      <c r="AV966" s="15" t="s">
        <v>84</v>
      </c>
      <c r="AW966" s="15" t="s">
        <v>32</v>
      </c>
      <c r="AX966" s="15" t="s">
        <v>77</v>
      </c>
      <c r="AY966" s="275" t="s">
        <v>235</v>
      </c>
    </row>
    <row r="967" s="13" customFormat="1">
      <c r="A967" s="13"/>
      <c r="B967" s="243"/>
      <c r="C967" s="244"/>
      <c r="D967" s="245" t="s">
        <v>243</v>
      </c>
      <c r="E967" s="246" t="s">
        <v>1</v>
      </c>
      <c r="F967" s="247" t="s">
        <v>84</v>
      </c>
      <c r="G967" s="244"/>
      <c r="H967" s="248">
        <v>1</v>
      </c>
      <c r="I967" s="249"/>
      <c r="J967" s="244"/>
      <c r="K967" s="244"/>
      <c r="L967" s="250"/>
      <c r="M967" s="251"/>
      <c r="N967" s="252"/>
      <c r="O967" s="252"/>
      <c r="P967" s="252"/>
      <c r="Q967" s="252"/>
      <c r="R967" s="252"/>
      <c r="S967" s="252"/>
      <c r="T967" s="25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4" t="s">
        <v>243</v>
      </c>
      <c r="AU967" s="254" t="s">
        <v>86</v>
      </c>
      <c r="AV967" s="13" t="s">
        <v>86</v>
      </c>
      <c r="AW967" s="13" t="s">
        <v>32</v>
      </c>
      <c r="AX967" s="13" t="s">
        <v>77</v>
      </c>
      <c r="AY967" s="254" t="s">
        <v>235</v>
      </c>
    </row>
    <row r="968" s="15" customFormat="1">
      <c r="A968" s="15"/>
      <c r="B968" s="266"/>
      <c r="C968" s="267"/>
      <c r="D968" s="245" t="s">
        <v>243</v>
      </c>
      <c r="E968" s="268" t="s">
        <v>1</v>
      </c>
      <c r="F968" s="269" t="s">
        <v>608</v>
      </c>
      <c r="G968" s="267"/>
      <c r="H968" s="268" t="s">
        <v>1</v>
      </c>
      <c r="I968" s="270"/>
      <c r="J968" s="267"/>
      <c r="K968" s="267"/>
      <c r="L968" s="271"/>
      <c r="M968" s="272"/>
      <c r="N968" s="273"/>
      <c r="O968" s="273"/>
      <c r="P968" s="273"/>
      <c r="Q968" s="273"/>
      <c r="R968" s="273"/>
      <c r="S968" s="273"/>
      <c r="T968" s="274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T968" s="275" t="s">
        <v>243</v>
      </c>
      <c r="AU968" s="275" t="s">
        <v>86</v>
      </c>
      <c r="AV968" s="15" t="s">
        <v>84</v>
      </c>
      <c r="AW968" s="15" t="s">
        <v>32</v>
      </c>
      <c r="AX968" s="15" t="s">
        <v>77</v>
      </c>
      <c r="AY968" s="275" t="s">
        <v>235</v>
      </c>
    </row>
    <row r="969" s="13" customFormat="1">
      <c r="A969" s="13"/>
      <c r="B969" s="243"/>
      <c r="C969" s="244"/>
      <c r="D969" s="245" t="s">
        <v>243</v>
      </c>
      <c r="E969" s="246" t="s">
        <v>1</v>
      </c>
      <c r="F969" s="247" t="s">
        <v>84</v>
      </c>
      <c r="G969" s="244"/>
      <c r="H969" s="248">
        <v>1</v>
      </c>
      <c r="I969" s="249"/>
      <c r="J969" s="244"/>
      <c r="K969" s="244"/>
      <c r="L969" s="250"/>
      <c r="M969" s="251"/>
      <c r="N969" s="252"/>
      <c r="O969" s="252"/>
      <c r="P969" s="252"/>
      <c r="Q969" s="252"/>
      <c r="R969" s="252"/>
      <c r="S969" s="252"/>
      <c r="T969" s="25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4" t="s">
        <v>243</v>
      </c>
      <c r="AU969" s="254" t="s">
        <v>86</v>
      </c>
      <c r="AV969" s="13" t="s">
        <v>86</v>
      </c>
      <c r="AW969" s="13" t="s">
        <v>32</v>
      </c>
      <c r="AX969" s="13" t="s">
        <v>77</v>
      </c>
      <c r="AY969" s="254" t="s">
        <v>235</v>
      </c>
    </row>
    <row r="970" s="15" customFormat="1">
      <c r="A970" s="15"/>
      <c r="B970" s="266"/>
      <c r="C970" s="267"/>
      <c r="D970" s="245" t="s">
        <v>243</v>
      </c>
      <c r="E970" s="268" t="s">
        <v>1</v>
      </c>
      <c r="F970" s="269" t="s">
        <v>609</v>
      </c>
      <c r="G970" s="267"/>
      <c r="H970" s="268" t="s">
        <v>1</v>
      </c>
      <c r="I970" s="270"/>
      <c r="J970" s="267"/>
      <c r="K970" s="267"/>
      <c r="L970" s="271"/>
      <c r="M970" s="272"/>
      <c r="N970" s="273"/>
      <c r="O970" s="273"/>
      <c r="P970" s="273"/>
      <c r="Q970" s="273"/>
      <c r="R970" s="273"/>
      <c r="S970" s="273"/>
      <c r="T970" s="274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T970" s="275" t="s">
        <v>243</v>
      </c>
      <c r="AU970" s="275" t="s">
        <v>86</v>
      </c>
      <c r="AV970" s="15" t="s">
        <v>84</v>
      </c>
      <c r="AW970" s="15" t="s">
        <v>32</v>
      </c>
      <c r="AX970" s="15" t="s">
        <v>77</v>
      </c>
      <c r="AY970" s="275" t="s">
        <v>235</v>
      </c>
    </row>
    <row r="971" s="13" customFormat="1">
      <c r="A971" s="13"/>
      <c r="B971" s="243"/>
      <c r="C971" s="244"/>
      <c r="D971" s="245" t="s">
        <v>243</v>
      </c>
      <c r="E971" s="246" t="s">
        <v>1</v>
      </c>
      <c r="F971" s="247" t="s">
        <v>84</v>
      </c>
      <c r="G971" s="244"/>
      <c r="H971" s="248">
        <v>1</v>
      </c>
      <c r="I971" s="249"/>
      <c r="J971" s="244"/>
      <c r="K971" s="244"/>
      <c r="L971" s="250"/>
      <c r="M971" s="251"/>
      <c r="N971" s="252"/>
      <c r="O971" s="252"/>
      <c r="P971" s="252"/>
      <c r="Q971" s="252"/>
      <c r="R971" s="252"/>
      <c r="S971" s="252"/>
      <c r="T971" s="25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4" t="s">
        <v>243</v>
      </c>
      <c r="AU971" s="254" t="s">
        <v>86</v>
      </c>
      <c r="AV971" s="13" t="s">
        <v>86</v>
      </c>
      <c r="AW971" s="13" t="s">
        <v>32</v>
      </c>
      <c r="AX971" s="13" t="s">
        <v>77</v>
      </c>
      <c r="AY971" s="254" t="s">
        <v>235</v>
      </c>
    </row>
    <row r="972" s="15" customFormat="1">
      <c r="A972" s="15"/>
      <c r="B972" s="266"/>
      <c r="C972" s="267"/>
      <c r="D972" s="245" t="s">
        <v>243</v>
      </c>
      <c r="E972" s="268" t="s">
        <v>1</v>
      </c>
      <c r="F972" s="269" t="s">
        <v>610</v>
      </c>
      <c r="G972" s="267"/>
      <c r="H972" s="268" t="s">
        <v>1</v>
      </c>
      <c r="I972" s="270"/>
      <c r="J972" s="267"/>
      <c r="K972" s="267"/>
      <c r="L972" s="271"/>
      <c r="M972" s="272"/>
      <c r="N972" s="273"/>
      <c r="O972" s="273"/>
      <c r="P972" s="273"/>
      <c r="Q972" s="273"/>
      <c r="R972" s="273"/>
      <c r="S972" s="273"/>
      <c r="T972" s="274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75" t="s">
        <v>243</v>
      </c>
      <c r="AU972" s="275" t="s">
        <v>86</v>
      </c>
      <c r="AV972" s="15" t="s">
        <v>84</v>
      </c>
      <c r="AW972" s="15" t="s">
        <v>32</v>
      </c>
      <c r="AX972" s="15" t="s">
        <v>77</v>
      </c>
      <c r="AY972" s="275" t="s">
        <v>235</v>
      </c>
    </row>
    <row r="973" s="13" customFormat="1">
      <c r="A973" s="13"/>
      <c r="B973" s="243"/>
      <c r="C973" s="244"/>
      <c r="D973" s="245" t="s">
        <v>243</v>
      </c>
      <c r="E973" s="246" t="s">
        <v>1</v>
      </c>
      <c r="F973" s="247" t="s">
        <v>84</v>
      </c>
      <c r="G973" s="244"/>
      <c r="H973" s="248">
        <v>1</v>
      </c>
      <c r="I973" s="249"/>
      <c r="J973" s="244"/>
      <c r="K973" s="244"/>
      <c r="L973" s="250"/>
      <c r="M973" s="251"/>
      <c r="N973" s="252"/>
      <c r="O973" s="252"/>
      <c r="P973" s="252"/>
      <c r="Q973" s="252"/>
      <c r="R973" s="252"/>
      <c r="S973" s="252"/>
      <c r="T973" s="25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4" t="s">
        <v>243</v>
      </c>
      <c r="AU973" s="254" t="s">
        <v>86</v>
      </c>
      <c r="AV973" s="13" t="s">
        <v>86</v>
      </c>
      <c r="AW973" s="13" t="s">
        <v>32</v>
      </c>
      <c r="AX973" s="13" t="s">
        <v>77</v>
      </c>
      <c r="AY973" s="254" t="s">
        <v>235</v>
      </c>
    </row>
    <row r="974" s="15" customFormat="1">
      <c r="A974" s="15"/>
      <c r="B974" s="266"/>
      <c r="C974" s="267"/>
      <c r="D974" s="245" t="s">
        <v>243</v>
      </c>
      <c r="E974" s="268" t="s">
        <v>1</v>
      </c>
      <c r="F974" s="269" t="s">
        <v>611</v>
      </c>
      <c r="G974" s="267"/>
      <c r="H974" s="268" t="s">
        <v>1</v>
      </c>
      <c r="I974" s="270"/>
      <c r="J974" s="267"/>
      <c r="K974" s="267"/>
      <c r="L974" s="271"/>
      <c r="M974" s="272"/>
      <c r="N974" s="273"/>
      <c r="O974" s="273"/>
      <c r="P974" s="273"/>
      <c r="Q974" s="273"/>
      <c r="R974" s="273"/>
      <c r="S974" s="273"/>
      <c r="T974" s="274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T974" s="275" t="s">
        <v>243</v>
      </c>
      <c r="AU974" s="275" t="s">
        <v>86</v>
      </c>
      <c r="AV974" s="15" t="s">
        <v>84</v>
      </c>
      <c r="AW974" s="15" t="s">
        <v>32</v>
      </c>
      <c r="AX974" s="15" t="s">
        <v>77</v>
      </c>
      <c r="AY974" s="275" t="s">
        <v>235</v>
      </c>
    </row>
    <row r="975" s="13" customFormat="1">
      <c r="A975" s="13"/>
      <c r="B975" s="243"/>
      <c r="C975" s="244"/>
      <c r="D975" s="245" t="s">
        <v>243</v>
      </c>
      <c r="E975" s="246" t="s">
        <v>1</v>
      </c>
      <c r="F975" s="247" t="s">
        <v>84</v>
      </c>
      <c r="G975" s="244"/>
      <c r="H975" s="248">
        <v>1</v>
      </c>
      <c r="I975" s="249"/>
      <c r="J975" s="244"/>
      <c r="K975" s="244"/>
      <c r="L975" s="250"/>
      <c r="M975" s="251"/>
      <c r="N975" s="252"/>
      <c r="O975" s="252"/>
      <c r="P975" s="252"/>
      <c r="Q975" s="252"/>
      <c r="R975" s="252"/>
      <c r="S975" s="252"/>
      <c r="T975" s="25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4" t="s">
        <v>243</v>
      </c>
      <c r="AU975" s="254" t="s">
        <v>86</v>
      </c>
      <c r="AV975" s="13" t="s">
        <v>86</v>
      </c>
      <c r="AW975" s="13" t="s">
        <v>32</v>
      </c>
      <c r="AX975" s="13" t="s">
        <v>77</v>
      </c>
      <c r="AY975" s="254" t="s">
        <v>235</v>
      </c>
    </row>
    <row r="976" s="15" customFormat="1">
      <c r="A976" s="15"/>
      <c r="B976" s="266"/>
      <c r="C976" s="267"/>
      <c r="D976" s="245" t="s">
        <v>243</v>
      </c>
      <c r="E976" s="268" t="s">
        <v>1</v>
      </c>
      <c r="F976" s="269" t="s">
        <v>613</v>
      </c>
      <c r="G976" s="267"/>
      <c r="H976" s="268" t="s">
        <v>1</v>
      </c>
      <c r="I976" s="270"/>
      <c r="J976" s="267"/>
      <c r="K976" s="267"/>
      <c r="L976" s="271"/>
      <c r="M976" s="272"/>
      <c r="N976" s="273"/>
      <c r="O976" s="273"/>
      <c r="P976" s="273"/>
      <c r="Q976" s="273"/>
      <c r="R976" s="273"/>
      <c r="S976" s="273"/>
      <c r="T976" s="274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T976" s="275" t="s">
        <v>243</v>
      </c>
      <c r="AU976" s="275" t="s">
        <v>86</v>
      </c>
      <c r="AV976" s="15" t="s">
        <v>84</v>
      </c>
      <c r="AW976" s="15" t="s">
        <v>32</v>
      </c>
      <c r="AX976" s="15" t="s">
        <v>77</v>
      </c>
      <c r="AY976" s="275" t="s">
        <v>235</v>
      </c>
    </row>
    <row r="977" s="13" customFormat="1">
      <c r="A977" s="13"/>
      <c r="B977" s="243"/>
      <c r="C977" s="244"/>
      <c r="D977" s="245" t="s">
        <v>243</v>
      </c>
      <c r="E977" s="246" t="s">
        <v>1</v>
      </c>
      <c r="F977" s="247" t="s">
        <v>84</v>
      </c>
      <c r="G977" s="244"/>
      <c r="H977" s="248">
        <v>1</v>
      </c>
      <c r="I977" s="249"/>
      <c r="J977" s="244"/>
      <c r="K977" s="244"/>
      <c r="L977" s="250"/>
      <c r="M977" s="251"/>
      <c r="N977" s="252"/>
      <c r="O977" s="252"/>
      <c r="P977" s="252"/>
      <c r="Q977" s="252"/>
      <c r="R977" s="252"/>
      <c r="S977" s="252"/>
      <c r="T977" s="25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4" t="s">
        <v>243</v>
      </c>
      <c r="AU977" s="254" t="s">
        <v>86</v>
      </c>
      <c r="AV977" s="13" t="s">
        <v>86</v>
      </c>
      <c r="AW977" s="13" t="s">
        <v>32</v>
      </c>
      <c r="AX977" s="13" t="s">
        <v>77</v>
      </c>
      <c r="AY977" s="254" t="s">
        <v>235</v>
      </c>
    </row>
    <row r="978" s="15" customFormat="1">
      <c r="A978" s="15"/>
      <c r="B978" s="266"/>
      <c r="C978" s="267"/>
      <c r="D978" s="245" t="s">
        <v>243</v>
      </c>
      <c r="E978" s="268" t="s">
        <v>1</v>
      </c>
      <c r="F978" s="269" t="s">
        <v>614</v>
      </c>
      <c r="G978" s="267"/>
      <c r="H978" s="268" t="s">
        <v>1</v>
      </c>
      <c r="I978" s="270"/>
      <c r="J978" s="267"/>
      <c r="K978" s="267"/>
      <c r="L978" s="271"/>
      <c r="M978" s="272"/>
      <c r="N978" s="273"/>
      <c r="O978" s="273"/>
      <c r="P978" s="273"/>
      <c r="Q978" s="273"/>
      <c r="R978" s="273"/>
      <c r="S978" s="273"/>
      <c r="T978" s="274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T978" s="275" t="s">
        <v>243</v>
      </c>
      <c r="AU978" s="275" t="s">
        <v>86</v>
      </c>
      <c r="AV978" s="15" t="s">
        <v>84</v>
      </c>
      <c r="AW978" s="15" t="s">
        <v>32</v>
      </c>
      <c r="AX978" s="15" t="s">
        <v>77</v>
      </c>
      <c r="AY978" s="275" t="s">
        <v>235</v>
      </c>
    </row>
    <row r="979" s="13" customFormat="1">
      <c r="A979" s="13"/>
      <c r="B979" s="243"/>
      <c r="C979" s="244"/>
      <c r="D979" s="245" t="s">
        <v>243</v>
      </c>
      <c r="E979" s="246" t="s">
        <v>1</v>
      </c>
      <c r="F979" s="247" t="s">
        <v>84</v>
      </c>
      <c r="G979" s="244"/>
      <c r="H979" s="248">
        <v>1</v>
      </c>
      <c r="I979" s="249"/>
      <c r="J979" s="244"/>
      <c r="K979" s="244"/>
      <c r="L979" s="250"/>
      <c r="M979" s="251"/>
      <c r="N979" s="252"/>
      <c r="O979" s="252"/>
      <c r="P979" s="252"/>
      <c r="Q979" s="252"/>
      <c r="R979" s="252"/>
      <c r="S979" s="252"/>
      <c r="T979" s="25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4" t="s">
        <v>243</v>
      </c>
      <c r="AU979" s="254" t="s">
        <v>86</v>
      </c>
      <c r="AV979" s="13" t="s">
        <v>86</v>
      </c>
      <c r="AW979" s="13" t="s">
        <v>32</v>
      </c>
      <c r="AX979" s="13" t="s">
        <v>77</v>
      </c>
      <c r="AY979" s="254" t="s">
        <v>235</v>
      </c>
    </row>
    <row r="980" s="15" customFormat="1">
      <c r="A980" s="15"/>
      <c r="B980" s="266"/>
      <c r="C980" s="267"/>
      <c r="D980" s="245" t="s">
        <v>243</v>
      </c>
      <c r="E980" s="268" t="s">
        <v>1</v>
      </c>
      <c r="F980" s="269" t="s">
        <v>615</v>
      </c>
      <c r="G980" s="267"/>
      <c r="H980" s="268" t="s">
        <v>1</v>
      </c>
      <c r="I980" s="270"/>
      <c r="J980" s="267"/>
      <c r="K980" s="267"/>
      <c r="L980" s="271"/>
      <c r="M980" s="272"/>
      <c r="N980" s="273"/>
      <c r="O980" s="273"/>
      <c r="P980" s="273"/>
      <c r="Q980" s="273"/>
      <c r="R980" s="273"/>
      <c r="S980" s="273"/>
      <c r="T980" s="274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T980" s="275" t="s">
        <v>243</v>
      </c>
      <c r="AU980" s="275" t="s">
        <v>86</v>
      </c>
      <c r="AV980" s="15" t="s">
        <v>84</v>
      </c>
      <c r="AW980" s="15" t="s">
        <v>32</v>
      </c>
      <c r="AX980" s="15" t="s">
        <v>77</v>
      </c>
      <c r="AY980" s="275" t="s">
        <v>235</v>
      </c>
    </row>
    <row r="981" s="13" customFormat="1">
      <c r="A981" s="13"/>
      <c r="B981" s="243"/>
      <c r="C981" s="244"/>
      <c r="D981" s="245" t="s">
        <v>243</v>
      </c>
      <c r="E981" s="246" t="s">
        <v>1</v>
      </c>
      <c r="F981" s="247" t="s">
        <v>84</v>
      </c>
      <c r="G981" s="244"/>
      <c r="H981" s="248">
        <v>1</v>
      </c>
      <c r="I981" s="249"/>
      <c r="J981" s="244"/>
      <c r="K981" s="244"/>
      <c r="L981" s="250"/>
      <c r="M981" s="251"/>
      <c r="N981" s="252"/>
      <c r="O981" s="252"/>
      <c r="P981" s="252"/>
      <c r="Q981" s="252"/>
      <c r="R981" s="252"/>
      <c r="S981" s="252"/>
      <c r="T981" s="25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4" t="s">
        <v>243</v>
      </c>
      <c r="AU981" s="254" t="s">
        <v>86</v>
      </c>
      <c r="AV981" s="13" t="s">
        <v>86</v>
      </c>
      <c r="AW981" s="13" t="s">
        <v>32</v>
      </c>
      <c r="AX981" s="13" t="s">
        <v>77</v>
      </c>
      <c r="AY981" s="254" t="s">
        <v>235</v>
      </c>
    </row>
    <row r="982" s="14" customFormat="1">
      <c r="A982" s="14"/>
      <c r="B982" s="255"/>
      <c r="C982" s="256"/>
      <c r="D982" s="245" t="s">
        <v>243</v>
      </c>
      <c r="E982" s="257" t="s">
        <v>1</v>
      </c>
      <c r="F982" s="258" t="s">
        <v>245</v>
      </c>
      <c r="G982" s="256"/>
      <c r="H982" s="259">
        <v>13</v>
      </c>
      <c r="I982" s="260"/>
      <c r="J982" s="256"/>
      <c r="K982" s="256"/>
      <c r="L982" s="261"/>
      <c r="M982" s="262"/>
      <c r="N982" s="263"/>
      <c r="O982" s="263"/>
      <c r="P982" s="263"/>
      <c r="Q982" s="263"/>
      <c r="R982" s="263"/>
      <c r="S982" s="263"/>
      <c r="T982" s="26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65" t="s">
        <v>243</v>
      </c>
      <c r="AU982" s="265" t="s">
        <v>86</v>
      </c>
      <c r="AV982" s="14" t="s">
        <v>241</v>
      </c>
      <c r="AW982" s="14" t="s">
        <v>32</v>
      </c>
      <c r="AX982" s="14" t="s">
        <v>84</v>
      </c>
      <c r="AY982" s="265" t="s">
        <v>235</v>
      </c>
    </row>
    <row r="983" s="2" customFormat="1" ht="24.15" customHeight="1">
      <c r="A983" s="39"/>
      <c r="B983" s="40"/>
      <c r="C983" s="287" t="s">
        <v>1252</v>
      </c>
      <c r="D983" s="287" t="s">
        <v>518</v>
      </c>
      <c r="E983" s="288" t="s">
        <v>1253</v>
      </c>
      <c r="F983" s="289" t="s">
        <v>1254</v>
      </c>
      <c r="G983" s="290" t="s">
        <v>240</v>
      </c>
      <c r="H983" s="291">
        <v>10</v>
      </c>
      <c r="I983" s="292"/>
      <c r="J983" s="293">
        <f>ROUND(I983*H983,2)</f>
        <v>0</v>
      </c>
      <c r="K983" s="294"/>
      <c r="L983" s="295"/>
      <c r="M983" s="296" t="s">
        <v>1</v>
      </c>
      <c r="N983" s="297" t="s">
        <v>42</v>
      </c>
      <c r="O983" s="92"/>
      <c r="P983" s="239">
        <f>O983*H983</f>
        <v>0</v>
      </c>
      <c r="Q983" s="239">
        <v>0.017500000000000002</v>
      </c>
      <c r="R983" s="239">
        <f>Q983*H983</f>
        <v>0.17500000000000002</v>
      </c>
      <c r="S983" s="239">
        <v>0</v>
      </c>
      <c r="T983" s="240">
        <f>S983*H983</f>
        <v>0</v>
      </c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R983" s="241" t="s">
        <v>421</v>
      </c>
      <c r="AT983" s="241" t="s">
        <v>518</v>
      </c>
      <c r="AU983" s="241" t="s">
        <v>86</v>
      </c>
      <c r="AY983" s="18" t="s">
        <v>235</v>
      </c>
      <c r="BE983" s="242">
        <f>IF(N983="základní",J983,0)</f>
        <v>0</v>
      </c>
      <c r="BF983" s="242">
        <f>IF(N983="snížená",J983,0)</f>
        <v>0</v>
      </c>
      <c r="BG983" s="242">
        <f>IF(N983="zákl. přenesená",J983,0)</f>
        <v>0</v>
      </c>
      <c r="BH983" s="242">
        <f>IF(N983="sníž. přenesená",J983,0)</f>
        <v>0</v>
      </c>
      <c r="BI983" s="242">
        <f>IF(N983="nulová",J983,0)</f>
        <v>0</v>
      </c>
      <c r="BJ983" s="18" t="s">
        <v>84</v>
      </c>
      <c r="BK983" s="242">
        <f>ROUND(I983*H983,2)</f>
        <v>0</v>
      </c>
      <c r="BL983" s="18" t="s">
        <v>325</v>
      </c>
      <c r="BM983" s="241" t="s">
        <v>1255</v>
      </c>
    </row>
    <row r="984" s="2" customFormat="1" ht="24.15" customHeight="1">
      <c r="A984" s="39"/>
      <c r="B984" s="40"/>
      <c r="C984" s="287" t="s">
        <v>1256</v>
      </c>
      <c r="D984" s="287" t="s">
        <v>518</v>
      </c>
      <c r="E984" s="288" t="s">
        <v>1257</v>
      </c>
      <c r="F984" s="289" t="s">
        <v>1258</v>
      </c>
      <c r="G984" s="290" t="s">
        <v>240</v>
      </c>
      <c r="H984" s="291">
        <v>3</v>
      </c>
      <c r="I984" s="292"/>
      <c r="J984" s="293">
        <f>ROUND(I984*H984,2)</f>
        <v>0</v>
      </c>
      <c r="K984" s="294"/>
      <c r="L984" s="295"/>
      <c r="M984" s="296" t="s">
        <v>1</v>
      </c>
      <c r="N984" s="297" t="s">
        <v>42</v>
      </c>
      <c r="O984" s="92"/>
      <c r="P984" s="239">
        <f>O984*H984</f>
        <v>0</v>
      </c>
      <c r="Q984" s="239">
        <v>0.0195</v>
      </c>
      <c r="R984" s="239">
        <f>Q984*H984</f>
        <v>0.058499999999999996</v>
      </c>
      <c r="S984" s="239">
        <v>0</v>
      </c>
      <c r="T984" s="240">
        <f>S984*H984</f>
        <v>0</v>
      </c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R984" s="241" t="s">
        <v>421</v>
      </c>
      <c r="AT984" s="241" t="s">
        <v>518</v>
      </c>
      <c r="AU984" s="241" t="s">
        <v>86</v>
      </c>
      <c r="AY984" s="18" t="s">
        <v>235</v>
      </c>
      <c r="BE984" s="242">
        <f>IF(N984="základní",J984,0)</f>
        <v>0</v>
      </c>
      <c r="BF984" s="242">
        <f>IF(N984="snížená",J984,0)</f>
        <v>0</v>
      </c>
      <c r="BG984" s="242">
        <f>IF(N984="zákl. přenesená",J984,0)</f>
        <v>0</v>
      </c>
      <c r="BH984" s="242">
        <f>IF(N984="sníž. přenesená",J984,0)</f>
        <v>0</v>
      </c>
      <c r="BI984" s="242">
        <f>IF(N984="nulová",J984,0)</f>
        <v>0</v>
      </c>
      <c r="BJ984" s="18" t="s">
        <v>84</v>
      </c>
      <c r="BK984" s="242">
        <f>ROUND(I984*H984,2)</f>
        <v>0</v>
      </c>
      <c r="BL984" s="18" t="s">
        <v>325</v>
      </c>
      <c r="BM984" s="241" t="s">
        <v>1259</v>
      </c>
    </row>
    <row r="985" s="2" customFormat="1" ht="24.15" customHeight="1">
      <c r="A985" s="39"/>
      <c r="B985" s="40"/>
      <c r="C985" s="229" t="s">
        <v>1260</v>
      </c>
      <c r="D985" s="229" t="s">
        <v>237</v>
      </c>
      <c r="E985" s="230" t="s">
        <v>1261</v>
      </c>
      <c r="F985" s="231" t="s">
        <v>1262</v>
      </c>
      <c r="G985" s="232" t="s">
        <v>240</v>
      </c>
      <c r="H985" s="233">
        <v>4</v>
      </c>
      <c r="I985" s="234"/>
      <c r="J985" s="235">
        <f>ROUND(I985*H985,2)</f>
        <v>0</v>
      </c>
      <c r="K985" s="236"/>
      <c r="L985" s="45"/>
      <c r="M985" s="237" t="s">
        <v>1</v>
      </c>
      <c r="N985" s="238" t="s">
        <v>42</v>
      </c>
      <c r="O985" s="92"/>
      <c r="P985" s="239">
        <f>O985*H985</f>
        <v>0</v>
      </c>
      <c r="Q985" s="239">
        <v>0</v>
      </c>
      <c r="R985" s="239">
        <f>Q985*H985</f>
        <v>0</v>
      </c>
      <c r="S985" s="239">
        <v>0</v>
      </c>
      <c r="T985" s="240">
        <f>S985*H985</f>
        <v>0</v>
      </c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R985" s="241" t="s">
        <v>325</v>
      </c>
      <c r="AT985" s="241" t="s">
        <v>237</v>
      </c>
      <c r="AU985" s="241" t="s">
        <v>86</v>
      </c>
      <c r="AY985" s="18" t="s">
        <v>235</v>
      </c>
      <c r="BE985" s="242">
        <f>IF(N985="základní",J985,0)</f>
        <v>0</v>
      </c>
      <c r="BF985" s="242">
        <f>IF(N985="snížená",J985,0)</f>
        <v>0</v>
      </c>
      <c r="BG985" s="242">
        <f>IF(N985="zákl. přenesená",J985,0)</f>
        <v>0</v>
      </c>
      <c r="BH985" s="242">
        <f>IF(N985="sníž. přenesená",J985,0)</f>
        <v>0</v>
      </c>
      <c r="BI985" s="242">
        <f>IF(N985="nulová",J985,0)</f>
        <v>0</v>
      </c>
      <c r="BJ985" s="18" t="s">
        <v>84</v>
      </c>
      <c r="BK985" s="242">
        <f>ROUND(I985*H985,2)</f>
        <v>0</v>
      </c>
      <c r="BL985" s="18" t="s">
        <v>325</v>
      </c>
      <c r="BM985" s="241" t="s">
        <v>1263</v>
      </c>
    </row>
    <row r="986" s="15" customFormat="1">
      <c r="A986" s="15"/>
      <c r="B986" s="266"/>
      <c r="C986" s="267"/>
      <c r="D986" s="245" t="s">
        <v>243</v>
      </c>
      <c r="E986" s="268" t="s">
        <v>1</v>
      </c>
      <c r="F986" s="269" t="s">
        <v>606</v>
      </c>
      <c r="G986" s="267"/>
      <c r="H986" s="268" t="s">
        <v>1</v>
      </c>
      <c r="I986" s="270"/>
      <c r="J986" s="267"/>
      <c r="K986" s="267"/>
      <c r="L986" s="271"/>
      <c r="M986" s="272"/>
      <c r="N986" s="273"/>
      <c r="O986" s="273"/>
      <c r="P986" s="273"/>
      <c r="Q986" s="273"/>
      <c r="R986" s="273"/>
      <c r="S986" s="273"/>
      <c r="T986" s="274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T986" s="275" t="s">
        <v>243</v>
      </c>
      <c r="AU986" s="275" t="s">
        <v>86</v>
      </c>
      <c r="AV986" s="15" t="s">
        <v>84</v>
      </c>
      <c r="AW986" s="15" t="s">
        <v>32</v>
      </c>
      <c r="AX986" s="15" t="s">
        <v>77</v>
      </c>
      <c r="AY986" s="275" t="s">
        <v>235</v>
      </c>
    </row>
    <row r="987" s="13" customFormat="1">
      <c r="A987" s="13"/>
      <c r="B987" s="243"/>
      <c r="C987" s="244"/>
      <c r="D987" s="245" t="s">
        <v>243</v>
      </c>
      <c r="E987" s="246" t="s">
        <v>1</v>
      </c>
      <c r="F987" s="247" t="s">
        <v>84</v>
      </c>
      <c r="G987" s="244"/>
      <c r="H987" s="248">
        <v>1</v>
      </c>
      <c r="I987" s="249"/>
      <c r="J987" s="244"/>
      <c r="K987" s="244"/>
      <c r="L987" s="250"/>
      <c r="M987" s="251"/>
      <c r="N987" s="252"/>
      <c r="O987" s="252"/>
      <c r="P987" s="252"/>
      <c r="Q987" s="252"/>
      <c r="R987" s="252"/>
      <c r="S987" s="252"/>
      <c r="T987" s="25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4" t="s">
        <v>243</v>
      </c>
      <c r="AU987" s="254" t="s">
        <v>86</v>
      </c>
      <c r="AV987" s="13" t="s">
        <v>86</v>
      </c>
      <c r="AW987" s="13" t="s">
        <v>32</v>
      </c>
      <c r="AX987" s="13" t="s">
        <v>77</v>
      </c>
      <c r="AY987" s="254" t="s">
        <v>235</v>
      </c>
    </row>
    <row r="988" s="15" customFormat="1">
      <c r="A988" s="15"/>
      <c r="B988" s="266"/>
      <c r="C988" s="267"/>
      <c r="D988" s="245" t="s">
        <v>243</v>
      </c>
      <c r="E988" s="268" t="s">
        <v>1</v>
      </c>
      <c r="F988" s="269" t="s">
        <v>607</v>
      </c>
      <c r="G988" s="267"/>
      <c r="H988" s="268" t="s">
        <v>1</v>
      </c>
      <c r="I988" s="270"/>
      <c r="J988" s="267"/>
      <c r="K988" s="267"/>
      <c r="L988" s="271"/>
      <c r="M988" s="272"/>
      <c r="N988" s="273"/>
      <c r="O988" s="273"/>
      <c r="P988" s="273"/>
      <c r="Q988" s="273"/>
      <c r="R988" s="273"/>
      <c r="S988" s="273"/>
      <c r="T988" s="274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T988" s="275" t="s">
        <v>243</v>
      </c>
      <c r="AU988" s="275" t="s">
        <v>86</v>
      </c>
      <c r="AV988" s="15" t="s">
        <v>84</v>
      </c>
      <c r="AW988" s="15" t="s">
        <v>32</v>
      </c>
      <c r="AX988" s="15" t="s">
        <v>77</v>
      </c>
      <c r="AY988" s="275" t="s">
        <v>235</v>
      </c>
    </row>
    <row r="989" s="13" customFormat="1">
      <c r="A989" s="13"/>
      <c r="B989" s="243"/>
      <c r="C989" s="244"/>
      <c r="D989" s="245" t="s">
        <v>243</v>
      </c>
      <c r="E989" s="246" t="s">
        <v>1</v>
      </c>
      <c r="F989" s="247" t="s">
        <v>84</v>
      </c>
      <c r="G989" s="244"/>
      <c r="H989" s="248">
        <v>1</v>
      </c>
      <c r="I989" s="249"/>
      <c r="J989" s="244"/>
      <c r="K989" s="244"/>
      <c r="L989" s="250"/>
      <c r="M989" s="251"/>
      <c r="N989" s="252"/>
      <c r="O989" s="252"/>
      <c r="P989" s="252"/>
      <c r="Q989" s="252"/>
      <c r="R989" s="252"/>
      <c r="S989" s="252"/>
      <c r="T989" s="25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54" t="s">
        <v>243</v>
      </c>
      <c r="AU989" s="254" t="s">
        <v>86</v>
      </c>
      <c r="AV989" s="13" t="s">
        <v>86</v>
      </c>
      <c r="AW989" s="13" t="s">
        <v>32</v>
      </c>
      <c r="AX989" s="13" t="s">
        <v>77</v>
      </c>
      <c r="AY989" s="254" t="s">
        <v>235</v>
      </c>
    </row>
    <row r="990" s="15" customFormat="1">
      <c r="A990" s="15"/>
      <c r="B990" s="266"/>
      <c r="C990" s="267"/>
      <c r="D990" s="245" t="s">
        <v>243</v>
      </c>
      <c r="E990" s="268" t="s">
        <v>1</v>
      </c>
      <c r="F990" s="269" t="s">
        <v>612</v>
      </c>
      <c r="G990" s="267"/>
      <c r="H990" s="268" t="s">
        <v>1</v>
      </c>
      <c r="I990" s="270"/>
      <c r="J990" s="267"/>
      <c r="K990" s="267"/>
      <c r="L990" s="271"/>
      <c r="M990" s="272"/>
      <c r="N990" s="273"/>
      <c r="O990" s="273"/>
      <c r="P990" s="273"/>
      <c r="Q990" s="273"/>
      <c r="R990" s="273"/>
      <c r="S990" s="273"/>
      <c r="T990" s="274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T990" s="275" t="s">
        <v>243</v>
      </c>
      <c r="AU990" s="275" t="s">
        <v>86</v>
      </c>
      <c r="AV990" s="15" t="s">
        <v>84</v>
      </c>
      <c r="AW990" s="15" t="s">
        <v>32</v>
      </c>
      <c r="AX990" s="15" t="s">
        <v>77</v>
      </c>
      <c r="AY990" s="275" t="s">
        <v>235</v>
      </c>
    </row>
    <row r="991" s="13" customFormat="1">
      <c r="A991" s="13"/>
      <c r="B991" s="243"/>
      <c r="C991" s="244"/>
      <c r="D991" s="245" t="s">
        <v>243</v>
      </c>
      <c r="E991" s="246" t="s">
        <v>1</v>
      </c>
      <c r="F991" s="247" t="s">
        <v>84</v>
      </c>
      <c r="G991" s="244"/>
      <c r="H991" s="248">
        <v>1</v>
      </c>
      <c r="I991" s="249"/>
      <c r="J991" s="244"/>
      <c r="K991" s="244"/>
      <c r="L991" s="250"/>
      <c r="M991" s="251"/>
      <c r="N991" s="252"/>
      <c r="O991" s="252"/>
      <c r="P991" s="252"/>
      <c r="Q991" s="252"/>
      <c r="R991" s="252"/>
      <c r="S991" s="252"/>
      <c r="T991" s="25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54" t="s">
        <v>243</v>
      </c>
      <c r="AU991" s="254" t="s">
        <v>86</v>
      </c>
      <c r="AV991" s="13" t="s">
        <v>86</v>
      </c>
      <c r="AW991" s="13" t="s">
        <v>32</v>
      </c>
      <c r="AX991" s="13" t="s">
        <v>77</v>
      </c>
      <c r="AY991" s="254" t="s">
        <v>235</v>
      </c>
    </row>
    <row r="992" s="15" customFormat="1">
      <c r="A992" s="15"/>
      <c r="B992" s="266"/>
      <c r="C992" s="267"/>
      <c r="D992" s="245" t="s">
        <v>243</v>
      </c>
      <c r="E992" s="268" t="s">
        <v>1</v>
      </c>
      <c r="F992" s="269" t="s">
        <v>616</v>
      </c>
      <c r="G992" s="267"/>
      <c r="H992" s="268" t="s">
        <v>1</v>
      </c>
      <c r="I992" s="270"/>
      <c r="J992" s="267"/>
      <c r="K992" s="267"/>
      <c r="L992" s="271"/>
      <c r="M992" s="272"/>
      <c r="N992" s="273"/>
      <c r="O992" s="273"/>
      <c r="P992" s="273"/>
      <c r="Q992" s="273"/>
      <c r="R992" s="273"/>
      <c r="S992" s="273"/>
      <c r="T992" s="274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T992" s="275" t="s">
        <v>243</v>
      </c>
      <c r="AU992" s="275" t="s">
        <v>86</v>
      </c>
      <c r="AV992" s="15" t="s">
        <v>84</v>
      </c>
      <c r="AW992" s="15" t="s">
        <v>32</v>
      </c>
      <c r="AX992" s="15" t="s">
        <v>77</v>
      </c>
      <c r="AY992" s="275" t="s">
        <v>235</v>
      </c>
    </row>
    <row r="993" s="13" customFormat="1">
      <c r="A993" s="13"/>
      <c r="B993" s="243"/>
      <c r="C993" s="244"/>
      <c r="D993" s="245" t="s">
        <v>243</v>
      </c>
      <c r="E993" s="246" t="s">
        <v>1</v>
      </c>
      <c r="F993" s="247" t="s">
        <v>84</v>
      </c>
      <c r="G993" s="244"/>
      <c r="H993" s="248">
        <v>1</v>
      </c>
      <c r="I993" s="249"/>
      <c r="J993" s="244"/>
      <c r="K993" s="244"/>
      <c r="L993" s="250"/>
      <c r="M993" s="251"/>
      <c r="N993" s="252"/>
      <c r="O993" s="252"/>
      <c r="P993" s="252"/>
      <c r="Q993" s="252"/>
      <c r="R993" s="252"/>
      <c r="S993" s="252"/>
      <c r="T993" s="25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54" t="s">
        <v>243</v>
      </c>
      <c r="AU993" s="254" t="s">
        <v>86</v>
      </c>
      <c r="AV993" s="13" t="s">
        <v>86</v>
      </c>
      <c r="AW993" s="13" t="s">
        <v>32</v>
      </c>
      <c r="AX993" s="13" t="s">
        <v>77</v>
      </c>
      <c r="AY993" s="254" t="s">
        <v>235</v>
      </c>
    </row>
    <row r="994" s="14" customFormat="1">
      <c r="A994" s="14"/>
      <c r="B994" s="255"/>
      <c r="C994" s="256"/>
      <c r="D994" s="245" t="s">
        <v>243</v>
      </c>
      <c r="E994" s="257" t="s">
        <v>1</v>
      </c>
      <c r="F994" s="258" t="s">
        <v>245</v>
      </c>
      <c r="G994" s="256"/>
      <c r="H994" s="259">
        <v>4</v>
      </c>
      <c r="I994" s="260"/>
      <c r="J994" s="256"/>
      <c r="K994" s="256"/>
      <c r="L994" s="261"/>
      <c r="M994" s="262"/>
      <c r="N994" s="263"/>
      <c r="O994" s="263"/>
      <c r="P994" s="263"/>
      <c r="Q994" s="263"/>
      <c r="R994" s="263"/>
      <c r="S994" s="263"/>
      <c r="T994" s="26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65" t="s">
        <v>243</v>
      </c>
      <c r="AU994" s="265" t="s">
        <v>86</v>
      </c>
      <c r="AV994" s="14" t="s">
        <v>241</v>
      </c>
      <c r="AW994" s="14" t="s">
        <v>32</v>
      </c>
      <c r="AX994" s="14" t="s">
        <v>84</v>
      </c>
      <c r="AY994" s="265" t="s">
        <v>235</v>
      </c>
    </row>
    <row r="995" s="2" customFormat="1" ht="24.15" customHeight="1">
      <c r="A995" s="39"/>
      <c r="B995" s="40"/>
      <c r="C995" s="287" t="s">
        <v>1264</v>
      </c>
      <c r="D995" s="287" t="s">
        <v>518</v>
      </c>
      <c r="E995" s="288" t="s">
        <v>1265</v>
      </c>
      <c r="F995" s="289" t="s">
        <v>1266</v>
      </c>
      <c r="G995" s="290" t="s">
        <v>240</v>
      </c>
      <c r="H995" s="291">
        <v>2</v>
      </c>
      <c r="I995" s="292"/>
      <c r="J995" s="293">
        <f>ROUND(I995*H995,2)</f>
        <v>0</v>
      </c>
      <c r="K995" s="294"/>
      <c r="L995" s="295"/>
      <c r="M995" s="296" t="s">
        <v>1</v>
      </c>
      <c r="N995" s="297" t="s">
        <v>42</v>
      </c>
      <c r="O995" s="92"/>
      <c r="P995" s="239">
        <f>O995*H995</f>
        <v>0</v>
      </c>
      <c r="Q995" s="239">
        <v>0.020500000000000001</v>
      </c>
      <c r="R995" s="239">
        <f>Q995*H995</f>
        <v>0.041000000000000002</v>
      </c>
      <c r="S995" s="239">
        <v>0</v>
      </c>
      <c r="T995" s="240">
        <f>S995*H995</f>
        <v>0</v>
      </c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R995" s="241" t="s">
        <v>421</v>
      </c>
      <c r="AT995" s="241" t="s">
        <v>518</v>
      </c>
      <c r="AU995" s="241" t="s">
        <v>86</v>
      </c>
      <c r="AY995" s="18" t="s">
        <v>235</v>
      </c>
      <c r="BE995" s="242">
        <f>IF(N995="základní",J995,0)</f>
        <v>0</v>
      </c>
      <c r="BF995" s="242">
        <f>IF(N995="snížená",J995,0)</f>
        <v>0</v>
      </c>
      <c r="BG995" s="242">
        <f>IF(N995="zákl. přenesená",J995,0)</f>
        <v>0</v>
      </c>
      <c r="BH995" s="242">
        <f>IF(N995="sníž. přenesená",J995,0)</f>
        <v>0</v>
      </c>
      <c r="BI995" s="242">
        <f>IF(N995="nulová",J995,0)</f>
        <v>0</v>
      </c>
      <c r="BJ995" s="18" t="s">
        <v>84</v>
      </c>
      <c r="BK995" s="242">
        <f>ROUND(I995*H995,2)</f>
        <v>0</v>
      </c>
      <c r="BL995" s="18" t="s">
        <v>325</v>
      </c>
      <c r="BM995" s="241" t="s">
        <v>1267</v>
      </c>
    </row>
    <row r="996" s="2" customFormat="1" ht="24.15" customHeight="1">
      <c r="A996" s="39"/>
      <c r="B996" s="40"/>
      <c r="C996" s="287" t="s">
        <v>1268</v>
      </c>
      <c r="D996" s="287" t="s">
        <v>518</v>
      </c>
      <c r="E996" s="288" t="s">
        <v>1269</v>
      </c>
      <c r="F996" s="289" t="s">
        <v>1270</v>
      </c>
      <c r="G996" s="290" t="s">
        <v>240</v>
      </c>
      <c r="H996" s="291">
        <v>1</v>
      </c>
      <c r="I996" s="292"/>
      <c r="J996" s="293">
        <f>ROUND(I996*H996,2)</f>
        <v>0</v>
      </c>
      <c r="K996" s="294"/>
      <c r="L996" s="295"/>
      <c r="M996" s="296" t="s">
        <v>1</v>
      </c>
      <c r="N996" s="297" t="s">
        <v>42</v>
      </c>
      <c r="O996" s="92"/>
      <c r="P996" s="239">
        <f>O996*H996</f>
        <v>0</v>
      </c>
      <c r="Q996" s="239">
        <v>0.020500000000000001</v>
      </c>
      <c r="R996" s="239">
        <f>Q996*H996</f>
        <v>0.020500000000000001</v>
      </c>
      <c r="S996" s="239">
        <v>0</v>
      </c>
      <c r="T996" s="240">
        <f>S996*H996</f>
        <v>0</v>
      </c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R996" s="241" t="s">
        <v>421</v>
      </c>
      <c r="AT996" s="241" t="s">
        <v>518</v>
      </c>
      <c r="AU996" s="241" t="s">
        <v>86</v>
      </c>
      <c r="AY996" s="18" t="s">
        <v>235</v>
      </c>
      <c r="BE996" s="242">
        <f>IF(N996="základní",J996,0)</f>
        <v>0</v>
      </c>
      <c r="BF996" s="242">
        <f>IF(N996="snížená",J996,0)</f>
        <v>0</v>
      </c>
      <c r="BG996" s="242">
        <f>IF(N996="zákl. přenesená",J996,0)</f>
        <v>0</v>
      </c>
      <c r="BH996" s="242">
        <f>IF(N996="sníž. přenesená",J996,0)</f>
        <v>0</v>
      </c>
      <c r="BI996" s="242">
        <f>IF(N996="nulová",J996,0)</f>
        <v>0</v>
      </c>
      <c r="BJ996" s="18" t="s">
        <v>84</v>
      </c>
      <c r="BK996" s="242">
        <f>ROUND(I996*H996,2)</f>
        <v>0</v>
      </c>
      <c r="BL996" s="18" t="s">
        <v>325</v>
      </c>
      <c r="BM996" s="241" t="s">
        <v>1271</v>
      </c>
    </row>
    <row r="997" s="2" customFormat="1" ht="24.15" customHeight="1">
      <c r="A997" s="39"/>
      <c r="B997" s="40"/>
      <c r="C997" s="287" t="s">
        <v>1272</v>
      </c>
      <c r="D997" s="287" t="s">
        <v>518</v>
      </c>
      <c r="E997" s="288" t="s">
        <v>1273</v>
      </c>
      <c r="F997" s="289" t="s">
        <v>1274</v>
      </c>
      <c r="G997" s="290" t="s">
        <v>240</v>
      </c>
      <c r="H997" s="291">
        <v>1</v>
      </c>
      <c r="I997" s="292"/>
      <c r="J997" s="293">
        <f>ROUND(I997*H997,2)</f>
        <v>0</v>
      </c>
      <c r="K997" s="294"/>
      <c r="L997" s="295"/>
      <c r="M997" s="296" t="s">
        <v>1</v>
      </c>
      <c r="N997" s="297" t="s">
        <v>42</v>
      </c>
      <c r="O997" s="92"/>
      <c r="P997" s="239">
        <f>O997*H997</f>
        <v>0</v>
      </c>
      <c r="Q997" s="239">
        <v>0.020500000000000001</v>
      </c>
      <c r="R997" s="239">
        <f>Q997*H997</f>
        <v>0.020500000000000001</v>
      </c>
      <c r="S997" s="239">
        <v>0</v>
      </c>
      <c r="T997" s="240">
        <f>S997*H997</f>
        <v>0</v>
      </c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R997" s="241" t="s">
        <v>421</v>
      </c>
      <c r="AT997" s="241" t="s">
        <v>518</v>
      </c>
      <c r="AU997" s="241" t="s">
        <v>86</v>
      </c>
      <c r="AY997" s="18" t="s">
        <v>235</v>
      </c>
      <c r="BE997" s="242">
        <f>IF(N997="základní",J997,0)</f>
        <v>0</v>
      </c>
      <c r="BF997" s="242">
        <f>IF(N997="snížená",J997,0)</f>
        <v>0</v>
      </c>
      <c r="BG997" s="242">
        <f>IF(N997="zákl. přenesená",J997,0)</f>
        <v>0</v>
      </c>
      <c r="BH997" s="242">
        <f>IF(N997="sníž. přenesená",J997,0)</f>
        <v>0</v>
      </c>
      <c r="BI997" s="242">
        <f>IF(N997="nulová",J997,0)</f>
        <v>0</v>
      </c>
      <c r="BJ997" s="18" t="s">
        <v>84</v>
      </c>
      <c r="BK997" s="242">
        <f>ROUND(I997*H997,2)</f>
        <v>0</v>
      </c>
      <c r="BL997" s="18" t="s">
        <v>325</v>
      </c>
      <c r="BM997" s="241" t="s">
        <v>1275</v>
      </c>
    </row>
    <row r="998" s="2" customFormat="1" ht="24.15" customHeight="1">
      <c r="A998" s="39"/>
      <c r="B998" s="40"/>
      <c r="C998" s="229" t="s">
        <v>1276</v>
      </c>
      <c r="D998" s="229" t="s">
        <v>237</v>
      </c>
      <c r="E998" s="230" t="s">
        <v>1277</v>
      </c>
      <c r="F998" s="231" t="s">
        <v>1278</v>
      </c>
      <c r="G998" s="232" t="s">
        <v>240</v>
      </c>
      <c r="H998" s="233">
        <v>10</v>
      </c>
      <c r="I998" s="234"/>
      <c r="J998" s="235">
        <f>ROUND(I998*H998,2)</f>
        <v>0</v>
      </c>
      <c r="K998" s="236"/>
      <c r="L998" s="45"/>
      <c r="M998" s="237" t="s">
        <v>1</v>
      </c>
      <c r="N998" s="238" t="s">
        <v>42</v>
      </c>
      <c r="O998" s="92"/>
      <c r="P998" s="239">
        <f>O998*H998</f>
        <v>0</v>
      </c>
      <c r="Q998" s="239">
        <v>0</v>
      </c>
      <c r="R998" s="239">
        <f>Q998*H998</f>
        <v>0</v>
      </c>
      <c r="S998" s="239">
        <v>0</v>
      </c>
      <c r="T998" s="240">
        <f>S998*H998</f>
        <v>0</v>
      </c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R998" s="241" t="s">
        <v>325</v>
      </c>
      <c r="AT998" s="241" t="s">
        <v>237</v>
      </c>
      <c r="AU998" s="241" t="s">
        <v>86</v>
      </c>
      <c r="AY998" s="18" t="s">
        <v>235</v>
      </c>
      <c r="BE998" s="242">
        <f>IF(N998="základní",J998,0)</f>
        <v>0</v>
      </c>
      <c r="BF998" s="242">
        <f>IF(N998="snížená",J998,0)</f>
        <v>0</v>
      </c>
      <c r="BG998" s="242">
        <f>IF(N998="zákl. přenesená",J998,0)</f>
        <v>0</v>
      </c>
      <c r="BH998" s="242">
        <f>IF(N998="sníž. přenesená",J998,0)</f>
        <v>0</v>
      </c>
      <c r="BI998" s="242">
        <f>IF(N998="nulová",J998,0)</f>
        <v>0</v>
      </c>
      <c r="BJ998" s="18" t="s">
        <v>84</v>
      </c>
      <c r="BK998" s="242">
        <f>ROUND(I998*H998,2)</f>
        <v>0</v>
      </c>
      <c r="BL998" s="18" t="s">
        <v>325</v>
      </c>
      <c r="BM998" s="241" t="s">
        <v>1279</v>
      </c>
    </row>
    <row r="999" s="15" customFormat="1">
      <c r="A999" s="15"/>
      <c r="B999" s="266"/>
      <c r="C999" s="267"/>
      <c r="D999" s="245" t="s">
        <v>243</v>
      </c>
      <c r="E999" s="268" t="s">
        <v>1</v>
      </c>
      <c r="F999" s="269" t="s">
        <v>647</v>
      </c>
      <c r="G999" s="267"/>
      <c r="H999" s="268" t="s">
        <v>1</v>
      </c>
      <c r="I999" s="270"/>
      <c r="J999" s="267"/>
      <c r="K999" s="267"/>
      <c r="L999" s="271"/>
      <c r="M999" s="272"/>
      <c r="N999" s="273"/>
      <c r="O999" s="273"/>
      <c r="P999" s="273"/>
      <c r="Q999" s="273"/>
      <c r="R999" s="273"/>
      <c r="S999" s="273"/>
      <c r="T999" s="274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T999" s="275" t="s">
        <v>243</v>
      </c>
      <c r="AU999" s="275" t="s">
        <v>86</v>
      </c>
      <c r="AV999" s="15" t="s">
        <v>84</v>
      </c>
      <c r="AW999" s="15" t="s">
        <v>32</v>
      </c>
      <c r="AX999" s="15" t="s">
        <v>77</v>
      </c>
      <c r="AY999" s="275" t="s">
        <v>235</v>
      </c>
    </row>
    <row r="1000" s="13" customFormat="1">
      <c r="A1000" s="13"/>
      <c r="B1000" s="243"/>
      <c r="C1000" s="244"/>
      <c r="D1000" s="245" t="s">
        <v>243</v>
      </c>
      <c r="E1000" s="246" t="s">
        <v>1</v>
      </c>
      <c r="F1000" s="247" t="s">
        <v>84</v>
      </c>
      <c r="G1000" s="244"/>
      <c r="H1000" s="248">
        <v>1</v>
      </c>
      <c r="I1000" s="249"/>
      <c r="J1000" s="244"/>
      <c r="K1000" s="244"/>
      <c r="L1000" s="250"/>
      <c r="M1000" s="251"/>
      <c r="N1000" s="252"/>
      <c r="O1000" s="252"/>
      <c r="P1000" s="252"/>
      <c r="Q1000" s="252"/>
      <c r="R1000" s="252"/>
      <c r="S1000" s="252"/>
      <c r="T1000" s="25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4" t="s">
        <v>243</v>
      </c>
      <c r="AU1000" s="254" t="s">
        <v>86</v>
      </c>
      <c r="AV1000" s="13" t="s">
        <v>86</v>
      </c>
      <c r="AW1000" s="13" t="s">
        <v>32</v>
      </c>
      <c r="AX1000" s="13" t="s">
        <v>77</v>
      </c>
      <c r="AY1000" s="254" t="s">
        <v>235</v>
      </c>
    </row>
    <row r="1001" s="15" customFormat="1">
      <c r="A1001" s="15"/>
      <c r="B1001" s="266"/>
      <c r="C1001" s="267"/>
      <c r="D1001" s="245" t="s">
        <v>243</v>
      </c>
      <c r="E1001" s="268" t="s">
        <v>1</v>
      </c>
      <c r="F1001" s="269" t="s">
        <v>648</v>
      </c>
      <c r="G1001" s="267"/>
      <c r="H1001" s="268" t="s">
        <v>1</v>
      </c>
      <c r="I1001" s="270"/>
      <c r="J1001" s="267"/>
      <c r="K1001" s="267"/>
      <c r="L1001" s="271"/>
      <c r="M1001" s="272"/>
      <c r="N1001" s="273"/>
      <c r="O1001" s="273"/>
      <c r="P1001" s="273"/>
      <c r="Q1001" s="273"/>
      <c r="R1001" s="273"/>
      <c r="S1001" s="273"/>
      <c r="T1001" s="274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T1001" s="275" t="s">
        <v>243</v>
      </c>
      <c r="AU1001" s="275" t="s">
        <v>86</v>
      </c>
      <c r="AV1001" s="15" t="s">
        <v>84</v>
      </c>
      <c r="AW1001" s="15" t="s">
        <v>32</v>
      </c>
      <c r="AX1001" s="15" t="s">
        <v>77</v>
      </c>
      <c r="AY1001" s="275" t="s">
        <v>235</v>
      </c>
    </row>
    <row r="1002" s="13" customFormat="1">
      <c r="A1002" s="13"/>
      <c r="B1002" s="243"/>
      <c r="C1002" s="244"/>
      <c r="D1002" s="245" t="s">
        <v>243</v>
      </c>
      <c r="E1002" s="246" t="s">
        <v>1</v>
      </c>
      <c r="F1002" s="247" t="s">
        <v>84</v>
      </c>
      <c r="G1002" s="244"/>
      <c r="H1002" s="248">
        <v>1</v>
      </c>
      <c r="I1002" s="249"/>
      <c r="J1002" s="244"/>
      <c r="K1002" s="244"/>
      <c r="L1002" s="250"/>
      <c r="M1002" s="251"/>
      <c r="N1002" s="252"/>
      <c r="O1002" s="252"/>
      <c r="P1002" s="252"/>
      <c r="Q1002" s="252"/>
      <c r="R1002" s="252"/>
      <c r="S1002" s="252"/>
      <c r="T1002" s="25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54" t="s">
        <v>243</v>
      </c>
      <c r="AU1002" s="254" t="s">
        <v>86</v>
      </c>
      <c r="AV1002" s="13" t="s">
        <v>86</v>
      </c>
      <c r="AW1002" s="13" t="s">
        <v>32</v>
      </c>
      <c r="AX1002" s="13" t="s">
        <v>77</v>
      </c>
      <c r="AY1002" s="254" t="s">
        <v>235</v>
      </c>
    </row>
    <row r="1003" s="15" customFormat="1">
      <c r="A1003" s="15"/>
      <c r="B1003" s="266"/>
      <c r="C1003" s="267"/>
      <c r="D1003" s="245" t="s">
        <v>243</v>
      </c>
      <c r="E1003" s="268" t="s">
        <v>1</v>
      </c>
      <c r="F1003" s="269" t="s">
        <v>649</v>
      </c>
      <c r="G1003" s="267"/>
      <c r="H1003" s="268" t="s">
        <v>1</v>
      </c>
      <c r="I1003" s="270"/>
      <c r="J1003" s="267"/>
      <c r="K1003" s="267"/>
      <c r="L1003" s="271"/>
      <c r="M1003" s="272"/>
      <c r="N1003" s="273"/>
      <c r="O1003" s="273"/>
      <c r="P1003" s="273"/>
      <c r="Q1003" s="273"/>
      <c r="R1003" s="273"/>
      <c r="S1003" s="273"/>
      <c r="T1003" s="274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T1003" s="275" t="s">
        <v>243</v>
      </c>
      <c r="AU1003" s="275" t="s">
        <v>86</v>
      </c>
      <c r="AV1003" s="15" t="s">
        <v>84</v>
      </c>
      <c r="AW1003" s="15" t="s">
        <v>32</v>
      </c>
      <c r="AX1003" s="15" t="s">
        <v>77</v>
      </c>
      <c r="AY1003" s="275" t="s">
        <v>235</v>
      </c>
    </row>
    <row r="1004" s="13" customFormat="1">
      <c r="A1004" s="13"/>
      <c r="B1004" s="243"/>
      <c r="C1004" s="244"/>
      <c r="D1004" s="245" t="s">
        <v>243</v>
      </c>
      <c r="E1004" s="246" t="s">
        <v>1</v>
      </c>
      <c r="F1004" s="247" t="s">
        <v>84</v>
      </c>
      <c r="G1004" s="244"/>
      <c r="H1004" s="248">
        <v>1</v>
      </c>
      <c r="I1004" s="249"/>
      <c r="J1004" s="244"/>
      <c r="K1004" s="244"/>
      <c r="L1004" s="250"/>
      <c r="M1004" s="251"/>
      <c r="N1004" s="252"/>
      <c r="O1004" s="252"/>
      <c r="P1004" s="252"/>
      <c r="Q1004" s="252"/>
      <c r="R1004" s="252"/>
      <c r="S1004" s="252"/>
      <c r="T1004" s="25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54" t="s">
        <v>243</v>
      </c>
      <c r="AU1004" s="254" t="s">
        <v>86</v>
      </c>
      <c r="AV1004" s="13" t="s">
        <v>86</v>
      </c>
      <c r="AW1004" s="13" t="s">
        <v>32</v>
      </c>
      <c r="AX1004" s="13" t="s">
        <v>77</v>
      </c>
      <c r="AY1004" s="254" t="s">
        <v>235</v>
      </c>
    </row>
    <row r="1005" s="15" customFormat="1">
      <c r="A1005" s="15"/>
      <c r="B1005" s="266"/>
      <c r="C1005" s="267"/>
      <c r="D1005" s="245" t="s">
        <v>243</v>
      </c>
      <c r="E1005" s="268" t="s">
        <v>1</v>
      </c>
      <c r="F1005" s="269" t="s">
        <v>650</v>
      </c>
      <c r="G1005" s="267"/>
      <c r="H1005" s="268" t="s">
        <v>1</v>
      </c>
      <c r="I1005" s="270"/>
      <c r="J1005" s="267"/>
      <c r="K1005" s="267"/>
      <c r="L1005" s="271"/>
      <c r="M1005" s="272"/>
      <c r="N1005" s="273"/>
      <c r="O1005" s="273"/>
      <c r="P1005" s="273"/>
      <c r="Q1005" s="273"/>
      <c r="R1005" s="273"/>
      <c r="S1005" s="273"/>
      <c r="T1005" s="274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T1005" s="275" t="s">
        <v>243</v>
      </c>
      <c r="AU1005" s="275" t="s">
        <v>86</v>
      </c>
      <c r="AV1005" s="15" t="s">
        <v>84</v>
      </c>
      <c r="AW1005" s="15" t="s">
        <v>32</v>
      </c>
      <c r="AX1005" s="15" t="s">
        <v>77</v>
      </c>
      <c r="AY1005" s="275" t="s">
        <v>235</v>
      </c>
    </row>
    <row r="1006" s="13" customFormat="1">
      <c r="A1006" s="13"/>
      <c r="B1006" s="243"/>
      <c r="C1006" s="244"/>
      <c r="D1006" s="245" t="s">
        <v>243</v>
      </c>
      <c r="E1006" s="246" t="s">
        <v>1</v>
      </c>
      <c r="F1006" s="247" t="s">
        <v>84</v>
      </c>
      <c r="G1006" s="244"/>
      <c r="H1006" s="248">
        <v>1</v>
      </c>
      <c r="I1006" s="249"/>
      <c r="J1006" s="244"/>
      <c r="K1006" s="244"/>
      <c r="L1006" s="250"/>
      <c r="M1006" s="251"/>
      <c r="N1006" s="252"/>
      <c r="O1006" s="252"/>
      <c r="P1006" s="252"/>
      <c r="Q1006" s="252"/>
      <c r="R1006" s="252"/>
      <c r="S1006" s="252"/>
      <c r="T1006" s="25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54" t="s">
        <v>243</v>
      </c>
      <c r="AU1006" s="254" t="s">
        <v>86</v>
      </c>
      <c r="AV1006" s="13" t="s">
        <v>86</v>
      </c>
      <c r="AW1006" s="13" t="s">
        <v>32</v>
      </c>
      <c r="AX1006" s="13" t="s">
        <v>77</v>
      </c>
      <c r="AY1006" s="254" t="s">
        <v>235</v>
      </c>
    </row>
    <row r="1007" s="15" customFormat="1">
      <c r="A1007" s="15"/>
      <c r="B1007" s="266"/>
      <c r="C1007" s="267"/>
      <c r="D1007" s="245" t="s">
        <v>243</v>
      </c>
      <c r="E1007" s="268" t="s">
        <v>1</v>
      </c>
      <c r="F1007" s="269" t="s">
        <v>651</v>
      </c>
      <c r="G1007" s="267"/>
      <c r="H1007" s="268" t="s">
        <v>1</v>
      </c>
      <c r="I1007" s="270"/>
      <c r="J1007" s="267"/>
      <c r="K1007" s="267"/>
      <c r="L1007" s="271"/>
      <c r="M1007" s="272"/>
      <c r="N1007" s="273"/>
      <c r="O1007" s="273"/>
      <c r="P1007" s="273"/>
      <c r="Q1007" s="273"/>
      <c r="R1007" s="273"/>
      <c r="S1007" s="273"/>
      <c r="T1007" s="274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T1007" s="275" t="s">
        <v>243</v>
      </c>
      <c r="AU1007" s="275" t="s">
        <v>86</v>
      </c>
      <c r="AV1007" s="15" t="s">
        <v>84</v>
      </c>
      <c r="AW1007" s="15" t="s">
        <v>32</v>
      </c>
      <c r="AX1007" s="15" t="s">
        <v>77</v>
      </c>
      <c r="AY1007" s="275" t="s">
        <v>235</v>
      </c>
    </row>
    <row r="1008" s="13" customFormat="1">
      <c r="A1008" s="13"/>
      <c r="B1008" s="243"/>
      <c r="C1008" s="244"/>
      <c r="D1008" s="245" t="s">
        <v>243</v>
      </c>
      <c r="E1008" s="246" t="s">
        <v>1</v>
      </c>
      <c r="F1008" s="247" t="s">
        <v>84</v>
      </c>
      <c r="G1008" s="244"/>
      <c r="H1008" s="248">
        <v>1</v>
      </c>
      <c r="I1008" s="249"/>
      <c r="J1008" s="244"/>
      <c r="K1008" s="244"/>
      <c r="L1008" s="250"/>
      <c r="M1008" s="251"/>
      <c r="N1008" s="252"/>
      <c r="O1008" s="252"/>
      <c r="P1008" s="252"/>
      <c r="Q1008" s="252"/>
      <c r="R1008" s="252"/>
      <c r="S1008" s="252"/>
      <c r="T1008" s="25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54" t="s">
        <v>243</v>
      </c>
      <c r="AU1008" s="254" t="s">
        <v>86</v>
      </c>
      <c r="AV1008" s="13" t="s">
        <v>86</v>
      </c>
      <c r="AW1008" s="13" t="s">
        <v>32</v>
      </c>
      <c r="AX1008" s="13" t="s">
        <v>77</v>
      </c>
      <c r="AY1008" s="254" t="s">
        <v>235</v>
      </c>
    </row>
    <row r="1009" s="15" customFormat="1">
      <c r="A1009" s="15"/>
      <c r="B1009" s="266"/>
      <c r="C1009" s="267"/>
      <c r="D1009" s="245" t="s">
        <v>243</v>
      </c>
      <c r="E1009" s="268" t="s">
        <v>1</v>
      </c>
      <c r="F1009" s="269" t="s">
        <v>652</v>
      </c>
      <c r="G1009" s="267"/>
      <c r="H1009" s="268" t="s">
        <v>1</v>
      </c>
      <c r="I1009" s="270"/>
      <c r="J1009" s="267"/>
      <c r="K1009" s="267"/>
      <c r="L1009" s="271"/>
      <c r="M1009" s="272"/>
      <c r="N1009" s="273"/>
      <c r="O1009" s="273"/>
      <c r="P1009" s="273"/>
      <c r="Q1009" s="273"/>
      <c r="R1009" s="273"/>
      <c r="S1009" s="273"/>
      <c r="T1009" s="274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T1009" s="275" t="s">
        <v>243</v>
      </c>
      <c r="AU1009" s="275" t="s">
        <v>86</v>
      </c>
      <c r="AV1009" s="15" t="s">
        <v>84</v>
      </c>
      <c r="AW1009" s="15" t="s">
        <v>32</v>
      </c>
      <c r="AX1009" s="15" t="s">
        <v>77</v>
      </c>
      <c r="AY1009" s="275" t="s">
        <v>235</v>
      </c>
    </row>
    <row r="1010" s="13" customFormat="1">
      <c r="A1010" s="13"/>
      <c r="B1010" s="243"/>
      <c r="C1010" s="244"/>
      <c r="D1010" s="245" t="s">
        <v>243</v>
      </c>
      <c r="E1010" s="246" t="s">
        <v>1</v>
      </c>
      <c r="F1010" s="247" t="s">
        <v>84</v>
      </c>
      <c r="G1010" s="244"/>
      <c r="H1010" s="248">
        <v>1</v>
      </c>
      <c r="I1010" s="249"/>
      <c r="J1010" s="244"/>
      <c r="K1010" s="244"/>
      <c r="L1010" s="250"/>
      <c r="M1010" s="251"/>
      <c r="N1010" s="252"/>
      <c r="O1010" s="252"/>
      <c r="P1010" s="252"/>
      <c r="Q1010" s="252"/>
      <c r="R1010" s="252"/>
      <c r="S1010" s="252"/>
      <c r="T1010" s="25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54" t="s">
        <v>243</v>
      </c>
      <c r="AU1010" s="254" t="s">
        <v>86</v>
      </c>
      <c r="AV1010" s="13" t="s">
        <v>86</v>
      </c>
      <c r="AW1010" s="13" t="s">
        <v>32</v>
      </c>
      <c r="AX1010" s="13" t="s">
        <v>77</v>
      </c>
      <c r="AY1010" s="254" t="s">
        <v>235</v>
      </c>
    </row>
    <row r="1011" s="15" customFormat="1">
      <c r="A1011" s="15"/>
      <c r="B1011" s="266"/>
      <c r="C1011" s="267"/>
      <c r="D1011" s="245" t="s">
        <v>243</v>
      </c>
      <c r="E1011" s="268" t="s">
        <v>1</v>
      </c>
      <c r="F1011" s="269" t="s">
        <v>653</v>
      </c>
      <c r="G1011" s="267"/>
      <c r="H1011" s="268" t="s">
        <v>1</v>
      </c>
      <c r="I1011" s="270"/>
      <c r="J1011" s="267"/>
      <c r="K1011" s="267"/>
      <c r="L1011" s="271"/>
      <c r="M1011" s="272"/>
      <c r="N1011" s="273"/>
      <c r="O1011" s="273"/>
      <c r="P1011" s="273"/>
      <c r="Q1011" s="273"/>
      <c r="R1011" s="273"/>
      <c r="S1011" s="273"/>
      <c r="T1011" s="274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T1011" s="275" t="s">
        <v>243</v>
      </c>
      <c r="AU1011" s="275" t="s">
        <v>86</v>
      </c>
      <c r="AV1011" s="15" t="s">
        <v>84</v>
      </c>
      <c r="AW1011" s="15" t="s">
        <v>32</v>
      </c>
      <c r="AX1011" s="15" t="s">
        <v>77</v>
      </c>
      <c r="AY1011" s="275" t="s">
        <v>235</v>
      </c>
    </row>
    <row r="1012" s="13" customFormat="1">
      <c r="A1012" s="13"/>
      <c r="B1012" s="243"/>
      <c r="C1012" s="244"/>
      <c r="D1012" s="245" t="s">
        <v>243</v>
      </c>
      <c r="E1012" s="246" t="s">
        <v>1</v>
      </c>
      <c r="F1012" s="247" t="s">
        <v>84</v>
      </c>
      <c r="G1012" s="244"/>
      <c r="H1012" s="248">
        <v>1</v>
      </c>
      <c r="I1012" s="249"/>
      <c r="J1012" s="244"/>
      <c r="K1012" s="244"/>
      <c r="L1012" s="250"/>
      <c r="M1012" s="251"/>
      <c r="N1012" s="252"/>
      <c r="O1012" s="252"/>
      <c r="P1012" s="252"/>
      <c r="Q1012" s="252"/>
      <c r="R1012" s="252"/>
      <c r="S1012" s="252"/>
      <c r="T1012" s="25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54" t="s">
        <v>243</v>
      </c>
      <c r="AU1012" s="254" t="s">
        <v>86</v>
      </c>
      <c r="AV1012" s="13" t="s">
        <v>86</v>
      </c>
      <c r="AW1012" s="13" t="s">
        <v>32</v>
      </c>
      <c r="AX1012" s="13" t="s">
        <v>77</v>
      </c>
      <c r="AY1012" s="254" t="s">
        <v>235</v>
      </c>
    </row>
    <row r="1013" s="15" customFormat="1">
      <c r="A1013" s="15"/>
      <c r="B1013" s="266"/>
      <c r="C1013" s="267"/>
      <c r="D1013" s="245" t="s">
        <v>243</v>
      </c>
      <c r="E1013" s="268" t="s">
        <v>1</v>
      </c>
      <c r="F1013" s="269" t="s">
        <v>654</v>
      </c>
      <c r="G1013" s="267"/>
      <c r="H1013" s="268" t="s">
        <v>1</v>
      </c>
      <c r="I1013" s="270"/>
      <c r="J1013" s="267"/>
      <c r="K1013" s="267"/>
      <c r="L1013" s="271"/>
      <c r="M1013" s="272"/>
      <c r="N1013" s="273"/>
      <c r="O1013" s="273"/>
      <c r="P1013" s="273"/>
      <c r="Q1013" s="273"/>
      <c r="R1013" s="273"/>
      <c r="S1013" s="273"/>
      <c r="T1013" s="274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T1013" s="275" t="s">
        <v>243</v>
      </c>
      <c r="AU1013" s="275" t="s">
        <v>86</v>
      </c>
      <c r="AV1013" s="15" t="s">
        <v>84</v>
      </c>
      <c r="AW1013" s="15" t="s">
        <v>32</v>
      </c>
      <c r="AX1013" s="15" t="s">
        <v>77</v>
      </c>
      <c r="AY1013" s="275" t="s">
        <v>235</v>
      </c>
    </row>
    <row r="1014" s="13" customFormat="1">
      <c r="A1014" s="13"/>
      <c r="B1014" s="243"/>
      <c r="C1014" s="244"/>
      <c r="D1014" s="245" t="s">
        <v>243</v>
      </c>
      <c r="E1014" s="246" t="s">
        <v>1</v>
      </c>
      <c r="F1014" s="247" t="s">
        <v>84</v>
      </c>
      <c r="G1014" s="244"/>
      <c r="H1014" s="248">
        <v>1</v>
      </c>
      <c r="I1014" s="249"/>
      <c r="J1014" s="244"/>
      <c r="K1014" s="244"/>
      <c r="L1014" s="250"/>
      <c r="M1014" s="251"/>
      <c r="N1014" s="252"/>
      <c r="O1014" s="252"/>
      <c r="P1014" s="252"/>
      <c r="Q1014" s="252"/>
      <c r="R1014" s="252"/>
      <c r="S1014" s="252"/>
      <c r="T1014" s="25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54" t="s">
        <v>243</v>
      </c>
      <c r="AU1014" s="254" t="s">
        <v>86</v>
      </c>
      <c r="AV1014" s="13" t="s">
        <v>86</v>
      </c>
      <c r="AW1014" s="13" t="s">
        <v>32</v>
      </c>
      <c r="AX1014" s="13" t="s">
        <v>77</v>
      </c>
      <c r="AY1014" s="254" t="s">
        <v>235</v>
      </c>
    </row>
    <row r="1015" s="15" customFormat="1">
      <c r="A1015" s="15"/>
      <c r="B1015" s="266"/>
      <c r="C1015" s="267"/>
      <c r="D1015" s="245" t="s">
        <v>243</v>
      </c>
      <c r="E1015" s="268" t="s">
        <v>1</v>
      </c>
      <c r="F1015" s="269" t="s">
        <v>655</v>
      </c>
      <c r="G1015" s="267"/>
      <c r="H1015" s="268" t="s">
        <v>1</v>
      </c>
      <c r="I1015" s="270"/>
      <c r="J1015" s="267"/>
      <c r="K1015" s="267"/>
      <c r="L1015" s="271"/>
      <c r="M1015" s="272"/>
      <c r="N1015" s="273"/>
      <c r="O1015" s="273"/>
      <c r="P1015" s="273"/>
      <c r="Q1015" s="273"/>
      <c r="R1015" s="273"/>
      <c r="S1015" s="273"/>
      <c r="T1015" s="274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T1015" s="275" t="s">
        <v>243</v>
      </c>
      <c r="AU1015" s="275" t="s">
        <v>86</v>
      </c>
      <c r="AV1015" s="15" t="s">
        <v>84</v>
      </c>
      <c r="AW1015" s="15" t="s">
        <v>32</v>
      </c>
      <c r="AX1015" s="15" t="s">
        <v>77</v>
      </c>
      <c r="AY1015" s="275" t="s">
        <v>235</v>
      </c>
    </row>
    <row r="1016" s="13" customFormat="1">
      <c r="A1016" s="13"/>
      <c r="B1016" s="243"/>
      <c r="C1016" s="244"/>
      <c r="D1016" s="245" t="s">
        <v>243</v>
      </c>
      <c r="E1016" s="246" t="s">
        <v>1</v>
      </c>
      <c r="F1016" s="247" t="s">
        <v>84</v>
      </c>
      <c r="G1016" s="244"/>
      <c r="H1016" s="248">
        <v>1</v>
      </c>
      <c r="I1016" s="249"/>
      <c r="J1016" s="244"/>
      <c r="K1016" s="244"/>
      <c r="L1016" s="250"/>
      <c r="M1016" s="251"/>
      <c r="N1016" s="252"/>
      <c r="O1016" s="252"/>
      <c r="P1016" s="252"/>
      <c r="Q1016" s="252"/>
      <c r="R1016" s="252"/>
      <c r="S1016" s="252"/>
      <c r="T1016" s="25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54" t="s">
        <v>243</v>
      </c>
      <c r="AU1016" s="254" t="s">
        <v>86</v>
      </c>
      <c r="AV1016" s="13" t="s">
        <v>86</v>
      </c>
      <c r="AW1016" s="13" t="s">
        <v>32</v>
      </c>
      <c r="AX1016" s="13" t="s">
        <v>77</v>
      </c>
      <c r="AY1016" s="254" t="s">
        <v>235</v>
      </c>
    </row>
    <row r="1017" s="15" customFormat="1">
      <c r="A1017" s="15"/>
      <c r="B1017" s="266"/>
      <c r="C1017" s="267"/>
      <c r="D1017" s="245" t="s">
        <v>243</v>
      </c>
      <c r="E1017" s="268" t="s">
        <v>1</v>
      </c>
      <c r="F1017" s="269" t="s">
        <v>656</v>
      </c>
      <c r="G1017" s="267"/>
      <c r="H1017" s="268" t="s">
        <v>1</v>
      </c>
      <c r="I1017" s="270"/>
      <c r="J1017" s="267"/>
      <c r="K1017" s="267"/>
      <c r="L1017" s="271"/>
      <c r="M1017" s="272"/>
      <c r="N1017" s="273"/>
      <c r="O1017" s="273"/>
      <c r="P1017" s="273"/>
      <c r="Q1017" s="273"/>
      <c r="R1017" s="273"/>
      <c r="S1017" s="273"/>
      <c r="T1017" s="274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T1017" s="275" t="s">
        <v>243</v>
      </c>
      <c r="AU1017" s="275" t="s">
        <v>86</v>
      </c>
      <c r="AV1017" s="15" t="s">
        <v>84</v>
      </c>
      <c r="AW1017" s="15" t="s">
        <v>32</v>
      </c>
      <c r="AX1017" s="15" t="s">
        <v>77</v>
      </c>
      <c r="AY1017" s="275" t="s">
        <v>235</v>
      </c>
    </row>
    <row r="1018" s="13" customFormat="1">
      <c r="A1018" s="13"/>
      <c r="B1018" s="243"/>
      <c r="C1018" s="244"/>
      <c r="D1018" s="245" t="s">
        <v>243</v>
      </c>
      <c r="E1018" s="246" t="s">
        <v>1</v>
      </c>
      <c r="F1018" s="247" t="s">
        <v>84</v>
      </c>
      <c r="G1018" s="244"/>
      <c r="H1018" s="248">
        <v>1</v>
      </c>
      <c r="I1018" s="249"/>
      <c r="J1018" s="244"/>
      <c r="K1018" s="244"/>
      <c r="L1018" s="250"/>
      <c r="M1018" s="251"/>
      <c r="N1018" s="252"/>
      <c r="O1018" s="252"/>
      <c r="P1018" s="252"/>
      <c r="Q1018" s="252"/>
      <c r="R1018" s="252"/>
      <c r="S1018" s="252"/>
      <c r="T1018" s="25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54" t="s">
        <v>243</v>
      </c>
      <c r="AU1018" s="254" t="s">
        <v>86</v>
      </c>
      <c r="AV1018" s="13" t="s">
        <v>86</v>
      </c>
      <c r="AW1018" s="13" t="s">
        <v>32</v>
      </c>
      <c r="AX1018" s="13" t="s">
        <v>77</v>
      </c>
      <c r="AY1018" s="254" t="s">
        <v>235</v>
      </c>
    </row>
    <row r="1019" s="14" customFormat="1">
      <c r="A1019" s="14"/>
      <c r="B1019" s="255"/>
      <c r="C1019" s="256"/>
      <c r="D1019" s="245" t="s">
        <v>243</v>
      </c>
      <c r="E1019" s="257" t="s">
        <v>1</v>
      </c>
      <c r="F1019" s="258" t="s">
        <v>245</v>
      </c>
      <c r="G1019" s="256"/>
      <c r="H1019" s="259">
        <v>10</v>
      </c>
      <c r="I1019" s="260"/>
      <c r="J1019" s="256"/>
      <c r="K1019" s="256"/>
      <c r="L1019" s="261"/>
      <c r="M1019" s="262"/>
      <c r="N1019" s="263"/>
      <c r="O1019" s="263"/>
      <c r="P1019" s="263"/>
      <c r="Q1019" s="263"/>
      <c r="R1019" s="263"/>
      <c r="S1019" s="263"/>
      <c r="T1019" s="26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65" t="s">
        <v>243</v>
      </c>
      <c r="AU1019" s="265" t="s">
        <v>86</v>
      </c>
      <c r="AV1019" s="14" t="s">
        <v>241</v>
      </c>
      <c r="AW1019" s="14" t="s">
        <v>32</v>
      </c>
      <c r="AX1019" s="14" t="s">
        <v>84</v>
      </c>
      <c r="AY1019" s="265" t="s">
        <v>235</v>
      </c>
    </row>
    <row r="1020" s="2" customFormat="1" ht="33" customHeight="1">
      <c r="A1020" s="39"/>
      <c r="B1020" s="40"/>
      <c r="C1020" s="287" t="s">
        <v>1280</v>
      </c>
      <c r="D1020" s="287" t="s">
        <v>518</v>
      </c>
      <c r="E1020" s="288" t="s">
        <v>1281</v>
      </c>
      <c r="F1020" s="289" t="s">
        <v>1282</v>
      </c>
      <c r="G1020" s="290" t="s">
        <v>240</v>
      </c>
      <c r="H1020" s="291">
        <v>9</v>
      </c>
      <c r="I1020" s="292"/>
      <c r="J1020" s="293">
        <f>ROUND(I1020*H1020,2)</f>
        <v>0</v>
      </c>
      <c r="K1020" s="294"/>
      <c r="L1020" s="295"/>
      <c r="M1020" s="296" t="s">
        <v>1</v>
      </c>
      <c r="N1020" s="297" t="s">
        <v>42</v>
      </c>
      <c r="O1020" s="92"/>
      <c r="P1020" s="239">
        <f>O1020*H1020</f>
        <v>0</v>
      </c>
      <c r="Q1020" s="239">
        <v>0.024299999999999999</v>
      </c>
      <c r="R1020" s="239">
        <f>Q1020*H1020</f>
        <v>0.21869999999999998</v>
      </c>
      <c r="S1020" s="239">
        <v>0</v>
      </c>
      <c r="T1020" s="240">
        <f>S1020*H1020</f>
        <v>0</v>
      </c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R1020" s="241" t="s">
        <v>421</v>
      </c>
      <c r="AT1020" s="241" t="s">
        <v>518</v>
      </c>
      <c r="AU1020" s="241" t="s">
        <v>86</v>
      </c>
      <c r="AY1020" s="18" t="s">
        <v>235</v>
      </c>
      <c r="BE1020" s="242">
        <f>IF(N1020="základní",J1020,0)</f>
        <v>0</v>
      </c>
      <c r="BF1020" s="242">
        <f>IF(N1020="snížená",J1020,0)</f>
        <v>0</v>
      </c>
      <c r="BG1020" s="242">
        <f>IF(N1020="zákl. přenesená",J1020,0)</f>
        <v>0</v>
      </c>
      <c r="BH1020" s="242">
        <f>IF(N1020="sníž. přenesená",J1020,0)</f>
        <v>0</v>
      </c>
      <c r="BI1020" s="242">
        <f>IF(N1020="nulová",J1020,0)</f>
        <v>0</v>
      </c>
      <c r="BJ1020" s="18" t="s">
        <v>84</v>
      </c>
      <c r="BK1020" s="242">
        <f>ROUND(I1020*H1020,2)</f>
        <v>0</v>
      </c>
      <c r="BL1020" s="18" t="s">
        <v>325</v>
      </c>
      <c r="BM1020" s="241" t="s">
        <v>1283</v>
      </c>
    </row>
    <row r="1021" s="2" customFormat="1">
      <c r="A1021" s="39"/>
      <c r="B1021" s="40"/>
      <c r="C1021" s="41"/>
      <c r="D1021" s="245" t="s">
        <v>621</v>
      </c>
      <c r="E1021" s="41"/>
      <c r="F1021" s="298" t="s">
        <v>1284</v>
      </c>
      <c r="G1021" s="41"/>
      <c r="H1021" s="41"/>
      <c r="I1021" s="299"/>
      <c r="J1021" s="41"/>
      <c r="K1021" s="41"/>
      <c r="L1021" s="45"/>
      <c r="M1021" s="300"/>
      <c r="N1021" s="301"/>
      <c r="O1021" s="92"/>
      <c r="P1021" s="92"/>
      <c r="Q1021" s="92"/>
      <c r="R1021" s="92"/>
      <c r="S1021" s="92"/>
      <c r="T1021" s="93"/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T1021" s="18" t="s">
        <v>621</v>
      </c>
      <c r="AU1021" s="18" t="s">
        <v>86</v>
      </c>
    </row>
    <row r="1022" s="2" customFormat="1" ht="33" customHeight="1">
      <c r="A1022" s="39"/>
      <c r="B1022" s="40"/>
      <c r="C1022" s="287" t="s">
        <v>1285</v>
      </c>
      <c r="D1022" s="287" t="s">
        <v>518</v>
      </c>
      <c r="E1022" s="288" t="s">
        <v>1286</v>
      </c>
      <c r="F1022" s="289" t="s">
        <v>1287</v>
      </c>
      <c r="G1022" s="290" t="s">
        <v>240</v>
      </c>
      <c r="H1022" s="291">
        <v>1</v>
      </c>
      <c r="I1022" s="292"/>
      <c r="J1022" s="293">
        <f>ROUND(I1022*H1022,2)</f>
        <v>0</v>
      </c>
      <c r="K1022" s="294"/>
      <c r="L1022" s="295"/>
      <c r="M1022" s="296" t="s">
        <v>1</v>
      </c>
      <c r="N1022" s="297" t="s">
        <v>42</v>
      </c>
      <c r="O1022" s="92"/>
      <c r="P1022" s="239">
        <f>O1022*H1022</f>
        <v>0</v>
      </c>
      <c r="Q1022" s="239">
        <v>0.035459999999999998</v>
      </c>
      <c r="R1022" s="239">
        <f>Q1022*H1022</f>
        <v>0.035459999999999998</v>
      </c>
      <c r="S1022" s="239">
        <v>0</v>
      </c>
      <c r="T1022" s="240">
        <f>S1022*H1022</f>
        <v>0</v>
      </c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R1022" s="241" t="s">
        <v>421</v>
      </c>
      <c r="AT1022" s="241" t="s">
        <v>518</v>
      </c>
      <c r="AU1022" s="241" t="s">
        <v>86</v>
      </c>
      <c r="AY1022" s="18" t="s">
        <v>235</v>
      </c>
      <c r="BE1022" s="242">
        <f>IF(N1022="základní",J1022,0)</f>
        <v>0</v>
      </c>
      <c r="BF1022" s="242">
        <f>IF(N1022="snížená",J1022,0)</f>
        <v>0</v>
      </c>
      <c r="BG1022" s="242">
        <f>IF(N1022="zákl. přenesená",J1022,0)</f>
        <v>0</v>
      </c>
      <c r="BH1022" s="242">
        <f>IF(N1022="sníž. přenesená",J1022,0)</f>
        <v>0</v>
      </c>
      <c r="BI1022" s="242">
        <f>IF(N1022="nulová",J1022,0)</f>
        <v>0</v>
      </c>
      <c r="BJ1022" s="18" t="s">
        <v>84</v>
      </c>
      <c r="BK1022" s="242">
        <f>ROUND(I1022*H1022,2)</f>
        <v>0</v>
      </c>
      <c r="BL1022" s="18" t="s">
        <v>325</v>
      </c>
      <c r="BM1022" s="241" t="s">
        <v>1288</v>
      </c>
    </row>
    <row r="1023" s="2" customFormat="1">
      <c r="A1023" s="39"/>
      <c r="B1023" s="40"/>
      <c r="C1023" s="41"/>
      <c r="D1023" s="245" t="s">
        <v>621</v>
      </c>
      <c r="E1023" s="41"/>
      <c r="F1023" s="298" t="s">
        <v>1284</v>
      </c>
      <c r="G1023" s="41"/>
      <c r="H1023" s="41"/>
      <c r="I1023" s="299"/>
      <c r="J1023" s="41"/>
      <c r="K1023" s="41"/>
      <c r="L1023" s="45"/>
      <c r="M1023" s="300"/>
      <c r="N1023" s="301"/>
      <c r="O1023" s="92"/>
      <c r="P1023" s="92"/>
      <c r="Q1023" s="92"/>
      <c r="R1023" s="92"/>
      <c r="S1023" s="92"/>
      <c r="T1023" s="93"/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T1023" s="18" t="s">
        <v>621</v>
      </c>
      <c r="AU1023" s="18" t="s">
        <v>86</v>
      </c>
    </row>
    <row r="1024" s="2" customFormat="1" ht="24.15" customHeight="1">
      <c r="A1024" s="39"/>
      <c r="B1024" s="40"/>
      <c r="C1024" s="229" t="s">
        <v>1289</v>
      </c>
      <c r="D1024" s="229" t="s">
        <v>237</v>
      </c>
      <c r="E1024" s="230" t="s">
        <v>1290</v>
      </c>
      <c r="F1024" s="231" t="s">
        <v>1291</v>
      </c>
      <c r="G1024" s="232" t="s">
        <v>240</v>
      </c>
      <c r="H1024" s="233">
        <v>10</v>
      </c>
      <c r="I1024" s="234"/>
      <c r="J1024" s="235">
        <f>ROUND(I1024*H1024,2)</f>
        <v>0</v>
      </c>
      <c r="K1024" s="236"/>
      <c r="L1024" s="45"/>
      <c r="M1024" s="237" t="s">
        <v>1</v>
      </c>
      <c r="N1024" s="238" t="s">
        <v>42</v>
      </c>
      <c r="O1024" s="92"/>
      <c r="P1024" s="239">
        <f>O1024*H1024</f>
        <v>0</v>
      </c>
      <c r="Q1024" s="239">
        <v>0</v>
      </c>
      <c r="R1024" s="239">
        <f>Q1024*H1024</f>
        <v>0</v>
      </c>
      <c r="S1024" s="239">
        <v>0</v>
      </c>
      <c r="T1024" s="240">
        <f>S1024*H1024</f>
        <v>0</v>
      </c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R1024" s="241" t="s">
        <v>325</v>
      </c>
      <c r="AT1024" s="241" t="s">
        <v>237</v>
      </c>
      <c r="AU1024" s="241" t="s">
        <v>86</v>
      </c>
      <c r="AY1024" s="18" t="s">
        <v>235</v>
      </c>
      <c r="BE1024" s="242">
        <f>IF(N1024="základní",J1024,0)</f>
        <v>0</v>
      </c>
      <c r="BF1024" s="242">
        <f>IF(N1024="snížená",J1024,0)</f>
        <v>0</v>
      </c>
      <c r="BG1024" s="242">
        <f>IF(N1024="zákl. přenesená",J1024,0)</f>
        <v>0</v>
      </c>
      <c r="BH1024" s="242">
        <f>IF(N1024="sníž. přenesená",J1024,0)</f>
        <v>0</v>
      </c>
      <c r="BI1024" s="242">
        <f>IF(N1024="nulová",J1024,0)</f>
        <v>0</v>
      </c>
      <c r="BJ1024" s="18" t="s">
        <v>84</v>
      </c>
      <c r="BK1024" s="242">
        <f>ROUND(I1024*H1024,2)</f>
        <v>0</v>
      </c>
      <c r="BL1024" s="18" t="s">
        <v>325</v>
      </c>
      <c r="BM1024" s="241" t="s">
        <v>1292</v>
      </c>
    </row>
    <row r="1025" s="2" customFormat="1" ht="16.5" customHeight="1">
      <c r="A1025" s="39"/>
      <c r="B1025" s="40"/>
      <c r="C1025" s="287" t="s">
        <v>1293</v>
      </c>
      <c r="D1025" s="287" t="s">
        <v>518</v>
      </c>
      <c r="E1025" s="288" t="s">
        <v>1294</v>
      </c>
      <c r="F1025" s="289" t="s">
        <v>1295</v>
      </c>
      <c r="G1025" s="290" t="s">
        <v>240</v>
      </c>
      <c r="H1025" s="291">
        <v>10</v>
      </c>
      <c r="I1025" s="292"/>
      <c r="J1025" s="293">
        <f>ROUND(I1025*H1025,2)</f>
        <v>0</v>
      </c>
      <c r="K1025" s="294"/>
      <c r="L1025" s="295"/>
      <c r="M1025" s="296" t="s">
        <v>1</v>
      </c>
      <c r="N1025" s="297" t="s">
        <v>42</v>
      </c>
      <c r="O1025" s="92"/>
      <c r="P1025" s="239">
        <f>O1025*H1025</f>
        <v>0</v>
      </c>
      <c r="Q1025" s="239">
        <v>0.0023999999999999998</v>
      </c>
      <c r="R1025" s="239">
        <f>Q1025*H1025</f>
        <v>0.023999999999999997</v>
      </c>
      <c r="S1025" s="239">
        <v>0</v>
      </c>
      <c r="T1025" s="240">
        <f>S1025*H1025</f>
        <v>0</v>
      </c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R1025" s="241" t="s">
        <v>421</v>
      </c>
      <c r="AT1025" s="241" t="s">
        <v>518</v>
      </c>
      <c r="AU1025" s="241" t="s">
        <v>86</v>
      </c>
      <c r="AY1025" s="18" t="s">
        <v>235</v>
      </c>
      <c r="BE1025" s="242">
        <f>IF(N1025="základní",J1025,0)</f>
        <v>0</v>
      </c>
      <c r="BF1025" s="242">
        <f>IF(N1025="snížená",J1025,0)</f>
        <v>0</v>
      </c>
      <c r="BG1025" s="242">
        <f>IF(N1025="zákl. přenesená",J1025,0)</f>
        <v>0</v>
      </c>
      <c r="BH1025" s="242">
        <f>IF(N1025="sníž. přenesená",J1025,0)</f>
        <v>0</v>
      </c>
      <c r="BI1025" s="242">
        <f>IF(N1025="nulová",J1025,0)</f>
        <v>0</v>
      </c>
      <c r="BJ1025" s="18" t="s">
        <v>84</v>
      </c>
      <c r="BK1025" s="242">
        <f>ROUND(I1025*H1025,2)</f>
        <v>0</v>
      </c>
      <c r="BL1025" s="18" t="s">
        <v>325</v>
      </c>
      <c r="BM1025" s="241" t="s">
        <v>1296</v>
      </c>
    </row>
    <row r="1026" s="2" customFormat="1" ht="21.75" customHeight="1">
      <c r="A1026" s="39"/>
      <c r="B1026" s="40"/>
      <c r="C1026" s="229" t="s">
        <v>1297</v>
      </c>
      <c r="D1026" s="229" t="s">
        <v>237</v>
      </c>
      <c r="E1026" s="230" t="s">
        <v>1298</v>
      </c>
      <c r="F1026" s="231" t="s">
        <v>1299</v>
      </c>
      <c r="G1026" s="232" t="s">
        <v>240</v>
      </c>
      <c r="H1026" s="233">
        <v>17</v>
      </c>
      <c r="I1026" s="234"/>
      <c r="J1026" s="235">
        <f>ROUND(I1026*H1026,2)</f>
        <v>0</v>
      </c>
      <c r="K1026" s="236"/>
      <c r="L1026" s="45"/>
      <c r="M1026" s="237" t="s">
        <v>1</v>
      </c>
      <c r="N1026" s="238" t="s">
        <v>42</v>
      </c>
      <c r="O1026" s="92"/>
      <c r="P1026" s="239">
        <f>O1026*H1026</f>
        <v>0</v>
      </c>
      <c r="Q1026" s="239">
        <v>0</v>
      </c>
      <c r="R1026" s="239">
        <f>Q1026*H1026</f>
        <v>0</v>
      </c>
      <c r="S1026" s="239">
        <v>0</v>
      </c>
      <c r="T1026" s="240">
        <f>S1026*H1026</f>
        <v>0</v>
      </c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R1026" s="241" t="s">
        <v>325</v>
      </c>
      <c r="AT1026" s="241" t="s">
        <v>237</v>
      </c>
      <c r="AU1026" s="241" t="s">
        <v>86</v>
      </c>
      <c r="AY1026" s="18" t="s">
        <v>235</v>
      </c>
      <c r="BE1026" s="242">
        <f>IF(N1026="základní",J1026,0)</f>
        <v>0</v>
      </c>
      <c r="BF1026" s="242">
        <f>IF(N1026="snížená",J1026,0)</f>
        <v>0</v>
      </c>
      <c r="BG1026" s="242">
        <f>IF(N1026="zákl. přenesená",J1026,0)</f>
        <v>0</v>
      </c>
      <c r="BH1026" s="242">
        <f>IF(N1026="sníž. přenesená",J1026,0)</f>
        <v>0</v>
      </c>
      <c r="BI1026" s="242">
        <f>IF(N1026="nulová",J1026,0)</f>
        <v>0</v>
      </c>
      <c r="BJ1026" s="18" t="s">
        <v>84</v>
      </c>
      <c r="BK1026" s="242">
        <f>ROUND(I1026*H1026,2)</f>
        <v>0</v>
      </c>
      <c r="BL1026" s="18" t="s">
        <v>325</v>
      </c>
      <c r="BM1026" s="241" t="s">
        <v>1300</v>
      </c>
    </row>
    <row r="1027" s="2" customFormat="1" ht="16.5" customHeight="1">
      <c r="A1027" s="39"/>
      <c r="B1027" s="40"/>
      <c r="C1027" s="287" t="s">
        <v>1301</v>
      </c>
      <c r="D1027" s="287" t="s">
        <v>518</v>
      </c>
      <c r="E1027" s="288" t="s">
        <v>1302</v>
      </c>
      <c r="F1027" s="289" t="s">
        <v>1303</v>
      </c>
      <c r="G1027" s="290" t="s">
        <v>240</v>
      </c>
      <c r="H1027" s="291">
        <v>12</v>
      </c>
      <c r="I1027" s="292"/>
      <c r="J1027" s="293">
        <f>ROUND(I1027*H1027,2)</f>
        <v>0</v>
      </c>
      <c r="K1027" s="294"/>
      <c r="L1027" s="295"/>
      <c r="M1027" s="296" t="s">
        <v>1</v>
      </c>
      <c r="N1027" s="297" t="s">
        <v>42</v>
      </c>
      <c r="O1027" s="92"/>
      <c r="P1027" s="239">
        <f>O1027*H1027</f>
        <v>0</v>
      </c>
      <c r="Q1027" s="239">
        <v>0.0022000000000000001</v>
      </c>
      <c r="R1027" s="239">
        <f>Q1027*H1027</f>
        <v>0.0264</v>
      </c>
      <c r="S1027" s="239">
        <v>0</v>
      </c>
      <c r="T1027" s="240">
        <f>S1027*H1027</f>
        <v>0</v>
      </c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R1027" s="241" t="s">
        <v>421</v>
      </c>
      <c r="AT1027" s="241" t="s">
        <v>518</v>
      </c>
      <c r="AU1027" s="241" t="s">
        <v>86</v>
      </c>
      <c r="AY1027" s="18" t="s">
        <v>235</v>
      </c>
      <c r="BE1027" s="242">
        <f>IF(N1027="základní",J1027,0)</f>
        <v>0</v>
      </c>
      <c r="BF1027" s="242">
        <f>IF(N1027="snížená",J1027,0)</f>
        <v>0</v>
      </c>
      <c r="BG1027" s="242">
        <f>IF(N1027="zákl. přenesená",J1027,0)</f>
        <v>0</v>
      </c>
      <c r="BH1027" s="242">
        <f>IF(N1027="sníž. přenesená",J1027,0)</f>
        <v>0</v>
      </c>
      <c r="BI1027" s="242">
        <f>IF(N1027="nulová",J1027,0)</f>
        <v>0</v>
      </c>
      <c r="BJ1027" s="18" t="s">
        <v>84</v>
      </c>
      <c r="BK1027" s="242">
        <f>ROUND(I1027*H1027,2)</f>
        <v>0</v>
      </c>
      <c r="BL1027" s="18" t="s">
        <v>325</v>
      </c>
      <c r="BM1027" s="241" t="s">
        <v>1304</v>
      </c>
    </row>
    <row r="1028" s="2" customFormat="1" ht="16.5" customHeight="1">
      <c r="A1028" s="39"/>
      <c r="B1028" s="40"/>
      <c r="C1028" s="287" t="s">
        <v>1305</v>
      </c>
      <c r="D1028" s="287" t="s">
        <v>518</v>
      </c>
      <c r="E1028" s="288" t="s">
        <v>1306</v>
      </c>
      <c r="F1028" s="289" t="s">
        <v>1307</v>
      </c>
      <c r="G1028" s="290" t="s">
        <v>240</v>
      </c>
      <c r="H1028" s="291">
        <v>5</v>
      </c>
      <c r="I1028" s="292"/>
      <c r="J1028" s="293">
        <f>ROUND(I1028*H1028,2)</f>
        <v>0</v>
      </c>
      <c r="K1028" s="294"/>
      <c r="L1028" s="295"/>
      <c r="M1028" s="296" t="s">
        <v>1</v>
      </c>
      <c r="N1028" s="297" t="s">
        <v>42</v>
      </c>
      <c r="O1028" s="92"/>
      <c r="P1028" s="239">
        <f>O1028*H1028</f>
        <v>0</v>
      </c>
      <c r="Q1028" s="239">
        <v>0.0022000000000000001</v>
      </c>
      <c r="R1028" s="239">
        <f>Q1028*H1028</f>
        <v>0.011000000000000001</v>
      </c>
      <c r="S1028" s="239">
        <v>0</v>
      </c>
      <c r="T1028" s="240">
        <f>S1028*H1028</f>
        <v>0</v>
      </c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R1028" s="241" t="s">
        <v>421</v>
      </c>
      <c r="AT1028" s="241" t="s">
        <v>518</v>
      </c>
      <c r="AU1028" s="241" t="s">
        <v>86</v>
      </c>
      <c r="AY1028" s="18" t="s">
        <v>235</v>
      </c>
      <c r="BE1028" s="242">
        <f>IF(N1028="základní",J1028,0)</f>
        <v>0</v>
      </c>
      <c r="BF1028" s="242">
        <f>IF(N1028="snížená",J1028,0)</f>
        <v>0</v>
      </c>
      <c r="BG1028" s="242">
        <f>IF(N1028="zákl. přenesená",J1028,0)</f>
        <v>0</v>
      </c>
      <c r="BH1028" s="242">
        <f>IF(N1028="sníž. přenesená",J1028,0)</f>
        <v>0</v>
      </c>
      <c r="BI1028" s="242">
        <f>IF(N1028="nulová",J1028,0)</f>
        <v>0</v>
      </c>
      <c r="BJ1028" s="18" t="s">
        <v>84</v>
      </c>
      <c r="BK1028" s="242">
        <f>ROUND(I1028*H1028,2)</f>
        <v>0</v>
      </c>
      <c r="BL1028" s="18" t="s">
        <v>325</v>
      </c>
      <c r="BM1028" s="241" t="s">
        <v>1308</v>
      </c>
    </row>
    <row r="1029" s="2" customFormat="1" ht="24.15" customHeight="1">
      <c r="A1029" s="39"/>
      <c r="B1029" s="40"/>
      <c r="C1029" s="229" t="s">
        <v>1309</v>
      </c>
      <c r="D1029" s="229" t="s">
        <v>237</v>
      </c>
      <c r="E1029" s="230" t="s">
        <v>1310</v>
      </c>
      <c r="F1029" s="231" t="s">
        <v>1311</v>
      </c>
      <c r="G1029" s="232" t="s">
        <v>240</v>
      </c>
      <c r="H1029" s="233">
        <v>9</v>
      </c>
      <c r="I1029" s="234"/>
      <c r="J1029" s="235">
        <f>ROUND(I1029*H1029,2)</f>
        <v>0</v>
      </c>
      <c r="K1029" s="236"/>
      <c r="L1029" s="45"/>
      <c r="M1029" s="237" t="s">
        <v>1</v>
      </c>
      <c r="N1029" s="238" t="s">
        <v>42</v>
      </c>
      <c r="O1029" s="92"/>
      <c r="P1029" s="239">
        <f>O1029*H1029</f>
        <v>0</v>
      </c>
      <c r="Q1029" s="239">
        <v>0</v>
      </c>
      <c r="R1029" s="239">
        <f>Q1029*H1029</f>
        <v>0</v>
      </c>
      <c r="S1029" s="239">
        <v>0</v>
      </c>
      <c r="T1029" s="240">
        <f>S1029*H1029</f>
        <v>0</v>
      </c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R1029" s="241" t="s">
        <v>325</v>
      </c>
      <c r="AT1029" s="241" t="s">
        <v>237</v>
      </c>
      <c r="AU1029" s="241" t="s">
        <v>86</v>
      </c>
      <c r="AY1029" s="18" t="s">
        <v>235</v>
      </c>
      <c r="BE1029" s="242">
        <f>IF(N1029="základní",J1029,0)</f>
        <v>0</v>
      </c>
      <c r="BF1029" s="242">
        <f>IF(N1029="snížená",J1029,0)</f>
        <v>0</v>
      </c>
      <c r="BG1029" s="242">
        <f>IF(N1029="zákl. přenesená",J1029,0)</f>
        <v>0</v>
      </c>
      <c r="BH1029" s="242">
        <f>IF(N1029="sníž. přenesená",J1029,0)</f>
        <v>0</v>
      </c>
      <c r="BI1029" s="242">
        <f>IF(N1029="nulová",J1029,0)</f>
        <v>0</v>
      </c>
      <c r="BJ1029" s="18" t="s">
        <v>84</v>
      </c>
      <c r="BK1029" s="242">
        <f>ROUND(I1029*H1029,2)</f>
        <v>0</v>
      </c>
      <c r="BL1029" s="18" t="s">
        <v>325</v>
      </c>
      <c r="BM1029" s="241" t="s">
        <v>1312</v>
      </c>
    </row>
    <row r="1030" s="2" customFormat="1" ht="16.5" customHeight="1">
      <c r="A1030" s="39"/>
      <c r="B1030" s="40"/>
      <c r="C1030" s="287" t="s">
        <v>1313</v>
      </c>
      <c r="D1030" s="287" t="s">
        <v>518</v>
      </c>
      <c r="E1030" s="288" t="s">
        <v>1314</v>
      </c>
      <c r="F1030" s="289" t="s">
        <v>1315</v>
      </c>
      <c r="G1030" s="290" t="s">
        <v>240</v>
      </c>
      <c r="H1030" s="291">
        <v>9</v>
      </c>
      <c r="I1030" s="292"/>
      <c r="J1030" s="293">
        <f>ROUND(I1030*H1030,2)</f>
        <v>0</v>
      </c>
      <c r="K1030" s="294"/>
      <c r="L1030" s="295"/>
      <c r="M1030" s="296" t="s">
        <v>1</v>
      </c>
      <c r="N1030" s="297" t="s">
        <v>42</v>
      </c>
      <c r="O1030" s="92"/>
      <c r="P1030" s="239">
        <f>O1030*H1030</f>
        <v>0</v>
      </c>
      <c r="Q1030" s="239">
        <v>0.0022000000000000001</v>
      </c>
      <c r="R1030" s="239">
        <f>Q1030*H1030</f>
        <v>0.019800000000000002</v>
      </c>
      <c r="S1030" s="239">
        <v>0</v>
      </c>
      <c r="T1030" s="240">
        <f>S1030*H1030</f>
        <v>0</v>
      </c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R1030" s="241" t="s">
        <v>421</v>
      </c>
      <c r="AT1030" s="241" t="s">
        <v>518</v>
      </c>
      <c r="AU1030" s="241" t="s">
        <v>86</v>
      </c>
      <c r="AY1030" s="18" t="s">
        <v>235</v>
      </c>
      <c r="BE1030" s="242">
        <f>IF(N1030="základní",J1030,0)</f>
        <v>0</v>
      </c>
      <c r="BF1030" s="242">
        <f>IF(N1030="snížená",J1030,0)</f>
        <v>0</v>
      </c>
      <c r="BG1030" s="242">
        <f>IF(N1030="zákl. přenesená",J1030,0)</f>
        <v>0</v>
      </c>
      <c r="BH1030" s="242">
        <f>IF(N1030="sníž. přenesená",J1030,0)</f>
        <v>0</v>
      </c>
      <c r="BI1030" s="242">
        <f>IF(N1030="nulová",J1030,0)</f>
        <v>0</v>
      </c>
      <c r="BJ1030" s="18" t="s">
        <v>84</v>
      </c>
      <c r="BK1030" s="242">
        <f>ROUND(I1030*H1030,2)</f>
        <v>0</v>
      </c>
      <c r="BL1030" s="18" t="s">
        <v>325</v>
      </c>
      <c r="BM1030" s="241" t="s">
        <v>1316</v>
      </c>
    </row>
    <row r="1031" s="2" customFormat="1" ht="21.75" customHeight="1">
      <c r="A1031" s="39"/>
      <c r="B1031" s="40"/>
      <c r="C1031" s="229" t="s">
        <v>1317</v>
      </c>
      <c r="D1031" s="229" t="s">
        <v>237</v>
      </c>
      <c r="E1031" s="230" t="s">
        <v>1318</v>
      </c>
      <c r="F1031" s="231" t="s">
        <v>1319</v>
      </c>
      <c r="G1031" s="232" t="s">
        <v>240</v>
      </c>
      <c r="H1031" s="233">
        <v>10</v>
      </c>
      <c r="I1031" s="234"/>
      <c r="J1031" s="235">
        <f>ROUND(I1031*H1031,2)</f>
        <v>0</v>
      </c>
      <c r="K1031" s="236"/>
      <c r="L1031" s="45"/>
      <c r="M1031" s="237" t="s">
        <v>1</v>
      </c>
      <c r="N1031" s="238" t="s">
        <v>42</v>
      </c>
      <c r="O1031" s="92"/>
      <c r="P1031" s="239">
        <f>O1031*H1031</f>
        <v>0</v>
      </c>
      <c r="Q1031" s="239">
        <v>0</v>
      </c>
      <c r="R1031" s="239">
        <f>Q1031*H1031</f>
        <v>0</v>
      </c>
      <c r="S1031" s="239">
        <v>0</v>
      </c>
      <c r="T1031" s="240">
        <f>S1031*H1031</f>
        <v>0</v>
      </c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R1031" s="241" t="s">
        <v>325</v>
      </c>
      <c r="AT1031" s="241" t="s">
        <v>237</v>
      </c>
      <c r="AU1031" s="241" t="s">
        <v>86</v>
      </c>
      <c r="AY1031" s="18" t="s">
        <v>235</v>
      </c>
      <c r="BE1031" s="242">
        <f>IF(N1031="základní",J1031,0)</f>
        <v>0</v>
      </c>
      <c r="BF1031" s="242">
        <f>IF(N1031="snížená",J1031,0)</f>
        <v>0</v>
      </c>
      <c r="BG1031" s="242">
        <f>IF(N1031="zákl. přenesená",J1031,0)</f>
        <v>0</v>
      </c>
      <c r="BH1031" s="242">
        <f>IF(N1031="sníž. přenesená",J1031,0)</f>
        <v>0</v>
      </c>
      <c r="BI1031" s="242">
        <f>IF(N1031="nulová",J1031,0)</f>
        <v>0</v>
      </c>
      <c r="BJ1031" s="18" t="s">
        <v>84</v>
      </c>
      <c r="BK1031" s="242">
        <f>ROUND(I1031*H1031,2)</f>
        <v>0</v>
      </c>
      <c r="BL1031" s="18" t="s">
        <v>325</v>
      </c>
      <c r="BM1031" s="241" t="s">
        <v>1320</v>
      </c>
    </row>
    <row r="1032" s="2" customFormat="1" ht="24.15" customHeight="1">
      <c r="A1032" s="39"/>
      <c r="B1032" s="40"/>
      <c r="C1032" s="287" t="s">
        <v>1321</v>
      </c>
      <c r="D1032" s="287" t="s">
        <v>518</v>
      </c>
      <c r="E1032" s="288" t="s">
        <v>1322</v>
      </c>
      <c r="F1032" s="289" t="s">
        <v>1323</v>
      </c>
      <c r="G1032" s="290" t="s">
        <v>240</v>
      </c>
      <c r="H1032" s="291">
        <v>2</v>
      </c>
      <c r="I1032" s="292"/>
      <c r="J1032" s="293">
        <f>ROUND(I1032*H1032,2)</f>
        <v>0</v>
      </c>
      <c r="K1032" s="294"/>
      <c r="L1032" s="295"/>
      <c r="M1032" s="296" t="s">
        <v>1</v>
      </c>
      <c r="N1032" s="297" t="s">
        <v>42</v>
      </c>
      <c r="O1032" s="92"/>
      <c r="P1032" s="239">
        <f>O1032*H1032</f>
        <v>0</v>
      </c>
      <c r="Q1032" s="239">
        <v>0.0022000000000000001</v>
      </c>
      <c r="R1032" s="239">
        <f>Q1032*H1032</f>
        <v>0.0044000000000000003</v>
      </c>
      <c r="S1032" s="239">
        <v>0</v>
      </c>
      <c r="T1032" s="240">
        <f>S1032*H1032</f>
        <v>0</v>
      </c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R1032" s="241" t="s">
        <v>421</v>
      </c>
      <c r="AT1032" s="241" t="s">
        <v>518</v>
      </c>
      <c r="AU1032" s="241" t="s">
        <v>86</v>
      </c>
      <c r="AY1032" s="18" t="s">
        <v>235</v>
      </c>
      <c r="BE1032" s="242">
        <f>IF(N1032="základní",J1032,0)</f>
        <v>0</v>
      </c>
      <c r="BF1032" s="242">
        <f>IF(N1032="snížená",J1032,0)</f>
        <v>0</v>
      </c>
      <c r="BG1032" s="242">
        <f>IF(N1032="zákl. přenesená",J1032,0)</f>
        <v>0</v>
      </c>
      <c r="BH1032" s="242">
        <f>IF(N1032="sníž. přenesená",J1032,0)</f>
        <v>0</v>
      </c>
      <c r="BI1032" s="242">
        <f>IF(N1032="nulová",J1032,0)</f>
        <v>0</v>
      </c>
      <c r="BJ1032" s="18" t="s">
        <v>84</v>
      </c>
      <c r="BK1032" s="242">
        <f>ROUND(I1032*H1032,2)</f>
        <v>0</v>
      </c>
      <c r="BL1032" s="18" t="s">
        <v>325</v>
      </c>
      <c r="BM1032" s="241" t="s">
        <v>1324</v>
      </c>
    </row>
    <row r="1033" s="2" customFormat="1" ht="24.15" customHeight="1">
      <c r="A1033" s="39"/>
      <c r="B1033" s="40"/>
      <c r="C1033" s="287" t="s">
        <v>1325</v>
      </c>
      <c r="D1033" s="287" t="s">
        <v>518</v>
      </c>
      <c r="E1033" s="288" t="s">
        <v>1326</v>
      </c>
      <c r="F1033" s="289" t="s">
        <v>1327</v>
      </c>
      <c r="G1033" s="290" t="s">
        <v>240</v>
      </c>
      <c r="H1033" s="291">
        <v>8</v>
      </c>
      <c r="I1033" s="292"/>
      <c r="J1033" s="293">
        <f>ROUND(I1033*H1033,2)</f>
        <v>0</v>
      </c>
      <c r="K1033" s="294"/>
      <c r="L1033" s="295"/>
      <c r="M1033" s="296" t="s">
        <v>1</v>
      </c>
      <c r="N1033" s="297" t="s">
        <v>42</v>
      </c>
      <c r="O1033" s="92"/>
      <c r="P1033" s="239">
        <f>O1033*H1033</f>
        <v>0</v>
      </c>
      <c r="Q1033" s="239">
        <v>0.0022000000000000001</v>
      </c>
      <c r="R1033" s="239">
        <f>Q1033*H1033</f>
        <v>0.017600000000000001</v>
      </c>
      <c r="S1033" s="239">
        <v>0</v>
      </c>
      <c r="T1033" s="240">
        <f>S1033*H1033</f>
        <v>0</v>
      </c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R1033" s="241" t="s">
        <v>421</v>
      </c>
      <c r="AT1033" s="241" t="s">
        <v>518</v>
      </c>
      <c r="AU1033" s="241" t="s">
        <v>86</v>
      </c>
      <c r="AY1033" s="18" t="s">
        <v>235</v>
      </c>
      <c r="BE1033" s="242">
        <f>IF(N1033="základní",J1033,0)</f>
        <v>0</v>
      </c>
      <c r="BF1033" s="242">
        <f>IF(N1033="snížená",J1033,0)</f>
        <v>0</v>
      </c>
      <c r="BG1033" s="242">
        <f>IF(N1033="zákl. přenesená",J1033,0)</f>
        <v>0</v>
      </c>
      <c r="BH1033" s="242">
        <f>IF(N1033="sníž. přenesená",J1033,0)</f>
        <v>0</v>
      </c>
      <c r="BI1033" s="242">
        <f>IF(N1033="nulová",J1033,0)</f>
        <v>0</v>
      </c>
      <c r="BJ1033" s="18" t="s">
        <v>84</v>
      </c>
      <c r="BK1033" s="242">
        <f>ROUND(I1033*H1033,2)</f>
        <v>0</v>
      </c>
      <c r="BL1033" s="18" t="s">
        <v>325</v>
      </c>
      <c r="BM1033" s="241" t="s">
        <v>1328</v>
      </c>
    </row>
    <row r="1034" s="2" customFormat="1" ht="16.5" customHeight="1">
      <c r="A1034" s="39"/>
      <c r="B1034" s="40"/>
      <c r="C1034" s="229" t="s">
        <v>1329</v>
      </c>
      <c r="D1034" s="229" t="s">
        <v>237</v>
      </c>
      <c r="E1034" s="230" t="s">
        <v>1330</v>
      </c>
      <c r="F1034" s="231" t="s">
        <v>1331</v>
      </c>
      <c r="G1034" s="232" t="s">
        <v>240</v>
      </c>
      <c r="H1034" s="233">
        <v>11</v>
      </c>
      <c r="I1034" s="234"/>
      <c r="J1034" s="235">
        <f>ROUND(I1034*H1034,2)</f>
        <v>0</v>
      </c>
      <c r="K1034" s="236"/>
      <c r="L1034" s="45"/>
      <c r="M1034" s="237" t="s">
        <v>1</v>
      </c>
      <c r="N1034" s="238" t="s">
        <v>42</v>
      </c>
      <c r="O1034" s="92"/>
      <c r="P1034" s="239">
        <f>O1034*H1034</f>
        <v>0</v>
      </c>
      <c r="Q1034" s="239">
        <v>0</v>
      </c>
      <c r="R1034" s="239">
        <f>Q1034*H1034</f>
        <v>0</v>
      </c>
      <c r="S1034" s="239">
        <v>0</v>
      </c>
      <c r="T1034" s="240">
        <f>S1034*H1034</f>
        <v>0</v>
      </c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R1034" s="241" t="s">
        <v>325</v>
      </c>
      <c r="AT1034" s="241" t="s">
        <v>237</v>
      </c>
      <c r="AU1034" s="241" t="s">
        <v>86</v>
      </c>
      <c r="AY1034" s="18" t="s">
        <v>235</v>
      </c>
      <c r="BE1034" s="242">
        <f>IF(N1034="základní",J1034,0)</f>
        <v>0</v>
      </c>
      <c r="BF1034" s="242">
        <f>IF(N1034="snížená",J1034,0)</f>
        <v>0</v>
      </c>
      <c r="BG1034" s="242">
        <f>IF(N1034="zákl. přenesená",J1034,0)</f>
        <v>0</v>
      </c>
      <c r="BH1034" s="242">
        <f>IF(N1034="sníž. přenesená",J1034,0)</f>
        <v>0</v>
      </c>
      <c r="BI1034" s="242">
        <f>IF(N1034="nulová",J1034,0)</f>
        <v>0</v>
      </c>
      <c r="BJ1034" s="18" t="s">
        <v>84</v>
      </c>
      <c r="BK1034" s="242">
        <f>ROUND(I1034*H1034,2)</f>
        <v>0</v>
      </c>
      <c r="BL1034" s="18" t="s">
        <v>325</v>
      </c>
      <c r="BM1034" s="241" t="s">
        <v>1332</v>
      </c>
    </row>
    <row r="1035" s="2" customFormat="1" ht="16.5" customHeight="1">
      <c r="A1035" s="39"/>
      <c r="B1035" s="40"/>
      <c r="C1035" s="287" t="s">
        <v>1333</v>
      </c>
      <c r="D1035" s="287" t="s">
        <v>518</v>
      </c>
      <c r="E1035" s="288" t="s">
        <v>1334</v>
      </c>
      <c r="F1035" s="289" t="s">
        <v>1335</v>
      </c>
      <c r="G1035" s="290" t="s">
        <v>240</v>
      </c>
      <c r="H1035" s="291">
        <v>3</v>
      </c>
      <c r="I1035" s="292"/>
      <c r="J1035" s="293">
        <f>ROUND(I1035*H1035,2)</f>
        <v>0</v>
      </c>
      <c r="K1035" s="294"/>
      <c r="L1035" s="295"/>
      <c r="M1035" s="296" t="s">
        <v>1</v>
      </c>
      <c r="N1035" s="297" t="s">
        <v>42</v>
      </c>
      <c r="O1035" s="92"/>
      <c r="P1035" s="239">
        <f>O1035*H1035</f>
        <v>0</v>
      </c>
      <c r="Q1035" s="239">
        <v>0.00080000000000000004</v>
      </c>
      <c r="R1035" s="239">
        <f>Q1035*H1035</f>
        <v>0.0024000000000000002</v>
      </c>
      <c r="S1035" s="239">
        <v>0</v>
      </c>
      <c r="T1035" s="240">
        <f>S1035*H1035</f>
        <v>0</v>
      </c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R1035" s="241" t="s">
        <v>421</v>
      </c>
      <c r="AT1035" s="241" t="s">
        <v>518</v>
      </c>
      <c r="AU1035" s="241" t="s">
        <v>86</v>
      </c>
      <c r="AY1035" s="18" t="s">
        <v>235</v>
      </c>
      <c r="BE1035" s="242">
        <f>IF(N1035="základní",J1035,0)</f>
        <v>0</v>
      </c>
      <c r="BF1035" s="242">
        <f>IF(N1035="snížená",J1035,0)</f>
        <v>0</v>
      </c>
      <c r="BG1035" s="242">
        <f>IF(N1035="zákl. přenesená",J1035,0)</f>
        <v>0</v>
      </c>
      <c r="BH1035" s="242">
        <f>IF(N1035="sníž. přenesená",J1035,0)</f>
        <v>0</v>
      </c>
      <c r="BI1035" s="242">
        <f>IF(N1035="nulová",J1035,0)</f>
        <v>0</v>
      </c>
      <c r="BJ1035" s="18" t="s">
        <v>84</v>
      </c>
      <c r="BK1035" s="242">
        <f>ROUND(I1035*H1035,2)</f>
        <v>0</v>
      </c>
      <c r="BL1035" s="18" t="s">
        <v>325</v>
      </c>
      <c r="BM1035" s="241" t="s">
        <v>1336</v>
      </c>
    </row>
    <row r="1036" s="2" customFormat="1" ht="16.5" customHeight="1">
      <c r="A1036" s="39"/>
      <c r="B1036" s="40"/>
      <c r="C1036" s="287" t="s">
        <v>1337</v>
      </c>
      <c r="D1036" s="287" t="s">
        <v>518</v>
      </c>
      <c r="E1036" s="288" t="s">
        <v>1338</v>
      </c>
      <c r="F1036" s="289" t="s">
        <v>1339</v>
      </c>
      <c r="G1036" s="290" t="s">
        <v>240</v>
      </c>
      <c r="H1036" s="291">
        <v>8</v>
      </c>
      <c r="I1036" s="292"/>
      <c r="J1036" s="293">
        <f>ROUND(I1036*H1036,2)</f>
        <v>0</v>
      </c>
      <c r="K1036" s="294"/>
      <c r="L1036" s="295"/>
      <c r="M1036" s="296" t="s">
        <v>1</v>
      </c>
      <c r="N1036" s="297" t="s">
        <v>42</v>
      </c>
      <c r="O1036" s="92"/>
      <c r="P1036" s="239">
        <f>O1036*H1036</f>
        <v>0</v>
      </c>
      <c r="Q1036" s="239">
        <v>0</v>
      </c>
      <c r="R1036" s="239">
        <f>Q1036*H1036</f>
        <v>0</v>
      </c>
      <c r="S1036" s="239">
        <v>0</v>
      </c>
      <c r="T1036" s="240">
        <f>S1036*H1036</f>
        <v>0</v>
      </c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R1036" s="241" t="s">
        <v>421</v>
      </c>
      <c r="AT1036" s="241" t="s">
        <v>518</v>
      </c>
      <c r="AU1036" s="241" t="s">
        <v>86</v>
      </c>
      <c r="AY1036" s="18" t="s">
        <v>235</v>
      </c>
      <c r="BE1036" s="242">
        <f>IF(N1036="základní",J1036,0)</f>
        <v>0</v>
      </c>
      <c r="BF1036" s="242">
        <f>IF(N1036="snížená",J1036,0)</f>
        <v>0</v>
      </c>
      <c r="BG1036" s="242">
        <f>IF(N1036="zákl. přenesená",J1036,0)</f>
        <v>0</v>
      </c>
      <c r="BH1036" s="242">
        <f>IF(N1036="sníž. přenesená",J1036,0)</f>
        <v>0</v>
      </c>
      <c r="BI1036" s="242">
        <f>IF(N1036="nulová",J1036,0)</f>
        <v>0</v>
      </c>
      <c r="BJ1036" s="18" t="s">
        <v>84</v>
      </c>
      <c r="BK1036" s="242">
        <f>ROUND(I1036*H1036,2)</f>
        <v>0</v>
      </c>
      <c r="BL1036" s="18" t="s">
        <v>325</v>
      </c>
      <c r="BM1036" s="241" t="s">
        <v>1340</v>
      </c>
    </row>
    <row r="1037" s="2" customFormat="1" ht="24.15" customHeight="1">
      <c r="A1037" s="39"/>
      <c r="B1037" s="40"/>
      <c r="C1037" s="229" t="s">
        <v>1341</v>
      </c>
      <c r="D1037" s="229" t="s">
        <v>237</v>
      </c>
      <c r="E1037" s="230" t="s">
        <v>1342</v>
      </c>
      <c r="F1037" s="231" t="s">
        <v>1343</v>
      </c>
      <c r="G1037" s="232" t="s">
        <v>174</v>
      </c>
      <c r="H1037" s="233">
        <v>50</v>
      </c>
      <c r="I1037" s="234"/>
      <c r="J1037" s="235">
        <f>ROUND(I1037*H1037,2)</f>
        <v>0</v>
      </c>
      <c r="K1037" s="236"/>
      <c r="L1037" s="45"/>
      <c r="M1037" s="237" t="s">
        <v>1</v>
      </c>
      <c r="N1037" s="238" t="s">
        <v>42</v>
      </c>
      <c r="O1037" s="92"/>
      <c r="P1037" s="239">
        <f>O1037*H1037</f>
        <v>0</v>
      </c>
      <c r="Q1037" s="239">
        <v>0</v>
      </c>
      <c r="R1037" s="239">
        <f>Q1037*H1037</f>
        <v>0</v>
      </c>
      <c r="S1037" s="239">
        <v>0</v>
      </c>
      <c r="T1037" s="240">
        <f>S1037*H1037</f>
        <v>0</v>
      </c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R1037" s="241" t="s">
        <v>325</v>
      </c>
      <c r="AT1037" s="241" t="s">
        <v>237</v>
      </c>
      <c r="AU1037" s="241" t="s">
        <v>86</v>
      </c>
      <c r="AY1037" s="18" t="s">
        <v>235</v>
      </c>
      <c r="BE1037" s="242">
        <f>IF(N1037="základní",J1037,0)</f>
        <v>0</v>
      </c>
      <c r="BF1037" s="242">
        <f>IF(N1037="snížená",J1037,0)</f>
        <v>0</v>
      </c>
      <c r="BG1037" s="242">
        <f>IF(N1037="zákl. přenesená",J1037,0)</f>
        <v>0</v>
      </c>
      <c r="BH1037" s="242">
        <f>IF(N1037="sníž. přenesená",J1037,0)</f>
        <v>0</v>
      </c>
      <c r="BI1037" s="242">
        <f>IF(N1037="nulová",J1037,0)</f>
        <v>0</v>
      </c>
      <c r="BJ1037" s="18" t="s">
        <v>84</v>
      </c>
      <c r="BK1037" s="242">
        <f>ROUND(I1037*H1037,2)</f>
        <v>0</v>
      </c>
      <c r="BL1037" s="18" t="s">
        <v>325</v>
      </c>
      <c r="BM1037" s="241" t="s">
        <v>1344</v>
      </c>
    </row>
    <row r="1038" s="15" customFormat="1">
      <c r="A1038" s="15"/>
      <c r="B1038" s="266"/>
      <c r="C1038" s="267"/>
      <c r="D1038" s="245" t="s">
        <v>243</v>
      </c>
      <c r="E1038" s="268" t="s">
        <v>1</v>
      </c>
      <c r="F1038" s="269" t="s">
        <v>413</v>
      </c>
      <c r="G1038" s="267"/>
      <c r="H1038" s="268" t="s">
        <v>1</v>
      </c>
      <c r="I1038" s="270"/>
      <c r="J1038" s="267"/>
      <c r="K1038" s="267"/>
      <c r="L1038" s="271"/>
      <c r="M1038" s="272"/>
      <c r="N1038" s="273"/>
      <c r="O1038" s="273"/>
      <c r="P1038" s="273"/>
      <c r="Q1038" s="273"/>
      <c r="R1038" s="273"/>
      <c r="S1038" s="273"/>
      <c r="T1038" s="274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75" t="s">
        <v>243</v>
      </c>
      <c r="AU1038" s="275" t="s">
        <v>86</v>
      </c>
      <c r="AV1038" s="15" t="s">
        <v>84</v>
      </c>
      <c r="AW1038" s="15" t="s">
        <v>32</v>
      </c>
      <c r="AX1038" s="15" t="s">
        <v>77</v>
      </c>
      <c r="AY1038" s="275" t="s">
        <v>235</v>
      </c>
    </row>
    <row r="1039" s="13" customFormat="1">
      <c r="A1039" s="13"/>
      <c r="B1039" s="243"/>
      <c r="C1039" s="244"/>
      <c r="D1039" s="245" t="s">
        <v>243</v>
      </c>
      <c r="E1039" s="246" t="s">
        <v>1</v>
      </c>
      <c r="F1039" s="247" t="s">
        <v>263</v>
      </c>
      <c r="G1039" s="244"/>
      <c r="H1039" s="248">
        <v>5</v>
      </c>
      <c r="I1039" s="249"/>
      <c r="J1039" s="244"/>
      <c r="K1039" s="244"/>
      <c r="L1039" s="250"/>
      <c r="M1039" s="251"/>
      <c r="N1039" s="252"/>
      <c r="O1039" s="252"/>
      <c r="P1039" s="252"/>
      <c r="Q1039" s="252"/>
      <c r="R1039" s="252"/>
      <c r="S1039" s="252"/>
      <c r="T1039" s="25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54" t="s">
        <v>243</v>
      </c>
      <c r="AU1039" s="254" t="s">
        <v>86</v>
      </c>
      <c r="AV1039" s="13" t="s">
        <v>86</v>
      </c>
      <c r="AW1039" s="13" t="s">
        <v>32</v>
      </c>
      <c r="AX1039" s="13" t="s">
        <v>77</v>
      </c>
      <c r="AY1039" s="254" t="s">
        <v>235</v>
      </c>
    </row>
    <row r="1040" s="15" customFormat="1">
      <c r="A1040" s="15"/>
      <c r="B1040" s="266"/>
      <c r="C1040" s="267"/>
      <c r="D1040" s="245" t="s">
        <v>243</v>
      </c>
      <c r="E1040" s="268" t="s">
        <v>1</v>
      </c>
      <c r="F1040" s="269" t="s">
        <v>1118</v>
      </c>
      <c r="G1040" s="267"/>
      <c r="H1040" s="268" t="s">
        <v>1</v>
      </c>
      <c r="I1040" s="270"/>
      <c r="J1040" s="267"/>
      <c r="K1040" s="267"/>
      <c r="L1040" s="271"/>
      <c r="M1040" s="272"/>
      <c r="N1040" s="273"/>
      <c r="O1040" s="273"/>
      <c r="P1040" s="273"/>
      <c r="Q1040" s="273"/>
      <c r="R1040" s="273"/>
      <c r="S1040" s="273"/>
      <c r="T1040" s="274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T1040" s="275" t="s">
        <v>243</v>
      </c>
      <c r="AU1040" s="275" t="s">
        <v>86</v>
      </c>
      <c r="AV1040" s="15" t="s">
        <v>84</v>
      </c>
      <c r="AW1040" s="15" t="s">
        <v>32</v>
      </c>
      <c r="AX1040" s="15" t="s">
        <v>77</v>
      </c>
      <c r="AY1040" s="275" t="s">
        <v>235</v>
      </c>
    </row>
    <row r="1041" s="13" customFormat="1">
      <c r="A1041" s="13"/>
      <c r="B1041" s="243"/>
      <c r="C1041" s="244"/>
      <c r="D1041" s="245" t="s">
        <v>243</v>
      </c>
      <c r="E1041" s="246" t="s">
        <v>1</v>
      </c>
      <c r="F1041" s="247" t="s">
        <v>1119</v>
      </c>
      <c r="G1041" s="244"/>
      <c r="H1041" s="248">
        <v>5.25</v>
      </c>
      <c r="I1041" s="249"/>
      <c r="J1041" s="244"/>
      <c r="K1041" s="244"/>
      <c r="L1041" s="250"/>
      <c r="M1041" s="251"/>
      <c r="N1041" s="252"/>
      <c r="O1041" s="252"/>
      <c r="P1041" s="252"/>
      <c r="Q1041" s="252"/>
      <c r="R1041" s="252"/>
      <c r="S1041" s="252"/>
      <c r="T1041" s="25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54" t="s">
        <v>243</v>
      </c>
      <c r="AU1041" s="254" t="s">
        <v>86</v>
      </c>
      <c r="AV1041" s="13" t="s">
        <v>86</v>
      </c>
      <c r="AW1041" s="13" t="s">
        <v>32</v>
      </c>
      <c r="AX1041" s="13" t="s">
        <v>77</v>
      </c>
      <c r="AY1041" s="254" t="s">
        <v>235</v>
      </c>
    </row>
    <row r="1042" s="15" customFormat="1">
      <c r="A1042" s="15"/>
      <c r="B1042" s="266"/>
      <c r="C1042" s="267"/>
      <c r="D1042" s="245" t="s">
        <v>243</v>
      </c>
      <c r="E1042" s="268" t="s">
        <v>1</v>
      </c>
      <c r="F1042" s="269" t="s">
        <v>1120</v>
      </c>
      <c r="G1042" s="267"/>
      <c r="H1042" s="268" t="s">
        <v>1</v>
      </c>
      <c r="I1042" s="270"/>
      <c r="J1042" s="267"/>
      <c r="K1042" s="267"/>
      <c r="L1042" s="271"/>
      <c r="M1042" s="272"/>
      <c r="N1042" s="273"/>
      <c r="O1042" s="273"/>
      <c r="P1042" s="273"/>
      <c r="Q1042" s="273"/>
      <c r="R1042" s="273"/>
      <c r="S1042" s="273"/>
      <c r="T1042" s="274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T1042" s="275" t="s">
        <v>243</v>
      </c>
      <c r="AU1042" s="275" t="s">
        <v>86</v>
      </c>
      <c r="AV1042" s="15" t="s">
        <v>84</v>
      </c>
      <c r="AW1042" s="15" t="s">
        <v>32</v>
      </c>
      <c r="AX1042" s="15" t="s">
        <v>77</v>
      </c>
      <c r="AY1042" s="275" t="s">
        <v>235</v>
      </c>
    </row>
    <row r="1043" s="13" customFormat="1">
      <c r="A1043" s="13"/>
      <c r="B1043" s="243"/>
      <c r="C1043" s="244"/>
      <c r="D1043" s="245" t="s">
        <v>243</v>
      </c>
      <c r="E1043" s="246" t="s">
        <v>1</v>
      </c>
      <c r="F1043" s="247" t="s">
        <v>1121</v>
      </c>
      <c r="G1043" s="244"/>
      <c r="H1043" s="248">
        <v>3.5</v>
      </c>
      <c r="I1043" s="249"/>
      <c r="J1043" s="244"/>
      <c r="K1043" s="244"/>
      <c r="L1043" s="250"/>
      <c r="M1043" s="251"/>
      <c r="N1043" s="252"/>
      <c r="O1043" s="252"/>
      <c r="P1043" s="252"/>
      <c r="Q1043" s="252"/>
      <c r="R1043" s="252"/>
      <c r="S1043" s="252"/>
      <c r="T1043" s="25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54" t="s">
        <v>243</v>
      </c>
      <c r="AU1043" s="254" t="s">
        <v>86</v>
      </c>
      <c r="AV1043" s="13" t="s">
        <v>86</v>
      </c>
      <c r="AW1043" s="13" t="s">
        <v>32</v>
      </c>
      <c r="AX1043" s="13" t="s">
        <v>77</v>
      </c>
      <c r="AY1043" s="254" t="s">
        <v>235</v>
      </c>
    </row>
    <row r="1044" s="15" customFormat="1">
      <c r="A1044" s="15"/>
      <c r="B1044" s="266"/>
      <c r="C1044" s="267"/>
      <c r="D1044" s="245" t="s">
        <v>243</v>
      </c>
      <c r="E1044" s="268" t="s">
        <v>1</v>
      </c>
      <c r="F1044" s="269" t="s">
        <v>1118</v>
      </c>
      <c r="G1044" s="267"/>
      <c r="H1044" s="268" t="s">
        <v>1</v>
      </c>
      <c r="I1044" s="270"/>
      <c r="J1044" s="267"/>
      <c r="K1044" s="267"/>
      <c r="L1044" s="271"/>
      <c r="M1044" s="272"/>
      <c r="N1044" s="273"/>
      <c r="O1044" s="273"/>
      <c r="P1044" s="273"/>
      <c r="Q1044" s="273"/>
      <c r="R1044" s="273"/>
      <c r="S1044" s="273"/>
      <c r="T1044" s="274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T1044" s="275" t="s">
        <v>243</v>
      </c>
      <c r="AU1044" s="275" t="s">
        <v>86</v>
      </c>
      <c r="AV1044" s="15" t="s">
        <v>84</v>
      </c>
      <c r="AW1044" s="15" t="s">
        <v>32</v>
      </c>
      <c r="AX1044" s="15" t="s">
        <v>77</v>
      </c>
      <c r="AY1044" s="275" t="s">
        <v>235</v>
      </c>
    </row>
    <row r="1045" s="13" customFormat="1">
      <c r="A1045" s="13"/>
      <c r="B1045" s="243"/>
      <c r="C1045" s="244"/>
      <c r="D1045" s="245" t="s">
        <v>243</v>
      </c>
      <c r="E1045" s="246" t="s">
        <v>1</v>
      </c>
      <c r="F1045" s="247" t="s">
        <v>1119</v>
      </c>
      <c r="G1045" s="244"/>
      <c r="H1045" s="248">
        <v>5.25</v>
      </c>
      <c r="I1045" s="249"/>
      <c r="J1045" s="244"/>
      <c r="K1045" s="244"/>
      <c r="L1045" s="250"/>
      <c r="M1045" s="251"/>
      <c r="N1045" s="252"/>
      <c r="O1045" s="252"/>
      <c r="P1045" s="252"/>
      <c r="Q1045" s="252"/>
      <c r="R1045" s="252"/>
      <c r="S1045" s="252"/>
      <c r="T1045" s="25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4" t="s">
        <v>243</v>
      </c>
      <c r="AU1045" s="254" t="s">
        <v>86</v>
      </c>
      <c r="AV1045" s="13" t="s">
        <v>86</v>
      </c>
      <c r="AW1045" s="13" t="s">
        <v>32</v>
      </c>
      <c r="AX1045" s="13" t="s">
        <v>77</v>
      </c>
      <c r="AY1045" s="254" t="s">
        <v>235</v>
      </c>
    </row>
    <row r="1046" s="15" customFormat="1">
      <c r="A1046" s="15"/>
      <c r="B1046" s="266"/>
      <c r="C1046" s="267"/>
      <c r="D1046" s="245" t="s">
        <v>243</v>
      </c>
      <c r="E1046" s="268" t="s">
        <v>1</v>
      </c>
      <c r="F1046" s="269" t="s">
        <v>1120</v>
      </c>
      <c r="G1046" s="267"/>
      <c r="H1046" s="268" t="s">
        <v>1</v>
      </c>
      <c r="I1046" s="270"/>
      <c r="J1046" s="267"/>
      <c r="K1046" s="267"/>
      <c r="L1046" s="271"/>
      <c r="M1046" s="272"/>
      <c r="N1046" s="273"/>
      <c r="O1046" s="273"/>
      <c r="P1046" s="273"/>
      <c r="Q1046" s="273"/>
      <c r="R1046" s="273"/>
      <c r="S1046" s="273"/>
      <c r="T1046" s="274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T1046" s="275" t="s">
        <v>243</v>
      </c>
      <c r="AU1046" s="275" t="s">
        <v>86</v>
      </c>
      <c r="AV1046" s="15" t="s">
        <v>84</v>
      </c>
      <c r="AW1046" s="15" t="s">
        <v>32</v>
      </c>
      <c r="AX1046" s="15" t="s">
        <v>77</v>
      </c>
      <c r="AY1046" s="275" t="s">
        <v>235</v>
      </c>
    </row>
    <row r="1047" s="13" customFormat="1">
      <c r="A1047" s="13"/>
      <c r="B1047" s="243"/>
      <c r="C1047" s="244"/>
      <c r="D1047" s="245" t="s">
        <v>243</v>
      </c>
      <c r="E1047" s="246" t="s">
        <v>1</v>
      </c>
      <c r="F1047" s="247" t="s">
        <v>1121</v>
      </c>
      <c r="G1047" s="244"/>
      <c r="H1047" s="248">
        <v>3.5</v>
      </c>
      <c r="I1047" s="249"/>
      <c r="J1047" s="244"/>
      <c r="K1047" s="244"/>
      <c r="L1047" s="250"/>
      <c r="M1047" s="251"/>
      <c r="N1047" s="252"/>
      <c r="O1047" s="252"/>
      <c r="P1047" s="252"/>
      <c r="Q1047" s="252"/>
      <c r="R1047" s="252"/>
      <c r="S1047" s="252"/>
      <c r="T1047" s="25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54" t="s">
        <v>243</v>
      </c>
      <c r="AU1047" s="254" t="s">
        <v>86</v>
      </c>
      <c r="AV1047" s="13" t="s">
        <v>86</v>
      </c>
      <c r="AW1047" s="13" t="s">
        <v>32</v>
      </c>
      <c r="AX1047" s="13" t="s">
        <v>77</v>
      </c>
      <c r="AY1047" s="254" t="s">
        <v>235</v>
      </c>
    </row>
    <row r="1048" s="15" customFormat="1">
      <c r="A1048" s="15"/>
      <c r="B1048" s="266"/>
      <c r="C1048" s="267"/>
      <c r="D1048" s="245" t="s">
        <v>243</v>
      </c>
      <c r="E1048" s="268" t="s">
        <v>1</v>
      </c>
      <c r="F1048" s="269" t="s">
        <v>1118</v>
      </c>
      <c r="G1048" s="267"/>
      <c r="H1048" s="268" t="s">
        <v>1</v>
      </c>
      <c r="I1048" s="270"/>
      <c r="J1048" s="267"/>
      <c r="K1048" s="267"/>
      <c r="L1048" s="271"/>
      <c r="M1048" s="272"/>
      <c r="N1048" s="273"/>
      <c r="O1048" s="273"/>
      <c r="P1048" s="273"/>
      <c r="Q1048" s="273"/>
      <c r="R1048" s="273"/>
      <c r="S1048" s="273"/>
      <c r="T1048" s="274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T1048" s="275" t="s">
        <v>243</v>
      </c>
      <c r="AU1048" s="275" t="s">
        <v>86</v>
      </c>
      <c r="AV1048" s="15" t="s">
        <v>84</v>
      </c>
      <c r="AW1048" s="15" t="s">
        <v>32</v>
      </c>
      <c r="AX1048" s="15" t="s">
        <v>77</v>
      </c>
      <c r="AY1048" s="275" t="s">
        <v>235</v>
      </c>
    </row>
    <row r="1049" s="13" customFormat="1">
      <c r="A1049" s="13"/>
      <c r="B1049" s="243"/>
      <c r="C1049" s="244"/>
      <c r="D1049" s="245" t="s">
        <v>243</v>
      </c>
      <c r="E1049" s="246" t="s">
        <v>1</v>
      </c>
      <c r="F1049" s="247" t="s">
        <v>1119</v>
      </c>
      <c r="G1049" s="244"/>
      <c r="H1049" s="248">
        <v>5.25</v>
      </c>
      <c r="I1049" s="249"/>
      <c r="J1049" s="244"/>
      <c r="K1049" s="244"/>
      <c r="L1049" s="250"/>
      <c r="M1049" s="251"/>
      <c r="N1049" s="252"/>
      <c r="O1049" s="252"/>
      <c r="P1049" s="252"/>
      <c r="Q1049" s="252"/>
      <c r="R1049" s="252"/>
      <c r="S1049" s="252"/>
      <c r="T1049" s="25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54" t="s">
        <v>243</v>
      </c>
      <c r="AU1049" s="254" t="s">
        <v>86</v>
      </c>
      <c r="AV1049" s="13" t="s">
        <v>86</v>
      </c>
      <c r="AW1049" s="13" t="s">
        <v>32</v>
      </c>
      <c r="AX1049" s="13" t="s">
        <v>77</v>
      </c>
      <c r="AY1049" s="254" t="s">
        <v>235</v>
      </c>
    </row>
    <row r="1050" s="15" customFormat="1">
      <c r="A1050" s="15"/>
      <c r="B1050" s="266"/>
      <c r="C1050" s="267"/>
      <c r="D1050" s="245" t="s">
        <v>243</v>
      </c>
      <c r="E1050" s="268" t="s">
        <v>1</v>
      </c>
      <c r="F1050" s="269" t="s">
        <v>1120</v>
      </c>
      <c r="G1050" s="267"/>
      <c r="H1050" s="268" t="s">
        <v>1</v>
      </c>
      <c r="I1050" s="270"/>
      <c r="J1050" s="267"/>
      <c r="K1050" s="267"/>
      <c r="L1050" s="271"/>
      <c r="M1050" s="272"/>
      <c r="N1050" s="273"/>
      <c r="O1050" s="273"/>
      <c r="P1050" s="273"/>
      <c r="Q1050" s="273"/>
      <c r="R1050" s="273"/>
      <c r="S1050" s="273"/>
      <c r="T1050" s="274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T1050" s="275" t="s">
        <v>243</v>
      </c>
      <c r="AU1050" s="275" t="s">
        <v>86</v>
      </c>
      <c r="AV1050" s="15" t="s">
        <v>84</v>
      </c>
      <c r="AW1050" s="15" t="s">
        <v>32</v>
      </c>
      <c r="AX1050" s="15" t="s">
        <v>77</v>
      </c>
      <c r="AY1050" s="275" t="s">
        <v>235</v>
      </c>
    </row>
    <row r="1051" s="13" customFormat="1">
      <c r="A1051" s="13"/>
      <c r="B1051" s="243"/>
      <c r="C1051" s="244"/>
      <c r="D1051" s="245" t="s">
        <v>243</v>
      </c>
      <c r="E1051" s="246" t="s">
        <v>1</v>
      </c>
      <c r="F1051" s="247" t="s">
        <v>1121</v>
      </c>
      <c r="G1051" s="244"/>
      <c r="H1051" s="248">
        <v>3.5</v>
      </c>
      <c r="I1051" s="249"/>
      <c r="J1051" s="244"/>
      <c r="K1051" s="244"/>
      <c r="L1051" s="250"/>
      <c r="M1051" s="251"/>
      <c r="N1051" s="252"/>
      <c r="O1051" s="252"/>
      <c r="P1051" s="252"/>
      <c r="Q1051" s="252"/>
      <c r="R1051" s="252"/>
      <c r="S1051" s="252"/>
      <c r="T1051" s="25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54" t="s">
        <v>243</v>
      </c>
      <c r="AU1051" s="254" t="s">
        <v>86</v>
      </c>
      <c r="AV1051" s="13" t="s">
        <v>86</v>
      </c>
      <c r="AW1051" s="13" t="s">
        <v>32</v>
      </c>
      <c r="AX1051" s="13" t="s">
        <v>77</v>
      </c>
      <c r="AY1051" s="254" t="s">
        <v>235</v>
      </c>
    </row>
    <row r="1052" s="15" customFormat="1">
      <c r="A1052" s="15"/>
      <c r="B1052" s="266"/>
      <c r="C1052" s="267"/>
      <c r="D1052" s="245" t="s">
        <v>243</v>
      </c>
      <c r="E1052" s="268" t="s">
        <v>1</v>
      </c>
      <c r="F1052" s="269" t="s">
        <v>413</v>
      </c>
      <c r="G1052" s="267"/>
      <c r="H1052" s="268" t="s">
        <v>1</v>
      </c>
      <c r="I1052" s="270"/>
      <c r="J1052" s="267"/>
      <c r="K1052" s="267"/>
      <c r="L1052" s="271"/>
      <c r="M1052" s="272"/>
      <c r="N1052" s="273"/>
      <c r="O1052" s="273"/>
      <c r="P1052" s="273"/>
      <c r="Q1052" s="273"/>
      <c r="R1052" s="273"/>
      <c r="S1052" s="273"/>
      <c r="T1052" s="274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T1052" s="275" t="s">
        <v>243</v>
      </c>
      <c r="AU1052" s="275" t="s">
        <v>86</v>
      </c>
      <c r="AV1052" s="15" t="s">
        <v>84</v>
      </c>
      <c r="AW1052" s="15" t="s">
        <v>32</v>
      </c>
      <c r="AX1052" s="15" t="s">
        <v>77</v>
      </c>
      <c r="AY1052" s="275" t="s">
        <v>235</v>
      </c>
    </row>
    <row r="1053" s="13" customFormat="1">
      <c r="A1053" s="13"/>
      <c r="B1053" s="243"/>
      <c r="C1053" s="244"/>
      <c r="D1053" s="245" t="s">
        <v>243</v>
      </c>
      <c r="E1053" s="246" t="s">
        <v>1</v>
      </c>
      <c r="F1053" s="247" t="s">
        <v>1122</v>
      </c>
      <c r="G1053" s="244"/>
      <c r="H1053" s="248">
        <v>2.5</v>
      </c>
      <c r="I1053" s="249"/>
      <c r="J1053" s="244"/>
      <c r="K1053" s="244"/>
      <c r="L1053" s="250"/>
      <c r="M1053" s="251"/>
      <c r="N1053" s="252"/>
      <c r="O1053" s="252"/>
      <c r="P1053" s="252"/>
      <c r="Q1053" s="252"/>
      <c r="R1053" s="252"/>
      <c r="S1053" s="252"/>
      <c r="T1053" s="25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54" t="s">
        <v>243</v>
      </c>
      <c r="AU1053" s="254" t="s">
        <v>86</v>
      </c>
      <c r="AV1053" s="13" t="s">
        <v>86</v>
      </c>
      <c r="AW1053" s="13" t="s">
        <v>32</v>
      </c>
      <c r="AX1053" s="13" t="s">
        <v>77</v>
      </c>
      <c r="AY1053" s="254" t="s">
        <v>235</v>
      </c>
    </row>
    <row r="1054" s="15" customFormat="1">
      <c r="A1054" s="15"/>
      <c r="B1054" s="266"/>
      <c r="C1054" s="267"/>
      <c r="D1054" s="245" t="s">
        <v>243</v>
      </c>
      <c r="E1054" s="268" t="s">
        <v>1</v>
      </c>
      <c r="F1054" s="269" t="s">
        <v>1118</v>
      </c>
      <c r="G1054" s="267"/>
      <c r="H1054" s="268" t="s">
        <v>1</v>
      </c>
      <c r="I1054" s="270"/>
      <c r="J1054" s="267"/>
      <c r="K1054" s="267"/>
      <c r="L1054" s="271"/>
      <c r="M1054" s="272"/>
      <c r="N1054" s="273"/>
      <c r="O1054" s="273"/>
      <c r="P1054" s="273"/>
      <c r="Q1054" s="273"/>
      <c r="R1054" s="273"/>
      <c r="S1054" s="273"/>
      <c r="T1054" s="274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T1054" s="275" t="s">
        <v>243</v>
      </c>
      <c r="AU1054" s="275" t="s">
        <v>86</v>
      </c>
      <c r="AV1054" s="15" t="s">
        <v>84</v>
      </c>
      <c r="AW1054" s="15" t="s">
        <v>32</v>
      </c>
      <c r="AX1054" s="15" t="s">
        <v>77</v>
      </c>
      <c r="AY1054" s="275" t="s">
        <v>235</v>
      </c>
    </row>
    <row r="1055" s="13" customFormat="1">
      <c r="A1055" s="13"/>
      <c r="B1055" s="243"/>
      <c r="C1055" s="244"/>
      <c r="D1055" s="245" t="s">
        <v>243</v>
      </c>
      <c r="E1055" s="246" t="s">
        <v>1</v>
      </c>
      <c r="F1055" s="247" t="s">
        <v>1119</v>
      </c>
      <c r="G1055" s="244"/>
      <c r="H1055" s="248">
        <v>5.25</v>
      </c>
      <c r="I1055" s="249"/>
      <c r="J1055" s="244"/>
      <c r="K1055" s="244"/>
      <c r="L1055" s="250"/>
      <c r="M1055" s="251"/>
      <c r="N1055" s="252"/>
      <c r="O1055" s="252"/>
      <c r="P1055" s="252"/>
      <c r="Q1055" s="252"/>
      <c r="R1055" s="252"/>
      <c r="S1055" s="252"/>
      <c r="T1055" s="25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54" t="s">
        <v>243</v>
      </c>
      <c r="AU1055" s="254" t="s">
        <v>86</v>
      </c>
      <c r="AV1055" s="13" t="s">
        <v>86</v>
      </c>
      <c r="AW1055" s="13" t="s">
        <v>32</v>
      </c>
      <c r="AX1055" s="13" t="s">
        <v>77</v>
      </c>
      <c r="AY1055" s="254" t="s">
        <v>235</v>
      </c>
    </row>
    <row r="1056" s="15" customFormat="1">
      <c r="A1056" s="15"/>
      <c r="B1056" s="266"/>
      <c r="C1056" s="267"/>
      <c r="D1056" s="245" t="s">
        <v>243</v>
      </c>
      <c r="E1056" s="268" t="s">
        <v>1</v>
      </c>
      <c r="F1056" s="269" t="s">
        <v>1120</v>
      </c>
      <c r="G1056" s="267"/>
      <c r="H1056" s="268" t="s">
        <v>1</v>
      </c>
      <c r="I1056" s="270"/>
      <c r="J1056" s="267"/>
      <c r="K1056" s="267"/>
      <c r="L1056" s="271"/>
      <c r="M1056" s="272"/>
      <c r="N1056" s="273"/>
      <c r="O1056" s="273"/>
      <c r="P1056" s="273"/>
      <c r="Q1056" s="273"/>
      <c r="R1056" s="273"/>
      <c r="S1056" s="273"/>
      <c r="T1056" s="274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T1056" s="275" t="s">
        <v>243</v>
      </c>
      <c r="AU1056" s="275" t="s">
        <v>86</v>
      </c>
      <c r="AV1056" s="15" t="s">
        <v>84</v>
      </c>
      <c r="AW1056" s="15" t="s">
        <v>32</v>
      </c>
      <c r="AX1056" s="15" t="s">
        <v>77</v>
      </c>
      <c r="AY1056" s="275" t="s">
        <v>235</v>
      </c>
    </row>
    <row r="1057" s="13" customFormat="1">
      <c r="A1057" s="13"/>
      <c r="B1057" s="243"/>
      <c r="C1057" s="244"/>
      <c r="D1057" s="245" t="s">
        <v>243</v>
      </c>
      <c r="E1057" s="246" t="s">
        <v>1</v>
      </c>
      <c r="F1057" s="247" t="s">
        <v>1121</v>
      </c>
      <c r="G1057" s="244"/>
      <c r="H1057" s="248">
        <v>3.5</v>
      </c>
      <c r="I1057" s="249"/>
      <c r="J1057" s="244"/>
      <c r="K1057" s="244"/>
      <c r="L1057" s="250"/>
      <c r="M1057" s="251"/>
      <c r="N1057" s="252"/>
      <c r="O1057" s="252"/>
      <c r="P1057" s="252"/>
      <c r="Q1057" s="252"/>
      <c r="R1057" s="252"/>
      <c r="S1057" s="252"/>
      <c r="T1057" s="25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54" t="s">
        <v>243</v>
      </c>
      <c r="AU1057" s="254" t="s">
        <v>86</v>
      </c>
      <c r="AV1057" s="13" t="s">
        <v>86</v>
      </c>
      <c r="AW1057" s="13" t="s">
        <v>32</v>
      </c>
      <c r="AX1057" s="13" t="s">
        <v>77</v>
      </c>
      <c r="AY1057" s="254" t="s">
        <v>235</v>
      </c>
    </row>
    <row r="1058" s="15" customFormat="1">
      <c r="A1058" s="15"/>
      <c r="B1058" s="266"/>
      <c r="C1058" s="267"/>
      <c r="D1058" s="245" t="s">
        <v>243</v>
      </c>
      <c r="E1058" s="268" t="s">
        <v>1</v>
      </c>
      <c r="F1058" s="269" t="s">
        <v>420</v>
      </c>
      <c r="G1058" s="267"/>
      <c r="H1058" s="268" t="s">
        <v>1</v>
      </c>
      <c r="I1058" s="270"/>
      <c r="J1058" s="267"/>
      <c r="K1058" s="267"/>
      <c r="L1058" s="271"/>
      <c r="M1058" s="272"/>
      <c r="N1058" s="273"/>
      <c r="O1058" s="273"/>
      <c r="P1058" s="273"/>
      <c r="Q1058" s="273"/>
      <c r="R1058" s="273"/>
      <c r="S1058" s="273"/>
      <c r="T1058" s="274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T1058" s="275" t="s">
        <v>243</v>
      </c>
      <c r="AU1058" s="275" t="s">
        <v>86</v>
      </c>
      <c r="AV1058" s="15" t="s">
        <v>84</v>
      </c>
      <c r="AW1058" s="15" t="s">
        <v>32</v>
      </c>
      <c r="AX1058" s="15" t="s">
        <v>77</v>
      </c>
      <c r="AY1058" s="275" t="s">
        <v>235</v>
      </c>
    </row>
    <row r="1059" s="13" customFormat="1">
      <c r="A1059" s="13"/>
      <c r="B1059" s="243"/>
      <c r="C1059" s="244"/>
      <c r="D1059" s="245" t="s">
        <v>243</v>
      </c>
      <c r="E1059" s="246" t="s">
        <v>1</v>
      </c>
      <c r="F1059" s="247" t="s">
        <v>1123</v>
      </c>
      <c r="G1059" s="244"/>
      <c r="H1059" s="248">
        <v>7.5</v>
      </c>
      <c r="I1059" s="249"/>
      <c r="J1059" s="244"/>
      <c r="K1059" s="244"/>
      <c r="L1059" s="250"/>
      <c r="M1059" s="251"/>
      <c r="N1059" s="252"/>
      <c r="O1059" s="252"/>
      <c r="P1059" s="252"/>
      <c r="Q1059" s="252"/>
      <c r="R1059" s="252"/>
      <c r="S1059" s="252"/>
      <c r="T1059" s="25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54" t="s">
        <v>243</v>
      </c>
      <c r="AU1059" s="254" t="s">
        <v>86</v>
      </c>
      <c r="AV1059" s="13" t="s">
        <v>86</v>
      </c>
      <c r="AW1059" s="13" t="s">
        <v>32</v>
      </c>
      <c r="AX1059" s="13" t="s">
        <v>77</v>
      </c>
      <c r="AY1059" s="254" t="s">
        <v>235</v>
      </c>
    </row>
    <row r="1060" s="14" customFormat="1">
      <c r="A1060" s="14"/>
      <c r="B1060" s="255"/>
      <c r="C1060" s="256"/>
      <c r="D1060" s="245" t="s">
        <v>243</v>
      </c>
      <c r="E1060" s="257" t="s">
        <v>1</v>
      </c>
      <c r="F1060" s="258" t="s">
        <v>245</v>
      </c>
      <c r="G1060" s="256"/>
      <c r="H1060" s="259">
        <v>50</v>
      </c>
      <c r="I1060" s="260"/>
      <c r="J1060" s="256"/>
      <c r="K1060" s="256"/>
      <c r="L1060" s="261"/>
      <c r="M1060" s="262"/>
      <c r="N1060" s="263"/>
      <c r="O1060" s="263"/>
      <c r="P1060" s="263"/>
      <c r="Q1060" s="263"/>
      <c r="R1060" s="263"/>
      <c r="S1060" s="263"/>
      <c r="T1060" s="26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65" t="s">
        <v>243</v>
      </c>
      <c r="AU1060" s="265" t="s">
        <v>86</v>
      </c>
      <c r="AV1060" s="14" t="s">
        <v>241</v>
      </c>
      <c r="AW1060" s="14" t="s">
        <v>32</v>
      </c>
      <c r="AX1060" s="14" t="s">
        <v>84</v>
      </c>
      <c r="AY1060" s="265" t="s">
        <v>235</v>
      </c>
    </row>
    <row r="1061" s="2" customFormat="1" ht="16.5" customHeight="1">
      <c r="A1061" s="39"/>
      <c r="B1061" s="40"/>
      <c r="C1061" s="287" t="s">
        <v>1345</v>
      </c>
      <c r="D1061" s="287" t="s">
        <v>518</v>
      </c>
      <c r="E1061" s="288" t="s">
        <v>1346</v>
      </c>
      <c r="F1061" s="289" t="s">
        <v>1347</v>
      </c>
      <c r="G1061" s="290" t="s">
        <v>174</v>
      </c>
      <c r="H1061" s="291">
        <v>50</v>
      </c>
      <c r="I1061" s="292"/>
      <c r="J1061" s="293">
        <f>ROUND(I1061*H1061,2)</f>
        <v>0</v>
      </c>
      <c r="K1061" s="294"/>
      <c r="L1061" s="295"/>
      <c r="M1061" s="296" t="s">
        <v>1</v>
      </c>
      <c r="N1061" s="297" t="s">
        <v>42</v>
      </c>
      <c r="O1061" s="92"/>
      <c r="P1061" s="239">
        <f>O1061*H1061</f>
        <v>0</v>
      </c>
      <c r="Q1061" s="239">
        <v>0.0030000000000000001</v>
      </c>
      <c r="R1061" s="239">
        <f>Q1061*H1061</f>
        <v>0.14999999999999999</v>
      </c>
      <c r="S1061" s="239">
        <v>0</v>
      </c>
      <c r="T1061" s="240">
        <f>S1061*H1061</f>
        <v>0</v>
      </c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R1061" s="241" t="s">
        <v>421</v>
      </c>
      <c r="AT1061" s="241" t="s">
        <v>518</v>
      </c>
      <c r="AU1061" s="241" t="s">
        <v>86</v>
      </c>
      <c r="AY1061" s="18" t="s">
        <v>235</v>
      </c>
      <c r="BE1061" s="242">
        <f>IF(N1061="základní",J1061,0)</f>
        <v>0</v>
      </c>
      <c r="BF1061" s="242">
        <f>IF(N1061="snížená",J1061,0)</f>
        <v>0</v>
      </c>
      <c r="BG1061" s="242">
        <f>IF(N1061="zákl. přenesená",J1061,0)</f>
        <v>0</v>
      </c>
      <c r="BH1061" s="242">
        <f>IF(N1061="sníž. přenesená",J1061,0)</f>
        <v>0</v>
      </c>
      <c r="BI1061" s="242">
        <f>IF(N1061="nulová",J1061,0)</f>
        <v>0</v>
      </c>
      <c r="BJ1061" s="18" t="s">
        <v>84</v>
      </c>
      <c r="BK1061" s="242">
        <f>ROUND(I1061*H1061,2)</f>
        <v>0</v>
      </c>
      <c r="BL1061" s="18" t="s">
        <v>325</v>
      </c>
      <c r="BM1061" s="241" t="s">
        <v>1348</v>
      </c>
    </row>
    <row r="1062" s="2" customFormat="1" ht="16.5" customHeight="1">
      <c r="A1062" s="39"/>
      <c r="B1062" s="40"/>
      <c r="C1062" s="287" t="s">
        <v>1349</v>
      </c>
      <c r="D1062" s="287" t="s">
        <v>518</v>
      </c>
      <c r="E1062" s="288" t="s">
        <v>1350</v>
      </c>
      <c r="F1062" s="289" t="s">
        <v>1351</v>
      </c>
      <c r="G1062" s="290" t="s">
        <v>1352</v>
      </c>
      <c r="H1062" s="291">
        <v>28</v>
      </c>
      <c r="I1062" s="292"/>
      <c r="J1062" s="293">
        <f>ROUND(I1062*H1062,2)</f>
        <v>0</v>
      </c>
      <c r="K1062" s="294"/>
      <c r="L1062" s="295"/>
      <c r="M1062" s="296" t="s">
        <v>1</v>
      </c>
      <c r="N1062" s="297" t="s">
        <v>42</v>
      </c>
      <c r="O1062" s="92"/>
      <c r="P1062" s="239">
        <f>O1062*H1062</f>
        <v>0</v>
      </c>
      <c r="Q1062" s="239">
        <v>0.00020000000000000001</v>
      </c>
      <c r="R1062" s="239">
        <f>Q1062*H1062</f>
        <v>0.0055999999999999999</v>
      </c>
      <c r="S1062" s="239">
        <v>0</v>
      </c>
      <c r="T1062" s="240">
        <f>S1062*H1062</f>
        <v>0</v>
      </c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R1062" s="241" t="s">
        <v>421</v>
      </c>
      <c r="AT1062" s="241" t="s">
        <v>518</v>
      </c>
      <c r="AU1062" s="241" t="s">
        <v>86</v>
      </c>
      <c r="AY1062" s="18" t="s">
        <v>235</v>
      </c>
      <c r="BE1062" s="242">
        <f>IF(N1062="základní",J1062,0)</f>
        <v>0</v>
      </c>
      <c r="BF1062" s="242">
        <f>IF(N1062="snížená",J1062,0)</f>
        <v>0</v>
      </c>
      <c r="BG1062" s="242">
        <f>IF(N1062="zákl. přenesená",J1062,0)</f>
        <v>0</v>
      </c>
      <c r="BH1062" s="242">
        <f>IF(N1062="sníž. přenesená",J1062,0)</f>
        <v>0</v>
      </c>
      <c r="BI1062" s="242">
        <f>IF(N1062="nulová",J1062,0)</f>
        <v>0</v>
      </c>
      <c r="BJ1062" s="18" t="s">
        <v>84</v>
      </c>
      <c r="BK1062" s="242">
        <f>ROUND(I1062*H1062,2)</f>
        <v>0</v>
      </c>
      <c r="BL1062" s="18" t="s">
        <v>325</v>
      </c>
      <c r="BM1062" s="241" t="s">
        <v>1353</v>
      </c>
    </row>
    <row r="1063" s="2" customFormat="1" ht="24.15" customHeight="1">
      <c r="A1063" s="39"/>
      <c r="B1063" s="40"/>
      <c r="C1063" s="229" t="s">
        <v>1354</v>
      </c>
      <c r="D1063" s="229" t="s">
        <v>237</v>
      </c>
      <c r="E1063" s="230" t="s">
        <v>1355</v>
      </c>
      <c r="F1063" s="231" t="s">
        <v>1356</v>
      </c>
      <c r="G1063" s="232" t="s">
        <v>328</v>
      </c>
      <c r="H1063" s="233">
        <v>3.411</v>
      </c>
      <c r="I1063" s="234"/>
      <c r="J1063" s="235">
        <f>ROUND(I1063*H1063,2)</f>
        <v>0</v>
      </c>
      <c r="K1063" s="236"/>
      <c r="L1063" s="45"/>
      <c r="M1063" s="237" t="s">
        <v>1</v>
      </c>
      <c r="N1063" s="238" t="s">
        <v>42</v>
      </c>
      <c r="O1063" s="92"/>
      <c r="P1063" s="239">
        <f>O1063*H1063</f>
        <v>0</v>
      </c>
      <c r="Q1063" s="239">
        <v>0</v>
      </c>
      <c r="R1063" s="239">
        <f>Q1063*H1063</f>
        <v>0</v>
      </c>
      <c r="S1063" s="239">
        <v>0</v>
      </c>
      <c r="T1063" s="240">
        <f>S1063*H1063</f>
        <v>0</v>
      </c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R1063" s="241" t="s">
        <v>325</v>
      </c>
      <c r="AT1063" s="241" t="s">
        <v>237</v>
      </c>
      <c r="AU1063" s="241" t="s">
        <v>86</v>
      </c>
      <c r="AY1063" s="18" t="s">
        <v>235</v>
      </c>
      <c r="BE1063" s="242">
        <f>IF(N1063="základní",J1063,0)</f>
        <v>0</v>
      </c>
      <c r="BF1063" s="242">
        <f>IF(N1063="snížená",J1063,0)</f>
        <v>0</v>
      </c>
      <c r="BG1063" s="242">
        <f>IF(N1063="zákl. přenesená",J1063,0)</f>
        <v>0</v>
      </c>
      <c r="BH1063" s="242">
        <f>IF(N1063="sníž. přenesená",J1063,0)</f>
        <v>0</v>
      </c>
      <c r="BI1063" s="242">
        <f>IF(N1063="nulová",J1063,0)</f>
        <v>0</v>
      </c>
      <c r="BJ1063" s="18" t="s">
        <v>84</v>
      </c>
      <c r="BK1063" s="242">
        <f>ROUND(I1063*H1063,2)</f>
        <v>0</v>
      </c>
      <c r="BL1063" s="18" t="s">
        <v>325</v>
      </c>
      <c r="BM1063" s="241" t="s">
        <v>1357</v>
      </c>
    </row>
    <row r="1064" s="12" customFormat="1" ht="22.8" customHeight="1">
      <c r="A1064" s="12"/>
      <c r="B1064" s="213"/>
      <c r="C1064" s="214"/>
      <c r="D1064" s="215" t="s">
        <v>76</v>
      </c>
      <c r="E1064" s="227" t="s">
        <v>1358</v>
      </c>
      <c r="F1064" s="227" t="s">
        <v>1359</v>
      </c>
      <c r="G1064" s="214"/>
      <c r="H1064" s="214"/>
      <c r="I1064" s="217"/>
      <c r="J1064" s="228">
        <f>BK1064</f>
        <v>0</v>
      </c>
      <c r="K1064" s="214"/>
      <c r="L1064" s="219"/>
      <c r="M1064" s="220"/>
      <c r="N1064" s="221"/>
      <c r="O1064" s="221"/>
      <c r="P1064" s="222">
        <f>SUM(P1065:P1152)</f>
        <v>0</v>
      </c>
      <c r="Q1064" s="221"/>
      <c r="R1064" s="222">
        <f>SUM(R1065:R1152)</f>
        <v>43.374276500000008</v>
      </c>
      <c r="S1064" s="221"/>
      <c r="T1064" s="223">
        <f>SUM(T1065:T1152)</f>
        <v>0</v>
      </c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R1064" s="224" t="s">
        <v>86</v>
      </c>
      <c r="AT1064" s="225" t="s">
        <v>76</v>
      </c>
      <c r="AU1064" s="225" t="s">
        <v>84</v>
      </c>
      <c r="AY1064" s="224" t="s">
        <v>235</v>
      </c>
      <c r="BK1064" s="226">
        <f>SUM(BK1065:BK1152)</f>
        <v>0</v>
      </c>
    </row>
    <row r="1065" s="2" customFormat="1" ht="24.15" customHeight="1">
      <c r="A1065" s="39"/>
      <c r="B1065" s="40"/>
      <c r="C1065" s="229" t="s">
        <v>1360</v>
      </c>
      <c r="D1065" s="229" t="s">
        <v>237</v>
      </c>
      <c r="E1065" s="230" t="s">
        <v>1361</v>
      </c>
      <c r="F1065" s="231" t="s">
        <v>1362</v>
      </c>
      <c r="G1065" s="232" t="s">
        <v>174</v>
      </c>
      <c r="H1065" s="233">
        <v>12.6</v>
      </c>
      <c r="I1065" s="234"/>
      <c r="J1065" s="235">
        <f>ROUND(I1065*H1065,2)</f>
        <v>0</v>
      </c>
      <c r="K1065" s="236"/>
      <c r="L1065" s="45"/>
      <c r="M1065" s="237" t="s">
        <v>1</v>
      </c>
      <c r="N1065" s="238" t="s">
        <v>42</v>
      </c>
      <c r="O1065" s="92"/>
      <c r="P1065" s="239">
        <f>O1065*H1065</f>
        <v>0</v>
      </c>
      <c r="Q1065" s="239">
        <v>0</v>
      </c>
      <c r="R1065" s="239">
        <f>Q1065*H1065</f>
        <v>0</v>
      </c>
      <c r="S1065" s="239">
        <v>0</v>
      </c>
      <c r="T1065" s="240">
        <f>S1065*H1065</f>
        <v>0</v>
      </c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R1065" s="241" t="s">
        <v>325</v>
      </c>
      <c r="AT1065" s="241" t="s">
        <v>237</v>
      </c>
      <c r="AU1065" s="241" t="s">
        <v>86</v>
      </c>
      <c r="AY1065" s="18" t="s">
        <v>235</v>
      </c>
      <c r="BE1065" s="242">
        <f>IF(N1065="základní",J1065,0)</f>
        <v>0</v>
      </c>
      <c r="BF1065" s="242">
        <f>IF(N1065="snížená",J1065,0)</f>
        <v>0</v>
      </c>
      <c r="BG1065" s="242">
        <f>IF(N1065="zákl. přenesená",J1065,0)</f>
        <v>0</v>
      </c>
      <c r="BH1065" s="242">
        <f>IF(N1065="sníž. přenesená",J1065,0)</f>
        <v>0</v>
      </c>
      <c r="BI1065" s="242">
        <f>IF(N1065="nulová",J1065,0)</f>
        <v>0</v>
      </c>
      <c r="BJ1065" s="18" t="s">
        <v>84</v>
      </c>
      <c r="BK1065" s="242">
        <f>ROUND(I1065*H1065,2)</f>
        <v>0</v>
      </c>
      <c r="BL1065" s="18" t="s">
        <v>325</v>
      </c>
      <c r="BM1065" s="241" t="s">
        <v>1363</v>
      </c>
    </row>
    <row r="1066" s="2" customFormat="1" ht="21.75" customHeight="1">
      <c r="A1066" s="39"/>
      <c r="B1066" s="40"/>
      <c r="C1066" s="287" t="s">
        <v>1364</v>
      </c>
      <c r="D1066" s="287" t="s">
        <v>518</v>
      </c>
      <c r="E1066" s="288" t="s">
        <v>1365</v>
      </c>
      <c r="F1066" s="289" t="s">
        <v>1366</v>
      </c>
      <c r="G1066" s="290" t="s">
        <v>174</v>
      </c>
      <c r="H1066" s="291">
        <v>13.859999999999999</v>
      </c>
      <c r="I1066" s="292"/>
      <c r="J1066" s="293">
        <f>ROUND(I1066*H1066,2)</f>
        <v>0</v>
      </c>
      <c r="K1066" s="294"/>
      <c r="L1066" s="295"/>
      <c r="M1066" s="296" t="s">
        <v>1</v>
      </c>
      <c r="N1066" s="297" t="s">
        <v>42</v>
      </c>
      <c r="O1066" s="92"/>
      <c r="P1066" s="239">
        <f>O1066*H1066</f>
        <v>0</v>
      </c>
      <c r="Q1066" s="239">
        <v>0.00020000000000000001</v>
      </c>
      <c r="R1066" s="239">
        <f>Q1066*H1066</f>
        <v>0.0027720000000000002</v>
      </c>
      <c r="S1066" s="239">
        <v>0</v>
      </c>
      <c r="T1066" s="240">
        <f>S1066*H1066</f>
        <v>0</v>
      </c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R1066" s="241" t="s">
        <v>421</v>
      </c>
      <c r="AT1066" s="241" t="s">
        <v>518</v>
      </c>
      <c r="AU1066" s="241" t="s">
        <v>86</v>
      </c>
      <c r="AY1066" s="18" t="s">
        <v>235</v>
      </c>
      <c r="BE1066" s="242">
        <f>IF(N1066="základní",J1066,0)</f>
        <v>0</v>
      </c>
      <c r="BF1066" s="242">
        <f>IF(N1066="snížená",J1066,0)</f>
        <v>0</v>
      </c>
      <c r="BG1066" s="242">
        <f>IF(N1066="zákl. přenesená",J1066,0)</f>
        <v>0</v>
      </c>
      <c r="BH1066" s="242">
        <f>IF(N1066="sníž. přenesená",J1066,0)</f>
        <v>0</v>
      </c>
      <c r="BI1066" s="242">
        <f>IF(N1066="nulová",J1066,0)</f>
        <v>0</v>
      </c>
      <c r="BJ1066" s="18" t="s">
        <v>84</v>
      </c>
      <c r="BK1066" s="242">
        <f>ROUND(I1066*H1066,2)</f>
        <v>0</v>
      </c>
      <c r="BL1066" s="18" t="s">
        <v>325</v>
      </c>
      <c r="BM1066" s="241" t="s">
        <v>1367</v>
      </c>
    </row>
    <row r="1067" s="13" customFormat="1">
      <c r="A1067" s="13"/>
      <c r="B1067" s="243"/>
      <c r="C1067" s="244"/>
      <c r="D1067" s="245" t="s">
        <v>243</v>
      </c>
      <c r="E1067" s="246" t="s">
        <v>1</v>
      </c>
      <c r="F1067" s="247" t="s">
        <v>1368</v>
      </c>
      <c r="G1067" s="244"/>
      <c r="H1067" s="248">
        <v>6.5999999999999996</v>
      </c>
      <c r="I1067" s="249"/>
      <c r="J1067" s="244"/>
      <c r="K1067" s="244"/>
      <c r="L1067" s="250"/>
      <c r="M1067" s="251"/>
      <c r="N1067" s="252"/>
      <c r="O1067" s="252"/>
      <c r="P1067" s="252"/>
      <c r="Q1067" s="252"/>
      <c r="R1067" s="252"/>
      <c r="S1067" s="252"/>
      <c r="T1067" s="25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54" t="s">
        <v>243</v>
      </c>
      <c r="AU1067" s="254" t="s">
        <v>86</v>
      </c>
      <c r="AV1067" s="13" t="s">
        <v>86</v>
      </c>
      <c r="AW1067" s="13" t="s">
        <v>32</v>
      </c>
      <c r="AX1067" s="13" t="s">
        <v>77</v>
      </c>
      <c r="AY1067" s="254" t="s">
        <v>235</v>
      </c>
    </row>
    <row r="1068" s="13" customFormat="1">
      <c r="A1068" s="13"/>
      <c r="B1068" s="243"/>
      <c r="C1068" s="244"/>
      <c r="D1068" s="245" t="s">
        <v>243</v>
      </c>
      <c r="E1068" s="246" t="s">
        <v>1</v>
      </c>
      <c r="F1068" s="247" t="s">
        <v>1369</v>
      </c>
      <c r="G1068" s="244"/>
      <c r="H1068" s="248">
        <v>6</v>
      </c>
      <c r="I1068" s="249"/>
      <c r="J1068" s="244"/>
      <c r="K1068" s="244"/>
      <c r="L1068" s="250"/>
      <c r="M1068" s="251"/>
      <c r="N1068" s="252"/>
      <c r="O1068" s="252"/>
      <c r="P1068" s="252"/>
      <c r="Q1068" s="252"/>
      <c r="R1068" s="252"/>
      <c r="S1068" s="252"/>
      <c r="T1068" s="25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54" t="s">
        <v>243</v>
      </c>
      <c r="AU1068" s="254" t="s">
        <v>86</v>
      </c>
      <c r="AV1068" s="13" t="s">
        <v>86</v>
      </c>
      <c r="AW1068" s="13" t="s">
        <v>32</v>
      </c>
      <c r="AX1068" s="13" t="s">
        <v>77</v>
      </c>
      <c r="AY1068" s="254" t="s">
        <v>235</v>
      </c>
    </row>
    <row r="1069" s="14" customFormat="1">
      <c r="A1069" s="14"/>
      <c r="B1069" s="255"/>
      <c r="C1069" s="256"/>
      <c r="D1069" s="245" t="s">
        <v>243</v>
      </c>
      <c r="E1069" s="257" t="s">
        <v>1</v>
      </c>
      <c r="F1069" s="258" t="s">
        <v>245</v>
      </c>
      <c r="G1069" s="256"/>
      <c r="H1069" s="259">
        <v>12.6</v>
      </c>
      <c r="I1069" s="260"/>
      <c r="J1069" s="256"/>
      <c r="K1069" s="256"/>
      <c r="L1069" s="261"/>
      <c r="M1069" s="262"/>
      <c r="N1069" s="263"/>
      <c r="O1069" s="263"/>
      <c r="P1069" s="263"/>
      <c r="Q1069" s="263"/>
      <c r="R1069" s="263"/>
      <c r="S1069" s="263"/>
      <c r="T1069" s="26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65" t="s">
        <v>243</v>
      </c>
      <c r="AU1069" s="265" t="s">
        <v>86</v>
      </c>
      <c r="AV1069" s="14" t="s">
        <v>241</v>
      </c>
      <c r="AW1069" s="14" t="s">
        <v>32</v>
      </c>
      <c r="AX1069" s="14" t="s">
        <v>84</v>
      </c>
      <c r="AY1069" s="265" t="s">
        <v>235</v>
      </c>
    </row>
    <row r="1070" s="13" customFormat="1">
      <c r="A1070" s="13"/>
      <c r="B1070" s="243"/>
      <c r="C1070" s="244"/>
      <c r="D1070" s="245" t="s">
        <v>243</v>
      </c>
      <c r="E1070" s="244"/>
      <c r="F1070" s="247" t="s">
        <v>1370</v>
      </c>
      <c r="G1070" s="244"/>
      <c r="H1070" s="248">
        <v>13.859999999999999</v>
      </c>
      <c r="I1070" s="249"/>
      <c r="J1070" s="244"/>
      <c r="K1070" s="244"/>
      <c r="L1070" s="250"/>
      <c r="M1070" s="251"/>
      <c r="N1070" s="252"/>
      <c r="O1070" s="252"/>
      <c r="P1070" s="252"/>
      <c r="Q1070" s="252"/>
      <c r="R1070" s="252"/>
      <c r="S1070" s="252"/>
      <c r="T1070" s="25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54" t="s">
        <v>243</v>
      </c>
      <c r="AU1070" s="254" t="s">
        <v>86</v>
      </c>
      <c r="AV1070" s="13" t="s">
        <v>86</v>
      </c>
      <c r="AW1070" s="13" t="s">
        <v>4</v>
      </c>
      <c r="AX1070" s="13" t="s">
        <v>84</v>
      </c>
      <c r="AY1070" s="254" t="s">
        <v>235</v>
      </c>
    </row>
    <row r="1071" s="2" customFormat="1" ht="24.15" customHeight="1">
      <c r="A1071" s="39"/>
      <c r="B1071" s="40"/>
      <c r="C1071" s="229" t="s">
        <v>1371</v>
      </c>
      <c r="D1071" s="229" t="s">
        <v>237</v>
      </c>
      <c r="E1071" s="230" t="s">
        <v>1372</v>
      </c>
      <c r="F1071" s="231" t="s">
        <v>1373</v>
      </c>
      <c r="G1071" s="232" t="s">
        <v>240</v>
      </c>
      <c r="H1071" s="233">
        <v>1</v>
      </c>
      <c r="I1071" s="234"/>
      <c r="J1071" s="235">
        <f>ROUND(I1071*H1071,2)</f>
        <v>0</v>
      </c>
      <c r="K1071" s="236"/>
      <c r="L1071" s="45"/>
      <c r="M1071" s="237" t="s">
        <v>1</v>
      </c>
      <c r="N1071" s="238" t="s">
        <v>42</v>
      </c>
      <c r="O1071" s="92"/>
      <c r="P1071" s="239">
        <f>O1071*H1071</f>
        <v>0</v>
      </c>
      <c r="Q1071" s="239">
        <v>0</v>
      </c>
      <c r="R1071" s="239">
        <f>Q1071*H1071</f>
        <v>0</v>
      </c>
      <c r="S1071" s="239">
        <v>0</v>
      </c>
      <c r="T1071" s="240">
        <f>S1071*H1071</f>
        <v>0</v>
      </c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R1071" s="241" t="s">
        <v>325</v>
      </c>
      <c r="AT1071" s="241" t="s">
        <v>237</v>
      </c>
      <c r="AU1071" s="241" t="s">
        <v>86</v>
      </c>
      <c r="AY1071" s="18" t="s">
        <v>235</v>
      </c>
      <c r="BE1071" s="242">
        <f>IF(N1071="základní",J1071,0)</f>
        <v>0</v>
      </c>
      <c r="BF1071" s="242">
        <f>IF(N1071="snížená",J1071,0)</f>
        <v>0</v>
      </c>
      <c r="BG1071" s="242">
        <f>IF(N1071="zákl. přenesená",J1071,0)</f>
        <v>0</v>
      </c>
      <c r="BH1071" s="242">
        <f>IF(N1071="sníž. přenesená",J1071,0)</f>
        <v>0</v>
      </c>
      <c r="BI1071" s="242">
        <f>IF(N1071="nulová",J1071,0)</f>
        <v>0</v>
      </c>
      <c r="BJ1071" s="18" t="s">
        <v>84</v>
      </c>
      <c r="BK1071" s="242">
        <f>ROUND(I1071*H1071,2)</f>
        <v>0</v>
      </c>
      <c r="BL1071" s="18" t="s">
        <v>325</v>
      </c>
      <c r="BM1071" s="241" t="s">
        <v>1374</v>
      </c>
    </row>
    <row r="1072" s="13" customFormat="1">
      <c r="A1072" s="13"/>
      <c r="B1072" s="243"/>
      <c r="C1072" s="244"/>
      <c r="D1072" s="245" t="s">
        <v>243</v>
      </c>
      <c r="E1072" s="246" t="s">
        <v>1</v>
      </c>
      <c r="F1072" s="247" t="s">
        <v>1375</v>
      </c>
      <c r="G1072" s="244"/>
      <c r="H1072" s="248">
        <v>1</v>
      </c>
      <c r="I1072" s="249"/>
      <c r="J1072" s="244"/>
      <c r="K1072" s="244"/>
      <c r="L1072" s="250"/>
      <c r="M1072" s="251"/>
      <c r="N1072" s="252"/>
      <c r="O1072" s="252"/>
      <c r="P1072" s="252"/>
      <c r="Q1072" s="252"/>
      <c r="R1072" s="252"/>
      <c r="S1072" s="252"/>
      <c r="T1072" s="25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54" t="s">
        <v>243</v>
      </c>
      <c r="AU1072" s="254" t="s">
        <v>86</v>
      </c>
      <c r="AV1072" s="13" t="s">
        <v>86</v>
      </c>
      <c r="AW1072" s="13" t="s">
        <v>32</v>
      </c>
      <c r="AX1072" s="13" t="s">
        <v>77</v>
      </c>
      <c r="AY1072" s="254" t="s">
        <v>235</v>
      </c>
    </row>
    <row r="1073" s="14" customFormat="1">
      <c r="A1073" s="14"/>
      <c r="B1073" s="255"/>
      <c r="C1073" s="256"/>
      <c r="D1073" s="245" t="s">
        <v>243</v>
      </c>
      <c r="E1073" s="257" t="s">
        <v>1</v>
      </c>
      <c r="F1073" s="258" t="s">
        <v>245</v>
      </c>
      <c r="G1073" s="256"/>
      <c r="H1073" s="259">
        <v>1</v>
      </c>
      <c r="I1073" s="260"/>
      <c r="J1073" s="256"/>
      <c r="K1073" s="256"/>
      <c r="L1073" s="261"/>
      <c r="M1073" s="262"/>
      <c r="N1073" s="263"/>
      <c r="O1073" s="263"/>
      <c r="P1073" s="263"/>
      <c r="Q1073" s="263"/>
      <c r="R1073" s="263"/>
      <c r="S1073" s="263"/>
      <c r="T1073" s="26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65" t="s">
        <v>243</v>
      </c>
      <c r="AU1073" s="265" t="s">
        <v>86</v>
      </c>
      <c r="AV1073" s="14" t="s">
        <v>241</v>
      </c>
      <c r="AW1073" s="14" t="s">
        <v>32</v>
      </c>
      <c r="AX1073" s="14" t="s">
        <v>84</v>
      </c>
      <c r="AY1073" s="265" t="s">
        <v>235</v>
      </c>
    </row>
    <row r="1074" s="2" customFormat="1" ht="21.75" customHeight="1">
      <c r="A1074" s="39"/>
      <c r="B1074" s="40"/>
      <c r="C1074" s="287" t="s">
        <v>1376</v>
      </c>
      <c r="D1074" s="287" t="s">
        <v>518</v>
      </c>
      <c r="E1074" s="288" t="s">
        <v>1377</v>
      </c>
      <c r="F1074" s="289" t="s">
        <v>1378</v>
      </c>
      <c r="G1074" s="290" t="s">
        <v>676</v>
      </c>
      <c r="H1074" s="291">
        <v>1</v>
      </c>
      <c r="I1074" s="292"/>
      <c r="J1074" s="293">
        <f>ROUND(I1074*H1074,2)</f>
        <v>0</v>
      </c>
      <c r="K1074" s="294"/>
      <c r="L1074" s="295"/>
      <c r="M1074" s="296" t="s">
        <v>1</v>
      </c>
      <c r="N1074" s="297" t="s">
        <v>42</v>
      </c>
      <c r="O1074" s="92"/>
      <c r="P1074" s="239">
        <f>O1074*H1074</f>
        <v>0</v>
      </c>
      <c r="Q1074" s="239">
        <v>0.017000000000000001</v>
      </c>
      <c r="R1074" s="239">
        <f>Q1074*H1074</f>
        <v>0.017000000000000001</v>
      </c>
      <c r="S1074" s="239">
        <v>0</v>
      </c>
      <c r="T1074" s="240">
        <f>S1074*H1074</f>
        <v>0</v>
      </c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R1074" s="241" t="s">
        <v>281</v>
      </c>
      <c r="AT1074" s="241" t="s">
        <v>518</v>
      </c>
      <c r="AU1074" s="241" t="s">
        <v>86</v>
      </c>
      <c r="AY1074" s="18" t="s">
        <v>235</v>
      </c>
      <c r="BE1074" s="242">
        <f>IF(N1074="základní",J1074,0)</f>
        <v>0</v>
      </c>
      <c r="BF1074" s="242">
        <f>IF(N1074="snížená",J1074,0)</f>
        <v>0</v>
      </c>
      <c r="BG1074" s="242">
        <f>IF(N1074="zákl. přenesená",J1074,0)</f>
        <v>0</v>
      </c>
      <c r="BH1074" s="242">
        <f>IF(N1074="sníž. přenesená",J1074,0)</f>
        <v>0</v>
      </c>
      <c r="BI1074" s="242">
        <f>IF(N1074="nulová",J1074,0)</f>
        <v>0</v>
      </c>
      <c r="BJ1074" s="18" t="s">
        <v>84</v>
      </c>
      <c r="BK1074" s="242">
        <f>ROUND(I1074*H1074,2)</f>
        <v>0</v>
      </c>
      <c r="BL1074" s="18" t="s">
        <v>241</v>
      </c>
      <c r="BM1074" s="241" t="s">
        <v>1379</v>
      </c>
    </row>
    <row r="1075" s="13" customFormat="1">
      <c r="A1075" s="13"/>
      <c r="B1075" s="243"/>
      <c r="C1075" s="244"/>
      <c r="D1075" s="245" t="s">
        <v>243</v>
      </c>
      <c r="E1075" s="246" t="s">
        <v>1</v>
      </c>
      <c r="F1075" s="247" t="s">
        <v>1375</v>
      </c>
      <c r="G1075" s="244"/>
      <c r="H1075" s="248">
        <v>1</v>
      </c>
      <c r="I1075" s="249"/>
      <c r="J1075" s="244"/>
      <c r="K1075" s="244"/>
      <c r="L1075" s="250"/>
      <c r="M1075" s="251"/>
      <c r="N1075" s="252"/>
      <c r="O1075" s="252"/>
      <c r="P1075" s="252"/>
      <c r="Q1075" s="252"/>
      <c r="R1075" s="252"/>
      <c r="S1075" s="252"/>
      <c r="T1075" s="25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54" t="s">
        <v>243</v>
      </c>
      <c r="AU1075" s="254" t="s">
        <v>86</v>
      </c>
      <c r="AV1075" s="13" t="s">
        <v>86</v>
      </c>
      <c r="AW1075" s="13" t="s">
        <v>32</v>
      </c>
      <c r="AX1075" s="13" t="s">
        <v>77</v>
      </c>
      <c r="AY1075" s="254" t="s">
        <v>235</v>
      </c>
    </row>
    <row r="1076" s="14" customFormat="1">
      <c r="A1076" s="14"/>
      <c r="B1076" s="255"/>
      <c r="C1076" s="256"/>
      <c r="D1076" s="245" t="s">
        <v>243</v>
      </c>
      <c r="E1076" s="257" t="s">
        <v>1</v>
      </c>
      <c r="F1076" s="258" t="s">
        <v>245</v>
      </c>
      <c r="G1076" s="256"/>
      <c r="H1076" s="259">
        <v>1</v>
      </c>
      <c r="I1076" s="260"/>
      <c r="J1076" s="256"/>
      <c r="K1076" s="256"/>
      <c r="L1076" s="261"/>
      <c r="M1076" s="262"/>
      <c r="N1076" s="263"/>
      <c r="O1076" s="263"/>
      <c r="P1076" s="263"/>
      <c r="Q1076" s="263"/>
      <c r="R1076" s="263"/>
      <c r="S1076" s="263"/>
      <c r="T1076" s="26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65" t="s">
        <v>243</v>
      </c>
      <c r="AU1076" s="265" t="s">
        <v>86</v>
      </c>
      <c r="AV1076" s="14" t="s">
        <v>241</v>
      </c>
      <c r="AW1076" s="14" t="s">
        <v>32</v>
      </c>
      <c r="AX1076" s="14" t="s">
        <v>84</v>
      </c>
      <c r="AY1076" s="265" t="s">
        <v>235</v>
      </c>
    </row>
    <row r="1077" s="2" customFormat="1" ht="24.15" customHeight="1">
      <c r="A1077" s="39"/>
      <c r="B1077" s="40"/>
      <c r="C1077" s="229" t="s">
        <v>1380</v>
      </c>
      <c r="D1077" s="229" t="s">
        <v>237</v>
      </c>
      <c r="E1077" s="230" t="s">
        <v>1381</v>
      </c>
      <c r="F1077" s="231" t="s">
        <v>1382</v>
      </c>
      <c r="G1077" s="232" t="s">
        <v>166</v>
      </c>
      <c r="H1077" s="233">
        <v>2.2999999999999998</v>
      </c>
      <c r="I1077" s="234"/>
      <c r="J1077" s="235">
        <f>ROUND(I1077*H1077,2)</f>
        <v>0</v>
      </c>
      <c r="K1077" s="236"/>
      <c r="L1077" s="45"/>
      <c r="M1077" s="237" t="s">
        <v>1</v>
      </c>
      <c r="N1077" s="238" t="s">
        <v>42</v>
      </c>
      <c r="O1077" s="92"/>
      <c r="P1077" s="239">
        <f>O1077*H1077</f>
        <v>0</v>
      </c>
      <c r="Q1077" s="239">
        <v>0</v>
      </c>
      <c r="R1077" s="239">
        <f>Q1077*H1077</f>
        <v>0</v>
      </c>
      <c r="S1077" s="239">
        <v>0</v>
      </c>
      <c r="T1077" s="240">
        <f>S1077*H1077</f>
        <v>0</v>
      </c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39"/>
      <c r="AE1077" s="39"/>
      <c r="AR1077" s="241" t="s">
        <v>325</v>
      </c>
      <c r="AT1077" s="241" t="s">
        <v>237</v>
      </c>
      <c r="AU1077" s="241" t="s">
        <v>86</v>
      </c>
      <c r="AY1077" s="18" t="s">
        <v>235</v>
      </c>
      <c r="BE1077" s="242">
        <f>IF(N1077="základní",J1077,0)</f>
        <v>0</v>
      </c>
      <c r="BF1077" s="242">
        <f>IF(N1077="snížená",J1077,0)</f>
        <v>0</v>
      </c>
      <c r="BG1077" s="242">
        <f>IF(N1077="zákl. přenesená",J1077,0)</f>
        <v>0</v>
      </c>
      <c r="BH1077" s="242">
        <f>IF(N1077="sníž. přenesená",J1077,0)</f>
        <v>0</v>
      </c>
      <c r="BI1077" s="242">
        <f>IF(N1077="nulová",J1077,0)</f>
        <v>0</v>
      </c>
      <c r="BJ1077" s="18" t="s">
        <v>84</v>
      </c>
      <c r="BK1077" s="242">
        <f>ROUND(I1077*H1077,2)</f>
        <v>0</v>
      </c>
      <c r="BL1077" s="18" t="s">
        <v>325</v>
      </c>
      <c r="BM1077" s="241" t="s">
        <v>1383</v>
      </c>
    </row>
    <row r="1078" s="13" customFormat="1">
      <c r="A1078" s="13"/>
      <c r="B1078" s="243"/>
      <c r="C1078" s="244"/>
      <c r="D1078" s="245" t="s">
        <v>243</v>
      </c>
      <c r="E1078" s="246" t="s">
        <v>1</v>
      </c>
      <c r="F1078" s="247" t="s">
        <v>1384</v>
      </c>
      <c r="G1078" s="244"/>
      <c r="H1078" s="248">
        <v>2.2999999999999998</v>
      </c>
      <c r="I1078" s="249"/>
      <c r="J1078" s="244"/>
      <c r="K1078" s="244"/>
      <c r="L1078" s="250"/>
      <c r="M1078" s="251"/>
      <c r="N1078" s="252"/>
      <c r="O1078" s="252"/>
      <c r="P1078" s="252"/>
      <c r="Q1078" s="252"/>
      <c r="R1078" s="252"/>
      <c r="S1078" s="252"/>
      <c r="T1078" s="25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54" t="s">
        <v>243</v>
      </c>
      <c r="AU1078" s="254" t="s">
        <v>86</v>
      </c>
      <c r="AV1078" s="13" t="s">
        <v>86</v>
      </c>
      <c r="AW1078" s="13" t="s">
        <v>32</v>
      </c>
      <c r="AX1078" s="13" t="s">
        <v>77</v>
      </c>
      <c r="AY1078" s="254" t="s">
        <v>235</v>
      </c>
    </row>
    <row r="1079" s="14" customFormat="1">
      <c r="A1079" s="14"/>
      <c r="B1079" s="255"/>
      <c r="C1079" s="256"/>
      <c r="D1079" s="245" t="s">
        <v>243</v>
      </c>
      <c r="E1079" s="257" t="s">
        <v>1</v>
      </c>
      <c r="F1079" s="258" t="s">
        <v>245</v>
      </c>
      <c r="G1079" s="256"/>
      <c r="H1079" s="259">
        <v>2.2999999999999998</v>
      </c>
      <c r="I1079" s="260"/>
      <c r="J1079" s="256"/>
      <c r="K1079" s="256"/>
      <c r="L1079" s="261"/>
      <c r="M1079" s="262"/>
      <c r="N1079" s="263"/>
      <c r="O1079" s="263"/>
      <c r="P1079" s="263"/>
      <c r="Q1079" s="263"/>
      <c r="R1079" s="263"/>
      <c r="S1079" s="263"/>
      <c r="T1079" s="26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65" t="s">
        <v>243</v>
      </c>
      <c r="AU1079" s="265" t="s">
        <v>86</v>
      </c>
      <c r="AV1079" s="14" t="s">
        <v>241</v>
      </c>
      <c r="AW1079" s="14" t="s">
        <v>32</v>
      </c>
      <c r="AX1079" s="14" t="s">
        <v>84</v>
      </c>
      <c r="AY1079" s="265" t="s">
        <v>235</v>
      </c>
    </row>
    <row r="1080" s="2" customFormat="1" ht="21.75" customHeight="1">
      <c r="A1080" s="39"/>
      <c r="B1080" s="40"/>
      <c r="C1080" s="287" t="s">
        <v>1385</v>
      </c>
      <c r="D1080" s="287" t="s">
        <v>518</v>
      </c>
      <c r="E1080" s="288" t="s">
        <v>1386</v>
      </c>
      <c r="F1080" s="289" t="s">
        <v>1387</v>
      </c>
      <c r="G1080" s="290" t="s">
        <v>676</v>
      </c>
      <c r="H1080" s="291">
        <v>1</v>
      </c>
      <c r="I1080" s="292"/>
      <c r="J1080" s="293">
        <f>ROUND(I1080*H1080,2)</f>
        <v>0</v>
      </c>
      <c r="K1080" s="294"/>
      <c r="L1080" s="295"/>
      <c r="M1080" s="296" t="s">
        <v>1</v>
      </c>
      <c r="N1080" s="297" t="s">
        <v>42</v>
      </c>
      <c r="O1080" s="92"/>
      <c r="P1080" s="239">
        <f>O1080*H1080</f>
        <v>0</v>
      </c>
      <c r="Q1080" s="239">
        <v>0.023</v>
      </c>
      <c r="R1080" s="239">
        <f>Q1080*H1080</f>
        <v>0.023</v>
      </c>
      <c r="S1080" s="239">
        <v>0</v>
      </c>
      <c r="T1080" s="240">
        <f>S1080*H1080</f>
        <v>0</v>
      </c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R1080" s="241" t="s">
        <v>281</v>
      </c>
      <c r="AT1080" s="241" t="s">
        <v>518</v>
      </c>
      <c r="AU1080" s="241" t="s">
        <v>86</v>
      </c>
      <c r="AY1080" s="18" t="s">
        <v>235</v>
      </c>
      <c r="BE1080" s="242">
        <f>IF(N1080="základní",J1080,0)</f>
        <v>0</v>
      </c>
      <c r="BF1080" s="242">
        <f>IF(N1080="snížená",J1080,0)</f>
        <v>0</v>
      </c>
      <c r="BG1080" s="242">
        <f>IF(N1080="zákl. přenesená",J1080,0)</f>
        <v>0</v>
      </c>
      <c r="BH1080" s="242">
        <f>IF(N1080="sníž. přenesená",J1080,0)</f>
        <v>0</v>
      </c>
      <c r="BI1080" s="242">
        <f>IF(N1080="nulová",J1080,0)</f>
        <v>0</v>
      </c>
      <c r="BJ1080" s="18" t="s">
        <v>84</v>
      </c>
      <c r="BK1080" s="242">
        <f>ROUND(I1080*H1080,2)</f>
        <v>0</v>
      </c>
      <c r="BL1080" s="18" t="s">
        <v>241</v>
      </c>
      <c r="BM1080" s="241" t="s">
        <v>1388</v>
      </c>
    </row>
    <row r="1081" s="2" customFormat="1">
      <c r="A1081" s="39"/>
      <c r="B1081" s="40"/>
      <c r="C1081" s="41"/>
      <c r="D1081" s="245" t="s">
        <v>621</v>
      </c>
      <c r="E1081" s="41"/>
      <c r="F1081" s="298" t="s">
        <v>1389</v>
      </c>
      <c r="G1081" s="41"/>
      <c r="H1081" s="41"/>
      <c r="I1081" s="299"/>
      <c r="J1081" s="41"/>
      <c r="K1081" s="41"/>
      <c r="L1081" s="45"/>
      <c r="M1081" s="300"/>
      <c r="N1081" s="301"/>
      <c r="O1081" s="92"/>
      <c r="P1081" s="92"/>
      <c r="Q1081" s="92"/>
      <c r="R1081" s="92"/>
      <c r="S1081" s="92"/>
      <c r="T1081" s="93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T1081" s="18" t="s">
        <v>621</v>
      </c>
      <c r="AU1081" s="18" t="s">
        <v>86</v>
      </c>
    </row>
    <row r="1082" s="13" customFormat="1">
      <c r="A1082" s="13"/>
      <c r="B1082" s="243"/>
      <c r="C1082" s="244"/>
      <c r="D1082" s="245" t="s">
        <v>243</v>
      </c>
      <c r="E1082" s="246" t="s">
        <v>1</v>
      </c>
      <c r="F1082" s="247" t="s">
        <v>1390</v>
      </c>
      <c r="G1082" s="244"/>
      <c r="H1082" s="248">
        <v>1</v>
      </c>
      <c r="I1082" s="249"/>
      <c r="J1082" s="244"/>
      <c r="K1082" s="244"/>
      <c r="L1082" s="250"/>
      <c r="M1082" s="251"/>
      <c r="N1082" s="252"/>
      <c r="O1082" s="252"/>
      <c r="P1082" s="252"/>
      <c r="Q1082" s="252"/>
      <c r="R1082" s="252"/>
      <c r="S1082" s="252"/>
      <c r="T1082" s="25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54" t="s">
        <v>243</v>
      </c>
      <c r="AU1082" s="254" t="s">
        <v>86</v>
      </c>
      <c r="AV1082" s="13" t="s">
        <v>86</v>
      </c>
      <c r="AW1082" s="13" t="s">
        <v>32</v>
      </c>
      <c r="AX1082" s="13" t="s">
        <v>77</v>
      </c>
      <c r="AY1082" s="254" t="s">
        <v>235</v>
      </c>
    </row>
    <row r="1083" s="14" customFormat="1">
      <c r="A1083" s="14"/>
      <c r="B1083" s="255"/>
      <c r="C1083" s="256"/>
      <c r="D1083" s="245" t="s">
        <v>243</v>
      </c>
      <c r="E1083" s="257" t="s">
        <v>1</v>
      </c>
      <c r="F1083" s="258" t="s">
        <v>245</v>
      </c>
      <c r="G1083" s="256"/>
      <c r="H1083" s="259">
        <v>1</v>
      </c>
      <c r="I1083" s="260"/>
      <c r="J1083" s="256"/>
      <c r="K1083" s="256"/>
      <c r="L1083" s="261"/>
      <c r="M1083" s="262"/>
      <c r="N1083" s="263"/>
      <c r="O1083" s="263"/>
      <c r="P1083" s="263"/>
      <c r="Q1083" s="263"/>
      <c r="R1083" s="263"/>
      <c r="S1083" s="263"/>
      <c r="T1083" s="26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65" t="s">
        <v>243</v>
      </c>
      <c r="AU1083" s="265" t="s">
        <v>86</v>
      </c>
      <c r="AV1083" s="14" t="s">
        <v>241</v>
      </c>
      <c r="AW1083" s="14" t="s">
        <v>32</v>
      </c>
      <c r="AX1083" s="14" t="s">
        <v>84</v>
      </c>
      <c r="AY1083" s="265" t="s">
        <v>235</v>
      </c>
    </row>
    <row r="1084" s="2" customFormat="1" ht="24.15" customHeight="1">
      <c r="A1084" s="39"/>
      <c r="B1084" s="40"/>
      <c r="C1084" s="229" t="s">
        <v>1391</v>
      </c>
      <c r="D1084" s="229" t="s">
        <v>237</v>
      </c>
      <c r="E1084" s="230" t="s">
        <v>1392</v>
      </c>
      <c r="F1084" s="231" t="s">
        <v>1393</v>
      </c>
      <c r="G1084" s="232" t="s">
        <v>240</v>
      </c>
      <c r="H1084" s="233">
        <v>1</v>
      </c>
      <c r="I1084" s="234"/>
      <c r="J1084" s="235">
        <f>ROUND(I1084*H1084,2)</f>
        <v>0</v>
      </c>
      <c r="K1084" s="236"/>
      <c r="L1084" s="45"/>
      <c r="M1084" s="237" t="s">
        <v>1</v>
      </c>
      <c r="N1084" s="238" t="s">
        <v>42</v>
      </c>
      <c r="O1084" s="92"/>
      <c r="P1084" s="239">
        <f>O1084*H1084</f>
        <v>0</v>
      </c>
      <c r="Q1084" s="239">
        <v>0</v>
      </c>
      <c r="R1084" s="239">
        <f>Q1084*H1084</f>
        <v>0</v>
      </c>
      <c r="S1084" s="239">
        <v>0</v>
      </c>
      <c r="T1084" s="240">
        <f>S1084*H1084</f>
        <v>0</v>
      </c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R1084" s="241" t="s">
        <v>325</v>
      </c>
      <c r="AT1084" s="241" t="s">
        <v>237</v>
      </c>
      <c r="AU1084" s="241" t="s">
        <v>86</v>
      </c>
      <c r="AY1084" s="18" t="s">
        <v>235</v>
      </c>
      <c r="BE1084" s="242">
        <f>IF(N1084="základní",J1084,0)</f>
        <v>0</v>
      </c>
      <c r="BF1084" s="242">
        <f>IF(N1084="snížená",J1084,0)</f>
        <v>0</v>
      </c>
      <c r="BG1084" s="242">
        <f>IF(N1084="zákl. přenesená",J1084,0)</f>
        <v>0</v>
      </c>
      <c r="BH1084" s="242">
        <f>IF(N1084="sníž. přenesená",J1084,0)</f>
        <v>0</v>
      </c>
      <c r="BI1084" s="242">
        <f>IF(N1084="nulová",J1084,0)</f>
        <v>0</v>
      </c>
      <c r="BJ1084" s="18" t="s">
        <v>84</v>
      </c>
      <c r="BK1084" s="242">
        <f>ROUND(I1084*H1084,2)</f>
        <v>0</v>
      </c>
      <c r="BL1084" s="18" t="s">
        <v>325</v>
      </c>
      <c r="BM1084" s="241" t="s">
        <v>1394</v>
      </c>
    </row>
    <row r="1085" s="15" customFormat="1">
      <c r="A1085" s="15"/>
      <c r="B1085" s="266"/>
      <c r="C1085" s="267"/>
      <c r="D1085" s="245" t="s">
        <v>243</v>
      </c>
      <c r="E1085" s="268" t="s">
        <v>1</v>
      </c>
      <c r="F1085" s="269" t="s">
        <v>1395</v>
      </c>
      <c r="G1085" s="267"/>
      <c r="H1085" s="268" t="s">
        <v>1</v>
      </c>
      <c r="I1085" s="270"/>
      <c r="J1085" s="267"/>
      <c r="K1085" s="267"/>
      <c r="L1085" s="271"/>
      <c r="M1085" s="272"/>
      <c r="N1085" s="273"/>
      <c r="O1085" s="273"/>
      <c r="P1085" s="273"/>
      <c r="Q1085" s="273"/>
      <c r="R1085" s="273"/>
      <c r="S1085" s="273"/>
      <c r="T1085" s="274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T1085" s="275" t="s">
        <v>243</v>
      </c>
      <c r="AU1085" s="275" t="s">
        <v>86</v>
      </c>
      <c r="AV1085" s="15" t="s">
        <v>84</v>
      </c>
      <c r="AW1085" s="15" t="s">
        <v>32</v>
      </c>
      <c r="AX1085" s="15" t="s">
        <v>77</v>
      </c>
      <c r="AY1085" s="275" t="s">
        <v>235</v>
      </c>
    </row>
    <row r="1086" s="13" customFormat="1">
      <c r="A1086" s="13"/>
      <c r="B1086" s="243"/>
      <c r="C1086" s="244"/>
      <c r="D1086" s="245" t="s">
        <v>243</v>
      </c>
      <c r="E1086" s="246" t="s">
        <v>1</v>
      </c>
      <c r="F1086" s="247" t="s">
        <v>84</v>
      </c>
      <c r="G1086" s="244"/>
      <c r="H1086" s="248">
        <v>1</v>
      </c>
      <c r="I1086" s="249"/>
      <c r="J1086" s="244"/>
      <c r="K1086" s="244"/>
      <c r="L1086" s="250"/>
      <c r="M1086" s="251"/>
      <c r="N1086" s="252"/>
      <c r="O1086" s="252"/>
      <c r="P1086" s="252"/>
      <c r="Q1086" s="252"/>
      <c r="R1086" s="252"/>
      <c r="S1086" s="252"/>
      <c r="T1086" s="25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54" t="s">
        <v>243</v>
      </c>
      <c r="AU1086" s="254" t="s">
        <v>86</v>
      </c>
      <c r="AV1086" s="13" t="s">
        <v>86</v>
      </c>
      <c r="AW1086" s="13" t="s">
        <v>32</v>
      </c>
      <c r="AX1086" s="13" t="s">
        <v>77</v>
      </c>
      <c r="AY1086" s="254" t="s">
        <v>235</v>
      </c>
    </row>
    <row r="1087" s="14" customFormat="1">
      <c r="A1087" s="14"/>
      <c r="B1087" s="255"/>
      <c r="C1087" s="256"/>
      <c r="D1087" s="245" t="s">
        <v>243</v>
      </c>
      <c r="E1087" s="257" t="s">
        <v>1</v>
      </c>
      <c r="F1087" s="258" t="s">
        <v>245</v>
      </c>
      <c r="G1087" s="256"/>
      <c r="H1087" s="259">
        <v>1</v>
      </c>
      <c r="I1087" s="260"/>
      <c r="J1087" s="256"/>
      <c r="K1087" s="256"/>
      <c r="L1087" s="261"/>
      <c r="M1087" s="262"/>
      <c r="N1087" s="263"/>
      <c r="O1087" s="263"/>
      <c r="P1087" s="263"/>
      <c r="Q1087" s="263"/>
      <c r="R1087" s="263"/>
      <c r="S1087" s="263"/>
      <c r="T1087" s="26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65" t="s">
        <v>243</v>
      </c>
      <c r="AU1087" s="265" t="s">
        <v>86</v>
      </c>
      <c r="AV1087" s="14" t="s">
        <v>241</v>
      </c>
      <c r="AW1087" s="14" t="s">
        <v>32</v>
      </c>
      <c r="AX1087" s="14" t="s">
        <v>84</v>
      </c>
      <c r="AY1087" s="265" t="s">
        <v>235</v>
      </c>
    </row>
    <row r="1088" s="2" customFormat="1" ht="24.15" customHeight="1">
      <c r="A1088" s="39"/>
      <c r="B1088" s="40"/>
      <c r="C1088" s="287" t="s">
        <v>1396</v>
      </c>
      <c r="D1088" s="287" t="s">
        <v>518</v>
      </c>
      <c r="E1088" s="288" t="s">
        <v>1397</v>
      </c>
      <c r="F1088" s="289" t="s">
        <v>1398</v>
      </c>
      <c r="G1088" s="290" t="s">
        <v>166</v>
      </c>
      <c r="H1088" s="291">
        <v>5.25</v>
      </c>
      <c r="I1088" s="292"/>
      <c r="J1088" s="293">
        <f>ROUND(I1088*H1088,2)</f>
        <v>0</v>
      </c>
      <c r="K1088" s="294"/>
      <c r="L1088" s="295"/>
      <c r="M1088" s="296" t="s">
        <v>1</v>
      </c>
      <c r="N1088" s="297" t="s">
        <v>42</v>
      </c>
      <c r="O1088" s="92"/>
      <c r="P1088" s="239">
        <f>O1088*H1088</f>
        <v>0</v>
      </c>
      <c r="Q1088" s="239">
        <v>0.038289999999999998</v>
      </c>
      <c r="R1088" s="239">
        <f>Q1088*H1088</f>
        <v>0.20102249999999999</v>
      </c>
      <c r="S1088" s="239">
        <v>0</v>
      </c>
      <c r="T1088" s="240">
        <f>S1088*H1088</f>
        <v>0</v>
      </c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R1088" s="241" t="s">
        <v>421</v>
      </c>
      <c r="AT1088" s="241" t="s">
        <v>518</v>
      </c>
      <c r="AU1088" s="241" t="s">
        <v>86</v>
      </c>
      <c r="AY1088" s="18" t="s">
        <v>235</v>
      </c>
      <c r="BE1088" s="242">
        <f>IF(N1088="základní",J1088,0)</f>
        <v>0</v>
      </c>
      <c r="BF1088" s="242">
        <f>IF(N1088="snížená",J1088,0)</f>
        <v>0</v>
      </c>
      <c r="BG1088" s="242">
        <f>IF(N1088="zákl. přenesená",J1088,0)</f>
        <v>0</v>
      </c>
      <c r="BH1088" s="242">
        <f>IF(N1088="sníž. přenesená",J1088,0)</f>
        <v>0</v>
      </c>
      <c r="BI1088" s="242">
        <f>IF(N1088="nulová",J1088,0)</f>
        <v>0</v>
      </c>
      <c r="BJ1088" s="18" t="s">
        <v>84</v>
      </c>
      <c r="BK1088" s="242">
        <f>ROUND(I1088*H1088,2)</f>
        <v>0</v>
      </c>
      <c r="BL1088" s="18" t="s">
        <v>325</v>
      </c>
      <c r="BM1088" s="241" t="s">
        <v>1399</v>
      </c>
    </row>
    <row r="1089" s="2" customFormat="1">
      <c r="A1089" s="39"/>
      <c r="B1089" s="40"/>
      <c r="C1089" s="41"/>
      <c r="D1089" s="245" t="s">
        <v>621</v>
      </c>
      <c r="E1089" s="41"/>
      <c r="F1089" s="298" t="s">
        <v>1400</v>
      </c>
      <c r="G1089" s="41"/>
      <c r="H1089" s="41"/>
      <c r="I1089" s="299"/>
      <c r="J1089" s="41"/>
      <c r="K1089" s="41"/>
      <c r="L1089" s="45"/>
      <c r="M1089" s="300"/>
      <c r="N1089" s="301"/>
      <c r="O1089" s="92"/>
      <c r="P1089" s="92"/>
      <c r="Q1089" s="92"/>
      <c r="R1089" s="92"/>
      <c r="S1089" s="92"/>
      <c r="T1089" s="93"/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T1089" s="18" t="s">
        <v>621</v>
      </c>
      <c r="AU1089" s="18" t="s">
        <v>86</v>
      </c>
    </row>
    <row r="1090" s="15" customFormat="1">
      <c r="A1090" s="15"/>
      <c r="B1090" s="266"/>
      <c r="C1090" s="267"/>
      <c r="D1090" s="245" t="s">
        <v>243</v>
      </c>
      <c r="E1090" s="268" t="s">
        <v>1</v>
      </c>
      <c r="F1090" s="269" t="s">
        <v>1395</v>
      </c>
      <c r="G1090" s="267"/>
      <c r="H1090" s="268" t="s">
        <v>1</v>
      </c>
      <c r="I1090" s="270"/>
      <c r="J1090" s="267"/>
      <c r="K1090" s="267"/>
      <c r="L1090" s="271"/>
      <c r="M1090" s="272"/>
      <c r="N1090" s="273"/>
      <c r="O1090" s="273"/>
      <c r="P1090" s="273"/>
      <c r="Q1090" s="273"/>
      <c r="R1090" s="273"/>
      <c r="S1090" s="273"/>
      <c r="T1090" s="274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T1090" s="275" t="s">
        <v>243</v>
      </c>
      <c r="AU1090" s="275" t="s">
        <v>86</v>
      </c>
      <c r="AV1090" s="15" t="s">
        <v>84</v>
      </c>
      <c r="AW1090" s="15" t="s">
        <v>32</v>
      </c>
      <c r="AX1090" s="15" t="s">
        <v>77</v>
      </c>
      <c r="AY1090" s="275" t="s">
        <v>235</v>
      </c>
    </row>
    <row r="1091" s="13" customFormat="1">
      <c r="A1091" s="13"/>
      <c r="B1091" s="243"/>
      <c r="C1091" s="244"/>
      <c r="D1091" s="245" t="s">
        <v>243</v>
      </c>
      <c r="E1091" s="246" t="s">
        <v>1</v>
      </c>
      <c r="F1091" s="247" t="s">
        <v>1401</v>
      </c>
      <c r="G1091" s="244"/>
      <c r="H1091" s="248">
        <v>5.25</v>
      </c>
      <c r="I1091" s="249"/>
      <c r="J1091" s="244"/>
      <c r="K1091" s="244"/>
      <c r="L1091" s="250"/>
      <c r="M1091" s="251"/>
      <c r="N1091" s="252"/>
      <c r="O1091" s="252"/>
      <c r="P1091" s="252"/>
      <c r="Q1091" s="252"/>
      <c r="R1091" s="252"/>
      <c r="S1091" s="252"/>
      <c r="T1091" s="25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54" t="s">
        <v>243</v>
      </c>
      <c r="AU1091" s="254" t="s">
        <v>86</v>
      </c>
      <c r="AV1091" s="13" t="s">
        <v>86</v>
      </c>
      <c r="AW1091" s="13" t="s">
        <v>32</v>
      </c>
      <c r="AX1091" s="13" t="s">
        <v>77</v>
      </c>
      <c r="AY1091" s="254" t="s">
        <v>235</v>
      </c>
    </row>
    <row r="1092" s="14" customFormat="1">
      <c r="A1092" s="14"/>
      <c r="B1092" s="255"/>
      <c r="C1092" s="256"/>
      <c r="D1092" s="245" t="s">
        <v>243</v>
      </c>
      <c r="E1092" s="257" t="s">
        <v>1</v>
      </c>
      <c r="F1092" s="258" t="s">
        <v>245</v>
      </c>
      <c r="G1092" s="256"/>
      <c r="H1092" s="259">
        <v>5.25</v>
      </c>
      <c r="I1092" s="260"/>
      <c r="J1092" s="256"/>
      <c r="K1092" s="256"/>
      <c r="L1092" s="261"/>
      <c r="M1092" s="262"/>
      <c r="N1092" s="263"/>
      <c r="O1092" s="263"/>
      <c r="P1092" s="263"/>
      <c r="Q1092" s="263"/>
      <c r="R1092" s="263"/>
      <c r="S1092" s="263"/>
      <c r="T1092" s="26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65" t="s">
        <v>243</v>
      </c>
      <c r="AU1092" s="265" t="s">
        <v>86</v>
      </c>
      <c r="AV1092" s="14" t="s">
        <v>241</v>
      </c>
      <c r="AW1092" s="14" t="s">
        <v>32</v>
      </c>
      <c r="AX1092" s="14" t="s">
        <v>84</v>
      </c>
      <c r="AY1092" s="265" t="s">
        <v>235</v>
      </c>
    </row>
    <row r="1093" s="2" customFormat="1" ht="24.15" customHeight="1">
      <c r="A1093" s="39"/>
      <c r="B1093" s="40"/>
      <c r="C1093" s="229" t="s">
        <v>1402</v>
      </c>
      <c r="D1093" s="229" t="s">
        <v>237</v>
      </c>
      <c r="E1093" s="230" t="s">
        <v>1403</v>
      </c>
      <c r="F1093" s="231" t="s">
        <v>1404</v>
      </c>
      <c r="G1093" s="232" t="s">
        <v>240</v>
      </c>
      <c r="H1093" s="233">
        <v>1</v>
      </c>
      <c r="I1093" s="234"/>
      <c r="J1093" s="235">
        <f>ROUND(I1093*H1093,2)</f>
        <v>0</v>
      </c>
      <c r="K1093" s="236"/>
      <c r="L1093" s="45"/>
      <c r="M1093" s="237" t="s">
        <v>1</v>
      </c>
      <c r="N1093" s="238" t="s">
        <v>42</v>
      </c>
      <c r="O1093" s="92"/>
      <c r="P1093" s="239">
        <f>O1093*H1093</f>
        <v>0</v>
      </c>
      <c r="Q1093" s="239">
        <v>0</v>
      </c>
      <c r="R1093" s="239">
        <f>Q1093*H1093</f>
        <v>0</v>
      </c>
      <c r="S1093" s="239">
        <v>0</v>
      </c>
      <c r="T1093" s="240">
        <f>S1093*H1093</f>
        <v>0</v>
      </c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R1093" s="241" t="s">
        <v>325</v>
      </c>
      <c r="AT1093" s="241" t="s">
        <v>237</v>
      </c>
      <c r="AU1093" s="241" t="s">
        <v>86</v>
      </c>
      <c r="AY1093" s="18" t="s">
        <v>235</v>
      </c>
      <c r="BE1093" s="242">
        <f>IF(N1093="základní",J1093,0)</f>
        <v>0</v>
      </c>
      <c r="BF1093" s="242">
        <f>IF(N1093="snížená",J1093,0)</f>
        <v>0</v>
      </c>
      <c r="BG1093" s="242">
        <f>IF(N1093="zákl. přenesená",J1093,0)</f>
        <v>0</v>
      </c>
      <c r="BH1093" s="242">
        <f>IF(N1093="sníž. přenesená",J1093,0)</f>
        <v>0</v>
      </c>
      <c r="BI1093" s="242">
        <f>IF(N1093="nulová",J1093,0)</f>
        <v>0</v>
      </c>
      <c r="BJ1093" s="18" t="s">
        <v>84</v>
      </c>
      <c r="BK1093" s="242">
        <f>ROUND(I1093*H1093,2)</f>
        <v>0</v>
      </c>
      <c r="BL1093" s="18" t="s">
        <v>325</v>
      </c>
      <c r="BM1093" s="241" t="s">
        <v>1405</v>
      </c>
    </row>
    <row r="1094" s="15" customFormat="1">
      <c r="A1094" s="15"/>
      <c r="B1094" s="266"/>
      <c r="C1094" s="267"/>
      <c r="D1094" s="245" t="s">
        <v>243</v>
      </c>
      <c r="E1094" s="268" t="s">
        <v>1</v>
      </c>
      <c r="F1094" s="269" t="s">
        <v>1406</v>
      </c>
      <c r="G1094" s="267"/>
      <c r="H1094" s="268" t="s">
        <v>1</v>
      </c>
      <c r="I1094" s="270"/>
      <c r="J1094" s="267"/>
      <c r="K1094" s="267"/>
      <c r="L1094" s="271"/>
      <c r="M1094" s="272"/>
      <c r="N1094" s="273"/>
      <c r="O1094" s="273"/>
      <c r="P1094" s="273"/>
      <c r="Q1094" s="273"/>
      <c r="R1094" s="273"/>
      <c r="S1094" s="273"/>
      <c r="T1094" s="274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T1094" s="275" t="s">
        <v>243</v>
      </c>
      <c r="AU1094" s="275" t="s">
        <v>86</v>
      </c>
      <c r="AV1094" s="15" t="s">
        <v>84</v>
      </c>
      <c r="AW1094" s="15" t="s">
        <v>32</v>
      </c>
      <c r="AX1094" s="15" t="s">
        <v>77</v>
      </c>
      <c r="AY1094" s="275" t="s">
        <v>235</v>
      </c>
    </row>
    <row r="1095" s="13" customFormat="1">
      <c r="A1095" s="13"/>
      <c r="B1095" s="243"/>
      <c r="C1095" s="244"/>
      <c r="D1095" s="245" t="s">
        <v>243</v>
      </c>
      <c r="E1095" s="246" t="s">
        <v>1</v>
      </c>
      <c r="F1095" s="247" t="s">
        <v>84</v>
      </c>
      <c r="G1095" s="244"/>
      <c r="H1095" s="248">
        <v>1</v>
      </c>
      <c r="I1095" s="249"/>
      <c r="J1095" s="244"/>
      <c r="K1095" s="244"/>
      <c r="L1095" s="250"/>
      <c r="M1095" s="251"/>
      <c r="N1095" s="252"/>
      <c r="O1095" s="252"/>
      <c r="P1095" s="252"/>
      <c r="Q1095" s="252"/>
      <c r="R1095" s="252"/>
      <c r="S1095" s="252"/>
      <c r="T1095" s="25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54" t="s">
        <v>243</v>
      </c>
      <c r="AU1095" s="254" t="s">
        <v>86</v>
      </c>
      <c r="AV1095" s="13" t="s">
        <v>86</v>
      </c>
      <c r="AW1095" s="13" t="s">
        <v>32</v>
      </c>
      <c r="AX1095" s="13" t="s">
        <v>77</v>
      </c>
      <c r="AY1095" s="254" t="s">
        <v>235</v>
      </c>
    </row>
    <row r="1096" s="14" customFormat="1">
      <c r="A1096" s="14"/>
      <c r="B1096" s="255"/>
      <c r="C1096" s="256"/>
      <c r="D1096" s="245" t="s">
        <v>243</v>
      </c>
      <c r="E1096" s="257" t="s">
        <v>1</v>
      </c>
      <c r="F1096" s="258" t="s">
        <v>245</v>
      </c>
      <c r="G1096" s="256"/>
      <c r="H1096" s="259">
        <v>1</v>
      </c>
      <c r="I1096" s="260"/>
      <c r="J1096" s="256"/>
      <c r="K1096" s="256"/>
      <c r="L1096" s="261"/>
      <c r="M1096" s="262"/>
      <c r="N1096" s="263"/>
      <c r="O1096" s="263"/>
      <c r="P1096" s="263"/>
      <c r="Q1096" s="263"/>
      <c r="R1096" s="263"/>
      <c r="S1096" s="263"/>
      <c r="T1096" s="26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65" t="s">
        <v>243</v>
      </c>
      <c r="AU1096" s="265" t="s">
        <v>86</v>
      </c>
      <c r="AV1096" s="14" t="s">
        <v>241</v>
      </c>
      <c r="AW1096" s="14" t="s">
        <v>32</v>
      </c>
      <c r="AX1096" s="14" t="s">
        <v>84</v>
      </c>
      <c r="AY1096" s="265" t="s">
        <v>235</v>
      </c>
    </row>
    <row r="1097" s="2" customFormat="1" ht="24.15" customHeight="1">
      <c r="A1097" s="39"/>
      <c r="B1097" s="40"/>
      <c r="C1097" s="287" t="s">
        <v>1407</v>
      </c>
      <c r="D1097" s="287" t="s">
        <v>518</v>
      </c>
      <c r="E1097" s="288" t="s">
        <v>1408</v>
      </c>
      <c r="F1097" s="289" t="s">
        <v>1409</v>
      </c>
      <c r="G1097" s="290" t="s">
        <v>240</v>
      </c>
      <c r="H1097" s="291">
        <v>1</v>
      </c>
      <c r="I1097" s="292"/>
      <c r="J1097" s="293">
        <f>ROUND(I1097*H1097,2)</f>
        <v>0</v>
      </c>
      <c r="K1097" s="294"/>
      <c r="L1097" s="295"/>
      <c r="M1097" s="296" t="s">
        <v>1</v>
      </c>
      <c r="N1097" s="297" t="s">
        <v>42</v>
      </c>
      <c r="O1097" s="92"/>
      <c r="P1097" s="239">
        <f>O1097*H1097</f>
        <v>0</v>
      </c>
      <c r="Q1097" s="239">
        <v>0.17999999999999999</v>
      </c>
      <c r="R1097" s="239">
        <f>Q1097*H1097</f>
        <v>0.17999999999999999</v>
      </c>
      <c r="S1097" s="239">
        <v>0</v>
      </c>
      <c r="T1097" s="240">
        <f>S1097*H1097</f>
        <v>0</v>
      </c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R1097" s="241" t="s">
        <v>421</v>
      </c>
      <c r="AT1097" s="241" t="s">
        <v>518</v>
      </c>
      <c r="AU1097" s="241" t="s">
        <v>86</v>
      </c>
      <c r="AY1097" s="18" t="s">
        <v>235</v>
      </c>
      <c r="BE1097" s="242">
        <f>IF(N1097="základní",J1097,0)</f>
        <v>0</v>
      </c>
      <c r="BF1097" s="242">
        <f>IF(N1097="snížená",J1097,0)</f>
        <v>0</v>
      </c>
      <c r="BG1097" s="242">
        <f>IF(N1097="zákl. přenesená",J1097,0)</f>
        <v>0</v>
      </c>
      <c r="BH1097" s="242">
        <f>IF(N1097="sníž. přenesená",J1097,0)</f>
        <v>0</v>
      </c>
      <c r="BI1097" s="242">
        <f>IF(N1097="nulová",J1097,0)</f>
        <v>0</v>
      </c>
      <c r="BJ1097" s="18" t="s">
        <v>84</v>
      </c>
      <c r="BK1097" s="242">
        <f>ROUND(I1097*H1097,2)</f>
        <v>0</v>
      </c>
      <c r="BL1097" s="18" t="s">
        <v>325</v>
      </c>
      <c r="BM1097" s="241" t="s">
        <v>1410</v>
      </c>
    </row>
    <row r="1098" s="2" customFormat="1">
      <c r="A1098" s="39"/>
      <c r="B1098" s="40"/>
      <c r="C1098" s="41"/>
      <c r="D1098" s="245" t="s">
        <v>621</v>
      </c>
      <c r="E1098" s="41"/>
      <c r="F1098" s="298" t="s">
        <v>1411</v>
      </c>
      <c r="G1098" s="41"/>
      <c r="H1098" s="41"/>
      <c r="I1098" s="299"/>
      <c r="J1098" s="41"/>
      <c r="K1098" s="41"/>
      <c r="L1098" s="45"/>
      <c r="M1098" s="300"/>
      <c r="N1098" s="301"/>
      <c r="O1098" s="92"/>
      <c r="P1098" s="92"/>
      <c r="Q1098" s="92"/>
      <c r="R1098" s="92"/>
      <c r="S1098" s="92"/>
      <c r="T1098" s="93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T1098" s="18" t="s">
        <v>621</v>
      </c>
      <c r="AU1098" s="18" t="s">
        <v>86</v>
      </c>
    </row>
    <row r="1099" s="2" customFormat="1" ht="24.15" customHeight="1">
      <c r="A1099" s="39"/>
      <c r="B1099" s="40"/>
      <c r="C1099" s="229" t="s">
        <v>1412</v>
      </c>
      <c r="D1099" s="229" t="s">
        <v>237</v>
      </c>
      <c r="E1099" s="230" t="s">
        <v>1413</v>
      </c>
      <c r="F1099" s="231" t="s">
        <v>1414</v>
      </c>
      <c r="G1099" s="232" t="s">
        <v>240</v>
      </c>
      <c r="H1099" s="233">
        <v>4</v>
      </c>
      <c r="I1099" s="234"/>
      <c r="J1099" s="235">
        <f>ROUND(I1099*H1099,2)</f>
        <v>0</v>
      </c>
      <c r="K1099" s="236"/>
      <c r="L1099" s="45"/>
      <c r="M1099" s="237" t="s">
        <v>1</v>
      </c>
      <c r="N1099" s="238" t="s">
        <v>42</v>
      </c>
      <c r="O1099" s="92"/>
      <c r="P1099" s="239">
        <f>O1099*H1099</f>
        <v>0</v>
      </c>
      <c r="Q1099" s="239">
        <v>0</v>
      </c>
      <c r="R1099" s="239">
        <f>Q1099*H1099</f>
        <v>0</v>
      </c>
      <c r="S1099" s="239">
        <v>0</v>
      </c>
      <c r="T1099" s="240">
        <f>S1099*H1099</f>
        <v>0</v>
      </c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R1099" s="241" t="s">
        <v>325</v>
      </c>
      <c r="AT1099" s="241" t="s">
        <v>237</v>
      </c>
      <c r="AU1099" s="241" t="s">
        <v>86</v>
      </c>
      <c r="AY1099" s="18" t="s">
        <v>235</v>
      </c>
      <c r="BE1099" s="242">
        <f>IF(N1099="základní",J1099,0)</f>
        <v>0</v>
      </c>
      <c r="BF1099" s="242">
        <f>IF(N1099="snížená",J1099,0)</f>
        <v>0</v>
      </c>
      <c r="BG1099" s="242">
        <f>IF(N1099="zákl. přenesená",J1099,0)</f>
        <v>0</v>
      </c>
      <c r="BH1099" s="242">
        <f>IF(N1099="sníž. přenesená",J1099,0)</f>
        <v>0</v>
      </c>
      <c r="BI1099" s="242">
        <f>IF(N1099="nulová",J1099,0)</f>
        <v>0</v>
      </c>
      <c r="BJ1099" s="18" t="s">
        <v>84</v>
      </c>
      <c r="BK1099" s="242">
        <f>ROUND(I1099*H1099,2)</f>
        <v>0</v>
      </c>
      <c r="BL1099" s="18" t="s">
        <v>325</v>
      </c>
      <c r="BM1099" s="241" t="s">
        <v>1415</v>
      </c>
    </row>
    <row r="1100" s="15" customFormat="1">
      <c r="A1100" s="15"/>
      <c r="B1100" s="266"/>
      <c r="C1100" s="267"/>
      <c r="D1100" s="245" t="s">
        <v>243</v>
      </c>
      <c r="E1100" s="268" t="s">
        <v>1</v>
      </c>
      <c r="F1100" s="269" t="s">
        <v>1416</v>
      </c>
      <c r="G1100" s="267"/>
      <c r="H1100" s="268" t="s">
        <v>1</v>
      </c>
      <c r="I1100" s="270"/>
      <c r="J1100" s="267"/>
      <c r="K1100" s="267"/>
      <c r="L1100" s="271"/>
      <c r="M1100" s="272"/>
      <c r="N1100" s="273"/>
      <c r="O1100" s="273"/>
      <c r="P1100" s="273"/>
      <c r="Q1100" s="273"/>
      <c r="R1100" s="273"/>
      <c r="S1100" s="273"/>
      <c r="T1100" s="274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T1100" s="275" t="s">
        <v>243</v>
      </c>
      <c r="AU1100" s="275" t="s">
        <v>86</v>
      </c>
      <c r="AV1100" s="15" t="s">
        <v>84</v>
      </c>
      <c r="AW1100" s="15" t="s">
        <v>32</v>
      </c>
      <c r="AX1100" s="15" t="s">
        <v>77</v>
      </c>
      <c r="AY1100" s="275" t="s">
        <v>235</v>
      </c>
    </row>
    <row r="1101" s="13" customFormat="1">
      <c r="A1101" s="13"/>
      <c r="B1101" s="243"/>
      <c r="C1101" s="244"/>
      <c r="D1101" s="245" t="s">
        <v>243</v>
      </c>
      <c r="E1101" s="246" t="s">
        <v>1</v>
      </c>
      <c r="F1101" s="247" t="s">
        <v>84</v>
      </c>
      <c r="G1101" s="244"/>
      <c r="H1101" s="248">
        <v>1</v>
      </c>
      <c r="I1101" s="249"/>
      <c r="J1101" s="244"/>
      <c r="K1101" s="244"/>
      <c r="L1101" s="250"/>
      <c r="M1101" s="251"/>
      <c r="N1101" s="252"/>
      <c r="O1101" s="252"/>
      <c r="P1101" s="252"/>
      <c r="Q1101" s="252"/>
      <c r="R1101" s="252"/>
      <c r="S1101" s="252"/>
      <c r="T1101" s="25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54" t="s">
        <v>243</v>
      </c>
      <c r="AU1101" s="254" t="s">
        <v>86</v>
      </c>
      <c r="AV1101" s="13" t="s">
        <v>86</v>
      </c>
      <c r="AW1101" s="13" t="s">
        <v>32</v>
      </c>
      <c r="AX1101" s="13" t="s">
        <v>77</v>
      </c>
      <c r="AY1101" s="254" t="s">
        <v>235</v>
      </c>
    </row>
    <row r="1102" s="15" customFormat="1">
      <c r="A1102" s="15"/>
      <c r="B1102" s="266"/>
      <c r="C1102" s="267"/>
      <c r="D1102" s="245" t="s">
        <v>243</v>
      </c>
      <c r="E1102" s="268" t="s">
        <v>1</v>
      </c>
      <c r="F1102" s="269" t="s">
        <v>1417</v>
      </c>
      <c r="G1102" s="267"/>
      <c r="H1102" s="268" t="s">
        <v>1</v>
      </c>
      <c r="I1102" s="270"/>
      <c r="J1102" s="267"/>
      <c r="K1102" s="267"/>
      <c r="L1102" s="271"/>
      <c r="M1102" s="272"/>
      <c r="N1102" s="273"/>
      <c r="O1102" s="273"/>
      <c r="P1102" s="273"/>
      <c r="Q1102" s="273"/>
      <c r="R1102" s="273"/>
      <c r="S1102" s="273"/>
      <c r="T1102" s="274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T1102" s="275" t="s">
        <v>243</v>
      </c>
      <c r="AU1102" s="275" t="s">
        <v>86</v>
      </c>
      <c r="AV1102" s="15" t="s">
        <v>84</v>
      </c>
      <c r="AW1102" s="15" t="s">
        <v>32</v>
      </c>
      <c r="AX1102" s="15" t="s">
        <v>77</v>
      </c>
      <c r="AY1102" s="275" t="s">
        <v>235</v>
      </c>
    </row>
    <row r="1103" s="13" customFormat="1">
      <c r="A1103" s="13"/>
      <c r="B1103" s="243"/>
      <c r="C1103" s="244"/>
      <c r="D1103" s="245" t="s">
        <v>243</v>
      </c>
      <c r="E1103" s="246" t="s">
        <v>1</v>
      </c>
      <c r="F1103" s="247" t="s">
        <v>84</v>
      </c>
      <c r="G1103" s="244"/>
      <c r="H1103" s="248">
        <v>1</v>
      </c>
      <c r="I1103" s="249"/>
      <c r="J1103" s="244"/>
      <c r="K1103" s="244"/>
      <c r="L1103" s="250"/>
      <c r="M1103" s="251"/>
      <c r="N1103" s="252"/>
      <c r="O1103" s="252"/>
      <c r="P1103" s="252"/>
      <c r="Q1103" s="252"/>
      <c r="R1103" s="252"/>
      <c r="S1103" s="252"/>
      <c r="T1103" s="25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54" t="s">
        <v>243</v>
      </c>
      <c r="AU1103" s="254" t="s">
        <v>86</v>
      </c>
      <c r="AV1103" s="13" t="s">
        <v>86</v>
      </c>
      <c r="AW1103" s="13" t="s">
        <v>32</v>
      </c>
      <c r="AX1103" s="13" t="s">
        <v>77</v>
      </c>
      <c r="AY1103" s="254" t="s">
        <v>235</v>
      </c>
    </row>
    <row r="1104" s="15" customFormat="1">
      <c r="A1104" s="15"/>
      <c r="B1104" s="266"/>
      <c r="C1104" s="267"/>
      <c r="D1104" s="245" t="s">
        <v>243</v>
      </c>
      <c r="E1104" s="268" t="s">
        <v>1</v>
      </c>
      <c r="F1104" s="269" t="s">
        <v>1418</v>
      </c>
      <c r="G1104" s="267"/>
      <c r="H1104" s="268" t="s">
        <v>1</v>
      </c>
      <c r="I1104" s="270"/>
      <c r="J1104" s="267"/>
      <c r="K1104" s="267"/>
      <c r="L1104" s="271"/>
      <c r="M1104" s="272"/>
      <c r="N1104" s="273"/>
      <c r="O1104" s="273"/>
      <c r="P1104" s="273"/>
      <c r="Q1104" s="273"/>
      <c r="R1104" s="273"/>
      <c r="S1104" s="273"/>
      <c r="T1104" s="274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T1104" s="275" t="s">
        <v>243</v>
      </c>
      <c r="AU1104" s="275" t="s">
        <v>86</v>
      </c>
      <c r="AV1104" s="15" t="s">
        <v>84</v>
      </c>
      <c r="AW1104" s="15" t="s">
        <v>32</v>
      </c>
      <c r="AX1104" s="15" t="s">
        <v>77</v>
      </c>
      <c r="AY1104" s="275" t="s">
        <v>235</v>
      </c>
    </row>
    <row r="1105" s="13" customFormat="1">
      <c r="A1105" s="13"/>
      <c r="B1105" s="243"/>
      <c r="C1105" s="244"/>
      <c r="D1105" s="245" t="s">
        <v>243</v>
      </c>
      <c r="E1105" s="246" t="s">
        <v>1</v>
      </c>
      <c r="F1105" s="247" t="s">
        <v>84</v>
      </c>
      <c r="G1105" s="244"/>
      <c r="H1105" s="248">
        <v>1</v>
      </c>
      <c r="I1105" s="249"/>
      <c r="J1105" s="244"/>
      <c r="K1105" s="244"/>
      <c r="L1105" s="250"/>
      <c r="M1105" s="251"/>
      <c r="N1105" s="252"/>
      <c r="O1105" s="252"/>
      <c r="P1105" s="252"/>
      <c r="Q1105" s="252"/>
      <c r="R1105" s="252"/>
      <c r="S1105" s="252"/>
      <c r="T1105" s="25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54" t="s">
        <v>243</v>
      </c>
      <c r="AU1105" s="254" t="s">
        <v>86</v>
      </c>
      <c r="AV1105" s="13" t="s">
        <v>86</v>
      </c>
      <c r="AW1105" s="13" t="s">
        <v>32</v>
      </c>
      <c r="AX1105" s="13" t="s">
        <v>77</v>
      </c>
      <c r="AY1105" s="254" t="s">
        <v>235</v>
      </c>
    </row>
    <row r="1106" s="15" customFormat="1">
      <c r="A1106" s="15"/>
      <c r="B1106" s="266"/>
      <c r="C1106" s="267"/>
      <c r="D1106" s="245" t="s">
        <v>243</v>
      </c>
      <c r="E1106" s="268" t="s">
        <v>1</v>
      </c>
      <c r="F1106" s="269" t="s">
        <v>1419</v>
      </c>
      <c r="G1106" s="267"/>
      <c r="H1106" s="268" t="s">
        <v>1</v>
      </c>
      <c r="I1106" s="270"/>
      <c r="J1106" s="267"/>
      <c r="K1106" s="267"/>
      <c r="L1106" s="271"/>
      <c r="M1106" s="272"/>
      <c r="N1106" s="273"/>
      <c r="O1106" s="273"/>
      <c r="P1106" s="273"/>
      <c r="Q1106" s="273"/>
      <c r="R1106" s="273"/>
      <c r="S1106" s="273"/>
      <c r="T1106" s="274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T1106" s="275" t="s">
        <v>243</v>
      </c>
      <c r="AU1106" s="275" t="s">
        <v>86</v>
      </c>
      <c r="AV1106" s="15" t="s">
        <v>84</v>
      </c>
      <c r="AW1106" s="15" t="s">
        <v>32</v>
      </c>
      <c r="AX1106" s="15" t="s">
        <v>77</v>
      </c>
      <c r="AY1106" s="275" t="s">
        <v>235</v>
      </c>
    </row>
    <row r="1107" s="13" customFormat="1">
      <c r="A1107" s="13"/>
      <c r="B1107" s="243"/>
      <c r="C1107" s="244"/>
      <c r="D1107" s="245" t="s">
        <v>243</v>
      </c>
      <c r="E1107" s="246" t="s">
        <v>1</v>
      </c>
      <c r="F1107" s="247" t="s">
        <v>84</v>
      </c>
      <c r="G1107" s="244"/>
      <c r="H1107" s="248">
        <v>1</v>
      </c>
      <c r="I1107" s="249"/>
      <c r="J1107" s="244"/>
      <c r="K1107" s="244"/>
      <c r="L1107" s="250"/>
      <c r="M1107" s="251"/>
      <c r="N1107" s="252"/>
      <c r="O1107" s="252"/>
      <c r="P1107" s="252"/>
      <c r="Q1107" s="252"/>
      <c r="R1107" s="252"/>
      <c r="S1107" s="252"/>
      <c r="T1107" s="25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54" t="s">
        <v>243</v>
      </c>
      <c r="AU1107" s="254" t="s">
        <v>86</v>
      </c>
      <c r="AV1107" s="13" t="s">
        <v>86</v>
      </c>
      <c r="AW1107" s="13" t="s">
        <v>32</v>
      </c>
      <c r="AX1107" s="13" t="s">
        <v>77</v>
      </c>
      <c r="AY1107" s="254" t="s">
        <v>235</v>
      </c>
    </row>
    <row r="1108" s="14" customFormat="1">
      <c r="A1108" s="14"/>
      <c r="B1108" s="255"/>
      <c r="C1108" s="256"/>
      <c r="D1108" s="245" t="s">
        <v>243</v>
      </c>
      <c r="E1108" s="257" t="s">
        <v>1</v>
      </c>
      <c r="F1108" s="258" t="s">
        <v>245</v>
      </c>
      <c r="G1108" s="256"/>
      <c r="H1108" s="259">
        <v>4</v>
      </c>
      <c r="I1108" s="260"/>
      <c r="J1108" s="256"/>
      <c r="K1108" s="256"/>
      <c r="L1108" s="261"/>
      <c r="M1108" s="262"/>
      <c r="N1108" s="263"/>
      <c r="O1108" s="263"/>
      <c r="P1108" s="263"/>
      <c r="Q1108" s="263"/>
      <c r="R1108" s="263"/>
      <c r="S1108" s="263"/>
      <c r="T1108" s="26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65" t="s">
        <v>243</v>
      </c>
      <c r="AU1108" s="265" t="s">
        <v>86</v>
      </c>
      <c r="AV1108" s="14" t="s">
        <v>241</v>
      </c>
      <c r="AW1108" s="14" t="s">
        <v>32</v>
      </c>
      <c r="AX1108" s="14" t="s">
        <v>84</v>
      </c>
      <c r="AY1108" s="265" t="s">
        <v>235</v>
      </c>
    </row>
    <row r="1109" s="2" customFormat="1" ht="24.15" customHeight="1">
      <c r="A1109" s="39"/>
      <c r="B1109" s="40"/>
      <c r="C1109" s="287" t="s">
        <v>1420</v>
      </c>
      <c r="D1109" s="287" t="s">
        <v>518</v>
      </c>
      <c r="E1109" s="288" t="s">
        <v>1421</v>
      </c>
      <c r="F1109" s="289" t="s">
        <v>1422</v>
      </c>
      <c r="G1109" s="290" t="s">
        <v>676</v>
      </c>
      <c r="H1109" s="291">
        <v>3</v>
      </c>
      <c r="I1109" s="292"/>
      <c r="J1109" s="293">
        <f>ROUND(I1109*H1109,2)</f>
        <v>0</v>
      </c>
      <c r="K1109" s="294"/>
      <c r="L1109" s="295"/>
      <c r="M1109" s="296" t="s">
        <v>1</v>
      </c>
      <c r="N1109" s="297" t="s">
        <v>42</v>
      </c>
      <c r="O1109" s="92"/>
      <c r="P1109" s="239">
        <f>O1109*H1109</f>
        <v>0</v>
      </c>
      <c r="Q1109" s="239">
        <v>0.20000000000000001</v>
      </c>
      <c r="R1109" s="239">
        <f>Q1109*H1109</f>
        <v>0.60000000000000009</v>
      </c>
      <c r="S1109" s="239">
        <v>0</v>
      </c>
      <c r="T1109" s="240">
        <f>S1109*H1109</f>
        <v>0</v>
      </c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R1109" s="241" t="s">
        <v>421</v>
      </c>
      <c r="AT1109" s="241" t="s">
        <v>518</v>
      </c>
      <c r="AU1109" s="241" t="s">
        <v>86</v>
      </c>
      <c r="AY1109" s="18" t="s">
        <v>235</v>
      </c>
      <c r="BE1109" s="242">
        <f>IF(N1109="základní",J1109,0)</f>
        <v>0</v>
      </c>
      <c r="BF1109" s="242">
        <f>IF(N1109="snížená",J1109,0)</f>
        <v>0</v>
      </c>
      <c r="BG1109" s="242">
        <f>IF(N1109="zákl. přenesená",J1109,0)</f>
        <v>0</v>
      </c>
      <c r="BH1109" s="242">
        <f>IF(N1109="sníž. přenesená",J1109,0)</f>
        <v>0</v>
      </c>
      <c r="BI1109" s="242">
        <f>IF(N1109="nulová",J1109,0)</f>
        <v>0</v>
      </c>
      <c r="BJ1109" s="18" t="s">
        <v>84</v>
      </c>
      <c r="BK1109" s="242">
        <f>ROUND(I1109*H1109,2)</f>
        <v>0</v>
      </c>
      <c r="BL1109" s="18" t="s">
        <v>325</v>
      </c>
      <c r="BM1109" s="241" t="s">
        <v>1423</v>
      </c>
    </row>
    <row r="1110" s="2" customFormat="1">
      <c r="A1110" s="39"/>
      <c r="B1110" s="40"/>
      <c r="C1110" s="41"/>
      <c r="D1110" s="245" t="s">
        <v>621</v>
      </c>
      <c r="E1110" s="41"/>
      <c r="F1110" s="298" t="s">
        <v>1424</v>
      </c>
      <c r="G1110" s="41"/>
      <c r="H1110" s="41"/>
      <c r="I1110" s="299"/>
      <c r="J1110" s="41"/>
      <c r="K1110" s="41"/>
      <c r="L1110" s="45"/>
      <c r="M1110" s="300"/>
      <c r="N1110" s="301"/>
      <c r="O1110" s="92"/>
      <c r="P1110" s="92"/>
      <c r="Q1110" s="92"/>
      <c r="R1110" s="92"/>
      <c r="S1110" s="92"/>
      <c r="T1110" s="93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T1110" s="18" t="s">
        <v>621</v>
      </c>
      <c r="AU1110" s="18" t="s">
        <v>86</v>
      </c>
    </row>
    <row r="1111" s="2" customFormat="1" ht="24.15" customHeight="1">
      <c r="A1111" s="39"/>
      <c r="B1111" s="40"/>
      <c r="C1111" s="287" t="s">
        <v>1425</v>
      </c>
      <c r="D1111" s="287" t="s">
        <v>518</v>
      </c>
      <c r="E1111" s="288" t="s">
        <v>1426</v>
      </c>
      <c r="F1111" s="289" t="s">
        <v>1427</v>
      </c>
      <c r="G1111" s="290" t="s">
        <v>676</v>
      </c>
      <c r="H1111" s="291">
        <v>1</v>
      </c>
      <c r="I1111" s="292"/>
      <c r="J1111" s="293">
        <f>ROUND(I1111*H1111,2)</f>
        <v>0</v>
      </c>
      <c r="K1111" s="294"/>
      <c r="L1111" s="295"/>
      <c r="M1111" s="296" t="s">
        <v>1</v>
      </c>
      <c r="N1111" s="297" t="s">
        <v>42</v>
      </c>
      <c r="O1111" s="92"/>
      <c r="P1111" s="239">
        <f>O1111*H1111</f>
        <v>0</v>
      </c>
      <c r="Q1111" s="239">
        <v>0.20000000000000001</v>
      </c>
      <c r="R1111" s="239">
        <f>Q1111*H1111</f>
        <v>0.20000000000000001</v>
      </c>
      <c r="S1111" s="239">
        <v>0</v>
      </c>
      <c r="T1111" s="240">
        <f>S1111*H1111</f>
        <v>0</v>
      </c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R1111" s="241" t="s">
        <v>421</v>
      </c>
      <c r="AT1111" s="241" t="s">
        <v>518</v>
      </c>
      <c r="AU1111" s="241" t="s">
        <v>86</v>
      </c>
      <c r="AY1111" s="18" t="s">
        <v>235</v>
      </c>
      <c r="BE1111" s="242">
        <f>IF(N1111="základní",J1111,0)</f>
        <v>0</v>
      </c>
      <c r="BF1111" s="242">
        <f>IF(N1111="snížená",J1111,0)</f>
        <v>0</v>
      </c>
      <c r="BG1111" s="242">
        <f>IF(N1111="zákl. přenesená",J1111,0)</f>
        <v>0</v>
      </c>
      <c r="BH1111" s="242">
        <f>IF(N1111="sníž. přenesená",J1111,0)</f>
        <v>0</v>
      </c>
      <c r="BI1111" s="242">
        <f>IF(N1111="nulová",J1111,0)</f>
        <v>0</v>
      </c>
      <c r="BJ1111" s="18" t="s">
        <v>84</v>
      </c>
      <c r="BK1111" s="242">
        <f>ROUND(I1111*H1111,2)</f>
        <v>0</v>
      </c>
      <c r="BL1111" s="18" t="s">
        <v>325</v>
      </c>
      <c r="BM1111" s="241" t="s">
        <v>1428</v>
      </c>
    </row>
    <row r="1112" s="2" customFormat="1">
      <c r="A1112" s="39"/>
      <c r="B1112" s="40"/>
      <c r="C1112" s="41"/>
      <c r="D1112" s="245" t="s">
        <v>621</v>
      </c>
      <c r="E1112" s="41"/>
      <c r="F1112" s="298" t="s">
        <v>1424</v>
      </c>
      <c r="G1112" s="41"/>
      <c r="H1112" s="41"/>
      <c r="I1112" s="299"/>
      <c r="J1112" s="41"/>
      <c r="K1112" s="41"/>
      <c r="L1112" s="45"/>
      <c r="M1112" s="300"/>
      <c r="N1112" s="301"/>
      <c r="O1112" s="92"/>
      <c r="P1112" s="92"/>
      <c r="Q1112" s="92"/>
      <c r="R1112" s="92"/>
      <c r="S1112" s="92"/>
      <c r="T1112" s="93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T1112" s="18" t="s">
        <v>621</v>
      </c>
      <c r="AU1112" s="18" t="s">
        <v>86</v>
      </c>
    </row>
    <row r="1113" s="2" customFormat="1" ht="24.15" customHeight="1">
      <c r="A1113" s="39"/>
      <c r="B1113" s="40"/>
      <c r="C1113" s="229" t="s">
        <v>1429</v>
      </c>
      <c r="D1113" s="229" t="s">
        <v>237</v>
      </c>
      <c r="E1113" s="230" t="s">
        <v>1413</v>
      </c>
      <c r="F1113" s="231" t="s">
        <v>1414</v>
      </c>
      <c r="G1113" s="232" t="s">
        <v>240</v>
      </c>
      <c r="H1113" s="233">
        <v>5</v>
      </c>
      <c r="I1113" s="234"/>
      <c r="J1113" s="235">
        <f>ROUND(I1113*H1113,2)</f>
        <v>0</v>
      </c>
      <c r="K1113" s="236"/>
      <c r="L1113" s="45"/>
      <c r="M1113" s="237" t="s">
        <v>1</v>
      </c>
      <c r="N1113" s="238" t="s">
        <v>42</v>
      </c>
      <c r="O1113" s="92"/>
      <c r="P1113" s="239">
        <f>O1113*H1113</f>
        <v>0</v>
      </c>
      <c r="Q1113" s="239">
        <v>0</v>
      </c>
      <c r="R1113" s="239">
        <f>Q1113*H1113</f>
        <v>0</v>
      </c>
      <c r="S1113" s="239">
        <v>0</v>
      </c>
      <c r="T1113" s="240">
        <f>S1113*H1113</f>
        <v>0</v>
      </c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R1113" s="241" t="s">
        <v>325</v>
      </c>
      <c r="AT1113" s="241" t="s">
        <v>237</v>
      </c>
      <c r="AU1113" s="241" t="s">
        <v>86</v>
      </c>
      <c r="AY1113" s="18" t="s">
        <v>235</v>
      </c>
      <c r="BE1113" s="242">
        <f>IF(N1113="základní",J1113,0)</f>
        <v>0</v>
      </c>
      <c r="BF1113" s="242">
        <f>IF(N1113="snížená",J1113,0)</f>
        <v>0</v>
      </c>
      <c r="BG1113" s="242">
        <f>IF(N1113="zákl. přenesená",J1113,0)</f>
        <v>0</v>
      </c>
      <c r="BH1113" s="242">
        <f>IF(N1113="sníž. přenesená",J1113,0)</f>
        <v>0</v>
      </c>
      <c r="BI1113" s="242">
        <f>IF(N1113="nulová",J1113,0)</f>
        <v>0</v>
      </c>
      <c r="BJ1113" s="18" t="s">
        <v>84</v>
      </c>
      <c r="BK1113" s="242">
        <f>ROUND(I1113*H1113,2)</f>
        <v>0</v>
      </c>
      <c r="BL1113" s="18" t="s">
        <v>325</v>
      </c>
      <c r="BM1113" s="241" t="s">
        <v>1430</v>
      </c>
    </row>
    <row r="1114" s="2" customFormat="1" ht="24.15" customHeight="1">
      <c r="A1114" s="39"/>
      <c r="B1114" s="40"/>
      <c r="C1114" s="287" t="s">
        <v>1431</v>
      </c>
      <c r="D1114" s="287" t="s">
        <v>518</v>
      </c>
      <c r="E1114" s="288" t="s">
        <v>1432</v>
      </c>
      <c r="F1114" s="289" t="s">
        <v>1433</v>
      </c>
      <c r="G1114" s="290" t="s">
        <v>240</v>
      </c>
      <c r="H1114" s="291">
        <v>3</v>
      </c>
      <c r="I1114" s="292"/>
      <c r="J1114" s="293">
        <f>ROUND(I1114*H1114,2)</f>
        <v>0</v>
      </c>
      <c r="K1114" s="294"/>
      <c r="L1114" s="295"/>
      <c r="M1114" s="296" t="s">
        <v>1</v>
      </c>
      <c r="N1114" s="297" t="s">
        <v>42</v>
      </c>
      <c r="O1114" s="92"/>
      <c r="P1114" s="239">
        <f>O1114*H1114</f>
        <v>0</v>
      </c>
      <c r="Q1114" s="239">
        <v>0.16</v>
      </c>
      <c r="R1114" s="239">
        <f>Q1114*H1114</f>
        <v>0.47999999999999998</v>
      </c>
      <c r="S1114" s="239">
        <v>0</v>
      </c>
      <c r="T1114" s="240">
        <f>S1114*H1114</f>
        <v>0</v>
      </c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R1114" s="241" t="s">
        <v>421</v>
      </c>
      <c r="AT1114" s="241" t="s">
        <v>518</v>
      </c>
      <c r="AU1114" s="241" t="s">
        <v>86</v>
      </c>
      <c r="AY1114" s="18" t="s">
        <v>235</v>
      </c>
      <c r="BE1114" s="242">
        <f>IF(N1114="základní",J1114,0)</f>
        <v>0</v>
      </c>
      <c r="BF1114" s="242">
        <f>IF(N1114="snížená",J1114,0)</f>
        <v>0</v>
      </c>
      <c r="BG1114" s="242">
        <f>IF(N1114="zákl. přenesená",J1114,0)</f>
        <v>0</v>
      </c>
      <c r="BH1114" s="242">
        <f>IF(N1114="sníž. přenesená",J1114,0)</f>
        <v>0</v>
      </c>
      <c r="BI1114" s="242">
        <f>IF(N1114="nulová",J1114,0)</f>
        <v>0</v>
      </c>
      <c r="BJ1114" s="18" t="s">
        <v>84</v>
      </c>
      <c r="BK1114" s="242">
        <f>ROUND(I1114*H1114,2)</f>
        <v>0</v>
      </c>
      <c r="BL1114" s="18" t="s">
        <v>325</v>
      </c>
      <c r="BM1114" s="241" t="s">
        <v>1434</v>
      </c>
    </row>
    <row r="1115" s="2" customFormat="1">
      <c r="A1115" s="39"/>
      <c r="B1115" s="40"/>
      <c r="C1115" s="41"/>
      <c r="D1115" s="245" t="s">
        <v>621</v>
      </c>
      <c r="E1115" s="41"/>
      <c r="F1115" s="298" t="s">
        <v>1424</v>
      </c>
      <c r="G1115" s="41"/>
      <c r="H1115" s="41"/>
      <c r="I1115" s="299"/>
      <c r="J1115" s="41"/>
      <c r="K1115" s="41"/>
      <c r="L1115" s="45"/>
      <c r="M1115" s="300"/>
      <c r="N1115" s="301"/>
      <c r="O1115" s="92"/>
      <c r="P1115" s="92"/>
      <c r="Q1115" s="92"/>
      <c r="R1115" s="92"/>
      <c r="S1115" s="92"/>
      <c r="T1115" s="93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T1115" s="18" t="s">
        <v>621</v>
      </c>
      <c r="AU1115" s="18" t="s">
        <v>86</v>
      </c>
    </row>
    <row r="1116" s="2" customFormat="1" ht="37.8" customHeight="1">
      <c r="A1116" s="39"/>
      <c r="B1116" s="40"/>
      <c r="C1116" s="287" t="s">
        <v>1435</v>
      </c>
      <c r="D1116" s="287" t="s">
        <v>518</v>
      </c>
      <c r="E1116" s="288" t="s">
        <v>1436</v>
      </c>
      <c r="F1116" s="289" t="s">
        <v>1437</v>
      </c>
      <c r="G1116" s="290" t="s">
        <v>240</v>
      </c>
      <c r="H1116" s="291">
        <v>1</v>
      </c>
      <c r="I1116" s="292"/>
      <c r="J1116" s="293">
        <f>ROUND(I1116*H1116,2)</f>
        <v>0</v>
      </c>
      <c r="K1116" s="294"/>
      <c r="L1116" s="295"/>
      <c r="M1116" s="296" t="s">
        <v>1</v>
      </c>
      <c r="N1116" s="297" t="s">
        <v>42</v>
      </c>
      <c r="O1116" s="92"/>
      <c r="P1116" s="239">
        <f>O1116*H1116</f>
        <v>0</v>
      </c>
      <c r="Q1116" s="239">
        <v>0.23999999999999999</v>
      </c>
      <c r="R1116" s="239">
        <f>Q1116*H1116</f>
        <v>0.23999999999999999</v>
      </c>
      <c r="S1116" s="239">
        <v>0</v>
      </c>
      <c r="T1116" s="240">
        <f>S1116*H1116</f>
        <v>0</v>
      </c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R1116" s="241" t="s">
        <v>421</v>
      </c>
      <c r="AT1116" s="241" t="s">
        <v>518</v>
      </c>
      <c r="AU1116" s="241" t="s">
        <v>86</v>
      </c>
      <c r="AY1116" s="18" t="s">
        <v>235</v>
      </c>
      <c r="BE1116" s="242">
        <f>IF(N1116="základní",J1116,0)</f>
        <v>0</v>
      </c>
      <c r="BF1116" s="242">
        <f>IF(N1116="snížená",J1116,0)</f>
        <v>0</v>
      </c>
      <c r="BG1116" s="242">
        <f>IF(N1116="zákl. přenesená",J1116,0)</f>
        <v>0</v>
      </c>
      <c r="BH1116" s="242">
        <f>IF(N1116="sníž. přenesená",J1116,0)</f>
        <v>0</v>
      </c>
      <c r="BI1116" s="242">
        <f>IF(N1116="nulová",J1116,0)</f>
        <v>0</v>
      </c>
      <c r="BJ1116" s="18" t="s">
        <v>84</v>
      </c>
      <c r="BK1116" s="242">
        <f>ROUND(I1116*H1116,2)</f>
        <v>0</v>
      </c>
      <c r="BL1116" s="18" t="s">
        <v>325</v>
      </c>
      <c r="BM1116" s="241" t="s">
        <v>1438</v>
      </c>
    </row>
    <row r="1117" s="2" customFormat="1">
      <c r="A1117" s="39"/>
      <c r="B1117" s="40"/>
      <c r="C1117" s="41"/>
      <c r="D1117" s="245" t="s">
        <v>621</v>
      </c>
      <c r="E1117" s="41"/>
      <c r="F1117" s="298" t="s">
        <v>1424</v>
      </c>
      <c r="G1117" s="41"/>
      <c r="H1117" s="41"/>
      <c r="I1117" s="299"/>
      <c r="J1117" s="41"/>
      <c r="K1117" s="41"/>
      <c r="L1117" s="45"/>
      <c r="M1117" s="300"/>
      <c r="N1117" s="301"/>
      <c r="O1117" s="92"/>
      <c r="P1117" s="92"/>
      <c r="Q1117" s="92"/>
      <c r="R1117" s="92"/>
      <c r="S1117" s="92"/>
      <c r="T1117" s="93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39"/>
      <c r="AE1117" s="39"/>
      <c r="AT1117" s="18" t="s">
        <v>621</v>
      </c>
      <c r="AU1117" s="18" t="s">
        <v>86</v>
      </c>
    </row>
    <row r="1118" s="2" customFormat="1" ht="37.8" customHeight="1">
      <c r="A1118" s="39"/>
      <c r="B1118" s="40"/>
      <c r="C1118" s="287" t="s">
        <v>1439</v>
      </c>
      <c r="D1118" s="287" t="s">
        <v>518</v>
      </c>
      <c r="E1118" s="288" t="s">
        <v>1440</v>
      </c>
      <c r="F1118" s="289" t="s">
        <v>1441</v>
      </c>
      <c r="G1118" s="290" t="s">
        <v>240</v>
      </c>
      <c r="H1118" s="291">
        <v>1</v>
      </c>
      <c r="I1118" s="292"/>
      <c r="J1118" s="293">
        <f>ROUND(I1118*H1118,2)</f>
        <v>0</v>
      </c>
      <c r="K1118" s="294"/>
      <c r="L1118" s="295"/>
      <c r="M1118" s="296" t="s">
        <v>1</v>
      </c>
      <c r="N1118" s="297" t="s">
        <v>42</v>
      </c>
      <c r="O1118" s="92"/>
      <c r="P1118" s="239">
        <f>O1118*H1118</f>
        <v>0</v>
      </c>
      <c r="Q1118" s="239">
        <v>0.23999999999999999</v>
      </c>
      <c r="R1118" s="239">
        <f>Q1118*H1118</f>
        <v>0.23999999999999999</v>
      </c>
      <c r="S1118" s="239">
        <v>0</v>
      </c>
      <c r="T1118" s="240">
        <f>S1118*H1118</f>
        <v>0</v>
      </c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R1118" s="241" t="s">
        <v>421</v>
      </c>
      <c r="AT1118" s="241" t="s">
        <v>518</v>
      </c>
      <c r="AU1118" s="241" t="s">
        <v>86</v>
      </c>
      <c r="AY1118" s="18" t="s">
        <v>235</v>
      </c>
      <c r="BE1118" s="242">
        <f>IF(N1118="základní",J1118,0)</f>
        <v>0</v>
      </c>
      <c r="BF1118" s="242">
        <f>IF(N1118="snížená",J1118,0)</f>
        <v>0</v>
      </c>
      <c r="BG1118" s="242">
        <f>IF(N1118="zákl. přenesená",J1118,0)</f>
        <v>0</v>
      </c>
      <c r="BH1118" s="242">
        <f>IF(N1118="sníž. přenesená",J1118,0)</f>
        <v>0</v>
      </c>
      <c r="BI1118" s="242">
        <f>IF(N1118="nulová",J1118,0)</f>
        <v>0</v>
      </c>
      <c r="BJ1118" s="18" t="s">
        <v>84</v>
      </c>
      <c r="BK1118" s="242">
        <f>ROUND(I1118*H1118,2)</f>
        <v>0</v>
      </c>
      <c r="BL1118" s="18" t="s">
        <v>325</v>
      </c>
      <c r="BM1118" s="241" t="s">
        <v>1442</v>
      </c>
    </row>
    <row r="1119" s="2" customFormat="1">
      <c r="A1119" s="39"/>
      <c r="B1119" s="40"/>
      <c r="C1119" s="41"/>
      <c r="D1119" s="245" t="s">
        <v>621</v>
      </c>
      <c r="E1119" s="41"/>
      <c r="F1119" s="298" t="s">
        <v>1424</v>
      </c>
      <c r="G1119" s="41"/>
      <c r="H1119" s="41"/>
      <c r="I1119" s="299"/>
      <c r="J1119" s="41"/>
      <c r="K1119" s="41"/>
      <c r="L1119" s="45"/>
      <c r="M1119" s="300"/>
      <c r="N1119" s="301"/>
      <c r="O1119" s="92"/>
      <c r="P1119" s="92"/>
      <c r="Q1119" s="92"/>
      <c r="R1119" s="92"/>
      <c r="S1119" s="92"/>
      <c r="T1119" s="93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T1119" s="18" t="s">
        <v>621</v>
      </c>
      <c r="AU1119" s="18" t="s">
        <v>86</v>
      </c>
    </row>
    <row r="1120" s="2" customFormat="1" ht="24.15" customHeight="1">
      <c r="A1120" s="39"/>
      <c r="B1120" s="40"/>
      <c r="C1120" s="229" t="s">
        <v>1443</v>
      </c>
      <c r="D1120" s="229" t="s">
        <v>237</v>
      </c>
      <c r="E1120" s="230" t="s">
        <v>1444</v>
      </c>
      <c r="F1120" s="231" t="s">
        <v>1445</v>
      </c>
      <c r="G1120" s="232" t="s">
        <v>240</v>
      </c>
      <c r="H1120" s="233">
        <v>8</v>
      </c>
      <c r="I1120" s="234"/>
      <c r="J1120" s="235">
        <f>ROUND(I1120*H1120,2)</f>
        <v>0</v>
      </c>
      <c r="K1120" s="236"/>
      <c r="L1120" s="45"/>
      <c r="M1120" s="237" t="s">
        <v>1</v>
      </c>
      <c r="N1120" s="238" t="s">
        <v>42</v>
      </c>
      <c r="O1120" s="92"/>
      <c r="P1120" s="239">
        <f>O1120*H1120</f>
        <v>0</v>
      </c>
      <c r="Q1120" s="239">
        <v>0</v>
      </c>
      <c r="R1120" s="239">
        <f>Q1120*H1120</f>
        <v>0</v>
      </c>
      <c r="S1120" s="239">
        <v>0</v>
      </c>
      <c r="T1120" s="240">
        <f>S1120*H1120</f>
        <v>0</v>
      </c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R1120" s="241" t="s">
        <v>325</v>
      </c>
      <c r="AT1120" s="241" t="s">
        <v>237</v>
      </c>
      <c r="AU1120" s="241" t="s">
        <v>86</v>
      </c>
      <c r="AY1120" s="18" t="s">
        <v>235</v>
      </c>
      <c r="BE1120" s="242">
        <f>IF(N1120="základní",J1120,0)</f>
        <v>0</v>
      </c>
      <c r="BF1120" s="242">
        <f>IF(N1120="snížená",J1120,0)</f>
        <v>0</v>
      </c>
      <c r="BG1120" s="242">
        <f>IF(N1120="zákl. přenesená",J1120,0)</f>
        <v>0</v>
      </c>
      <c r="BH1120" s="242">
        <f>IF(N1120="sníž. přenesená",J1120,0)</f>
        <v>0</v>
      </c>
      <c r="BI1120" s="242">
        <f>IF(N1120="nulová",J1120,0)</f>
        <v>0</v>
      </c>
      <c r="BJ1120" s="18" t="s">
        <v>84</v>
      </c>
      <c r="BK1120" s="242">
        <f>ROUND(I1120*H1120,2)</f>
        <v>0</v>
      </c>
      <c r="BL1120" s="18" t="s">
        <v>325</v>
      </c>
      <c r="BM1120" s="241" t="s">
        <v>1446</v>
      </c>
    </row>
    <row r="1121" s="2" customFormat="1" ht="24.15" customHeight="1">
      <c r="A1121" s="39"/>
      <c r="B1121" s="40"/>
      <c r="C1121" s="287" t="s">
        <v>1447</v>
      </c>
      <c r="D1121" s="287" t="s">
        <v>518</v>
      </c>
      <c r="E1121" s="288" t="s">
        <v>1448</v>
      </c>
      <c r="F1121" s="289" t="s">
        <v>1449</v>
      </c>
      <c r="G1121" s="290" t="s">
        <v>240</v>
      </c>
      <c r="H1121" s="291">
        <v>4</v>
      </c>
      <c r="I1121" s="292"/>
      <c r="J1121" s="293">
        <f>ROUND(I1121*H1121,2)</f>
        <v>0</v>
      </c>
      <c r="K1121" s="294"/>
      <c r="L1121" s="295"/>
      <c r="M1121" s="296" t="s">
        <v>1</v>
      </c>
      <c r="N1121" s="297" t="s">
        <v>42</v>
      </c>
      <c r="O1121" s="92"/>
      <c r="P1121" s="239">
        <f>O1121*H1121</f>
        <v>0</v>
      </c>
      <c r="Q1121" s="239">
        <v>0.029000000000000001</v>
      </c>
      <c r="R1121" s="239">
        <f>Q1121*H1121</f>
        <v>0.11600000000000001</v>
      </c>
      <c r="S1121" s="239">
        <v>0</v>
      </c>
      <c r="T1121" s="240">
        <f>S1121*H1121</f>
        <v>0</v>
      </c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R1121" s="241" t="s">
        <v>421</v>
      </c>
      <c r="AT1121" s="241" t="s">
        <v>518</v>
      </c>
      <c r="AU1121" s="241" t="s">
        <v>86</v>
      </c>
      <c r="AY1121" s="18" t="s">
        <v>235</v>
      </c>
      <c r="BE1121" s="242">
        <f>IF(N1121="základní",J1121,0)</f>
        <v>0</v>
      </c>
      <c r="BF1121" s="242">
        <f>IF(N1121="snížená",J1121,0)</f>
        <v>0</v>
      </c>
      <c r="BG1121" s="242">
        <f>IF(N1121="zákl. přenesená",J1121,0)</f>
        <v>0</v>
      </c>
      <c r="BH1121" s="242">
        <f>IF(N1121="sníž. přenesená",J1121,0)</f>
        <v>0</v>
      </c>
      <c r="BI1121" s="242">
        <f>IF(N1121="nulová",J1121,0)</f>
        <v>0</v>
      </c>
      <c r="BJ1121" s="18" t="s">
        <v>84</v>
      </c>
      <c r="BK1121" s="242">
        <f>ROUND(I1121*H1121,2)</f>
        <v>0</v>
      </c>
      <c r="BL1121" s="18" t="s">
        <v>325</v>
      </c>
      <c r="BM1121" s="241" t="s">
        <v>1450</v>
      </c>
    </row>
    <row r="1122" s="13" customFormat="1">
      <c r="A1122" s="13"/>
      <c r="B1122" s="243"/>
      <c r="C1122" s="244"/>
      <c r="D1122" s="245" t="s">
        <v>243</v>
      </c>
      <c r="E1122" s="246" t="s">
        <v>1</v>
      </c>
      <c r="F1122" s="247" t="s">
        <v>1451</v>
      </c>
      <c r="G1122" s="244"/>
      <c r="H1122" s="248">
        <v>4</v>
      </c>
      <c r="I1122" s="249"/>
      <c r="J1122" s="244"/>
      <c r="K1122" s="244"/>
      <c r="L1122" s="250"/>
      <c r="M1122" s="251"/>
      <c r="N1122" s="252"/>
      <c r="O1122" s="252"/>
      <c r="P1122" s="252"/>
      <c r="Q1122" s="252"/>
      <c r="R1122" s="252"/>
      <c r="S1122" s="252"/>
      <c r="T1122" s="25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54" t="s">
        <v>243</v>
      </c>
      <c r="AU1122" s="254" t="s">
        <v>86</v>
      </c>
      <c r="AV1122" s="13" t="s">
        <v>86</v>
      </c>
      <c r="AW1122" s="13" t="s">
        <v>32</v>
      </c>
      <c r="AX1122" s="13" t="s">
        <v>77</v>
      </c>
      <c r="AY1122" s="254" t="s">
        <v>235</v>
      </c>
    </row>
    <row r="1123" s="14" customFormat="1">
      <c r="A1123" s="14"/>
      <c r="B1123" s="255"/>
      <c r="C1123" s="256"/>
      <c r="D1123" s="245" t="s">
        <v>243</v>
      </c>
      <c r="E1123" s="257" t="s">
        <v>1</v>
      </c>
      <c r="F1123" s="258" t="s">
        <v>245</v>
      </c>
      <c r="G1123" s="256"/>
      <c r="H1123" s="259">
        <v>4</v>
      </c>
      <c r="I1123" s="260"/>
      <c r="J1123" s="256"/>
      <c r="K1123" s="256"/>
      <c r="L1123" s="261"/>
      <c r="M1123" s="262"/>
      <c r="N1123" s="263"/>
      <c r="O1123" s="263"/>
      <c r="P1123" s="263"/>
      <c r="Q1123" s="263"/>
      <c r="R1123" s="263"/>
      <c r="S1123" s="263"/>
      <c r="T1123" s="26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65" t="s">
        <v>243</v>
      </c>
      <c r="AU1123" s="265" t="s">
        <v>86</v>
      </c>
      <c r="AV1123" s="14" t="s">
        <v>241</v>
      </c>
      <c r="AW1123" s="14" t="s">
        <v>32</v>
      </c>
      <c r="AX1123" s="14" t="s">
        <v>84</v>
      </c>
      <c r="AY1123" s="265" t="s">
        <v>235</v>
      </c>
    </row>
    <row r="1124" s="2" customFormat="1" ht="24.15" customHeight="1">
      <c r="A1124" s="39"/>
      <c r="B1124" s="40"/>
      <c r="C1124" s="287" t="s">
        <v>1452</v>
      </c>
      <c r="D1124" s="287" t="s">
        <v>518</v>
      </c>
      <c r="E1124" s="288" t="s">
        <v>1453</v>
      </c>
      <c r="F1124" s="289" t="s">
        <v>1454</v>
      </c>
      <c r="G1124" s="290" t="s">
        <v>240</v>
      </c>
      <c r="H1124" s="291">
        <v>4</v>
      </c>
      <c r="I1124" s="292"/>
      <c r="J1124" s="293">
        <f>ROUND(I1124*H1124,2)</f>
        <v>0</v>
      </c>
      <c r="K1124" s="294"/>
      <c r="L1124" s="295"/>
      <c r="M1124" s="296" t="s">
        <v>1</v>
      </c>
      <c r="N1124" s="297" t="s">
        <v>42</v>
      </c>
      <c r="O1124" s="92"/>
      <c r="P1124" s="239">
        <f>O1124*H1124</f>
        <v>0</v>
      </c>
      <c r="Q1124" s="239">
        <v>0.029000000000000001</v>
      </c>
      <c r="R1124" s="239">
        <f>Q1124*H1124</f>
        <v>0.11600000000000001</v>
      </c>
      <c r="S1124" s="239">
        <v>0</v>
      </c>
      <c r="T1124" s="240">
        <f>S1124*H1124</f>
        <v>0</v>
      </c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R1124" s="241" t="s">
        <v>421</v>
      </c>
      <c r="AT1124" s="241" t="s">
        <v>518</v>
      </c>
      <c r="AU1124" s="241" t="s">
        <v>86</v>
      </c>
      <c r="AY1124" s="18" t="s">
        <v>235</v>
      </c>
      <c r="BE1124" s="242">
        <f>IF(N1124="základní",J1124,0)</f>
        <v>0</v>
      </c>
      <c r="BF1124" s="242">
        <f>IF(N1124="snížená",J1124,0)</f>
        <v>0</v>
      </c>
      <c r="BG1124" s="242">
        <f>IF(N1124="zákl. přenesená",J1124,0)</f>
        <v>0</v>
      </c>
      <c r="BH1124" s="242">
        <f>IF(N1124="sníž. přenesená",J1124,0)</f>
        <v>0</v>
      </c>
      <c r="BI1124" s="242">
        <f>IF(N1124="nulová",J1124,0)</f>
        <v>0</v>
      </c>
      <c r="BJ1124" s="18" t="s">
        <v>84</v>
      </c>
      <c r="BK1124" s="242">
        <f>ROUND(I1124*H1124,2)</f>
        <v>0</v>
      </c>
      <c r="BL1124" s="18" t="s">
        <v>325</v>
      </c>
      <c r="BM1124" s="241" t="s">
        <v>1455</v>
      </c>
    </row>
    <row r="1125" s="13" customFormat="1">
      <c r="A1125" s="13"/>
      <c r="B1125" s="243"/>
      <c r="C1125" s="244"/>
      <c r="D1125" s="245" t="s">
        <v>243</v>
      </c>
      <c r="E1125" s="246" t="s">
        <v>1</v>
      </c>
      <c r="F1125" s="247" t="s">
        <v>1456</v>
      </c>
      <c r="G1125" s="244"/>
      <c r="H1125" s="248">
        <v>4</v>
      </c>
      <c r="I1125" s="249"/>
      <c r="J1125" s="244"/>
      <c r="K1125" s="244"/>
      <c r="L1125" s="250"/>
      <c r="M1125" s="251"/>
      <c r="N1125" s="252"/>
      <c r="O1125" s="252"/>
      <c r="P1125" s="252"/>
      <c r="Q1125" s="252"/>
      <c r="R1125" s="252"/>
      <c r="S1125" s="252"/>
      <c r="T1125" s="25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54" t="s">
        <v>243</v>
      </c>
      <c r="AU1125" s="254" t="s">
        <v>86</v>
      </c>
      <c r="AV1125" s="13" t="s">
        <v>86</v>
      </c>
      <c r="AW1125" s="13" t="s">
        <v>32</v>
      </c>
      <c r="AX1125" s="13" t="s">
        <v>77</v>
      </c>
      <c r="AY1125" s="254" t="s">
        <v>235</v>
      </c>
    </row>
    <row r="1126" s="14" customFormat="1">
      <c r="A1126" s="14"/>
      <c r="B1126" s="255"/>
      <c r="C1126" s="256"/>
      <c r="D1126" s="245" t="s">
        <v>243</v>
      </c>
      <c r="E1126" s="257" t="s">
        <v>1</v>
      </c>
      <c r="F1126" s="258" t="s">
        <v>245</v>
      </c>
      <c r="G1126" s="256"/>
      <c r="H1126" s="259">
        <v>4</v>
      </c>
      <c r="I1126" s="260"/>
      <c r="J1126" s="256"/>
      <c r="K1126" s="256"/>
      <c r="L1126" s="261"/>
      <c r="M1126" s="262"/>
      <c r="N1126" s="263"/>
      <c r="O1126" s="263"/>
      <c r="P1126" s="263"/>
      <c r="Q1126" s="263"/>
      <c r="R1126" s="263"/>
      <c r="S1126" s="263"/>
      <c r="T1126" s="26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65" t="s">
        <v>243</v>
      </c>
      <c r="AU1126" s="265" t="s">
        <v>86</v>
      </c>
      <c r="AV1126" s="14" t="s">
        <v>241</v>
      </c>
      <c r="AW1126" s="14" t="s">
        <v>32</v>
      </c>
      <c r="AX1126" s="14" t="s">
        <v>84</v>
      </c>
      <c r="AY1126" s="265" t="s">
        <v>235</v>
      </c>
    </row>
    <row r="1127" s="2" customFormat="1" ht="24.15" customHeight="1">
      <c r="A1127" s="39"/>
      <c r="B1127" s="40"/>
      <c r="C1127" s="229" t="s">
        <v>1457</v>
      </c>
      <c r="D1127" s="229" t="s">
        <v>237</v>
      </c>
      <c r="E1127" s="230" t="s">
        <v>1458</v>
      </c>
      <c r="F1127" s="231" t="s">
        <v>1459</v>
      </c>
      <c r="G1127" s="232" t="s">
        <v>328</v>
      </c>
      <c r="H1127" s="233">
        <v>2.3759999999999999</v>
      </c>
      <c r="I1127" s="234"/>
      <c r="J1127" s="235">
        <f>ROUND(I1127*H1127,2)</f>
        <v>0</v>
      </c>
      <c r="K1127" s="236"/>
      <c r="L1127" s="45"/>
      <c r="M1127" s="237" t="s">
        <v>1</v>
      </c>
      <c r="N1127" s="238" t="s">
        <v>42</v>
      </c>
      <c r="O1127" s="92"/>
      <c r="P1127" s="239">
        <f>O1127*H1127</f>
        <v>0</v>
      </c>
      <c r="Q1127" s="239">
        <v>0</v>
      </c>
      <c r="R1127" s="239">
        <f>Q1127*H1127</f>
        <v>0</v>
      </c>
      <c r="S1127" s="239">
        <v>0</v>
      </c>
      <c r="T1127" s="240">
        <f>S1127*H1127</f>
        <v>0</v>
      </c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R1127" s="241" t="s">
        <v>325</v>
      </c>
      <c r="AT1127" s="241" t="s">
        <v>237</v>
      </c>
      <c r="AU1127" s="241" t="s">
        <v>86</v>
      </c>
      <c r="AY1127" s="18" t="s">
        <v>235</v>
      </c>
      <c r="BE1127" s="242">
        <f>IF(N1127="základní",J1127,0)</f>
        <v>0</v>
      </c>
      <c r="BF1127" s="242">
        <f>IF(N1127="snížená",J1127,0)</f>
        <v>0</v>
      </c>
      <c r="BG1127" s="242">
        <f>IF(N1127="zákl. přenesená",J1127,0)</f>
        <v>0</v>
      </c>
      <c r="BH1127" s="242">
        <f>IF(N1127="sníž. přenesená",J1127,0)</f>
        <v>0</v>
      </c>
      <c r="BI1127" s="242">
        <f>IF(N1127="nulová",J1127,0)</f>
        <v>0</v>
      </c>
      <c r="BJ1127" s="18" t="s">
        <v>84</v>
      </c>
      <c r="BK1127" s="242">
        <f>ROUND(I1127*H1127,2)</f>
        <v>0</v>
      </c>
      <c r="BL1127" s="18" t="s">
        <v>325</v>
      </c>
      <c r="BM1127" s="241" t="s">
        <v>1460</v>
      </c>
    </row>
    <row r="1128" s="2" customFormat="1" ht="49.05" customHeight="1">
      <c r="A1128" s="39"/>
      <c r="B1128" s="40"/>
      <c r="C1128" s="229" t="s">
        <v>1461</v>
      </c>
      <c r="D1128" s="229" t="s">
        <v>237</v>
      </c>
      <c r="E1128" s="230" t="s">
        <v>1462</v>
      </c>
      <c r="F1128" s="231" t="s">
        <v>1463</v>
      </c>
      <c r="G1128" s="232" t="s">
        <v>174</v>
      </c>
      <c r="H1128" s="233">
        <v>350</v>
      </c>
      <c r="I1128" s="234"/>
      <c r="J1128" s="235">
        <f>ROUND(I1128*H1128,2)</f>
        <v>0</v>
      </c>
      <c r="K1128" s="236"/>
      <c r="L1128" s="45"/>
      <c r="M1128" s="237" t="s">
        <v>1</v>
      </c>
      <c r="N1128" s="238" t="s">
        <v>42</v>
      </c>
      <c r="O1128" s="92"/>
      <c r="P1128" s="239">
        <f>O1128*H1128</f>
        <v>0</v>
      </c>
      <c r="Q1128" s="239">
        <v>0.01</v>
      </c>
      <c r="R1128" s="239">
        <f>Q1128*H1128</f>
        <v>3.5</v>
      </c>
      <c r="S1128" s="239">
        <v>0</v>
      </c>
      <c r="T1128" s="240">
        <f>S1128*H1128</f>
        <v>0</v>
      </c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39"/>
      <c r="AE1128" s="39"/>
      <c r="AR1128" s="241" t="s">
        <v>241</v>
      </c>
      <c r="AT1128" s="241" t="s">
        <v>237</v>
      </c>
      <c r="AU1128" s="241" t="s">
        <v>86</v>
      </c>
      <c r="AY1128" s="18" t="s">
        <v>235</v>
      </c>
      <c r="BE1128" s="242">
        <f>IF(N1128="základní",J1128,0)</f>
        <v>0</v>
      </c>
      <c r="BF1128" s="242">
        <f>IF(N1128="snížená",J1128,0)</f>
        <v>0</v>
      </c>
      <c r="BG1128" s="242">
        <f>IF(N1128="zákl. přenesená",J1128,0)</f>
        <v>0</v>
      </c>
      <c r="BH1128" s="242">
        <f>IF(N1128="sníž. přenesená",J1128,0)</f>
        <v>0</v>
      </c>
      <c r="BI1128" s="242">
        <f>IF(N1128="nulová",J1128,0)</f>
        <v>0</v>
      </c>
      <c r="BJ1128" s="18" t="s">
        <v>84</v>
      </c>
      <c r="BK1128" s="242">
        <f>ROUND(I1128*H1128,2)</f>
        <v>0</v>
      </c>
      <c r="BL1128" s="18" t="s">
        <v>241</v>
      </c>
      <c r="BM1128" s="241" t="s">
        <v>1464</v>
      </c>
    </row>
    <row r="1129" s="2" customFormat="1">
      <c r="A1129" s="39"/>
      <c r="B1129" s="40"/>
      <c r="C1129" s="41"/>
      <c r="D1129" s="245" t="s">
        <v>621</v>
      </c>
      <c r="E1129" s="41"/>
      <c r="F1129" s="298" t="s">
        <v>1465</v>
      </c>
      <c r="G1129" s="41"/>
      <c r="H1129" s="41"/>
      <c r="I1129" s="299"/>
      <c r="J1129" s="41"/>
      <c r="K1129" s="41"/>
      <c r="L1129" s="45"/>
      <c r="M1129" s="300"/>
      <c r="N1129" s="301"/>
      <c r="O1129" s="92"/>
      <c r="P1129" s="92"/>
      <c r="Q1129" s="92"/>
      <c r="R1129" s="92"/>
      <c r="S1129" s="92"/>
      <c r="T1129" s="93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T1129" s="18" t="s">
        <v>621</v>
      </c>
      <c r="AU1129" s="18" t="s">
        <v>86</v>
      </c>
    </row>
    <row r="1130" s="2" customFormat="1" ht="37.8" customHeight="1">
      <c r="A1130" s="39"/>
      <c r="B1130" s="40"/>
      <c r="C1130" s="229" t="s">
        <v>1466</v>
      </c>
      <c r="D1130" s="229" t="s">
        <v>237</v>
      </c>
      <c r="E1130" s="230" t="s">
        <v>1467</v>
      </c>
      <c r="F1130" s="231" t="s">
        <v>1468</v>
      </c>
      <c r="G1130" s="232" t="s">
        <v>1194</v>
      </c>
      <c r="H1130" s="233">
        <v>4</v>
      </c>
      <c r="I1130" s="234"/>
      <c r="J1130" s="235">
        <f>ROUND(I1130*H1130,2)</f>
        <v>0</v>
      </c>
      <c r="K1130" s="236"/>
      <c r="L1130" s="45"/>
      <c r="M1130" s="237" t="s">
        <v>1</v>
      </c>
      <c r="N1130" s="238" t="s">
        <v>42</v>
      </c>
      <c r="O1130" s="92"/>
      <c r="P1130" s="239">
        <f>O1130*H1130</f>
        <v>0</v>
      </c>
      <c r="Q1130" s="239">
        <v>0.050000000000000003</v>
      </c>
      <c r="R1130" s="239">
        <f>Q1130*H1130</f>
        <v>0.20000000000000001</v>
      </c>
      <c r="S1130" s="239">
        <v>0</v>
      </c>
      <c r="T1130" s="240">
        <f>S1130*H1130</f>
        <v>0</v>
      </c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R1130" s="241" t="s">
        <v>241</v>
      </c>
      <c r="AT1130" s="241" t="s">
        <v>237</v>
      </c>
      <c r="AU1130" s="241" t="s">
        <v>86</v>
      </c>
      <c r="AY1130" s="18" t="s">
        <v>235</v>
      </c>
      <c r="BE1130" s="242">
        <f>IF(N1130="základní",J1130,0)</f>
        <v>0</v>
      </c>
      <c r="BF1130" s="242">
        <f>IF(N1130="snížená",J1130,0)</f>
        <v>0</v>
      </c>
      <c r="BG1130" s="242">
        <f>IF(N1130="zákl. přenesená",J1130,0)</f>
        <v>0</v>
      </c>
      <c r="BH1130" s="242">
        <f>IF(N1130="sníž. přenesená",J1130,0)</f>
        <v>0</v>
      </c>
      <c r="BI1130" s="242">
        <f>IF(N1130="nulová",J1130,0)</f>
        <v>0</v>
      </c>
      <c r="BJ1130" s="18" t="s">
        <v>84</v>
      </c>
      <c r="BK1130" s="242">
        <f>ROUND(I1130*H1130,2)</f>
        <v>0</v>
      </c>
      <c r="BL1130" s="18" t="s">
        <v>241</v>
      </c>
      <c r="BM1130" s="241" t="s">
        <v>1469</v>
      </c>
    </row>
    <row r="1131" s="2" customFormat="1">
      <c r="A1131" s="39"/>
      <c r="B1131" s="40"/>
      <c r="C1131" s="41"/>
      <c r="D1131" s="245" t="s">
        <v>621</v>
      </c>
      <c r="E1131" s="41"/>
      <c r="F1131" s="298" t="s">
        <v>1465</v>
      </c>
      <c r="G1131" s="41"/>
      <c r="H1131" s="41"/>
      <c r="I1131" s="299"/>
      <c r="J1131" s="41"/>
      <c r="K1131" s="41"/>
      <c r="L1131" s="45"/>
      <c r="M1131" s="300"/>
      <c r="N1131" s="301"/>
      <c r="O1131" s="92"/>
      <c r="P1131" s="92"/>
      <c r="Q1131" s="92"/>
      <c r="R1131" s="92"/>
      <c r="S1131" s="92"/>
      <c r="T1131" s="93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T1131" s="18" t="s">
        <v>621</v>
      </c>
      <c r="AU1131" s="18" t="s">
        <v>86</v>
      </c>
    </row>
    <row r="1132" s="2" customFormat="1" ht="37.8" customHeight="1">
      <c r="A1132" s="39"/>
      <c r="B1132" s="40"/>
      <c r="C1132" s="229" t="s">
        <v>1470</v>
      </c>
      <c r="D1132" s="229" t="s">
        <v>237</v>
      </c>
      <c r="E1132" s="230" t="s">
        <v>1471</v>
      </c>
      <c r="F1132" s="231" t="s">
        <v>1472</v>
      </c>
      <c r="G1132" s="232" t="s">
        <v>1194</v>
      </c>
      <c r="H1132" s="233">
        <v>1</v>
      </c>
      <c r="I1132" s="234"/>
      <c r="J1132" s="235">
        <f>ROUND(I1132*H1132,2)</f>
        <v>0</v>
      </c>
      <c r="K1132" s="236"/>
      <c r="L1132" s="45"/>
      <c r="M1132" s="237" t="s">
        <v>1</v>
      </c>
      <c r="N1132" s="238" t="s">
        <v>42</v>
      </c>
      <c r="O1132" s="92"/>
      <c r="P1132" s="239">
        <f>O1132*H1132</f>
        <v>0</v>
      </c>
      <c r="Q1132" s="239">
        <v>0.29999999999999999</v>
      </c>
      <c r="R1132" s="239">
        <f>Q1132*H1132</f>
        <v>0.29999999999999999</v>
      </c>
      <c r="S1132" s="239">
        <v>0</v>
      </c>
      <c r="T1132" s="240">
        <f>S1132*H1132</f>
        <v>0</v>
      </c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R1132" s="241" t="s">
        <v>241</v>
      </c>
      <c r="AT1132" s="241" t="s">
        <v>237</v>
      </c>
      <c r="AU1132" s="241" t="s">
        <v>86</v>
      </c>
      <c r="AY1132" s="18" t="s">
        <v>235</v>
      </c>
      <c r="BE1132" s="242">
        <f>IF(N1132="základní",J1132,0)</f>
        <v>0</v>
      </c>
      <c r="BF1132" s="242">
        <f>IF(N1132="snížená",J1132,0)</f>
        <v>0</v>
      </c>
      <c r="BG1132" s="242">
        <f>IF(N1132="zákl. přenesená",J1132,0)</f>
        <v>0</v>
      </c>
      <c r="BH1132" s="242">
        <f>IF(N1132="sníž. přenesená",J1132,0)</f>
        <v>0</v>
      </c>
      <c r="BI1132" s="242">
        <f>IF(N1132="nulová",J1132,0)</f>
        <v>0</v>
      </c>
      <c r="BJ1132" s="18" t="s">
        <v>84</v>
      </c>
      <c r="BK1132" s="242">
        <f>ROUND(I1132*H1132,2)</f>
        <v>0</v>
      </c>
      <c r="BL1132" s="18" t="s">
        <v>241</v>
      </c>
      <c r="BM1132" s="241" t="s">
        <v>1473</v>
      </c>
    </row>
    <row r="1133" s="2" customFormat="1">
      <c r="A1133" s="39"/>
      <c r="B1133" s="40"/>
      <c r="C1133" s="41"/>
      <c r="D1133" s="245" t="s">
        <v>621</v>
      </c>
      <c r="E1133" s="41"/>
      <c r="F1133" s="298" t="s">
        <v>1465</v>
      </c>
      <c r="G1133" s="41"/>
      <c r="H1133" s="41"/>
      <c r="I1133" s="299"/>
      <c r="J1133" s="41"/>
      <c r="K1133" s="41"/>
      <c r="L1133" s="45"/>
      <c r="M1133" s="300"/>
      <c r="N1133" s="301"/>
      <c r="O1133" s="92"/>
      <c r="P1133" s="92"/>
      <c r="Q1133" s="92"/>
      <c r="R1133" s="92"/>
      <c r="S1133" s="92"/>
      <c r="T1133" s="93"/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39"/>
      <c r="AE1133" s="39"/>
      <c r="AT1133" s="18" t="s">
        <v>621</v>
      </c>
      <c r="AU1133" s="18" t="s">
        <v>86</v>
      </c>
    </row>
    <row r="1134" s="2" customFormat="1" ht="33" customHeight="1">
      <c r="A1134" s="39"/>
      <c r="B1134" s="40"/>
      <c r="C1134" s="229" t="s">
        <v>1474</v>
      </c>
      <c r="D1134" s="229" t="s">
        <v>237</v>
      </c>
      <c r="E1134" s="230" t="s">
        <v>1475</v>
      </c>
      <c r="F1134" s="231" t="s">
        <v>1476</v>
      </c>
      <c r="G1134" s="232" t="s">
        <v>174</v>
      </c>
      <c r="H1134" s="233">
        <v>670</v>
      </c>
      <c r="I1134" s="234"/>
      <c r="J1134" s="235">
        <f>ROUND(I1134*H1134,2)</f>
        <v>0</v>
      </c>
      <c r="K1134" s="236"/>
      <c r="L1134" s="45"/>
      <c r="M1134" s="237" t="s">
        <v>1</v>
      </c>
      <c r="N1134" s="238" t="s">
        <v>42</v>
      </c>
      <c r="O1134" s="92"/>
      <c r="P1134" s="239">
        <f>O1134*H1134</f>
        <v>0</v>
      </c>
      <c r="Q1134" s="239">
        <v>0.048000000000000001</v>
      </c>
      <c r="R1134" s="239">
        <f>Q1134*H1134</f>
        <v>32.160000000000004</v>
      </c>
      <c r="S1134" s="239">
        <v>0</v>
      </c>
      <c r="T1134" s="240">
        <f>S1134*H1134</f>
        <v>0</v>
      </c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R1134" s="241" t="s">
        <v>241</v>
      </c>
      <c r="AT1134" s="241" t="s">
        <v>237</v>
      </c>
      <c r="AU1134" s="241" t="s">
        <v>86</v>
      </c>
      <c r="AY1134" s="18" t="s">
        <v>235</v>
      </c>
      <c r="BE1134" s="242">
        <f>IF(N1134="základní",J1134,0)</f>
        <v>0</v>
      </c>
      <c r="BF1134" s="242">
        <f>IF(N1134="snížená",J1134,0)</f>
        <v>0</v>
      </c>
      <c r="BG1134" s="242">
        <f>IF(N1134="zákl. přenesená",J1134,0)</f>
        <v>0</v>
      </c>
      <c r="BH1134" s="242">
        <f>IF(N1134="sníž. přenesená",J1134,0)</f>
        <v>0</v>
      </c>
      <c r="BI1134" s="242">
        <f>IF(N1134="nulová",J1134,0)</f>
        <v>0</v>
      </c>
      <c r="BJ1134" s="18" t="s">
        <v>84</v>
      </c>
      <c r="BK1134" s="242">
        <f>ROUND(I1134*H1134,2)</f>
        <v>0</v>
      </c>
      <c r="BL1134" s="18" t="s">
        <v>241</v>
      </c>
      <c r="BM1134" s="241" t="s">
        <v>1477</v>
      </c>
    </row>
    <row r="1135" s="2" customFormat="1">
      <c r="A1135" s="39"/>
      <c r="B1135" s="40"/>
      <c r="C1135" s="41"/>
      <c r="D1135" s="245" t="s">
        <v>621</v>
      </c>
      <c r="E1135" s="41"/>
      <c r="F1135" s="298" t="s">
        <v>1478</v>
      </c>
      <c r="G1135" s="41"/>
      <c r="H1135" s="41"/>
      <c r="I1135" s="299"/>
      <c r="J1135" s="41"/>
      <c r="K1135" s="41"/>
      <c r="L1135" s="45"/>
      <c r="M1135" s="300"/>
      <c r="N1135" s="301"/>
      <c r="O1135" s="92"/>
      <c r="P1135" s="92"/>
      <c r="Q1135" s="92"/>
      <c r="R1135" s="92"/>
      <c r="S1135" s="92"/>
      <c r="T1135" s="93"/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9"/>
      <c r="AT1135" s="18" t="s">
        <v>621</v>
      </c>
      <c r="AU1135" s="18" t="s">
        <v>86</v>
      </c>
    </row>
    <row r="1136" s="2" customFormat="1" ht="37.8" customHeight="1">
      <c r="A1136" s="39"/>
      <c r="B1136" s="40"/>
      <c r="C1136" s="229" t="s">
        <v>1479</v>
      </c>
      <c r="D1136" s="229" t="s">
        <v>237</v>
      </c>
      <c r="E1136" s="230" t="s">
        <v>1480</v>
      </c>
      <c r="F1136" s="231" t="s">
        <v>1481</v>
      </c>
      <c r="G1136" s="232" t="s">
        <v>1482</v>
      </c>
      <c r="H1136" s="233">
        <v>1274.0699999999999</v>
      </c>
      <c r="I1136" s="234"/>
      <c r="J1136" s="235">
        <f>ROUND(I1136*H1136,2)</f>
        <v>0</v>
      </c>
      <c r="K1136" s="236"/>
      <c r="L1136" s="45"/>
      <c r="M1136" s="237" t="s">
        <v>1</v>
      </c>
      <c r="N1136" s="238" t="s">
        <v>42</v>
      </c>
      <c r="O1136" s="92"/>
      <c r="P1136" s="239">
        <f>O1136*H1136</f>
        <v>0</v>
      </c>
      <c r="Q1136" s="239">
        <v>0.001</v>
      </c>
      <c r="R1136" s="239">
        <f>Q1136*H1136</f>
        <v>1.27407</v>
      </c>
      <c r="S1136" s="239">
        <v>0</v>
      </c>
      <c r="T1136" s="240">
        <f>S1136*H1136</f>
        <v>0</v>
      </c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R1136" s="241" t="s">
        <v>241</v>
      </c>
      <c r="AT1136" s="241" t="s">
        <v>237</v>
      </c>
      <c r="AU1136" s="241" t="s">
        <v>86</v>
      </c>
      <c r="AY1136" s="18" t="s">
        <v>235</v>
      </c>
      <c r="BE1136" s="242">
        <f>IF(N1136="základní",J1136,0)</f>
        <v>0</v>
      </c>
      <c r="BF1136" s="242">
        <f>IF(N1136="snížená",J1136,0)</f>
        <v>0</v>
      </c>
      <c r="BG1136" s="242">
        <f>IF(N1136="zákl. přenesená",J1136,0)</f>
        <v>0</v>
      </c>
      <c r="BH1136" s="242">
        <f>IF(N1136="sníž. přenesená",J1136,0)</f>
        <v>0</v>
      </c>
      <c r="BI1136" s="242">
        <f>IF(N1136="nulová",J1136,0)</f>
        <v>0</v>
      </c>
      <c r="BJ1136" s="18" t="s">
        <v>84</v>
      </c>
      <c r="BK1136" s="242">
        <f>ROUND(I1136*H1136,2)</f>
        <v>0</v>
      </c>
      <c r="BL1136" s="18" t="s">
        <v>241</v>
      </c>
      <c r="BM1136" s="241" t="s">
        <v>1483</v>
      </c>
    </row>
    <row r="1137" s="2" customFormat="1">
      <c r="A1137" s="39"/>
      <c r="B1137" s="40"/>
      <c r="C1137" s="41"/>
      <c r="D1137" s="245" t="s">
        <v>621</v>
      </c>
      <c r="E1137" s="41"/>
      <c r="F1137" s="298" t="s">
        <v>1147</v>
      </c>
      <c r="G1137" s="41"/>
      <c r="H1137" s="41"/>
      <c r="I1137" s="299"/>
      <c r="J1137" s="41"/>
      <c r="K1137" s="41"/>
      <c r="L1137" s="45"/>
      <c r="M1137" s="300"/>
      <c r="N1137" s="301"/>
      <c r="O1137" s="92"/>
      <c r="P1137" s="92"/>
      <c r="Q1137" s="92"/>
      <c r="R1137" s="92"/>
      <c r="S1137" s="92"/>
      <c r="T1137" s="93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39"/>
      <c r="AT1137" s="18" t="s">
        <v>621</v>
      </c>
      <c r="AU1137" s="18" t="s">
        <v>86</v>
      </c>
    </row>
    <row r="1138" s="13" customFormat="1">
      <c r="A1138" s="13"/>
      <c r="B1138" s="243"/>
      <c r="C1138" s="244"/>
      <c r="D1138" s="245" t="s">
        <v>243</v>
      </c>
      <c r="E1138" s="246" t="s">
        <v>1</v>
      </c>
      <c r="F1138" s="247" t="s">
        <v>1484</v>
      </c>
      <c r="G1138" s="244"/>
      <c r="H1138" s="248">
        <v>1274.0699999999999</v>
      </c>
      <c r="I1138" s="249"/>
      <c r="J1138" s="244"/>
      <c r="K1138" s="244"/>
      <c r="L1138" s="250"/>
      <c r="M1138" s="251"/>
      <c r="N1138" s="252"/>
      <c r="O1138" s="252"/>
      <c r="P1138" s="252"/>
      <c r="Q1138" s="252"/>
      <c r="R1138" s="252"/>
      <c r="S1138" s="252"/>
      <c r="T1138" s="25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54" t="s">
        <v>243</v>
      </c>
      <c r="AU1138" s="254" t="s">
        <v>86</v>
      </c>
      <c r="AV1138" s="13" t="s">
        <v>86</v>
      </c>
      <c r="AW1138" s="13" t="s">
        <v>32</v>
      </c>
      <c r="AX1138" s="13" t="s">
        <v>84</v>
      </c>
      <c r="AY1138" s="254" t="s">
        <v>235</v>
      </c>
    </row>
    <row r="1139" s="2" customFormat="1" ht="24.15" customHeight="1">
      <c r="A1139" s="39"/>
      <c r="B1139" s="40"/>
      <c r="C1139" s="229" t="s">
        <v>1485</v>
      </c>
      <c r="D1139" s="229" t="s">
        <v>237</v>
      </c>
      <c r="E1139" s="230" t="s">
        <v>1486</v>
      </c>
      <c r="F1139" s="231" t="s">
        <v>1487</v>
      </c>
      <c r="G1139" s="232" t="s">
        <v>166</v>
      </c>
      <c r="H1139" s="233">
        <v>30.239999999999998</v>
      </c>
      <c r="I1139" s="234"/>
      <c r="J1139" s="235">
        <f>ROUND(I1139*H1139,2)</f>
        <v>0</v>
      </c>
      <c r="K1139" s="236"/>
      <c r="L1139" s="45"/>
      <c r="M1139" s="237" t="s">
        <v>1</v>
      </c>
      <c r="N1139" s="238" t="s">
        <v>42</v>
      </c>
      <c r="O1139" s="92"/>
      <c r="P1139" s="239">
        <f>O1139*H1139</f>
        <v>0</v>
      </c>
      <c r="Q1139" s="239">
        <v>0.0088000000000000005</v>
      </c>
      <c r="R1139" s="239">
        <f>Q1139*H1139</f>
        <v>0.26611200000000002</v>
      </c>
      <c r="S1139" s="239">
        <v>0</v>
      </c>
      <c r="T1139" s="240">
        <f>S1139*H1139</f>
        <v>0</v>
      </c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9"/>
      <c r="AR1139" s="241" t="s">
        <v>241</v>
      </c>
      <c r="AT1139" s="241" t="s">
        <v>237</v>
      </c>
      <c r="AU1139" s="241" t="s">
        <v>86</v>
      </c>
      <c r="AY1139" s="18" t="s">
        <v>235</v>
      </c>
      <c r="BE1139" s="242">
        <f>IF(N1139="základní",J1139,0)</f>
        <v>0</v>
      </c>
      <c r="BF1139" s="242">
        <f>IF(N1139="snížená",J1139,0)</f>
        <v>0</v>
      </c>
      <c r="BG1139" s="242">
        <f>IF(N1139="zákl. přenesená",J1139,0)</f>
        <v>0</v>
      </c>
      <c r="BH1139" s="242">
        <f>IF(N1139="sníž. přenesená",J1139,0)</f>
        <v>0</v>
      </c>
      <c r="BI1139" s="242">
        <f>IF(N1139="nulová",J1139,0)</f>
        <v>0</v>
      </c>
      <c r="BJ1139" s="18" t="s">
        <v>84</v>
      </c>
      <c r="BK1139" s="242">
        <f>ROUND(I1139*H1139,2)</f>
        <v>0</v>
      </c>
      <c r="BL1139" s="18" t="s">
        <v>241</v>
      </c>
      <c r="BM1139" s="241" t="s">
        <v>1488</v>
      </c>
    </row>
    <row r="1140" s="2" customFormat="1">
      <c r="A1140" s="39"/>
      <c r="B1140" s="40"/>
      <c r="C1140" s="41"/>
      <c r="D1140" s="245" t="s">
        <v>621</v>
      </c>
      <c r="E1140" s="41"/>
      <c r="F1140" s="298" t="s">
        <v>1147</v>
      </c>
      <c r="G1140" s="41"/>
      <c r="H1140" s="41"/>
      <c r="I1140" s="299"/>
      <c r="J1140" s="41"/>
      <c r="K1140" s="41"/>
      <c r="L1140" s="45"/>
      <c r="M1140" s="300"/>
      <c r="N1140" s="301"/>
      <c r="O1140" s="92"/>
      <c r="P1140" s="92"/>
      <c r="Q1140" s="92"/>
      <c r="R1140" s="92"/>
      <c r="S1140" s="92"/>
      <c r="T1140" s="93"/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T1140" s="18" t="s">
        <v>621</v>
      </c>
      <c r="AU1140" s="18" t="s">
        <v>86</v>
      </c>
    </row>
    <row r="1141" s="2" customFormat="1" ht="49.05" customHeight="1">
      <c r="A1141" s="39"/>
      <c r="B1141" s="40"/>
      <c r="C1141" s="229" t="s">
        <v>1489</v>
      </c>
      <c r="D1141" s="229" t="s">
        <v>237</v>
      </c>
      <c r="E1141" s="230" t="s">
        <v>1490</v>
      </c>
      <c r="F1141" s="231" t="s">
        <v>1491</v>
      </c>
      <c r="G1141" s="232" t="s">
        <v>166</v>
      </c>
      <c r="H1141" s="233">
        <v>152.25</v>
      </c>
      <c r="I1141" s="234"/>
      <c r="J1141" s="235">
        <f>ROUND(I1141*H1141,2)</f>
        <v>0</v>
      </c>
      <c r="K1141" s="236"/>
      <c r="L1141" s="45"/>
      <c r="M1141" s="237" t="s">
        <v>1</v>
      </c>
      <c r="N1141" s="238" t="s">
        <v>42</v>
      </c>
      <c r="O1141" s="92"/>
      <c r="P1141" s="239">
        <f>O1141*H1141</f>
        <v>0</v>
      </c>
      <c r="Q1141" s="239">
        <v>0.0040000000000000001</v>
      </c>
      <c r="R1141" s="239">
        <f>Q1141*H1141</f>
        <v>0.60899999999999999</v>
      </c>
      <c r="S1141" s="239">
        <v>0</v>
      </c>
      <c r="T1141" s="240">
        <f>S1141*H1141</f>
        <v>0</v>
      </c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R1141" s="241" t="s">
        <v>241</v>
      </c>
      <c r="AT1141" s="241" t="s">
        <v>237</v>
      </c>
      <c r="AU1141" s="241" t="s">
        <v>86</v>
      </c>
      <c r="AY1141" s="18" t="s">
        <v>235</v>
      </c>
      <c r="BE1141" s="242">
        <f>IF(N1141="základní",J1141,0)</f>
        <v>0</v>
      </c>
      <c r="BF1141" s="242">
        <f>IF(N1141="snížená",J1141,0)</f>
        <v>0</v>
      </c>
      <c r="BG1141" s="242">
        <f>IF(N1141="zákl. přenesená",J1141,0)</f>
        <v>0</v>
      </c>
      <c r="BH1141" s="242">
        <f>IF(N1141="sníž. přenesená",J1141,0)</f>
        <v>0</v>
      </c>
      <c r="BI1141" s="242">
        <f>IF(N1141="nulová",J1141,0)</f>
        <v>0</v>
      </c>
      <c r="BJ1141" s="18" t="s">
        <v>84</v>
      </c>
      <c r="BK1141" s="242">
        <f>ROUND(I1141*H1141,2)</f>
        <v>0</v>
      </c>
      <c r="BL1141" s="18" t="s">
        <v>241</v>
      </c>
      <c r="BM1141" s="241" t="s">
        <v>1492</v>
      </c>
    </row>
    <row r="1142" s="2" customFormat="1">
      <c r="A1142" s="39"/>
      <c r="B1142" s="40"/>
      <c r="C1142" s="41"/>
      <c r="D1142" s="245" t="s">
        <v>621</v>
      </c>
      <c r="E1142" s="41"/>
      <c r="F1142" s="298" t="s">
        <v>1465</v>
      </c>
      <c r="G1142" s="41"/>
      <c r="H1142" s="41"/>
      <c r="I1142" s="299"/>
      <c r="J1142" s="41"/>
      <c r="K1142" s="41"/>
      <c r="L1142" s="45"/>
      <c r="M1142" s="300"/>
      <c r="N1142" s="301"/>
      <c r="O1142" s="92"/>
      <c r="P1142" s="92"/>
      <c r="Q1142" s="92"/>
      <c r="R1142" s="92"/>
      <c r="S1142" s="92"/>
      <c r="T1142" s="93"/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39"/>
      <c r="AE1142" s="39"/>
      <c r="AT1142" s="18" t="s">
        <v>621</v>
      </c>
      <c r="AU1142" s="18" t="s">
        <v>86</v>
      </c>
    </row>
    <row r="1143" s="13" customFormat="1">
      <c r="A1143" s="13"/>
      <c r="B1143" s="243"/>
      <c r="C1143" s="244"/>
      <c r="D1143" s="245" t="s">
        <v>243</v>
      </c>
      <c r="E1143" s="246" t="s">
        <v>1</v>
      </c>
      <c r="F1143" s="247" t="s">
        <v>1493</v>
      </c>
      <c r="G1143" s="244"/>
      <c r="H1143" s="248">
        <v>152.25</v>
      </c>
      <c r="I1143" s="249"/>
      <c r="J1143" s="244"/>
      <c r="K1143" s="244"/>
      <c r="L1143" s="250"/>
      <c r="M1143" s="251"/>
      <c r="N1143" s="252"/>
      <c r="O1143" s="252"/>
      <c r="P1143" s="252"/>
      <c r="Q1143" s="252"/>
      <c r="R1143" s="252"/>
      <c r="S1143" s="252"/>
      <c r="T1143" s="25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54" t="s">
        <v>243</v>
      </c>
      <c r="AU1143" s="254" t="s">
        <v>86</v>
      </c>
      <c r="AV1143" s="13" t="s">
        <v>86</v>
      </c>
      <c r="AW1143" s="13" t="s">
        <v>32</v>
      </c>
      <c r="AX1143" s="13" t="s">
        <v>84</v>
      </c>
      <c r="AY1143" s="254" t="s">
        <v>235</v>
      </c>
    </row>
    <row r="1144" s="2" customFormat="1" ht="37.8" customHeight="1">
      <c r="A1144" s="39"/>
      <c r="B1144" s="40"/>
      <c r="C1144" s="229" t="s">
        <v>1494</v>
      </c>
      <c r="D1144" s="229" t="s">
        <v>237</v>
      </c>
      <c r="E1144" s="230" t="s">
        <v>1495</v>
      </c>
      <c r="F1144" s="231" t="s">
        <v>1496</v>
      </c>
      <c r="G1144" s="232" t="s">
        <v>1194</v>
      </c>
      <c r="H1144" s="233">
        <v>6</v>
      </c>
      <c r="I1144" s="234"/>
      <c r="J1144" s="235">
        <f>ROUND(I1144*H1144,2)</f>
        <v>0</v>
      </c>
      <c r="K1144" s="236"/>
      <c r="L1144" s="45"/>
      <c r="M1144" s="237" t="s">
        <v>1</v>
      </c>
      <c r="N1144" s="238" t="s">
        <v>42</v>
      </c>
      <c r="O1144" s="92"/>
      <c r="P1144" s="239">
        <f>O1144*H1144</f>
        <v>0</v>
      </c>
      <c r="Q1144" s="239">
        <v>0.12</v>
      </c>
      <c r="R1144" s="239">
        <f>Q1144*H1144</f>
        <v>0.71999999999999997</v>
      </c>
      <c r="S1144" s="239">
        <v>0</v>
      </c>
      <c r="T1144" s="240">
        <f>S1144*H1144</f>
        <v>0</v>
      </c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R1144" s="241" t="s">
        <v>241</v>
      </c>
      <c r="AT1144" s="241" t="s">
        <v>237</v>
      </c>
      <c r="AU1144" s="241" t="s">
        <v>86</v>
      </c>
      <c r="AY1144" s="18" t="s">
        <v>235</v>
      </c>
      <c r="BE1144" s="242">
        <f>IF(N1144="základní",J1144,0)</f>
        <v>0</v>
      </c>
      <c r="BF1144" s="242">
        <f>IF(N1144="snížená",J1144,0)</f>
        <v>0</v>
      </c>
      <c r="BG1144" s="242">
        <f>IF(N1144="zákl. přenesená",J1144,0)</f>
        <v>0</v>
      </c>
      <c r="BH1144" s="242">
        <f>IF(N1144="sníž. přenesená",J1144,0)</f>
        <v>0</v>
      </c>
      <c r="BI1144" s="242">
        <f>IF(N1144="nulová",J1144,0)</f>
        <v>0</v>
      </c>
      <c r="BJ1144" s="18" t="s">
        <v>84</v>
      </c>
      <c r="BK1144" s="242">
        <f>ROUND(I1144*H1144,2)</f>
        <v>0</v>
      </c>
      <c r="BL1144" s="18" t="s">
        <v>241</v>
      </c>
      <c r="BM1144" s="241" t="s">
        <v>1497</v>
      </c>
    </row>
    <row r="1145" s="2" customFormat="1">
      <c r="A1145" s="39"/>
      <c r="B1145" s="40"/>
      <c r="C1145" s="41"/>
      <c r="D1145" s="245" t="s">
        <v>621</v>
      </c>
      <c r="E1145" s="41"/>
      <c r="F1145" s="298" t="s">
        <v>1465</v>
      </c>
      <c r="G1145" s="41"/>
      <c r="H1145" s="41"/>
      <c r="I1145" s="299"/>
      <c r="J1145" s="41"/>
      <c r="K1145" s="41"/>
      <c r="L1145" s="45"/>
      <c r="M1145" s="300"/>
      <c r="N1145" s="301"/>
      <c r="O1145" s="92"/>
      <c r="P1145" s="92"/>
      <c r="Q1145" s="92"/>
      <c r="R1145" s="92"/>
      <c r="S1145" s="92"/>
      <c r="T1145" s="93"/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T1145" s="18" t="s">
        <v>621</v>
      </c>
      <c r="AU1145" s="18" t="s">
        <v>86</v>
      </c>
    </row>
    <row r="1146" s="2" customFormat="1" ht="37.8" customHeight="1">
      <c r="A1146" s="39"/>
      <c r="B1146" s="40"/>
      <c r="C1146" s="229" t="s">
        <v>1498</v>
      </c>
      <c r="D1146" s="229" t="s">
        <v>237</v>
      </c>
      <c r="E1146" s="230" t="s">
        <v>1499</v>
      </c>
      <c r="F1146" s="231" t="s">
        <v>1500</v>
      </c>
      <c r="G1146" s="232" t="s">
        <v>174</v>
      </c>
      <c r="H1146" s="233">
        <v>40</v>
      </c>
      <c r="I1146" s="234"/>
      <c r="J1146" s="235">
        <f>ROUND(I1146*H1146,2)</f>
        <v>0</v>
      </c>
      <c r="K1146" s="236"/>
      <c r="L1146" s="45"/>
      <c r="M1146" s="237" t="s">
        <v>1</v>
      </c>
      <c r="N1146" s="238" t="s">
        <v>42</v>
      </c>
      <c r="O1146" s="92"/>
      <c r="P1146" s="239">
        <f>O1146*H1146</f>
        <v>0</v>
      </c>
      <c r="Q1146" s="239">
        <v>0.002</v>
      </c>
      <c r="R1146" s="239">
        <f>Q1146*H1146</f>
        <v>0.080000000000000002</v>
      </c>
      <c r="S1146" s="239">
        <v>0</v>
      </c>
      <c r="T1146" s="240">
        <f>S1146*H1146</f>
        <v>0</v>
      </c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R1146" s="241" t="s">
        <v>241</v>
      </c>
      <c r="AT1146" s="241" t="s">
        <v>237</v>
      </c>
      <c r="AU1146" s="241" t="s">
        <v>86</v>
      </c>
      <c r="AY1146" s="18" t="s">
        <v>235</v>
      </c>
      <c r="BE1146" s="242">
        <f>IF(N1146="základní",J1146,0)</f>
        <v>0</v>
      </c>
      <c r="BF1146" s="242">
        <f>IF(N1146="snížená",J1146,0)</f>
        <v>0</v>
      </c>
      <c r="BG1146" s="242">
        <f>IF(N1146="zákl. přenesená",J1146,0)</f>
        <v>0</v>
      </c>
      <c r="BH1146" s="242">
        <f>IF(N1146="sníž. přenesená",J1146,0)</f>
        <v>0</v>
      </c>
      <c r="BI1146" s="242">
        <f>IF(N1146="nulová",J1146,0)</f>
        <v>0</v>
      </c>
      <c r="BJ1146" s="18" t="s">
        <v>84</v>
      </c>
      <c r="BK1146" s="242">
        <f>ROUND(I1146*H1146,2)</f>
        <v>0</v>
      </c>
      <c r="BL1146" s="18" t="s">
        <v>241</v>
      </c>
      <c r="BM1146" s="241" t="s">
        <v>1501</v>
      </c>
    </row>
    <row r="1147" s="2" customFormat="1">
      <c r="A1147" s="39"/>
      <c r="B1147" s="40"/>
      <c r="C1147" s="41"/>
      <c r="D1147" s="245" t="s">
        <v>621</v>
      </c>
      <c r="E1147" s="41"/>
      <c r="F1147" s="298" t="s">
        <v>1502</v>
      </c>
      <c r="G1147" s="41"/>
      <c r="H1147" s="41"/>
      <c r="I1147" s="299"/>
      <c r="J1147" s="41"/>
      <c r="K1147" s="41"/>
      <c r="L1147" s="45"/>
      <c r="M1147" s="300"/>
      <c r="N1147" s="301"/>
      <c r="O1147" s="92"/>
      <c r="P1147" s="92"/>
      <c r="Q1147" s="92"/>
      <c r="R1147" s="92"/>
      <c r="S1147" s="92"/>
      <c r="T1147" s="93"/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39"/>
      <c r="AE1147" s="39"/>
      <c r="AT1147" s="18" t="s">
        <v>621</v>
      </c>
      <c r="AU1147" s="18" t="s">
        <v>86</v>
      </c>
    </row>
    <row r="1148" s="2" customFormat="1" ht="24.15" customHeight="1">
      <c r="A1148" s="39"/>
      <c r="B1148" s="40"/>
      <c r="C1148" s="229" t="s">
        <v>1503</v>
      </c>
      <c r="D1148" s="229" t="s">
        <v>237</v>
      </c>
      <c r="E1148" s="230" t="s">
        <v>1504</v>
      </c>
      <c r="F1148" s="231" t="s">
        <v>1505</v>
      </c>
      <c r="G1148" s="232" t="s">
        <v>1482</v>
      </c>
      <c r="H1148" s="233">
        <v>309.30000000000001</v>
      </c>
      <c r="I1148" s="234"/>
      <c r="J1148" s="235">
        <f>ROUND(I1148*H1148,2)</f>
        <v>0</v>
      </c>
      <c r="K1148" s="236"/>
      <c r="L1148" s="45"/>
      <c r="M1148" s="237" t="s">
        <v>1</v>
      </c>
      <c r="N1148" s="238" t="s">
        <v>42</v>
      </c>
      <c r="O1148" s="92"/>
      <c r="P1148" s="239">
        <f>O1148*H1148</f>
        <v>0</v>
      </c>
      <c r="Q1148" s="239">
        <v>0.001</v>
      </c>
      <c r="R1148" s="239">
        <f>Q1148*H1148</f>
        <v>0.30930000000000002</v>
      </c>
      <c r="S1148" s="239">
        <v>0</v>
      </c>
      <c r="T1148" s="240">
        <f>S1148*H1148</f>
        <v>0</v>
      </c>
      <c r="U1148" s="39"/>
      <c r="V1148" s="39"/>
      <c r="W1148" s="39"/>
      <c r="X1148" s="39"/>
      <c r="Y1148" s="39"/>
      <c r="Z1148" s="39"/>
      <c r="AA1148" s="39"/>
      <c r="AB1148" s="39"/>
      <c r="AC1148" s="39"/>
      <c r="AD1148" s="39"/>
      <c r="AE1148" s="39"/>
      <c r="AR1148" s="241" t="s">
        <v>241</v>
      </c>
      <c r="AT1148" s="241" t="s">
        <v>237</v>
      </c>
      <c r="AU1148" s="241" t="s">
        <v>86</v>
      </c>
      <c r="AY1148" s="18" t="s">
        <v>235</v>
      </c>
      <c r="BE1148" s="242">
        <f>IF(N1148="základní",J1148,0)</f>
        <v>0</v>
      </c>
      <c r="BF1148" s="242">
        <f>IF(N1148="snížená",J1148,0)</f>
        <v>0</v>
      </c>
      <c r="BG1148" s="242">
        <f>IF(N1148="zákl. přenesená",J1148,0)</f>
        <v>0</v>
      </c>
      <c r="BH1148" s="242">
        <f>IF(N1148="sníž. přenesená",J1148,0)</f>
        <v>0</v>
      </c>
      <c r="BI1148" s="242">
        <f>IF(N1148="nulová",J1148,0)</f>
        <v>0</v>
      </c>
      <c r="BJ1148" s="18" t="s">
        <v>84</v>
      </c>
      <c r="BK1148" s="242">
        <f>ROUND(I1148*H1148,2)</f>
        <v>0</v>
      </c>
      <c r="BL1148" s="18" t="s">
        <v>241</v>
      </c>
      <c r="BM1148" s="241" t="s">
        <v>1506</v>
      </c>
    </row>
    <row r="1149" s="2" customFormat="1">
      <c r="A1149" s="39"/>
      <c r="B1149" s="40"/>
      <c r="C1149" s="41"/>
      <c r="D1149" s="245" t="s">
        <v>621</v>
      </c>
      <c r="E1149" s="41"/>
      <c r="F1149" s="298" t="s">
        <v>1507</v>
      </c>
      <c r="G1149" s="41"/>
      <c r="H1149" s="41"/>
      <c r="I1149" s="299"/>
      <c r="J1149" s="41"/>
      <c r="K1149" s="41"/>
      <c r="L1149" s="45"/>
      <c r="M1149" s="300"/>
      <c r="N1149" s="301"/>
      <c r="O1149" s="92"/>
      <c r="P1149" s="92"/>
      <c r="Q1149" s="92"/>
      <c r="R1149" s="92"/>
      <c r="S1149" s="92"/>
      <c r="T1149" s="93"/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T1149" s="18" t="s">
        <v>621</v>
      </c>
      <c r="AU1149" s="18" t="s">
        <v>86</v>
      </c>
    </row>
    <row r="1150" s="13" customFormat="1">
      <c r="A1150" s="13"/>
      <c r="B1150" s="243"/>
      <c r="C1150" s="244"/>
      <c r="D1150" s="245" t="s">
        <v>243</v>
      </c>
      <c r="E1150" s="246" t="s">
        <v>1</v>
      </c>
      <c r="F1150" s="247" t="s">
        <v>1508</v>
      </c>
      <c r="G1150" s="244"/>
      <c r="H1150" s="248">
        <v>309.30000000000001</v>
      </c>
      <c r="I1150" s="249"/>
      <c r="J1150" s="244"/>
      <c r="K1150" s="244"/>
      <c r="L1150" s="250"/>
      <c r="M1150" s="251"/>
      <c r="N1150" s="252"/>
      <c r="O1150" s="252"/>
      <c r="P1150" s="252"/>
      <c r="Q1150" s="252"/>
      <c r="R1150" s="252"/>
      <c r="S1150" s="252"/>
      <c r="T1150" s="25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54" t="s">
        <v>243</v>
      </c>
      <c r="AU1150" s="254" t="s">
        <v>86</v>
      </c>
      <c r="AV1150" s="13" t="s">
        <v>86</v>
      </c>
      <c r="AW1150" s="13" t="s">
        <v>32</v>
      </c>
      <c r="AX1150" s="13" t="s">
        <v>84</v>
      </c>
      <c r="AY1150" s="254" t="s">
        <v>235</v>
      </c>
    </row>
    <row r="1151" s="2" customFormat="1" ht="49.05" customHeight="1">
      <c r="A1151" s="39"/>
      <c r="B1151" s="40"/>
      <c r="C1151" s="229" t="s">
        <v>1509</v>
      </c>
      <c r="D1151" s="229" t="s">
        <v>237</v>
      </c>
      <c r="E1151" s="230" t="s">
        <v>1510</v>
      </c>
      <c r="F1151" s="231" t="s">
        <v>1511</v>
      </c>
      <c r="G1151" s="232" t="s">
        <v>174</v>
      </c>
      <c r="H1151" s="233">
        <v>44</v>
      </c>
      <c r="I1151" s="234"/>
      <c r="J1151" s="235">
        <f>ROUND(I1151*H1151,2)</f>
        <v>0</v>
      </c>
      <c r="K1151" s="236"/>
      <c r="L1151" s="45"/>
      <c r="M1151" s="237" t="s">
        <v>1</v>
      </c>
      <c r="N1151" s="238" t="s">
        <v>42</v>
      </c>
      <c r="O1151" s="92"/>
      <c r="P1151" s="239">
        <f>O1151*H1151</f>
        <v>0</v>
      </c>
      <c r="Q1151" s="239">
        <v>0.035000000000000003</v>
      </c>
      <c r="R1151" s="239">
        <f>Q1151*H1151</f>
        <v>1.54</v>
      </c>
      <c r="S1151" s="239">
        <v>0</v>
      </c>
      <c r="T1151" s="240">
        <f>S1151*H1151</f>
        <v>0</v>
      </c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R1151" s="241" t="s">
        <v>241</v>
      </c>
      <c r="AT1151" s="241" t="s">
        <v>237</v>
      </c>
      <c r="AU1151" s="241" t="s">
        <v>86</v>
      </c>
      <c r="AY1151" s="18" t="s">
        <v>235</v>
      </c>
      <c r="BE1151" s="242">
        <f>IF(N1151="základní",J1151,0)</f>
        <v>0</v>
      </c>
      <c r="BF1151" s="242">
        <f>IF(N1151="snížená",J1151,0)</f>
        <v>0</v>
      </c>
      <c r="BG1151" s="242">
        <f>IF(N1151="zákl. přenesená",J1151,0)</f>
        <v>0</v>
      </c>
      <c r="BH1151" s="242">
        <f>IF(N1151="sníž. přenesená",J1151,0)</f>
        <v>0</v>
      </c>
      <c r="BI1151" s="242">
        <f>IF(N1151="nulová",J1151,0)</f>
        <v>0</v>
      </c>
      <c r="BJ1151" s="18" t="s">
        <v>84</v>
      </c>
      <c r="BK1151" s="242">
        <f>ROUND(I1151*H1151,2)</f>
        <v>0</v>
      </c>
      <c r="BL1151" s="18" t="s">
        <v>241</v>
      </c>
      <c r="BM1151" s="241" t="s">
        <v>1512</v>
      </c>
    </row>
    <row r="1152" s="2" customFormat="1">
      <c r="A1152" s="39"/>
      <c r="B1152" s="40"/>
      <c r="C1152" s="41"/>
      <c r="D1152" s="245" t="s">
        <v>621</v>
      </c>
      <c r="E1152" s="41"/>
      <c r="F1152" s="298" t="s">
        <v>1502</v>
      </c>
      <c r="G1152" s="41"/>
      <c r="H1152" s="41"/>
      <c r="I1152" s="299"/>
      <c r="J1152" s="41"/>
      <c r="K1152" s="41"/>
      <c r="L1152" s="45"/>
      <c r="M1152" s="300"/>
      <c r="N1152" s="301"/>
      <c r="O1152" s="92"/>
      <c r="P1152" s="92"/>
      <c r="Q1152" s="92"/>
      <c r="R1152" s="92"/>
      <c r="S1152" s="92"/>
      <c r="T1152" s="93"/>
      <c r="U1152" s="39"/>
      <c r="V1152" s="39"/>
      <c r="W1152" s="39"/>
      <c r="X1152" s="39"/>
      <c r="Y1152" s="39"/>
      <c r="Z1152" s="39"/>
      <c r="AA1152" s="39"/>
      <c r="AB1152" s="39"/>
      <c r="AC1152" s="39"/>
      <c r="AD1152" s="39"/>
      <c r="AE1152" s="39"/>
      <c r="AT1152" s="18" t="s">
        <v>621</v>
      </c>
      <c r="AU1152" s="18" t="s">
        <v>86</v>
      </c>
    </row>
    <row r="1153" s="12" customFormat="1" ht="22.8" customHeight="1">
      <c r="A1153" s="12"/>
      <c r="B1153" s="213"/>
      <c r="C1153" s="214"/>
      <c r="D1153" s="215" t="s">
        <v>76</v>
      </c>
      <c r="E1153" s="227" t="s">
        <v>1513</v>
      </c>
      <c r="F1153" s="227" t="s">
        <v>1514</v>
      </c>
      <c r="G1153" s="214"/>
      <c r="H1153" s="214"/>
      <c r="I1153" s="217"/>
      <c r="J1153" s="228">
        <f>BK1153</f>
        <v>0</v>
      </c>
      <c r="K1153" s="214"/>
      <c r="L1153" s="219"/>
      <c r="M1153" s="220"/>
      <c r="N1153" s="221"/>
      <c r="O1153" s="221"/>
      <c r="P1153" s="222">
        <f>SUM(P1154:P1369)</f>
        <v>0</v>
      </c>
      <c r="Q1153" s="221"/>
      <c r="R1153" s="222">
        <f>SUM(R1154:R1369)</f>
        <v>32.581001540000003</v>
      </c>
      <c r="S1153" s="221"/>
      <c r="T1153" s="223">
        <f>SUM(T1154:T1369)</f>
        <v>0</v>
      </c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R1153" s="224" t="s">
        <v>86</v>
      </c>
      <c r="AT1153" s="225" t="s">
        <v>76</v>
      </c>
      <c r="AU1153" s="225" t="s">
        <v>84</v>
      </c>
      <c r="AY1153" s="224" t="s">
        <v>235</v>
      </c>
      <c r="BK1153" s="226">
        <f>SUM(BK1154:BK1369)</f>
        <v>0</v>
      </c>
    </row>
    <row r="1154" s="2" customFormat="1" ht="16.5" customHeight="1">
      <c r="A1154" s="39"/>
      <c r="B1154" s="40"/>
      <c r="C1154" s="229" t="s">
        <v>1515</v>
      </c>
      <c r="D1154" s="229" t="s">
        <v>237</v>
      </c>
      <c r="E1154" s="230" t="s">
        <v>1516</v>
      </c>
      <c r="F1154" s="231" t="s">
        <v>1517</v>
      </c>
      <c r="G1154" s="232" t="s">
        <v>166</v>
      </c>
      <c r="H1154" s="233">
        <v>802.38699999999994</v>
      </c>
      <c r="I1154" s="234"/>
      <c r="J1154" s="235">
        <f>ROUND(I1154*H1154,2)</f>
        <v>0</v>
      </c>
      <c r="K1154" s="236"/>
      <c r="L1154" s="45"/>
      <c r="M1154" s="237" t="s">
        <v>1</v>
      </c>
      <c r="N1154" s="238" t="s">
        <v>42</v>
      </c>
      <c r="O1154" s="92"/>
      <c r="P1154" s="239">
        <f>O1154*H1154</f>
        <v>0</v>
      </c>
      <c r="Q1154" s="239">
        <v>0</v>
      </c>
      <c r="R1154" s="239">
        <f>Q1154*H1154</f>
        <v>0</v>
      </c>
      <c r="S1154" s="239">
        <v>0</v>
      </c>
      <c r="T1154" s="240">
        <f>S1154*H1154</f>
        <v>0</v>
      </c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39"/>
      <c r="AE1154" s="39"/>
      <c r="AR1154" s="241" t="s">
        <v>325</v>
      </c>
      <c r="AT1154" s="241" t="s">
        <v>237</v>
      </c>
      <c r="AU1154" s="241" t="s">
        <v>86</v>
      </c>
      <c r="AY1154" s="18" t="s">
        <v>235</v>
      </c>
      <c r="BE1154" s="242">
        <f>IF(N1154="základní",J1154,0)</f>
        <v>0</v>
      </c>
      <c r="BF1154" s="242">
        <f>IF(N1154="snížená",J1154,0)</f>
        <v>0</v>
      </c>
      <c r="BG1154" s="242">
        <f>IF(N1154="zákl. přenesená",J1154,0)</f>
        <v>0</v>
      </c>
      <c r="BH1154" s="242">
        <f>IF(N1154="sníž. přenesená",J1154,0)</f>
        <v>0</v>
      </c>
      <c r="BI1154" s="242">
        <f>IF(N1154="nulová",J1154,0)</f>
        <v>0</v>
      </c>
      <c r="BJ1154" s="18" t="s">
        <v>84</v>
      </c>
      <c r="BK1154" s="242">
        <f>ROUND(I1154*H1154,2)</f>
        <v>0</v>
      </c>
      <c r="BL1154" s="18" t="s">
        <v>325</v>
      </c>
      <c r="BM1154" s="241" t="s">
        <v>1518</v>
      </c>
    </row>
    <row r="1155" s="13" customFormat="1">
      <c r="A1155" s="13"/>
      <c r="B1155" s="243"/>
      <c r="C1155" s="244"/>
      <c r="D1155" s="245" t="s">
        <v>243</v>
      </c>
      <c r="E1155" s="246" t="s">
        <v>1</v>
      </c>
      <c r="F1155" s="247" t="s">
        <v>1519</v>
      </c>
      <c r="G1155" s="244"/>
      <c r="H1155" s="248">
        <v>499.63</v>
      </c>
      <c r="I1155" s="249"/>
      <c r="J1155" s="244"/>
      <c r="K1155" s="244"/>
      <c r="L1155" s="250"/>
      <c r="M1155" s="251"/>
      <c r="N1155" s="252"/>
      <c r="O1155" s="252"/>
      <c r="P1155" s="252"/>
      <c r="Q1155" s="252"/>
      <c r="R1155" s="252"/>
      <c r="S1155" s="252"/>
      <c r="T1155" s="25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54" t="s">
        <v>243</v>
      </c>
      <c r="AU1155" s="254" t="s">
        <v>86</v>
      </c>
      <c r="AV1155" s="13" t="s">
        <v>86</v>
      </c>
      <c r="AW1155" s="13" t="s">
        <v>32</v>
      </c>
      <c r="AX1155" s="13" t="s">
        <v>77</v>
      </c>
      <c r="AY1155" s="254" t="s">
        <v>235</v>
      </c>
    </row>
    <row r="1156" s="13" customFormat="1">
      <c r="A1156" s="13"/>
      <c r="B1156" s="243"/>
      <c r="C1156" s="244"/>
      <c r="D1156" s="245" t="s">
        <v>243</v>
      </c>
      <c r="E1156" s="246" t="s">
        <v>1</v>
      </c>
      <c r="F1156" s="247" t="s">
        <v>1520</v>
      </c>
      <c r="G1156" s="244"/>
      <c r="H1156" s="248">
        <v>169.005</v>
      </c>
      <c r="I1156" s="249"/>
      <c r="J1156" s="244"/>
      <c r="K1156" s="244"/>
      <c r="L1156" s="250"/>
      <c r="M1156" s="251"/>
      <c r="N1156" s="252"/>
      <c r="O1156" s="252"/>
      <c r="P1156" s="252"/>
      <c r="Q1156" s="252"/>
      <c r="R1156" s="252"/>
      <c r="S1156" s="252"/>
      <c r="T1156" s="25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54" t="s">
        <v>243</v>
      </c>
      <c r="AU1156" s="254" t="s">
        <v>86</v>
      </c>
      <c r="AV1156" s="13" t="s">
        <v>86</v>
      </c>
      <c r="AW1156" s="13" t="s">
        <v>32</v>
      </c>
      <c r="AX1156" s="13" t="s">
        <v>77</v>
      </c>
      <c r="AY1156" s="254" t="s">
        <v>235</v>
      </c>
    </row>
    <row r="1157" s="13" customFormat="1">
      <c r="A1157" s="13"/>
      <c r="B1157" s="243"/>
      <c r="C1157" s="244"/>
      <c r="D1157" s="245" t="s">
        <v>243</v>
      </c>
      <c r="E1157" s="246" t="s">
        <v>1</v>
      </c>
      <c r="F1157" s="247" t="s">
        <v>1521</v>
      </c>
      <c r="G1157" s="244"/>
      <c r="H1157" s="248">
        <v>53.850000000000001</v>
      </c>
      <c r="I1157" s="249"/>
      <c r="J1157" s="244"/>
      <c r="K1157" s="244"/>
      <c r="L1157" s="250"/>
      <c r="M1157" s="251"/>
      <c r="N1157" s="252"/>
      <c r="O1157" s="252"/>
      <c r="P1157" s="252"/>
      <c r="Q1157" s="252"/>
      <c r="R1157" s="252"/>
      <c r="S1157" s="252"/>
      <c r="T1157" s="25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54" t="s">
        <v>243</v>
      </c>
      <c r="AU1157" s="254" t="s">
        <v>86</v>
      </c>
      <c r="AV1157" s="13" t="s">
        <v>86</v>
      </c>
      <c r="AW1157" s="13" t="s">
        <v>32</v>
      </c>
      <c r="AX1157" s="13" t="s">
        <v>77</v>
      </c>
      <c r="AY1157" s="254" t="s">
        <v>235</v>
      </c>
    </row>
    <row r="1158" s="13" customFormat="1">
      <c r="A1158" s="13"/>
      <c r="B1158" s="243"/>
      <c r="C1158" s="244"/>
      <c r="D1158" s="245" t="s">
        <v>243</v>
      </c>
      <c r="E1158" s="246" t="s">
        <v>1</v>
      </c>
      <c r="F1158" s="247" t="s">
        <v>1522</v>
      </c>
      <c r="G1158" s="244"/>
      <c r="H1158" s="248">
        <v>66.239999999999995</v>
      </c>
      <c r="I1158" s="249"/>
      <c r="J1158" s="244"/>
      <c r="K1158" s="244"/>
      <c r="L1158" s="250"/>
      <c r="M1158" s="251"/>
      <c r="N1158" s="252"/>
      <c r="O1158" s="252"/>
      <c r="P1158" s="252"/>
      <c r="Q1158" s="252"/>
      <c r="R1158" s="252"/>
      <c r="S1158" s="252"/>
      <c r="T1158" s="25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54" t="s">
        <v>243</v>
      </c>
      <c r="AU1158" s="254" t="s">
        <v>86</v>
      </c>
      <c r="AV1158" s="13" t="s">
        <v>86</v>
      </c>
      <c r="AW1158" s="13" t="s">
        <v>32</v>
      </c>
      <c r="AX1158" s="13" t="s">
        <v>77</v>
      </c>
      <c r="AY1158" s="254" t="s">
        <v>235</v>
      </c>
    </row>
    <row r="1159" s="13" customFormat="1">
      <c r="A1159" s="13"/>
      <c r="B1159" s="243"/>
      <c r="C1159" s="244"/>
      <c r="D1159" s="245" t="s">
        <v>243</v>
      </c>
      <c r="E1159" s="246" t="s">
        <v>1</v>
      </c>
      <c r="F1159" s="247" t="s">
        <v>1523</v>
      </c>
      <c r="G1159" s="244"/>
      <c r="H1159" s="248">
        <v>13.662000000000001</v>
      </c>
      <c r="I1159" s="249"/>
      <c r="J1159" s="244"/>
      <c r="K1159" s="244"/>
      <c r="L1159" s="250"/>
      <c r="M1159" s="251"/>
      <c r="N1159" s="252"/>
      <c r="O1159" s="252"/>
      <c r="P1159" s="252"/>
      <c r="Q1159" s="252"/>
      <c r="R1159" s="252"/>
      <c r="S1159" s="252"/>
      <c r="T1159" s="25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54" t="s">
        <v>243</v>
      </c>
      <c r="AU1159" s="254" t="s">
        <v>86</v>
      </c>
      <c r="AV1159" s="13" t="s">
        <v>86</v>
      </c>
      <c r="AW1159" s="13" t="s">
        <v>32</v>
      </c>
      <c r="AX1159" s="13" t="s">
        <v>77</v>
      </c>
      <c r="AY1159" s="254" t="s">
        <v>235</v>
      </c>
    </row>
    <row r="1160" s="14" customFormat="1">
      <c r="A1160" s="14"/>
      <c r="B1160" s="255"/>
      <c r="C1160" s="256"/>
      <c r="D1160" s="245" t="s">
        <v>243</v>
      </c>
      <c r="E1160" s="257" t="s">
        <v>1</v>
      </c>
      <c r="F1160" s="258" t="s">
        <v>245</v>
      </c>
      <c r="G1160" s="256"/>
      <c r="H1160" s="259">
        <v>802.38699999999994</v>
      </c>
      <c r="I1160" s="260"/>
      <c r="J1160" s="256"/>
      <c r="K1160" s="256"/>
      <c r="L1160" s="261"/>
      <c r="M1160" s="262"/>
      <c r="N1160" s="263"/>
      <c r="O1160" s="263"/>
      <c r="P1160" s="263"/>
      <c r="Q1160" s="263"/>
      <c r="R1160" s="263"/>
      <c r="S1160" s="263"/>
      <c r="T1160" s="26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65" t="s">
        <v>243</v>
      </c>
      <c r="AU1160" s="265" t="s">
        <v>86</v>
      </c>
      <c r="AV1160" s="14" t="s">
        <v>241</v>
      </c>
      <c r="AW1160" s="14" t="s">
        <v>32</v>
      </c>
      <c r="AX1160" s="14" t="s">
        <v>84</v>
      </c>
      <c r="AY1160" s="265" t="s">
        <v>235</v>
      </c>
    </row>
    <row r="1161" s="2" customFormat="1" ht="16.5" customHeight="1">
      <c r="A1161" s="39"/>
      <c r="B1161" s="40"/>
      <c r="C1161" s="229" t="s">
        <v>1524</v>
      </c>
      <c r="D1161" s="229" t="s">
        <v>237</v>
      </c>
      <c r="E1161" s="230" t="s">
        <v>1525</v>
      </c>
      <c r="F1161" s="231" t="s">
        <v>1526</v>
      </c>
      <c r="G1161" s="232" t="s">
        <v>166</v>
      </c>
      <c r="H1161" s="233">
        <v>1473.297</v>
      </c>
      <c r="I1161" s="234"/>
      <c r="J1161" s="235">
        <f>ROUND(I1161*H1161,2)</f>
        <v>0</v>
      </c>
      <c r="K1161" s="236"/>
      <c r="L1161" s="45"/>
      <c r="M1161" s="237" t="s">
        <v>1</v>
      </c>
      <c r="N1161" s="238" t="s">
        <v>42</v>
      </c>
      <c r="O1161" s="92"/>
      <c r="P1161" s="239">
        <f>O1161*H1161</f>
        <v>0</v>
      </c>
      <c r="Q1161" s="239">
        <v>0.00029999999999999997</v>
      </c>
      <c r="R1161" s="239">
        <f>Q1161*H1161</f>
        <v>0.44198909999999997</v>
      </c>
      <c r="S1161" s="239">
        <v>0</v>
      </c>
      <c r="T1161" s="240">
        <f>S1161*H1161</f>
        <v>0</v>
      </c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R1161" s="241" t="s">
        <v>325</v>
      </c>
      <c r="AT1161" s="241" t="s">
        <v>237</v>
      </c>
      <c r="AU1161" s="241" t="s">
        <v>86</v>
      </c>
      <c r="AY1161" s="18" t="s">
        <v>235</v>
      </c>
      <c r="BE1161" s="242">
        <f>IF(N1161="základní",J1161,0)</f>
        <v>0</v>
      </c>
      <c r="BF1161" s="242">
        <f>IF(N1161="snížená",J1161,0)</f>
        <v>0</v>
      </c>
      <c r="BG1161" s="242">
        <f>IF(N1161="zákl. přenesená",J1161,0)</f>
        <v>0</v>
      </c>
      <c r="BH1161" s="242">
        <f>IF(N1161="sníž. přenesená",J1161,0)</f>
        <v>0</v>
      </c>
      <c r="BI1161" s="242">
        <f>IF(N1161="nulová",J1161,0)</f>
        <v>0</v>
      </c>
      <c r="BJ1161" s="18" t="s">
        <v>84</v>
      </c>
      <c r="BK1161" s="242">
        <f>ROUND(I1161*H1161,2)</f>
        <v>0</v>
      </c>
      <c r="BL1161" s="18" t="s">
        <v>325</v>
      </c>
      <c r="BM1161" s="241" t="s">
        <v>1527</v>
      </c>
    </row>
    <row r="1162" s="13" customFormat="1">
      <c r="A1162" s="13"/>
      <c r="B1162" s="243"/>
      <c r="C1162" s="244"/>
      <c r="D1162" s="245" t="s">
        <v>243</v>
      </c>
      <c r="E1162" s="246" t="s">
        <v>1</v>
      </c>
      <c r="F1162" s="247" t="s">
        <v>1519</v>
      </c>
      <c r="G1162" s="244"/>
      <c r="H1162" s="248">
        <v>499.63</v>
      </c>
      <c r="I1162" s="249"/>
      <c r="J1162" s="244"/>
      <c r="K1162" s="244"/>
      <c r="L1162" s="250"/>
      <c r="M1162" s="251"/>
      <c r="N1162" s="252"/>
      <c r="O1162" s="252"/>
      <c r="P1162" s="252"/>
      <c r="Q1162" s="252"/>
      <c r="R1162" s="252"/>
      <c r="S1162" s="252"/>
      <c r="T1162" s="25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54" t="s">
        <v>243</v>
      </c>
      <c r="AU1162" s="254" t="s">
        <v>86</v>
      </c>
      <c r="AV1162" s="13" t="s">
        <v>86</v>
      </c>
      <c r="AW1162" s="13" t="s">
        <v>32</v>
      </c>
      <c r="AX1162" s="13" t="s">
        <v>77</v>
      </c>
      <c r="AY1162" s="254" t="s">
        <v>235</v>
      </c>
    </row>
    <row r="1163" s="13" customFormat="1">
      <c r="A1163" s="13"/>
      <c r="B1163" s="243"/>
      <c r="C1163" s="244"/>
      <c r="D1163" s="245" t="s">
        <v>243</v>
      </c>
      <c r="E1163" s="246" t="s">
        <v>1</v>
      </c>
      <c r="F1163" s="247" t="s">
        <v>1520</v>
      </c>
      <c r="G1163" s="244"/>
      <c r="H1163" s="248">
        <v>169.005</v>
      </c>
      <c r="I1163" s="249"/>
      <c r="J1163" s="244"/>
      <c r="K1163" s="244"/>
      <c r="L1163" s="250"/>
      <c r="M1163" s="251"/>
      <c r="N1163" s="252"/>
      <c r="O1163" s="252"/>
      <c r="P1163" s="252"/>
      <c r="Q1163" s="252"/>
      <c r="R1163" s="252"/>
      <c r="S1163" s="252"/>
      <c r="T1163" s="25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54" t="s">
        <v>243</v>
      </c>
      <c r="AU1163" s="254" t="s">
        <v>86</v>
      </c>
      <c r="AV1163" s="13" t="s">
        <v>86</v>
      </c>
      <c r="AW1163" s="13" t="s">
        <v>32</v>
      </c>
      <c r="AX1163" s="13" t="s">
        <v>77</v>
      </c>
      <c r="AY1163" s="254" t="s">
        <v>235</v>
      </c>
    </row>
    <row r="1164" s="13" customFormat="1">
      <c r="A1164" s="13"/>
      <c r="B1164" s="243"/>
      <c r="C1164" s="244"/>
      <c r="D1164" s="245" t="s">
        <v>243</v>
      </c>
      <c r="E1164" s="246" t="s">
        <v>1</v>
      </c>
      <c r="F1164" s="247" t="s">
        <v>1521</v>
      </c>
      <c r="G1164" s="244"/>
      <c r="H1164" s="248">
        <v>53.850000000000001</v>
      </c>
      <c r="I1164" s="249"/>
      <c r="J1164" s="244"/>
      <c r="K1164" s="244"/>
      <c r="L1164" s="250"/>
      <c r="M1164" s="251"/>
      <c r="N1164" s="252"/>
      <c r="O1164" s="252"/>
      <c r="P1164" s="252"/>
      <c r="Q1164" s="252"/>
      <c r="R1164" s="252"/>
      <c r="S1164" s="252"/>
      <c r="T1164" s="25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54" t="s">
        <v>243</v>
      </c>
      <c r="AU1164" s="254" t="s">
        <v>86</v>
      </c>
      <c r="AV1164" s="13" t="s">
        <v>86</v>
      </c>
      <c r="AW1164" s="13" t="s">
        <v>32</v>
      </c>
      <c r="AX1164" s="13" t="s">
        <v>77</v>
      </c>
      <c r="AY1164" s="254" t="s">
        <v>235</v>
      </c>
    </row>
    <row r="1165" s="13" customFormat="1">
      <c r="A1165" s="13"/>
      <c r="B1165" s="243"/>
      <c r="C1165" s="244"/>
      <c r="D1165" s="245" t="s">
        <v>243</v>
      </c>
      <c r="E1165" s="246" t="s">
        <v>1</v>
      </c>
      <c r="F1165" s="247" t="s">
        <v>1522</v>
      </c>
      <c r="G1165" s="244"/>
      <c r="H1165" s="248">
        <v>66.239999999999995</v>
      </c>
      <c r="I1165" s="249"/>
      <c r="J1165" s="244"/>
      <c r="K1165" s="244"/>
      <c r="L1165" s="250"/>
      <c r="M1165" s="251"/>
      <c r="N1165" s="252"/>
      <c r="O1165" s="252"/>
      <c r="P1165" s="252"/>
      <c r="Q1165" s="252"/>
      <c r="R1165" s="252"/>
      <c r="S1165" s="252"/>
      <c r="T1165" s="25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4" t="s">
        <v>243</v>
      </c>
      <c r="AU1165" s="254" t="s">
        <v>86</v>
      </c>
      <c r="AV1165" s="13" t="s">
        <v>86</v>
      </c>
      <c r="AW1165" s="13" t="s">
        <v>32</v>
      </c>
      <c r="AX1165" s="13" t="s">
        <v>77</v>
      </c>
      <c r="AY1165" s="254" t="s">
        <v>235</v>
      </c>
    </row>
    <row r="1166" s="13" customFormat="1">
      <c r="A1166" s="13"/>
      <c r="B1166" s="243"/>
      <c r="C1166" s="244"/>
      <c r="D1166" s="245" t="s">
        <v>243</v>
      </c>
      <c r="E1166" s="246" t="s">
        <v>1</v>
      </c>
      <c r="F1166" s="247" t="s">
        <v>1523</v>
      </c>
      <c r="G1166" s="244"/>
      <c r="H1166" s="248">
        <v>13.662000000000001</v>
      </c>
      <c r="I1166" s="249"/>
      <c r="J1166" s="244"/>
      <c r="K1166" s="244"/>
      <c r="L1166" s="250"/>
      <c r="M1166" s="251"/>
      <c r="N1166" s="252"/>
      <c r="O1166" s="252"/>
      <c r="P1166" s="252"/>
      <c r="Q1166" s="252"/>
      <c r="R1166" s="252"/>
      <c r="S1166" s="252"/>
      <c r="T1166" s="25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54" t="s">
        <v>243</v>
      </c>
      <c r="AU1166" s="254" t="s">
        <v>86</v>
      </c>
      <c r="AV1166" s="13" t="s">
        <v>86</v>
      </c>
      <c r="AW1166" s="13" t="s">
        <v>32</v>
      </c>
      <c r="AX1166" s="13" t="s">
        <v>77</v>
      </c>
      <c r="AY1166" s="254" t="s">
        <v>235</v>
      </c>
    </row>
    <row r="1167" s="16" customFormat="1">
      <c r="A1167" s="16"/>
      <c r="B1167" s="276"/>
      <c r="C1167" s="277"/>
      <c r="D1167" s="245" t="s">
        <v>243</v>
      </c>
      <c r="E1167" s="278" t="s">
        <v>1</v>
      </c>
      <c r="F1167" s="279" t="s">
        <v>1528</v>
      </c>
      <c r="G1167" s="277"/>
      <c r="H1167" s="280">
        <v>802.38699999999994</v>
      </c>
      <c r="I1167" s="281"/>
      <c r="J1167" s="277"/>
      <c r="K1167" s="277"/>
      <c r="L1167" s="282"/>
      <c r="M1167" s="283"/>
      <c r="N1167" s="284"/>
      <c r="O1167" s="284"/>
      <c r="P1167" s="284"/>
      <c r="Q1167" s="284"/>
      <c r="R1167" s="284"/>
      <c r="S1167" s="284"/>
      <c r="T1167" s="285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T1167" s="286" t="s">
        <v>243</v>
      </c>
      <c r="AU1167" s="286" t="s">
        <v>86</v>
      </c>
      <c r="AV1167" s="16" t="s">
        <v>250</v>
      </c>
      <c r="AW1167" s="16" t="s">
        <v>32</v>
      </c>
      <c r="AX1167" s="16" t="s">
        <v>77</v>
      </c>
      <c r="AY1167" s="286" t="s">
        <v>235</v>
      </c>
    </row>
    <row r="1168" s="13" customFormat="1">
      <c r="A1168" s="13"/>
      <c r="B1168" s="243"/>
      <c r="C1168" s="244"/>
      <c r="D1168" s="245" t="s">
        <v>243</v>
      </c>
      <c r="E1168" s="246" t="s">
        <v>1</v>
      </c>
      <c r="F1168" s="247" t="s">
        <v>171</v>
      </c>
      <c r="G1168" s="244"/>
      <c r="H1168" s="248">
        <v>464.63</v>
      </c>
      <c r="I1168" s="249"/>
      <c r="J1168" s="244"/>
      <c r="K1168" s="244"/>
      <c r="L1168" s="250"/>
      <c r="M1168" s="251"/>
      <c r="N1168" s="252"/>
      <c r="O1168" s="252"/>
      <c r="P1168" s="252"/>
      <c r="Q1168" s="252"/>
      <c r="R1168" s="252"/>
      <c r="S1168" s="252"/>
      <c r="T1168" s="25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54" t="s">
        <v>243</v>
      </c>
      <c r="AU1168" s="254" t="s">
        <v>86</v>
      </c>
      <c r="AV1168" s="13" t="s">
        <v>86</v>
      </c>
      <c r="AW1168" s="13" t="s">
        <v>32</v>
      </c>
      <c r="AX1168" s="13" t="s">
        <v>77</v>
      </c>
      <c r="AY1168" s="254" t="s">
        <v>235</v>
      </c>
    </row>
    <row r="1169" s="13" customFormat="1">
      <c r="A1169" s="13"/>
      <c r="B1169" s="243"/>
      <c r="C1169" s="244"/>
      <c r="D1169" s="245" t="s">
        <v>243</v>
      </c>
      <c r="E1169" s="246" t="s">
        <v>1</v>
      </c>
      <c r="F1169" s="247" t="s">
        <v>176</v>
      </c>
      <c r="G1169" s="244"/>
      <c r="H1169" s="248">
        <v>152.43000000000001</v>
      </c>
      <c r="I1169" s="249"/>
      <c r="J1169" s="244"/>
      <c r="K1169" s="244"/>
      <c r="L1169" s="250"/>
      <c r="M1169" s="251"/>
      <c r="N1169" s="252"/>
      <c r="O1169" s="252"/>
      <c r="P1169" s="252"/>
      <c r="Q1169" s="252"/>
      <c r="R1169" s="252"/>
      <c r="S1169" s="252"/>
      <c r="T1169" s="25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54" t="s">
        <v>243</v>
      </c>
      <c r="AU1169" s="254" t="s">
        <v>86</v>
      </c>
      <c r="AV1169" s="13" t="s">
        <v>86</v>
      </c>
      <c r="AW1169" s="13" t="s">
        <v>32</v>
      </c>
      <c r="AX1169" s="13" t="s">
        <v>77</v>
      </c>
      <c r="AY1169" s="254" t="s">
        <v>235</v>
      </c>
    </row>
    <row r="1170" s="13" customFormat="1">
      <c r="A1170" s="13"/>
      <c r="B1170" s="243"/>
      <c r="C1170" s="244"/>
      <c r="D1170" s="245" t="s">
        <v>243</v>
      </c>
      <c r="E1170" s="246" t="s">
        <v>1</v>
      </c>
      <c r="F1170" s="247" t="s">
        <v>182</v>
      </c>
      <c r="G1170" s="244"/>
      <c r="H1170" s="248">
        <v>53.850000000000001</v>
      </c>
      <c r="I1170" s="249"/>
      <c r="J1170" s="244"/>
      <c r="K1170" s="244"/>
      <c r="L1170" s="250"/>
      <c r="M1170" s="251"/>
      <c r="N1170" s="252"/>
      <c r="O1170" s="252"/>
      <c r="P1170" s="252"/>
      <c r="Q1170" s="252"/>
      <c r="R1170" s="252"/>
      <c r="S1170" s="252"/>
      <c r="T1170" s="25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54" t="s">
        <v>243</v>
      </c>
      <c r="AU1170" s="254" t="s">
        <v>86</v>
      </c>
      <c r="AV1170" s="13" t="s">
        <v>86</v>
      </c>
      <c r="AW1170" s="13" t="s">
        <v>32</v>
      </c>
      <c r="AX1170" s="13" t="s">
        <v>77</v>
      </c>
      <c r="AY1170" s="254" t="s">
        <v>235</v>
      </c>
    </row>
    <row r="1171" s="16" customFormat="1">
      <c r="A1171" s="16"/>
      <c r="B1171" s="276"/>
      <c r="C1171" s="277"/>
      <c r="D1171" s="245" t="s">
        <v>243</v>
      </c>
      <c r="E1171" s="278" t="s">
        <v>1</v>
      </c>
      <c r="F1171" s="279" t="s">
        <v>1529</v>
      </c>
      <c r="G1171" s="277"/>
      <c r="H1171" s="280">
        <v>670.90999999999997</v>
      </c>
      <c r="I1171" s="281"/>
      <c r="J1171" s="277"/>
      <c r="K1171" s="277"/>
      <c r="L1171" s="282"/>
      <c r="M1171" s="283"/>
      <c r="N1171" s="284"/>
      <c r="O1171" s="284"/>
      <c r="P1171" s="284"/>
      <c r="Q1171" s="284"/>
      <c r="R1171" s="284"/>
      <c r="S1171" s="284"/>
      <c r="T1171" s="285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T1171" s="286" t="s">
        <v>243</v>
      </c>
      <c r="AU1171" s="286" t="s">
        <v>86</v>
      </c>
      <c r="AV1171" s="16" t="s">
        <v>250</v>
      </c>
      <c r="AW1171" s="16" t="s">
        <v>32</v>
      </c>
      <c r="AX1171" s="16" t="s">
        <v>77</v>
      </c>
      <c r="AY1171" s="286" t="s">
        <v>235</v>
      </c>
    </row>
    <row r="1172" s="14" customFormat="1">
      <c r="A1172" s="14"/>
      <c r="B1172" s="255"/>
      <c r="C1172" s="256"/>
      <c r="D1172" s="245" t="s">
        <v>243</v>
      </c>
      <c r="E1172" s="257" t="s">
        <v>1</v>
      </c>
      <c r="F1172" s="258" t="s">
        <v>245</v>
      </c>
      <c r="G1172" s="256"/>
      <c r="H1172" s="259">
        <v>1473.297</v>
      </c>
      <c r="I1172" s="260"/>
      <c r="J1172" s="256"/>
      <c r="K1172" s="256"/>
      <c r="L1172" s="261"/>
      <c r="M1172" s="262"/>
      <c r="N1172" s="263"/>
      <c r="O1172" s="263"/>
      <c r="P1172" s="263"/>
      <c r="Q1172" s="263"/>
      <c r="R1172" s="263"/>
      <c r="S1172" s="263"/>
      <c r="T1172" s="26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65" t="s">
        <v>243</v>
      </c>
      <c r="AU1172" s="265" t="s">
        <v>86</v>
      </c>
      <c r="AV1172" s="14" t="s">
        <v>241</v>
      </c>
      <c r="AW1172" s="14" t="s">
        <v>32</v>
      </c>
      <c r="AX1172" s="14" t="s">
        <v>84</v>
      </c>
      <c r="AY1172" s="265" t="s">
        <v>235</v>
      </c>
    </row>
    <row r="1173" s="2" customFormat="1" ht="21.75" customHeight="1">
      <c r="A1173" s="39"/>
      <c r="B1173" s="40"/>
      <c r="C1173" s="229" t="s">
        <v>1530</v>
      </c>
      <c r="D1173" s="229" t="s">
        <v>237</v>
      </c>
      <c r="E1173" s="230" t="s">
        <v>1531</v>
      </c>
      <c r="F1173" s="231" t="s">
        <v>1532</v>
      </c>
      <c r="G1173" s="232" t="s">
        <v>166</v>
      </c>
      <c r="H1173" s="233">
        <v>670.90999999999997</v>
      </c>
      <c r="I1173" s="234"/>
      <c r="J1173" s="235">
        <f>ROUND(I1173*H1173,2)</f>
        <v>0</v>
      </c>
      <c r="K1173" s="236"/>
      <c r="L1173" s="45"/>
      <c r="M1173" s="237" t="s">
        <v>1</v>
      </c>
      <c r="N1173" s="238" t="s">
        <v>42</v>
      </c>
      <c r="O1173" s="92"/>
      <c r="P1173" s="239">
        <f>O1173*H1173</f>
        <v>0</v>
      </c>
      <c r="Q1173" s="239">
        <v>0.0044999999999999997</v>
      </c>
      <c r="R1173" s="239">
        <f>Q1173*H1173</f>
        <v>3.0190949999999996</v>
      </c>
      <c r="S1173" s="239">
        <v>0</v>
      </c>
      <c r="T1173" s="240">
        <f>S1173*H1173</f>
        <v>0</v>
      </c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R1173" s="241" t="s">
        <v>325</v>
      </c>
      <c r="AT1173" s="241" t="s">
        <v>237</v>
      </c>
      <c r="AU1173" s="241" t="s">
        <v>86</v>
      </c>
      <c r="AY1173" s="18" t="s">
        <v>235</v>
      </c>
      <c r="BE1173" s="242">
        <f>IF(N1173="základní",J1173,0)</f>
        <v>0</v>
      </c>
      <c r="BF1173" s="242">
        <f>IF(N1173="snížená",J1173,0)</f>
        <v>0</v>
      </c>
      <c r="BG1173" s="242">
        <f>IF(N1173="zákl. přenesená",J1173,0)</f>
        <v>0</v>
      </c>
      <c r="BH1173" s="242">
        <f>IF(N1173="sníž. přenesená",J1173,0)</f>
        <v>0</v>
      </c>
      <c r="BI1173" s="242">
        <f>IF(N1173="nulová",J1173,0)</f>
        <v>0</v>
      </c>
      <c r="BJ1173" s="18" t="s">
        <v>84</v>
      </c>
      <c r="BK1173" s="242">
        <f>ROUND(I1173*H1173,2)</f>
        <v>0</v>
      </c>
      <c r="BL1173" s="18" t="s">
        <v>325</v>
      </c>
      <c r="BM1173" s="241" t="s">
        <v>1533</v>
      </c>
    </row>
    <row r="1174" s="13" customFormat="1">
      <c r="A1174" s="13"/>
      <c r="B1174" s="243"/>
      <c r="C1174" s="244"/>
      <c r="D1174" s="245" t="s">
        <v>243</v>
      </c>
      <c r="E1174" s="246" t="s">
        <v>1</v>
      </c>
      <c r="F1174" s="247" t="s">
        <v>171</v>
      </c>
      <c r="G1174" s="244"/>
      <c r="H1174" s="248">
        <v>464.63</v>
      </c>
      <c r="I1174" s="249"/>
      <c r="J1174" s="244"/>
      <c r="K1174" s="244"/>
      <c r="L1174" s="250"/>
      <c r="M1174" s="251"/>
      <c r="N1174" s="252"/>
      <c r="O1174" s="252"/>
      <c r="P1174" s="252"/>
      <c r="Q1174" s="252"/>
      <c r="R1174" s="252"/>
      <c r="S1174" s="252"/>
      <c r="T1174" s="25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54" t="s">
        <v>243</v>
      </c>
      <c r="AU1174" s="254" t="s">
        <v>86</v>
      </c>
      <c r="AV1174" s="13" t="s">
        <v>86</v>
      </c>
      <c r="AW1174" s="13" t="s">
        <v>32</v>
      </c>
      <c r="AX1174" s="13" t="s">
        <v>77</v>
      </c>
      <c r="AY1174" s="254" t="s">
        <v>235</v>
      </c>
    </row>
    <row r="1175" s="13" customFormat="1">
      <c r="A1175" s="13"/>
      <c r="B1175" s="243"/>
      <c r="C1175" s="244"/>
      <c r="D1175" s="245" t="s">
        <v>243</v>
      </c>
      <c r="E1175" s="246" t="s">
        <v>1</v>
      </c>
      <c r="F1175" s="247" t="s">
        <v>176</v>
      </c>
      <c r="G1175" s="244"/>
      <c r="H1175" s="248">
        <v>152.43000000000001</v>
      </c>
      <c r="I1175" s="249"/>
      <c r="J1175" s="244"/>
      <c r="K1175" s="244"/>
      <c r="L1175" s="250"/>
      <c r="M1175" s="251"/>
      <c r="N1175" s="252"/>
      <c r="O1175" s="252"/>
      <c r="P1175" s="252"/>
      <c r="Q1175" s="252"/>
      <c r="R1175" s="252"/>
      <c r="S1175" s="252"/>
      <c r="T1175" s="25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54" t="s">
        <v>243</v>
      </c>
      <c r="AU1175" s="254" t="s">
        <v>86</v>
      </c>
      <c r="AV1175" s="13" t="s">
        <v>86</v>
      </c>
      <c r="AW1175" s="13" t="s">
        <v>32</v>
      </c>
      <c r="AX1175" s="13" t="s">
        <v>77</v>
      </c>
      <c r="AY1175" s="254" t="s">
        <v>235</v>
      </c>
    </row>
    <row r="1176" s="13" customFormat="1">
      <c r="A1176" s="13"/>
      <c r="B1176" s="243"/>
      <c r="C1176" s="244"/>
      <c r="D1176" s="245" t="s">
        <v>243</v>
      </c>
      <c r="E1176" s="246" t="s">
        <v>1</v>
      </c>
      <c r="F1176" s="247" t="s">
        <v>182</v>
      </c>
      <c r="G1176" s="244"/>
      <c r="H1176" s="248">
        <v>53.850000000000001</v>
      </c>
      <c r="I1176" s="249"/>
      <c r="J1176" s="244"/>
      <c r="K1176" s="244"/>
      <c r="L1176" s="250"/>
      <c r="M1176" s="251"/>
      <c r="N1176" s="252"/>
      <c r="O1176" s="252"/>
      <c r="P1176" s="252"/>
      <c r="Q1176" s="252"/>
      <c r="R1176" s="252"/>
      <c r="S1176" s="252"/>
      <c r="T1176" s="25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54" t="s">
        <v>243</v>
      </c>
      <c r="AU1176" s="254" t="s">
        <v>86</v>
      </c>
      <c r="AV1176" s="13" t="s">
        <v>86</v>
      </c>
      <c r="AW1176" s="13" t="s">
        <v>32</v>
      </c>
      <c r="AX1176" s="13" t="s">
        <v>77</v>
      </c>
      <c r="AY1176" s="254" t="s">
        <v>235</v>
      </c>
    </row>
    <row r="1177" s="14" customFormat="1">
      <c r="A1177" s="14"/>
      <c r="B1177" s="255"/>
      <c r="C1177" s="256"/>
      <c r="D1177" s="245" t="s">
        <v>243</v>
      </c>
      <c r="E1177" s="257" t="s">
        <v>1</v>
      </c>
      <c r="F1177" s="258" t="s">
        <v>245</v>
      </c>
      <c r="G1177" s="256"/>
      <c r="H1177" s="259">
        <v>670.90999999999997</v>
      </c>
      <c r="I1177" s="260"/>
      <c r="J1177" s="256"/>
      <c r="K1177" s="256"/>
      <c r="L1177" s="261"/>
      <c r="M1177" s="262"/>
      <c r="N1177" s="263"/>
      <c r="O1177" s="263"/>
      <c r="P1177" s="263"/>
      <c r="Q1177" s="263"/>
      <c r="R1177" s="263"/>
      <c r="S1177" s="263"/>
      <c r="T1177" s="26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65" t="s">
        <v>243</v>
      </c>
      <c r="AU1177" s="265" t="s">
        <v>86</v>
      </c>
      <c r="AV1177" s="14" t="s">
        <v>241</v>
      </c>
      <c r="AW1177" s="14" t="s">
        <v>32</v>
      </c>
      <c r="AX1177" s="14" t="s">
        <v>84</v>
      </c>
      <c r="AY1177" s="265" t="s">
        <v>235</v>
      </c>
    </row>
    <row r="1178" s="2" customFormat="1" ht="37.8" customHeight="1">
      <c r="A1178" s="39"/>
      <c r="B1178" s="40"/>
      <c r="C1178" s="229" t="s">
        <v>1534</v>
      </c>
      <c r="D1178" s="229" t="s">
        <v>237</v>
      </c>
      <c r="E1178" s="230" t="s">
        <v>1535</v>
      </c>
      <c r="F1178" s="231" t="s">
        <v>1536</v>
      </c>
      <c r="G1178" s="232" t="s">
        <v>174</v>
      </c>
      <c r="H1178" s="233">
        <v>163.80000000000001</v>
      </c>
      <c r="I1178" s="234"/>
      <c r="J1178" s="235">
        <f>ROUND(I1178*H1178,2)</f>
        <v>0</v>
      </c>
      <c r="K1178" s="236"/>
      <c r="L1178" s="45"/>
      <c r="M1178" s="237" t="s">
        <v>1</v>
      </c>
      <c r="N1178" s="238" t="s">
        <v>42</v>
      </c>
      <c r="O1178" s="92"/>
      <c r="P1178" s="239">
        <f>O1178*H1178</f>
        <v>0</v>
      </c>
      <c r="Q1178" s="239">
        <v>0.0015299999999999999</v>
      </c>
      <c r="R1178" s="239">
        <f>Q1178*H1178</f>
        <v>0.250614</v>
      </c>
      <c r="S1178" s="239">
        <v>0</v>
      </c>
      <c r="T1178" s="240">
        <f>S1178*H1178</f>
        <v>0</v>
      </c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R1178" s="241" t="s">
        <v>325</v>
      </c>
      <c r="AT1178" s="241" t="s">
        <v>237</v>
      </c>
      <c r="AU1178" s="241" t="s">
        <v>86</v>
      </c>
      <c r="AY1178" s="18" t="s">
        <v>235</v>
      </c>
      <c r="BE1178" s="242">
        <f>IF(N1178="základní",J1178,0)</f>
        <v>0</v>
      </c>
      <c r="BF1178" s="242">
        <f>IF(N1178="snížená",J1178,0)</f>
        <v>0</v>
      </c>
      <c r="BG1178" s="242">
        <f>IF(N1178="zákl. přenesená",J1178,0)</f>
        <v>0</v>
      </c>
      <c r="BH1178" s="242">
        <f>IF(N1178="sníž. přenesená",J1178,0)</f>
        <v>0</v>
      </c>
      <c r="BI1178" s="242">
        <f>IF(N1178="nulová",J1178,0)</f>
        <v>0</v>
      </c>
      <c r="BJ1178" s="18" t="s">
        <v>84</v>
      </c>
      <c r="BK1178" s="242">
        <f>ROUND(I1178*H1178,2)</f>
        <v>0</v>
      </c>
      <c r="BL1178" s="18" t="s">
        <v>325</v>
      </c>
      <c r="BM1178" s="241" t="s">
        <v>1537</v>
      </c>
    </row>
    <row r="1179" s="13" customFormat="1">
      <c r="A1179" s="13"/>
      <c r="B1179" s="243"/>
      <c r="C1179" s="244"/>
      <c r="D1179" s="245" t="s">
        <v>243</v>
      </c>
      <c r="E1179" s="246" t="s">
        <v>1</v>
      </c>
      <c r="F1179" s="247" t="s">
        <v>1538</v>
      </c>
      <c r="G1179" s="244"/>
      <c r="H1179" s="248">
        <v>136.80000000000001</v>
      </c>
      <c r="I1179" s="249"/>
      <c r="J1179" s="244"/>
      <c r="K1179" s="244"/>
      <c r="L1179" s="250"/>
      <c r="M1179" s="251"/>
      <c r="N1179" s="252"/>
      <c r="O1179" s="252"/>
      <c r="P1179" s="252"/>
      <c r="Q1179" s="252"/>
      <c r="R1179" s="252"/>
      <c r="S1179" s="252"/>
      <c r="T1179" s="25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54" t="s">
        <v>243</v>
      </c>
      <c r="AU1179" s="254" t="s">
        <v>86</v>
      </c>
      <c r="AV1179" s="13" t="s">
        <v>86</v>
      </c>
      <c r="AW1179" s="13" t="s">
        <v>32</v>
      </c>
      <c r="AX1179" s="13" t="s">
        <v>77</v>
      </c>
      <c r="AY1179" s="254" t="s">
        <v>235</v>
      </c>
    </row>
    <row r="1180" s="13" customFormat="1">
      <c r="A1180" s="13"/>
      <c r="B1180" s="243"/>
      <c r="C1180" s="244"/>
      <c r="D1180" s="245" t="s">
        <v>243</v>
      </c>
      <c r="E1180" s="246" t="s">
        <v>1</v>
      </c>
      <c r="F1180" s="247" t="s">
        <v>1539</v>
      </c>
      <c r="G1180" s="244"/>
      <c r="H1180" s="248">
        <v>27</v>
      </c>
      <c r="I1180" s="249"/>
      <c r="J1180" s="244"/>
      <c r="K1180" s="244"/>
      <c r="L1180" s="250"/>
      <c r="M1180" s="251"/>
      <c r="N1180" s="252"/>
      <c r="O1180" s="252"/>
      <c r="P1180" s="252"/>
      <c r="Q1180" s="252"/>
      <c r="R1180" s="252"/>
      <c r="S1180" s="252"/>
      <c r="T1180" s="25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54" t="s">
        <v>243</v>
      </c>
      <c r="AU1180" s="254" t="s">
        <v>86</v>
      </c>
      <c r="AV1180" s="13" t="s">
        <v>86</v>
      </c>
      <c r="AW1180" s="13" t="s">
        <v>32</v>
      </c>
      <c r="AX1180" s="13" t="s">
        <v>77</v>
      </c>
      <c r="AY1180" s="254" t="s">
        <v>235</v>
      </c>
    </row>
    <row r="1181" s="14" customFormat="1">
      <c r="A1181" s="14"/>
      <c r="B1181" s="255"/>
      <c r="C1181" s="256"/>
      <c r="D1181" s="245" t="s">
        <v>243</v>
      </c>
      <c r="E1181" s="257" t="s">
        <v>1</v>
      </c>
      <c r="F1181" s="258" t="s">
        <v>245</v>
      </c>
      <c r="G1181" s="256"/>
      <c r="H1181" s="259">
        <v>163.80000000000001</v>
      </c>
      <c r="I1181" s="260"/>
      <c r="J1181" s="256"/>
      <c r="K1181" s="256"/>
      <c r="L1181" s="261"/>
      <c r="M1181" s="262"/>
      <c r="N1181" s="263"/>
      <c r="O1181" s="263"/>
      <c r="P1181" s="263"/>
      <c r="Q1181" s="263"/>
      <c r="R1181" s="263"/>
      <c r="S1181" s="263"/>
      <c r="T1181" s="26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65" t="s">
        <v>243</v>
      </c>
      <c r="AU1181" s="265" t="s">
        <v>86</v>
      </c>
      <c r="AV1181" s="14" t="s">
        <v>241</v>
      </c>
      <c r="AW1181" s="14" t="s">
        <v>32</v>
      </c>
      <c r="AX1181" s="14" t="s">
        <v>84</v>
      </c>
      <c r="AY1181" s="265" t="s">
        <v>235</v>
      </c>
    </row>
    <row r="1182" s="2" customFormat="1" ht="37.8" customHeight="1">
      <c r="A1182" s="39"/>
      <c r="B1182" s="40"/>
      <c r="C1182" s="287" t="s">
        <v>1540</v>
      </c>
      <c r="D1182" s="287" t="s">
        <v>518</v>
      </c>
      <c r="E1182" s="288" t="s">
        <v>1541</v>
      </c>
      <c r="F1182" s="289" t="s">
        <v>1542</v>
      </c>
      <c r="G1182" s="290" t="s">
        <v>174</v>
      </c>
      <c r="H1182" s="291">
        <v>180.18000000000001</v>
      </c>
      <c r="I1182" s="292"/>
      <c r="J1182" s="293">
        <f>ROUND(I1182*H1182,2)</f>
        <v>0</v>
      </c>
      <c r="K1182" s="294"/>
      <c r="L1182" s="295"/>
      <c r="M1182" s="296" t="s">
        <v>1</v>
      </c>
      <c r="N1182" s="297" t="s">
        <v>42</v>
      </c>
      <c r="O1182" s="92"/>
      <c r="P1182" s="239">
        <f>O1182*H1182</f>
        <v>0</v>
      </c>
      <c r="Q1182" s="239">
        <v>0.0066</v>
      </c>
      <c r="R1182" s="239">
        <f>Q1182*H1182</f>
        <v>1.1891880000000001</v>
      </c>
      <c r="S1182" s="239">
        <v>0</v>
      </c>
      <c r="T1182" s="240">
        <f>S1182*H1182</f>
        <v>0</v>
      </c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R1182" s="241" t="s">
        <v>421</v>
      </c>
      <c r="AT1182" s="241" t="s">
        <v>518</v>
      </c>
      <c r="AU1182" s="241" t="s">
        <v>86</v>
      </c>
      <c r="AY1182" s="18" t="s">
        <v>235</v>
      </c>
      <c r="BE1182" s="242">
        <f>IF(N1182="základní",J1182,0)</f>
        <v>0</v>
      </c>
      <c r="BF1182" s="242">
        <f>IF(N1182="snížená",J1182,0)</f>
        <v>0</v>
      </c>
      <c r="BG1182" s="242">
        <f>IF(N1182="zákl. přenesená",J1182,0)</f>
        <v>0</v>
      </c>
      <c r="BH1182" s="242">
        <f>IF(N1182="sníž. přenesená",J1182,0)</f>
        <v>0</v>
      </c>
      <c r="BI1182" s="242">
        <f>IF(N1182="nulová",J1182,0)</f>
        <v>0</v>
      </c>
      <c r="BJ1182" s="18" t="s">
        <v>84</v>
      </c>
      <c r="BK1182" s="242">
        <f>ROUND(I1182*H1182,2)</f>
        <v>0</v>
      </c>
      <c r="BL1182" s="18" t="s">
        <v>325</v>
      </c>
      <c r="BM1182" s="241" t="s">
        <v>1543</v>
      </c>
    </row>
    <row r="1183" s="13" customFormat="1">
      <c r="A1183" s="13"/>
      <c r="B1183" s="243"/>
      <c r="C1183" s="244"/>
      <c r="D1183" s="245" t="s">
        <v>243</v>
      </c>
      <c r="E1183" s="246" t="s">
        <v>1</v>
      </c>
      <c r="F1183" s="247" t="s">
        <v>1538</v>
      </c>
      <c r="G1183" s="244"/>
      <c r="H1183" s="248">
        <v>136.80000000000001</v>
      </c>
      <c r="I1183" s="249"/>
      <c r="J1183" s="244"/>
      <c r="K1183" s="244"/>
      <c r="L1183" s="250"/>
      <c r="M1183" s="251"/>
      <c r="N1183" s="252"/>
      <c r="O1183" s="252"/>
      <c r="P1183" s="252"/>
      <c r="Q1183" s="252"/>
      <c r="R1183" s="252"/>
      <c r="S1183" s="252"/>
      <c r="T1183" s="25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4" t="s">
        <v>243</v>
      </c>
      <c r="AU1183" s="254" t="s">
        <v>86</v>
      </c>
      <c r="AV1183" s="13" t="s">
        <v>86</v>
      </c>
      <c r="AW1183" s="13" t="s">
        <v>32</v>
      </c>
      <c r="AX1183" s="13" t="s">
        <v>77</v>
      </c>
      <c r="AY1183" s="254" t="s">
        <v>235</v>
      </c>
    </row>
    <row r="1184" s="13" customFormat="1">
      <c r="A1184" s="13"/>
      <c r="B1184" s="243"/>
      <c r="C1184" s="244"/>
      <c r="D1184" s="245" t="s">
        <v>243</v>
      </c>
      <c r="E1184" s="246" t="s">
        <v>1</v>
      </c>
      <c r="F1184" s="247" t="s">
        <v>1539</v>
      </c>
      <c r="G1184" s="244"/>
      <c r="H1184" s="248">
        <v>27</v>
      </c>
      <c r="I1184" s="249"/>
      <c r="J1184" s="244"/>
      <c r="K1184" s="244"/>
      <c r="L1184" s="250"/>
      <c r="M1184" s="251"/>
      <c r="N1184" s="252"/>
      <c r="O1184" s="252"/>
      <c r="P1184" s="252"/>
      <c r="Q1184" s="252"/>
      <c r="R1184" s="252"/>
      <c r="S1184" s="252"/>
      <c r="T1184" s="25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54" t="s">
        <v>243</v>
      </c>
      <c r="AU1184" s="254" t="s">
        <v>86</v>
      </c>
      <c r="AV1184" s="13" t="s">
        <v>86</v>
      </c>
      <c r="AW1184" s="13" t="s">
        <v>32</v>
      </c>
      <c r="AX1184" s="13" t="s">
        <v>77</v>
      </c>
      <c r="AY1184" s="254" t="s">
        <v>235</v>
      </c>
    </row>
    <row r="1185" s="14" customFormat="1">
      <c r="A1185" s="14"/>
      <c r="B1185" s="255"/>
      <c r="C1185" s="256"/>
      <c r="D1185" s="245" t="s">
        <v>243</v>
      </c>
      <c r="E1185" s="257" t="s">
        <v>1</v>
      </c>
      <c r="F1185" s="258" t="s">
        <v>245</v>
      </c>
      <c r="G1185" s="256"/>
      <c r="H1185" s="259">
        <v>163.80000000000001</v>
      </c>
      <c r="I1185" s="260"/>
      <c r="J1185" s="256"/>
      <c r="K1185" s="256"/>
      <c r="L1185" s="261"/>
      <c r="M1185" s="262"/>
      <c r="N1185" s="263"/>
      <c r="O1185" s="263"/>
      <c r="P1185" s="263"/>
      <c r="Q1185" s="263"/>
      <c r="R1185" s="263"/>
      <c r="S1185" s="263"/>
      <c r="T1185" s="26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T1185" s="265" t="s">
        <v>243</v>
      </c>
      <c r="AU1185" s="265" t="s">
        <v>86</v>
      </c>
      <c r="AV1185" s="14" t="s">
        <v>241</v>
      </c>
      <c r="AW1185" s="14" t="s">
        <v>32</v>
      </c>
      <c r="AX1185" s="14" t="s">
        <v>84</v>
      </c>
      <c r="AY1185" s="265" t="s">
        <v>235</v>
      </c>
    </row>
    <row r="1186" s="13" customFormat="1">
      <c r="A1186" s="13"/>
      <c r="B1186" s="243"/>
      <c r="C1186" s="244"/>
      <c r="D1186" s="245" t="s">
        <v>243</v>
      </c>
      <c r="E1186" s="244"/>
      <c r="F1186" s="247" t="s">
        <v>1544</v>
      </c>
      <c r="G1186" s="244"/>
      <c r="H1186" s="248">
        <v>180.18000000000001</v>
      </c>
      <c r="I1186" s="249"/>
      <c r="J1186" s="244"/>
      <c r="K1186" s="244"/>
      <c r="L1186" s="250"/>
      <c r="M1186" s="251"/>
      <c r="N1186" s="252"/>
      <c r="O1186" s="252"/>
      <c r="P1186" s="252"/>
      <c r="Q1186" s="252"/>
      <c r="R1186" s="252"/>
      <c r="S1186" s="252"/>
      <c r="T1186" s="25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54" t="s">
        <v>243</v>
      </c>
      <c r="AU1186" s="254" t="s">
        <v>86</v>
      </c>
      <c r="AV1186" s="13" t="s">
        <v>86</v>
      </c>
      <c r="AW1186" s="13" t="s">
        <v>4</v>
      </c>
      <c r="AX1186" s="13" t="s">
        <v>84</v>
      </c>
      <c r="AY1186" s="254" t="s">
        <v>235</v>
      </c>
    </row>
    <row r="1187" s="2" customFormat="1" ht="37.8" customHeight="1">
      <c r="A1187" s="39"/>
      <c r="B1187" s="40"/>
      <c r="C1187" s="229" t="s">
        <v>1545</v>
      </c>
      <c r="D1187" s="229" t="s">
        <v>237</v>
      </c>
      <c r="E1187" s="230" t="s">
        <v>1546</v>
      </c>
      <c r="F1187" s="231" t="s">
        <v>1547</v>
      </c>
      <c r="G1187" s="232" t="s">
        <v>174</v>
      </c>
      <c r="H1187" s="233">
        <v>163.80000000000001</v>
      </c>
      <c r="I1187" s="234"/>
      <c r="J1187" s="235">
        <f>ROUND(I1187*H1187,2)</f>
        <v>0</v>
      </c>
      <c r="K1187" s="236"/>
      <c r="L1187" s="45"/>
      <c r="M1187" s="237" t="s">
        <v>1</v>
      </c>
      <c r="N1187" s="238" t="s">
        <v>42</v>
      </c>
      <c r="O1187" s="92"/>
      <c r="P1187" s="239">
        <f>O1187*H1187</f>
        <v>0</v>
      </c>
      <c r="Q1187" s="239">
        <v>0.0010200000000000001</v>
      </c>
      <c r="R1187" s="239">
        <f>Q1187*H1187</f>
        <v>0.16707600000000003</v>
      </c>
      <c r="S1187" s="239">
        <v>0</v>
      </c>
      <c r="T1187" s="240">
        <f>S1187*H1187</f>
        <v>0</v>
      </c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R1187" s="241" t="s">
        <v>325</v>
      </c>
      <c r="AT1187" s="241" t="s">
        <v>237</v>
      </c>
      <c r="AU1187" s="241" t="s">
        <v>86</v>
      </c>
      <c r="AY1187" s="18" t="s">
        <v>235</v>
      </c>
      <c r="BE1187" s="242">
        <f>IF(N1187="základní",J1187,0)</f>
        <v>0</v>
      </c>
      <c r="BF1187" s="242">
        <f>IF(N1187="snížená",J1187,0)</f>
        <v>0</v>
      </c>
      <c r="BG1187" s="242">
        <f>IF(N1187="zákl. přenesená",J1187,0)</f>
        <v>0</v>
      </c>
      <c r="BH1187" s="242">
        <f>IF(N1187="sníž. přenesená",J1187,0)</f>
        <v>0</v>
      </c>
      <c r="BI1187" s="242">
        <f>IF(N1187="nulová",J1187,0)</f>
        <v>0</v>
      </c>
      <c r="BJ1187" s="18" t="s">
        <v>84</v>
      </c>
      <c r="BK1187" s="242">
        <f>ROUND(I1187*H1187,2)</f>
        <v>0</v>
      </c>
      <c r="BL1187" s="18" t="s">
        <v>325</v>
      </c>
      <c r="BM1187" s="241" t="s">
        <v>1548</v>
      </c>
    </row>
    <row r="1188" s="13" customFormat="1">
      <c r="A1188" s="13"/>
      <c r="B1188" s="243"/>
      <c r="C1188" s="244"/>
      <c r="D1188" s="245" t="s">
        <v>243</v>
      </c>
      <c r="E1188" s="246" t="s">
        <v>1</v>
      </c>
      <c r="F1188" s="247" t="s">
        <v>1538</v>
      </c>
      <c r="G1188" s="244"/>
      <c r="H1188" s="248">
        <v>136.80000000000001</v>
      </c>
      <c r="I1188" s="249"/>
      <c r="J1188" s="244"/>
      <c r="K1188" s="244"/>
      <c r="L1188" s="250"/>
      <c r="M1188" s="251"/>
      <c r="N1188" s="252"/>
      <c r="O1188" s="252"/>
      <c r="P1188" s="252"/>
      <c r="Q1188" s="252"/>
      <c r="R1188" s="252"/>
      <c r="S1188" s="252"/>
      <c r="T1188" s="25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54" t="s">
        <v>243</v>
      </c>
      <c r="AU1188" s="254" t="s">
        <v>86</v>
      </c>
      <c r="AV1188" s="13" t="s">
        <v>86</v>
      </c>
      <c r="AW1188" s="13" t="s">
        <v>32</v>
      </c>
      <c r="AX1188" s="13" t="s">
        <v>77</v>
      </c>
      <c r="AY1188" s="254" t="s">
        <v>235</v>
      </c>
    </row>
    <row r="1189" s="13" customFormat="1">
      <c r="A1189" s="13"/>
      <c r="B1189" s="243"/>
      <c r="C1189" s="244"/>
      <c r="D1189" s="245" t="s">
        <v>243</v>
      </c>
      <c r="E1189" s="246" t="s">
        <v>1</v>
      </c>
      <c r="F1189" s="247" t="s">
        <v>1539</v>
      </c>
      <c r="G1189" s="244"/>
      <c r="H1189" s="248">
        <v>27</v>
      </c>
      <c r="I1189" s="249"/>
      <c r="J1189" s="244"/>
      <c r="K1189" s="244"/>
      <c r="L1189" s="250"/>
      <c r="M1189" s="251"/>
      <c r="N1189" s="252"/>
      <c r="O1189" s="252"/>
      <c r="P1189" s="252"/>
      <c r="Q1189" s="252"/>
      <c r="R1189" s="252"/>
      <c r="S1189" s="252"/>
      <c r="T1189" s="25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54" t="s">
        <v>243</v>
      </c>
      <c r="AU1189" s="254" t="s">
        <v>86</v>
      </c>
      <c r="AV1189" s="13" t="s">
        <v>86</v>
      </c>
      <c r="AW1189" s="13" t="s">
        <v>32</v>
      </c>
      <c r="AX1189" s="13" t="s">
        <v>77</v>
      </c>
      <c r="AY1189" s="254" t="s">
        <v>235</v>
      </c>
    </row>
    <row r="1190" s="14" customFormat="1">
      <c r="A1190" s="14"/>
      <c r="B1190" s="255"/>
      <c r="C1190" s="256"/>
      <c r="D1190" s="245" t="s">
        <v>243</v>
      </c>
      <c r="E1190" s="257" t="s">
        <v>1</v>
      </c>
      <c r="F1190" s="258" t="s">
        <v>245</v>
      </c>
      <c r="G1190" s="256"/>
      <c r="H1190" s="259">
        <v>163.80000000000001</v>
      </c>
      <c r="I1190" s="260"/>
      <c r="J1190" s="256"/>
      <c r="K1190" s="256"/>
      <c r="L1190" s="261"/>
      <c r="M1190" s="262"/>
      <c r="N1190" s="263"/>
      <c r="O1190" s="263"/>
      <c r="P1190" s="263"/>
      <c r="Q1190" s="263"/>
      <c r="R1190" s="263"/>
      <c r="S1190" s="263"/>
      <c r="T1190" s="26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65" t="s">
        <v>243</v>
      </c>
      <c r="AU1190" s="265" t="s">
        <v>86</v>
      </c>
      <c r="AV1190" s="14" t="s">
        <v>241</v>
      </c>
      <c r="AW1190" s="14" t="s">
        <v>32</v>
      </c>
      <c r="AX1190" s="14" t="s">
        <v>84</v>
      </c>
      <c r="AY1190" s="265" t="s">
        <v>235</v>
      </c>
    </row>
    <row r="1191" s="2" customFormat="1" ht="33" customHeight="1">
      <c r="A1191" s="39"/>
      <c r="B1191" s="40"/>
      <c r="C1191" s="287" t="s">
        <v>1549</v>
      </c>
      <c r="D1191" s="287" t="s">
        <v>518</v>
      </c>
      <c r="E1191" s="288" t="s">
        <v>1550</v>
      </c>
      <c r="F1191" s="289" t="s">
        <v>1551</v>
      </c>
      <c r="G1191" s="290" t="s">
        <v>166</v>
      </c>
      <c r="H1191" s="291">
        <v>33.414999999999999</v>
      </c>
      <c r="I1191" s="292"/>
      <c r="J1191" s="293">
        <f>ROUND(I1191*H1191,2)</f>
        <v>0</v>
      </c>
      <c r="K1191" s="294"/>
      <c r="L1191" s="295"/>
      <c r="M1191" s="296" t="s">
        <v>1</v>
      </c>
      <c r="N1191" s="297" t="s">
        <v>42</v>
      </c>
      <c r="O1191" s="92"/>
      <c r="P1191" s="239">
        <f>O1191*H1191</f>
        <v>0</v>
      </c>
      <c r="Q1191" s="239">
        <v>0.021999999999999999</v>
      </c>
      <c r="R1191" s="239">
        <f>Q1191*H1191</f>
        <v>0.73512999999999995</v>
      </c>
      <c r="S1191" s="239">
        <v>0</v>
      </c>
      <c r="T1191" s="240">
        <f>S1191*H1191</f>
        <v>0</v>
      </c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R1191" s="241" t="s">
        <v>421</v>
      </c>
      <c r="AT1191" s="241" t="s">
        <v>518</v>
      </c>
      <c r="AU1191" s="241" t="s">
        <v>86</v>
      </c>
      <c r="AY1191" s="18" t="s">
        <v>235</v>
      </c>
      <c r="BE1191" s="242">
        <f>IF(N1191="základní",J1191,0)</f>
        <v>0</v>
      </c>
      <c r="BF1191" s="242">
        <f>IF(N1191="snížená",J1191,0)</f>
        <v>0</v>
      </c>
      <c r="BG1191" s="242">
        <f>IF(N1191="zákl. přenesená",J1191,0)</f>
        <v>0</v>
      </c>
      <c r="BH1191" s="242">
        <f>IF(N1191="sníž. přenesená",J1191,0)</f>
        <v>0</v>
      </c>
      <c r="BI1191" s="242">
        <f>IF(N1191="nulová",J1191,0)</f>
        <v>0</v>
      </c>
      <c r="BJ1191" s="18" t="s">
        <v>84</v>
      </c>
      <c r="BK1191" s="242">
        <f>ROUND(I1191*H1191,2)</f>
        <v>0</v>
      </c>
      <c r="BL1191" s="18" t="s">
        <v>325</v>
      </c>
      <c r="BM1191" s="241" t="s">
        <v>1552</v>
      </c>
    </row>
    <row r="1192" s="13" customFormat="1">
      <c r="A1192" s="13"/>
      <c r="B1192" s="243"/>
      <c r="C1192" s="244"/>
      <c r="D1192" s="245" t="s">
        <v>243</v>
      </c>
      <c r="E1192" s="246" t="s">
        <v>1</v>
      </c>
      <c r="F1192" s="247" t="s">
        <v>1553</v>
      </c>
      <c r="G1192" s="244"/>
      <c r="H1192" s="248">
        <v>23.256</v>
      </c>
      <c r="I1192" s="249"/>
      <c r="J1192" s="244"/>
      <c r="K1192" s="244"/>
      <c r="L1192" s="250"/>
      <c r="M1192" s="251"/>
      <c r="N1192" s="252"/>
      <c r="O1192" s="252"/>
      <c r="P1192" s="252"/>
      <c r="Q1192" s="252"/>
      <c r="R1192" s="252"/>
      <c r="S1192" s="252"/>
      <c r="T1192" s="25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54" t="s">
        <v>243</v>
      </c>
      <c r="AU1192" s="254" t="s">
        <v>86</v>
      </c>
      <c r="AV1192" s="13" t="s">
        <v>86</v>
      </c>
      <c r="AW1192" s="13" t="s">
        <v>32</v>
      </c>
      <c r="AX1192" s="13" t="s">
        <v>77</v>
      </c>
      <c r="AY1192" s="254" t="s">
        <v>235</v>
      </c>
    </row>
    <row r="1193" s="13" customFormat="1">
      <c r="A1193" s="13"/>
      <c r="B1193" s="243"/>
      <c r="C1193" s="244"/>
      <c r="D1193" s="245" t="s">
        <v>243</v>
      </c>
      <c r="E1193" s="246" t="s">
        <v>1</v>
      </c>
      <c r="F1193" s="247" t="s">
        <v>1554</v>
      </c>
      <c r="G1193" s="244"/>
      <c r="H1193" s="248">
        <v>4.5899999999999999</v>
      </c>
      <c r="I1193" s="249"/>
      <c r="J1193" s="244"/>
      <c r="K1193" s="244"/>
      <c r="L1193" s="250"/>
      <c r="M1193" s="251"/>
      <c r="N1193" s="252"/>
      <c r="O1193" s="252"/>
      <c r="P1193" s="252"/>
      <c r="Q1193" s="252"/>
      <c r="R1193" s="252"/>
      <c r="S1193" s="252"/>
      <c r="T1193" s="25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54" t="s">
        <v>243</v>
      </c>
      <c r="AU1193" s="254" t="s">
        <v>86</v>
      </c>
      <c r="AV1193" s="13" t="s">
        <v>86</v>
      </c>
      <c r="AW1193" s="13" t="s">
        <v>32</v>
      </c>
      <c r="AX1193" s="13" t="s">
        <v>77</v>
      </c>
      <c r="AY1193" s="254" t="s">
        <v>235</v>
      </c>
    </row>
    <row r="1194" s="14" customFormat="1">
      <c r="A1194" s="14"/>
      <c r="B1194" s="255"/>
      <c r="C1194" s="256"/>
      <c r="D1194" s="245" t="s">
        <v>243</v>
      </c>
      <c r="E1194" s="257" t="s">
        <v>1</v>
      </c>
      <c r="F1194" s="258" t="s">
        <v>245</v>
      </c>
      <c r="G1194" s="256"/>
      <c r="H1194" s="259">
        <v>27.846</v>
      </c>
      <c r="I1194" s="260"/>
      <c r="J1194" s="256"/>
      <c r="K1194" s="256"/>
      <c r="L1194" s="261"/>
      <c r="M1194" s="262"/>
      <c r="N1194" s="263"/>
      <c r="O1194" s="263"/>
      <c r="P1194" s="263"/>
      <c r="Q1194" s="263"/>
      <c r="R1194" s="263"/>
      <c r="S1194" s="263"/>
      <c r="T1194" s="26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65" t="s">
        <v>243</v>
      </c>
      <c r="AU1194" s="265" t="s">
        <v>86</v>
      </c>
      <c r="AV1194" s="14" t="s">
        <v>241</v>
      </c>
      <c r="AW1194" s="14" t="s">
        <v>32</v>
      </c>
      <c r="AX1194" s="14" t="s">
        <v>84</v>
      </c>
      <c r="AY1194" s="265" t="s">
        <v>235</v>
      </c>
    </row>
    <row r="1195" s="13" customFormat="1">
      <c r="A1195" s="13"/>
      <c r="B1195" s="243"/>
      <c r="C1195" s="244"/>
      <c r="D1195" s="245" t="s">
        <v>243</v>
      </c>
      <c r="E1195" s="244"/>
      <c r="F1195" s="247" t="s">
        <v>1555</v>
      </c>
      <c r="G1195" s="244"/>
      <c r="H1195" s="248">
        <v>33.414999999999999</v>
      </c>
      <c r="I1195" s="249"/>
      <c r="J1195" s="244"/>
      <c r="K1195" s="244"/>
      <c r="L1195" s="250"/>
      <c r="M1195" s="251"/>
      <c r="N1195" s="252"/>
      <c r="O1195" s="252"/>
      <c r="P1195" s="252"/>
      <c r="Q1195" s="252"/>
      <c r="R1195" s="252"/>
      <c r="S1195" s="252"/>
      <c r="T1195" s="25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54" t="s">
        <v>243</v>
      </c>
      <c r="AU1195" s="254" t="s">
        <v>86</v>
      </c>
      <c r="AV1195" s="13" t="s">
        <v>86</v>
      </c>
      <c r="AW1195" s="13" t="s">
        <v>4</v>
      </c>
      <c r="AX1195" s="13" t="s">
        <v>84</v>
      </c>
      <c r="AY1195" s="254" t="s">
        <v>235</v>
      </c>
    </row>
    <row r="1196" s="2" customFormat="1" ht="33" customHeight="1">
      <c r="A1196" s="39"/>
      <c r="B1196" s="40"/>
      <c r="C1196" s="229" t="s">
        <v>1556</v>
      </c>
      <c r="D1196" s="229" t="s">
        <v>237</v>
      </c>
      <c r="E1196" s="230" t="s">
        <v>1557</v>
      </c>
      <c r="F1196" s="231" t="s">
        <v>1558</v>
      </c>
      <c r="G1196" s="232" t="s">
        <v>174</v>
      </c>
      <c r="H1196" s="233">
        <v>515.75</v>
      </c>
      <c r="I1196" s="234"/>
      <c r="J1196" s="235">
        <f>ROUND(I1196*H1196,2)</f>
        <v>0</v>
      </c>
      <c r="K1196" s="236"/>
      <c r="L1196" s="45"/>
      <c r="M1196" s="237" t="s">
        <v>1</v>
      </c>
      <c r="N1196" s="238" t="s">
        <v>42</v>
      </c>
      <c r="O1196" s="92"/>
      <c r="P1196" s="239">
        <f>O1196*H1196</f>
        <v>0</v>
      </c>
      <c r="Q1196" s="239">
        <v>0.00042999999999999999</v>
      </c>
      <c r="R1196" s="239">
        <f>Q1196*H1196</f>
        <v>0.22177249999999998</v>
      </c>
      <c r="S1196" s="239">
        <v>0</v>
      </c>
      <c r="T1196" s="240">
        <f>S1196*H1196</f>
        <v>0</v>
      </c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R1196" s="241" t="s">
        <v>325</v>
      </c>
      <c r="AT1196" s="241" t="s">
        <v>237</v>
      </c>
      <c r="AU1196" s="241" t="s">
        <v>86</v>
      </c>
      <c r="AY1196" s="18" t="s">
        <v>235</v>
      </c>
      <c r="BE1196" s="242">
        <f>IF(N1196="základní",J1196,0)</f>
        <v>0</v>
      </c>
      <c r="BF1196" s="242">
        <f>IF(N1196="snížená",J1196,0)</f>
        <v>0</v>
      </c>
      <c r="BG1196" s="242">
        <f>IF(N1196="zákl. přenesená",J1196,0)</f>
        <v>0</v>
      </c>
      <c r="BH1196" s="242">
        <f>IF(N1196="sníž. přenesená",J1196,0)</f>
        <v>0</v>
      </c>
      <c r="BI1196" s="242">
        <f>IF(N1196="nulová",J1196,0)</f>
        <v>0</v>
      </c>
      <c r="BJ1196" s="18" t="s">
        <v>84</v>
      </c>
      <c r="BK1196" s="242">
        <f>ROUND(I1196*H1196,2)</f>
        <v>0</v>
      </c>
      <c r="BL1196" s="18" t="s">
        <v>325</v>
      </c>
      <c r="BM1196" s="241" t="s">
        <v>1559</v>
      </c>
    </row>
    <row r="1197" s="13" customFormat="1">
      <c r="A1197" s="13"/>
      <c r="B1197" s="243"/>
      <c r="C1197" s="244"/>
      <c r="D1197" s="245" t="s">
        <v>243</v>
      </c>
      <c r="E1197" s="246" t="s">
        <v>1</v>
      </c>
      <c r="F1197" s="247" t="s">
        <v>1560</v>
      </c>
      <c r="G1197" s="244"/>
      <c r="H1197" s="248">
        <v>20.620000000000001</v>
      </c>
      <c r="I1197" s="249"/>
      <c r="J1197" s="244"/>
      <c r="K1197" s="244"/>
      <c r="L1197" s="250"/>
      <c r="M1197" s="251"/>
      <c r="N1197" s="252"/>
      <c r="O1197" s="252"/>
      <c r="P1197" s="252"/>
      <c r="Q1197" s="252"/>
      <c r="R1197" s="252"/>
      <c r="S1197" s="252"/>
      <c r="T1197" s="25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54" t="s">
        <v>243</v>
      </c>
      <c r="AU1197" s="254" t="s">
        <v>86</v>
      </c>
      <c r="AV1197" s="13" t="s">
        <v>86</v>
      </c>
      <c r="AW1197" s="13" t="s">
        <v>32</v>
      </c>
      <c r="AX1197" s="13" t="s">
        <v>77</v>
      </c>
      <c r="AY1197" s="254" t="s">
        <v>235</v>
      </c>
    </row>
    <row r="1198" s="13" customFormat="1">
      <c r="A1198" s="13"/>
      <c r="B1198" s="243"/>
      <c r="C1198" s="244"/>
      <c r="D1198" s="245" t="s">
        <v>243</v>
      </c>
      <c r="E1198" s="246" t="s">
        <v>1</v>
      </c>
      <c r="F1198" s="247" t="s">
        <v>1561</v>
      </c>
      <c r="G1198" s="244"/>
      <c r="H1198" s="248">
        <v>10.380000000000001</v>
      </c>
      <c r="I1198" s="249"/>
      <c r="J1198" s="244"/>
      <c r="K1198" s="244"/>
      <c r="L1198" s="250"/>
      <c r="M1198" s="251"/>
      <c r="N1198" s="252"/>
      <c r="O1198" s="252"/>
      <c r="P1198" s="252"/>
      <c r="Q1198" s="252"/>
      <c r="R1198" s="252"/>
      <c r="S1198" s="252"/>
      <c r="T1198" s="25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54" t="s">
        <v>243</v>
      </c>
      <c r="AU1198" s="254" t="s">
        <v>86</v>
      </c>
      <c r="AV1198" s="13" t="s">
        <v>86</v>
      </c>
      <c r="AW1198" s="13" t="s">
        <v>32</v>
      </c>
      <c r="AX1198" s="13" t="s">
        <v>77</v>
      </c>
      <c r="AY1198" s="254" t="s">
        <v>235</v>
      </c>
    </row>
    <row r="1199" s="13" customFormat="1">
      <c r="A1199" s="13"/>
      <c r="B1199" s="243"/>
      <c r="C1199" s="244"/>
      <c r="D1199" s="245" t="s">
        <v>243</v>
      </c>
      <c r="E1199" s="246" t="s">
        <v>1</v>
      </c>
      <c r="F1199" s="247" t="s">
        <v>1562</v>
      </c>
      <c r="G1199" s="244"/>
      <c r="H1199" s="248">
        <v>22.800000000000001</v>
      </c>
      <c r="I1199" s="249"/>
      <c r="J1199" s="244"/>
      <c r="K1199" s="244"/>
      <c r="L1199" s="250"/>
      <c r="M1199" s="251"/>
      <c r="N1199" s="252"/>
      <c r="O1199" s="252"/>
      <c r="P1199" s="252"/>
      <c r="Q1199" s="252"/>
      <c r="R1199" s="252"/>
      <c r="S1199" s="252"/>
      <c r="T1199" s="25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54" t="s">
        <v>243</v>
      </c>
      <c r="AU1199" s="254" t="s">
        <v>86</v>
      </c>
      <c r="AV1199" s="13" t="s">
        <v>86</v>
      </c>
      <c r="AW1199" s="13" t="s">
        <v>32</v>
      </c>
      <c r="AX1199" s="13" t="s">
        <v>77</v>
      </c>
      <c r="AY1199" s="254" t="s">
        <v>235</v>
      </c>
    </row>
    <row r="1200" s="13" customFormat="1">
      <c r="A1200" s="13"/>
      <c r="B1200" s="243"/>
      <c r="C1200" s="244"/>
      <c r="D1200" s="245" t="s">
        <v>243</v>
      </c>
      <c r="E1200" s="246" t="s">
        <v>1</v>
      </c>
      <c r="F1200" s="247" t="s">
        <v>1563</v>
      </c>
      <c r="G1200" s="244"/>
      <c r="H1200" s="248">
        <v>8.5</v>
      </c>
      <c r="I1200" s="249"/>
      <c r="J1200" s="244"/>
      <c r="K1200" s="244"/>
      <c r="L1200" s="250"/>
      <c r="M1200" s="251"/>
      <c r="N1200" s="252"/>
      <c r="O1200" s="252"/>
      <c r="P1200" s="252"/>
      <c r="Q1200" s="252"/>
      <c r="R1200" s="252"/>
      <c r="S1200" s="252"/>
      <c r="T1200" s="25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54" t="s">
        <v>243</v>
      </c>
      <c r="AU1200" s="254" t="s">
        <v>86</v>
      </c>
      <c r="AV1200" s="13" t="s">
        <v>86</v>
      </c>
      <c r="AW1200" s="13" t="s">
        <v>32</v>
      </c>
      <c r="AX1200" s="13" t="s">
        <v>77</v>
      </c>
      <c r="AY1200" s="254" t="s">
        <v>235</v>
      </c>
    </row>
    <row r="1201" s="13" customFormat="1">
      <c r="A1201" s="13"/>
      <c r="B1201" s="243"/>
      <c r="C1201" s="244"/>
      <c r="D1201" s="245" t="s">
        <v>243</v>
      </c>
      <c r="E1201" s="246" t="s">
        <v>1</v>
      </c>
      <c r="F1201" s="247" t="s">
        <v>1564</v>
      </c>
      <c r="G1201" s="244"/>
      <c r="H1201" s="248">
        <v>37.439999999999998</v>
      </c>
      <c r="I1201" s="249"/>
      <c r="J1201" s="244"/>
      <c r="K1201" s="244"/>
      <c r="L1201" s="250"/>
      <c r="M1201" s="251"/>
      <c r="N1201" s="252"/>
      <c r="O1201" s="252"/>
      <c r="P1201" s="252"/>
      <c r="Q1201" s="252"/>
      <c r="R1201" s="252"/>
      <c r="S1201" s="252"/>
      <c r="T1201" s="25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54" t="s">
        <v>243</v>
      </c>
      <c r="AU1201" s="254" t="s">
        <v>86</v>
      </c>
      <c r="AV1201" s="13" t="s">
        <v>86</v>
      </c>
      <c r="AW1201" s="13" t="s">
        <v>32</v>
      </c>
      <c r="AX1201" s="13" t="s">
        <v>77</v>
      </c>
      <c r="AY1201" s="254" t="s">
        <v>235</v>
      </c>
    </row>
    <row r="1202" s="13" customFormat="1">
      <c r="A1202" s="13"/>
      <c r="B1202" s="243"/>
      <c r="C1202" s="244"/>
      <c r="D1202" s="245" t="s">
        <v>243</v>
      </c>
      <c r="E1202" s="246" t="s">
        <v>1</v>
      </c>
      <c r="F1202" s="247" t="s">
        <v>1565</v>
      </c>
      <c r="G1202" s="244"/>
      <c r="H1202" s="248">
        <v>18.390000000000001</v>
      </c>
      <c r="I1202" s="249"/>
      <c r="J1202" s="244"/>
      <c r="K1202" s="244"/>
      <c r="L1202" s="250"/>
      <c r="M1202" s="251"/>
      <c r="N1202" s="252"/>
      <c r="O1202" s="252"/>
      <c r="P1202" s="252"/>
      <c r="Q1202" s="252"/>
      <c r="R1202" s="252"/>
      <c r="S1202" s="252"/>
      <c r="T1202" s="25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54" t="s">
        <v>243</v>
      </c>
      <c r="AU1202" s="254" t="s">
        <v>86</v>
      </c>
      <c r="AV1202" s="13" t="s">
        <v>86</v>
      </c>
      <c r="AW1202" s="13" t="s">
        <v>32</v>
      </c>
      <c r="AX1202" s="13" t="s">
        <v>77</v>
      </c>
      <c r="AY1202" s="254" t="s">
        <v>235</v>
      </c>
    </row>
    <row r="1203" s="13" customFormat="1">
      <c r="A1203" s="13"/>
      <c r="B1203" s="243"/>
      <c r="C1203" s="244"/>
      <c r="D1203" s="245" t="s">
        <v>243</v>
      </c>
      <c r="E1203" s="246" t="s">
        <v>1</v>
      </c>
      <c r="F1203" s="247" t="s">
        <v>1566</v>
      </c>
      <c r="G1203" s="244"/>
      <c r="H1203" s="248">
        <v>41.049999999999997</v>
      </c>
      <c r="I1203" s="249"/>
      <c r="J1203" s="244"/>
      <c r="K1203" s="244"/>
      <c r="L1203" s="250"/>
      <c r="M1203" s="251"/>
      <c r="N1203" s="252"/>
      <c r="O1203" s="252"/>
      <c r="P1203" s="252"/>
      <c r="Q1203" s="252"/>
      <c r="R1203" s="252"/>
      <c r="S1203" s="252"/>
      <c r="T1203" s="25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54" t="s">
        <v>243</v>
      </c>
      <c r="AU1203" s="254" t="s">
        <v>86</v>
      </c>
      <c r="AV1203" s="13" t="s">
        <v>86</v>
      </c>
      <c r="AW1203" s="13" t="s">
        <v>32</v>
      </c>
      <c r="AX1203" s="13" t="s">
        <v>77</v>
      </c>
      <c r="AY1203" s="254" t="s">
        <v>235</v>
      </c>
    </row>
    <row r="1204" s="13" customFormat="1">
      <c r="A1204" s="13"/>
      <c r="B1204" s="243"/>
      <c r="C1204" s="244"/>
      <c r="D1204" s="245" t="s">
        <v>243</v>
      </c>
      <c r="E1204" s="246" t="s">
        <v>1</v>
      </c>
      <c r="F1204" s="247" t="s">
        <v>1567</v>
      </c>
      <c r="G1204" s="244"/>
      <c r="H1204" s="248">
        <v>8.8000000000000007</v>
      </c>
      <c r="I1204" s="249"/>
      <c r="J1204" s="244"/>
      <c r="K1204" s="244"/>
      <c r="L1204" s="250"/>
      <c r="M1204" s="251"/>
      <c r="N1204" s="252"/>
      <c r="O1204" s="252"/>
      <c r="P1204" s="252"/>
      <c r="Q1204" s="252"/>
      <c r="R1204" s="252"/>
      <c r="S1204" s="252"/>
      <c r="T1204" s="25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54" t="s">
        <v>243</v>
      </c>
      <c r="AU1204" s="254" t="s">
        <v>86</v>
      </c>
      <c r="AV1204" s="13" t="s">
        <v>86</v>
      </c>
      <c r="AW1204" s="13" t="s">
        <v>32</v>
      </c>
      <c r="AX1204" s="13" t="s">
        <v>77</v>
      </c>
      <c r="AY1204" s="254" t="s">
        <v>235</v>
      </c>
    </row>
    <row r="1205" s="13" customFormat="1">
      <c r="A1205" s="13"/>
      <c r="B1205" s="243"/>
      <c r="C1205" s="244"/>
      <c r="D1205" s="245" t="s">
        <v>243</v>
      </c>
      <c r="E1205" s="246" t="s">
        <v>1</v>
      </c>
      <c r="F1205" s="247" t="s">
        <v>1568</v>
      </c>
      <c r="G1205" s="244"/>
      <c r="H1205" s="248">
        <v>8.5</v>
      </c>
      <c r="I1205" s="249"/>
      <c r="J1205" s="244"/>
      <c r="K1205" s="244"/>
      <c r="L1205" s="250"/>
      <c r="M1205" s="251"/>
      <c r="N1205" s="252"/>
      <c r="O1205" s="252"/>
      <c r="P1205" s="252"/>
      <c r="Q1205" s="252"/>
      <c r="R1205" s="252"/>
      <c r="S1205" s="252"/>
      <c r="T1205" s="25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54" t="s">
        <v>243</v>
      </c>
      <c r="AU1205" s="254" t="s">
        <v>86</v>
      </c>
      <c r="AV1205" s="13" t="s">
        <v>86</v>
      </c>
      <c r="AW1205" s="13" t="s">
        <v>32</v>
      </c>
      <c r="AX1205" s="13" t="s">
        <v>77</v>
      </c>
      <c r="AY1205" s="254" t="s">
        <v>235</v>
      </c>
    </row>
    <row r="1206" s="13" customFormat="1">
      <c r="A1206" s="13"/>
      <c r="B1206" s="243"/>
      <c r="C1206" s="244"/>
      <c r="D1206" s="245" t="s">
        <v>243</v>
      </c>
      <c r="E1206" s="246" t="s">
        <v>1</v>
      </c>
      <c r="F1206" s="247" t="s">
        <v>1569</v>
      </c>
      <c r="G1206" s="244"/>
      <c r="H1206" s="248">
        <v>17.91</v>
      </c>
      <c r="I1206" s="249"/>
      <c r="J1206" s="244"/>
      <c r="K1206" s="244"/>
      <c r="L1206" s="250"/>
      <c r="M1206" s="251"/>
      <c r="N1206" s="252"/>
      <c r="O1206" s="252"/>
      <c r="P1206" s="252"/>
      <c r="Q1206" s="252"/>
      <c r="R1206" s="252"/>
      <c r="S1206" s="252"/>
      <c r="T1206" s="25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54" t="s">
        <v>243</v>
      </c>
      <c r="AU1206" s="254" t="s">
        <v>86</v>
      </c>
      <c r="AV1206" s="13" t="s">
        <v>86</v>
      </c>
      <c r="AW1206" s="13" t="s">
        <v>32</v>
      </c>
      <c r="AX1206" s="13" t="s">
        <v>77</v>
      </c>
      <c r="AY1206" s="254" t="s">
        <v>235</v>
      </c>
    </row>
    <row r="1207" s="13" customFormat="1">
      <c r="A1207" s="13"/>
      <c r="B1207" s="243"/>
      <c r="C1207" s="244"/>
      <c r="D1207" s="245" t="s">
        <v>243</v>
      </c>
      <c r="E1207" s="246" t="s">
        <v>1</v>
      </c>
      <c r="F1207" s="247" t="s">
        <v>1570</v>
      </c>
      <c r="G1207" s="244"/>
      <c r="H1207" s="248">
        <v>40.479999999999997</v>
      </c>
      <c r="I1207" s="249"/>
      <c r="J1207" s="244"/>
      <c r="K1207" s="244"/>
      <c r="L1207" s="250"/>
      <c r="M1207" s="251"/>
      <c r="N1207" s="252"/>
      <c r="O1207" s="252"/>
      <c r="P1207" s="252"/>
      <c r="Q1207" s="252"/>
      <c r="R1207" s="252"/>
      <c r="S1207" s="252"/>
      <c r="T1207" s="25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54" t="s">
        <v>243</v>
      </c>
      <c r="AU1207" s="254" t="s">
        <v>86</v>
      </c>
      <c r="AV1207" s="13" t="s">
        <v>86</v>
      </c>
      <c r="AW1207" s="13" t="s">
        <v>32</v>
      </c>
      <c r="AX1207" s="13" t="s">
        <v>77</v>
      </c>
      <c r="AY1207" s="254" t="s">
        <v>235</v>
      </c>
    </row>
    <row r="1208" s="13" customFormat="1">
      <c r="A1208" s="13"/>
      <c r="B1208" s="243"/>
      <c r="C1208" s="244"/>
      <c r="D1208" s="245" t="s">
        <v>243</v>
      </c>
      <c r="E1208" s="246" t="s">
        <v>1</v>
      </c>
      <c r="F1208" s="247" t="s">
        <v>1571</v>
      </c>
      <c r="G1208" s="244"/>
      <c r="H1208" s="248">
        <v>8.8000000000000007</v>
      </c>
      <c r="I1208" s="249"/>
      <c r="J1208" s="244"/>
      <c r="K1208" s="244"/>
      <c r="L1208" s="250"/>
      <c r="M1208" s="251"/>
      <c r="N1208" s="252"/>
      <c r="O1208" s="252"/>
      <c r="P1208" s="252"/>
      <c r="Q1208" s="252"/>
      <c r="R1208" s="252"/>
      <c r="S1208" s="252"/>
      <c r="T1208" s="25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54" t="s">
        <v>243</v>
      </c>
      <c r="AU1208" s="254" t="s">
        <v>86</v>
      </c>
      <c r="AV1208" s="13" t="s">
        <v>86</v>
      </c>
      <c r="AW1208" s="13" t="s">
        <v>32</v>
      </c>
      <c r="AX1208" s="13" t="s">
        <v>77</v>
      </c>
      <c r="AY1208" s="254" t="s">
        <v>235</v>
      </c>
    </row>
    <row r="1209" s="13" customFormat="1">
      <c r="A1209" s="13"/>
      <c r="B1209" s="243"/>
      <c r="C1209" s="244"/>
      <c r="D1209" s="245" t="s">
        <v>243</v>
      </c>
      <c r="E1209" s="246" t="s">
        <v>1</v>
      </c>
      <c r="F1209" s="247" t="s">
        <v>1572</v>
      </c>
      <c r="G1209" s="244"/>
      <c r="H1209" s="248">
        <v>8.5</v>
      </c>
      <c r="I1209" s="249"/>
      <c r="J1209" s="244"/>
      <c r="K1209" s="244"/>
      <c r="L1209" s="250"/>
      <c r="M1209" s="251"/>
      <c r="N1209" s="252"/>
      <c r="O1209" s="252"/>
      <c r="P1209" s="252"/>
      <c r="Q1209" s="252"/>
      <c r="R1209" s="252"/>
      <c r="S1209" s="252"/>
      <c r="T1209" s="25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54" t="s">
        <v>243</v>
      </c>
      <c r="AU1209" s="254" t="s">
        <v>86</v>
      </c>
      <c r="AV1209" s="13" t="s">
        <v>86</v>
      </c>
      <c r="AW1209" s="13" t="s">
        <v>32</v>
      </c>
      <c r="AX1209" s="13" t="s">
        <v>77</v>
      </c>
      <c r="AY1209" s="254" t="s">
        <v>235</v>
      </c>
    </row>
    <row r="1210" s="13" customFormat="1">
      <c r="A1210" s="13"/>
      <c r="B1210" s="243"/>
      <c r="C1210" s="244"/>
      <c r="D1210" s="245" t="s">
        <v>243</v>
      </c>
      <c r="E1210" s="246" t="s">
        <v>1</v>
      </c>
      <c r="F1210" s="247" t="s">
        <v>1573</v>
      </c>
      <c r="G1210" s="244"/>
      <c r="H1210" s="248">
        <v>30.649999999999999</v>
      </c>
      <c r="I1210" s="249"/>
      <c r="J1210" s="244"/>
      <c r="K1210" s="244"/>
      <c r="L1210" s="250"/>
      <c r="M1210" s="251"/>
      <c r="N1210" s="252"/>
      <c r="O1210" s="252"/>
      <c r="P1210" s="252"/>
      <c r="Q1210" s="252"/>
      <c r="R1210" s="252"/>
      <c r="S1210" s="252"/>
      <c r="T1210" s="25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54" t="s">
        <v>243</v>
      </c>
      <c r="AU1210" s="254" t="s">
        <v>86</v>
      </c>
      <c r="AV1210" s="13" t="s">
        <v>86</v>
      </c>
      <c r="AW1210" s="13" t="s">
        <v>32</v>
      </c>
      <c r="AX1210" s="13" t="s">
        <v>77</v>
      </c>
      <c r="AY1210" s="254" t="s">
        <v>235</v>
      </c>
    </row>
    <row r="1211" s="13" customFormat="1">
      <c r="A1211" s="13"/>
      <c r="B1211" s="243"/>
      <c r="C1211" s="244"/>
      <c r="D1211" s="245" t="s">
        <v>243</v>
      </c>
      <c r="E1211" s="246" t="s">
        <v>1</v>
      </c>
      <c r="F1211" s="247" t="s">
        <v>1574</v>
      </c>
      <c r="G1211" s="244"/>
      <c r="H1211" s="248">
        <v>40.479999999999997</v>
      </c>
      <c r="I1211" s="249"/>
      <c r="J1211" s="244"/>
      <c r="K1211" s="244"/>
      <c r="L1211" s="250"/>
      <c r="M1211" s="251"/>
      <c r="N1211" s="252"/>
      <c r="O1211" s="252"/>
      <c r="P1211" s="252"/>
      <c r="Q1211" s="252"/>
      <c r="R1211" s="252"/>
      <c r="S1211" s="252"/>
      <c r="T1211" s="25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54" t="s">
        <v>243</v>
      </c>
      <c r="AU1211" s="254" t="s">
        <v>86</v>
      </c>
      <c r="AV1211" s="13" t="s">
        <v>86</v>
      </c>
      <c r="AW1211" s="13" t="s">
        <v>32</v>
      </c>
      <c r="AX1211" s="13" t="s">
        <v>77</v>
      </c>
      <c r="AY1211" s="254" t="s">
        <v>235</v>
      </c>
    </row>
    <row r="1212" s="13" customFormat="1">
      <c r="A1212" s="13"/>
      <c r="B1212" s="243"/>
      <c r="C1212" s="244"/>
      <c r="D1212" s="245" t="s">
        <v>243</v>
      </c>
      <c r="E1212" s="246" t="s">
        <v>1</v>
      </c>
      <c r="F1212" s="247" t="s">
        <v>1575</v>
      </c>
      <c r="G1212" s="244"/>
      <c r="H1212" s="248">
        <v>8.1999999999999993</v>
      </c>
      <c r="I1212" s="249"/>
      <c r="J1212" s="244"/>
      <c r="K1212" s="244"/>
      <c r="L1212" s="250"/>
      <c r="M1212" s="251"/>
      <c r="N1212" s="252"/>
      <c r="O1212" s="252"/>
      <c r="P1212" s="252"/>
      <c r="Q1212" s="252"/>
      <c r="R1212" s="252"/>
      <c r="S1212" s="252"/>
      <c r="T1212" s="25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54" t="s">
        <v>243</v>
      </c>
      <c r="AU1212" s="254" t="s">
        <v>86</v>
      </c>
      <c r="AV1212" s="13" t="s">
        <v>86</v>
      </c>
      <c r="AW1212" s="13" t="s">
        <v>32</v>
      </c>
      <c r="AX1212" s="13" t="s">
        <v>77</v>
      </c>
      <c r="AY1212" s="254" t="s">
        <v>235</v>
      </c>
    </row>
    <row r="1213" s="13" customFormat="1">
      <c r="A1213" s="13"/>
      <c r="B1213" s="243"/>
      <c r="C1213" s="244"/>
      <c r="D1213" s="245" t="s">
        <v>243</v>
      </c>
      <c r="E1213" s="246" t="s">
        <v>1</v>
      </c>
      <c r="F1213" s="247" t="s">
        <v>1576</v>
      </c>
      <c r="G1213" s="244"/>
      <c r="H1213" s="248">
        <v>8.5</v>
      </c>
      <c r="I1213" s="249"/>
      <c r="J1213" s="244"/>
      <c r="K1213" s="244"/>
      <c r="L1213" s="250"/>
      <c r="M1213" s="251"/>
      <c r="N1213" s="252"/>
      <c r="O1213" s="252"/>
      <c r="P1213" s="252"/>
      <c r="Q1213" s="252"/>
      <c r="R1213" s="252"/>
      <c r="S1213" s="252"/>
      <c r="T1213" s="25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54" t="s">
        <v>243</v>
      </c>
      <c r="AU1213" s="254" t="s">
        <v>86</v>
      </c>
      <c r="AV1213" s="13" t="s">
        <v>86</v>
      </c>
      <c r="AW1213" s="13" t="s">
        <v>32</v>
      </c>
      <c r="AX1213" s="13" t="s">
        <v>77</v>
      </c>
      <c r="AY1213" s="254" t="s">
        <v>235</v>
      </c>
    </row>
    <row r="1214" s="13" customFormat="1">
      <c r="A1214" s="13"/>
      <c r="B1214" s="243"/>
      <c r="C1214" s="244"/>
      <c r="D1214" s="245" t="s">
        <v>243</v>
      </c>
      <c r="E1214" s="246" t="s">
        <v>1</v>
      </c>
      <c r="F1214" s="247" t="s">
        <v>1577</v>
      </c>
      <c r="G1214" s="244"/>
      <c r="H1214" s="248">
        <v>10</v>
      </c>
      <c r="I1214" s="249"/>
      <c r="J1214" s="244"/>
      <c r="K1214" s="244"/>
      <c r="L1214" s="250"/>
      <c r="M1214" s="251"/>
      <c r="N1214" s="252"/>
      <c r="O1214" s="252"/>
      <c r="P1214" s="252"/>
      <c r="Q1214" s="252"/>
      <c r="R1214" s="252"/>
      <c r="S1214" s="252"/>
      <c r="T1214" s="25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54" t="s">
        <v>243</v>
      </c>
      <c r="AU1214" s="254" t="s">
        <v>86</v>
      </c>
      <c r="AV1214" s="13" t="s">
        <v>86</v>
      </c>
      <c r="AW1214" s="13" t="s">
        <v>32</v>
      </c>
      <c r="AX1214" s="13" t="s">
        <v>77</v>
      </c>
      <c r="AY1214" s="254" t="s">
        <v>235</v>
      </c>
    </row>
    <row r="1215" s="16" customFormat="1">
      <c r="A1215" s="16"/>
      <c r="B1215" s="276"/>
      <c r="C1215" s="277"/>
      <c r="D1215" s="245" t="s">
        <v>243</v>
      </c>
      <c r="E1215" s="278" t="s">
        <v>173</v>
      </c>
      <c r="F1215" s="279" t="s">
        <v>492</v>
      </c>
      <c r="G1215" s="277"/>
      <c r="H1215" s="280">
        <v>350</v>
      </c>
      <c r="I1215" s="281"/>
      <c r="J1215" s="277"/>
      <c r="K1215" s="277"/>
      <c r="L1215" s="282"/>
      <c r="M1215" s="283"/>
      <c r="N1215" s="284"/>
      <c r="O1215" s="284"/>
      <c r="P1215" s="284"/>
      <c r="Q1215" s="284"/>
      <c r="R1215" s="284"/>
      <c r="S1215" s="284"/>
      <c r="T1215" s="285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T1215" s="286" t="s">
        <v>243</v>
      </c>
      <c r="AU1215" s="286" t="s">
        <v>86</v>
      </c>
      <c r="AV1215" s="16" t="s">
        <v>250</v>
      </c>
      <c r="AW1215" s="16" t="s">
        <v>32</v>
      </c>
      <c r="AX1215" s="16" t="s">
        <v>77</v>
      </c>
      <c r="AY1215" s="286" t="s">
        <v>235</v>
      </c>
    </row>
    <row r="1216" s="13" customFormat="1">
      <c r="A1216" s="13"/>
      <c r="B1216" s="243"/>
      <c r="C1216" s="244"/>
      <c r="D1216" s="245" t="s">
        <v>243</v>
      </c>
      <c r="E1216" s="246" t="s">
        <v>1</v>
      </c>
      <c r="F1216" s="247" t="s">
        <v>1578</v>
      </c>
      <c r="G1216" s="244"/>
      <c r="H1216" s="248">
        <v>16.390000000000001</v>
      </c>
      <c r="I1216" s="249"/>
      <c r="J1216" s="244"/>
      <c r="K1216" s="244"/>
      <c r="L1216" s="250"/>
      <c r="M1216" s="251"/>
      <c r="N1216" s="252"/>
      <c r="O1216" s="252"/>
      <c r="P1216" s="252"/>
      <c r="Q1216" s="252"/>
      <c r="R1216" s="252"/>
      <c r="S1216" s="252"/>
      <c r="T1216" s="25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54" t="s">
        <v>243</v>
      </c>
      <c r="AU1216" s="254" t="s">
        <v>86</v>
      </c>
      <c r="AV1216" s="13" t="s">
        <v>86</v>
      </c>
      <c r="AW1216" s="13" t="s">
        <v>32</v>
      </c>
      <c r="AX1216" s="13" t="s">
        <v>77</v>
      </c>
      <c r="AY1216" s="254" t="s">
        <v>235</v>
      </c>
    </row>
    <row r="1217" s="13" customFormat="1">
      <c r="A1217" s="13"/>
      <c r="B1217" s="243"/>
      <c r="C1217" s="244"/>
      <c r="D1217" s="245" t="s">
        <v>243</v>
      </c>
      <c r="E1217" s="246" t="s">
        <v>1</v>
      </c>
      <c r="F1217" s="247" t="s">
        <v>1579</v>
      </c>
      <c r="G1217" s="244"/>
      <c r="H1217" s="248">
        <v>14.69</v>
      </c>
      <c r="I1217" s="249"/>
      <c r="J1217" s="244"/>
      <c r="K1217" s="244"/>
      <c r="L1217" s="250"/>
      <c r="M1217" s="251"/>
      <c r="N1217" s="252"/>
      <c r="O1217" s="252"/>
      <c r="P1217" s="252"/>
      <c r="Q1217" s="252"/>
      <c r="R1217" s="252"/>
      <c r="S1217" s="252"/>
      <c r="T1217" s="25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54" t="s">
        <v>243</v>
      </c>
      <c r="AU1217" s="254" t="s">
        <v>86</v>
      </c>
      <c r="AV1217" s="13" t="s">
        <v>86</v>
      </c>
      <c r="AW1217" s="13" t="s">
        <v>32</v>
      </c>
      <c r="AX1217" s="13" t="s">
        <v>77</v>
      </c>
      <c r="AY1217" s="254" t="s">
        <v>235</v>
      </c>
    </row>
    <row r="1218" s="13" customFormat="1">
      <c r="A1218" s="13"/>
      <c r="B1218" s="243"/>
      <c r="C1218" s="244"/>
      <c r="D1218" s="245" t="s">
        <v>243</v>
      </c>
      <c r="E1218" s="246" t="s">
        <v>1</v>
      </c>
      <c r="F1218" s="247" t="s">
        <v>1580</v>
      </c>
      <c r="G1218" s="244"/>
      <c r="H1218" s="248">
        <v>28.460000000000001</v>
      </c>
      <c r="I1218" s="249"/>
      <c r="J1218" s="244"/>
      <c r="K1218" s="244"/>
      <c r="L1218" s="250"/>
      <c r="M1218" s="251"/>
      <c r="N1218" s="252"/>
      <c r="O1218" s="252"/>
      <c r="P1218" s="252"/>
      <c r="Q1218" s="252"/>
      <c r="R1218" s="252"/>
      <c r="S1218" s="252"/>
      <c r="T1218" s="25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54" t="s">
        <v>243</v>
      </c>
      <c r="AU1218" s="254" t="s">
        <v>86</v>
      </c>
      <c r="AV1218" s="13" t="s">
        <v>86</v>
      </c>
      <c r="AW1218" s="13" t="s">
        <v>32</v>
      </c>
      <c r="AX1218" s="13" t="s">
        <v>77</v>
      </c>
      <c r="AY1218" s="254" t="s">
        <v>235</v>
      </c>
    </row>
    <row r="1219" s="13" customFormat="1">
      <c r="A1219" s="13"/>
      <c r="B1219" s="243"/>
      <c r="C1219" s="244"/>
      <c r="D1219" s="245" t="s">
        <v>243</v>
      </c>
      <c r="E1219" s="246" t="s">
        <v>1</v>
      </c>
      <c r="F1219" s="247" t="s">
        <v>1581</v>
      </c>
      <c r="G1219" s="244"/>
      <c r="H1219" s="248">
        <v>14.69</v>
      </c>
      <c r="I1219" s="249"/>
      <c r="J1219" s="244"/>
      <c r="K1219" s="244"/>
      <c r="L1219" s="250"/>
      <c r="M1219" s="251"/>
      <c r="N1219" s="252"/>
      <c r="O1219" s="252"/>
      <c r="P1219" s="252"/>
      <c r="Q1219" s="252"/>
      <c r="R1219" s="252"/>
      <c r="S1219" s="252"/>
      <c r="T1219" s="25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54" t="s">
        <v>243</v>
      </c>
      <c r="AU1219" s="254" t="s">
        <v>86</v>
      </c>
      <c r="AV1219" s="13" t="s">
        <v>86</v>
      </c>
      <c r="AW1219" s="13" t="s">
        <v>32</v>
      </c>
      <c r="AX1219" s="13" t="s">
        <v>77</v>
      </c>
      <c r="AY1219" s="254" t="s">
        <v>235</v>
      </c>
    </row>
    <row r="1220" s="13" customFormat="1">
      <c r="A1220" s="13"/>
      <c r="B1220" s="243"/>
      <c r="C1220" s="244"/>
      <c r="D1220" s="245" t="s">
        <v>243</v>
      </c>
      <c r="E1220" s="246" t="s">
        <v>1</v>
      </c>
      <c r="F1220" s="247" t="s">
        <v>1582</v>
      </c>
      <c r="G1220" s="244"/>
      <c r="H1220" s="248">
        <v>15.210000000000001</v>
      </c>
      <c r="I1220" s="249"/>
      <c r="J1220" s="244"/>
      <c r="K1220" s="244"/>
      <c r="L1220" s="250"/>
      <c r="M1220" s="251"/>
      <c r="N1220" s="252"/>
      <c r="O1220" s="252"/>
      <c r="P1220" s="252"/>
      <c r="Q1220" s="252"/>
      <c r="R1220" s="252"/>
      <c r="S1220" s="252"/>
      <c r="T1220" s="25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54" t="s">
        <v>243</v>
      </c>
      <c r="AU1220" s="254" t="s">
        <v>86</v>
      </c>
      <c r="AV1220" s="13" t="s">
        <v>86</v>
      </c>
      <c r="AW1220" s="13" t="s">
        <v>32</v>
      </c>
      <c r="AX1220" s="13" t="s">
        <v>77</v>
      </c>
      <c r="AY1220" s="254" t="s">
        <v>235</v>
      </c>
    </row>
    <row r="1221" s="13" customFormat="1">
      <c r="A1221" s="13"/>
      <c r="B1221" s="243"/>
      <c r="C1221" s="244"/>
      <c r="D1221" s="245" t="s">
        <v>243</v>
      </c>
      <c r="E1221" s="246" t="s">
        <v>1</v>
      </c>
      <c r="F1221" s="247" t="s">
        <v>1583</v>
      </c>
      <c r="G1221" s="244"/>
      <c r="H1221" s="248">
        <v>12.43</v>
      </c>
      <c r="I1221" s="249"/>
      <c r="J1221" s="244"/>
      <c r="K1221" s="244"/>
      <c r="L1221" s="250"/>
      <c r="M1221" s="251"/>
      <c r="N1221" s="252"/>
      <c r="O1221" s="252"/>
      <c r="P1221" s="252"/>
      <c r="Q1221" s="252"/>
      <c r="R1221" s="252"/>
      <c r="S1221" s="252"/>
      <c r="T1221" s="25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T1221" s="254" t="s">
        <v>243</v>
      </c>
      <c r="AU1221" s="254" t="s">
        <v>86</v>
      </c>
      <c r="AV1221" s="13" t="s">
        <v>86</v>
      </c>
      <c r="AW1221" s="13" t="s">
        <v>32</v>
      </c>
      <c r="AX1221" s="13" t="s">
        <v>77</v>
      </c>
      <c r="AY1221" s="254" t="s">
        <v>235</v>
      </c>
    </row>
    <row r="1222" s="13" customFormat="1">
      <c r="A1222" s="13"/>
      <c r="B1222" s="243"/>
      <c r="C1222" s="244"/>
      <c r="D1222" s="245" t="s">
        <v>243</v>
      </c>
      <c r="E1222" s="246" t="s">
        <v>1</v>
      </c>
      <c r="F1222" s="247" t="s">
        <v>1584</v>
      </c>
      <c r="G1222" s="244"/>
      <c r="H1222" s="248">
        <v>11.810000000000001</v>
      </c>
      <c r="I1222" s="249"/>
      <c r="J1222" s="244"/>
      <c r="K1222" s="244"/>
      <c r="L1222" s="250"/>
      <c r="M1222" s="251"/>
      <c r="N1222" s="252"/>
      <c r="O1222" s="252"/>
      <c r="P1222" s="252"/>
      <c r="Q1222" s="252"/>
      <c r="R1222" s="252"/>
      <c r="S1222" s="252"/>
      <c r="T1222" s="25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54" t="s">
        <v>243</v>
      </c>
      <c r="AU1222" s="254" t="s">
        <v>86</v>
      </c>
      <c r="AV1222" s="13" t="s">
        <v>86</v>
      </c>
      <c r="AW1222" s="13" t="s">
        <v>32</v>
      </c>
      <c r="AX1222" s="13" t="s">
        <v>77</v>
      </c>
      <c r="AY1222" s="254" t="s">
        <v>235</v>
      </c>
    </row>
    <row r="1223" s="13" customFormat="1">
      <c r="A1223" s="13"/>
      <c r="B1223" s="243"/>
      <c r="C1223" s="244"/>
      <c r="D1223" s="245" t="s">
        <v>243</v>
      </c>
      <c r="E1223" s="246" t="s">
        <v>1</v>
      </c>
      <c r="F1223" s="247" t="s">
        <v>1585</v>
      </c>
      <c r="G1223" s="244"/>
      <c r="H1223" s="248">
        <v>11.880000000000001</v>
      </c>
      <c r="I1223" s="249"/>
      <c r="J1223" s="244"/>
      <c r="K1223" s="244"/>
      <c r="L1223" s="250"/>
      <c r="M1223" s="251"/>
      <c r="N1223" s="252"/>
      <c r="O1223" s="252"/>
      <c r="P1223" s="252"/>
      <c r="Q1223" s="252"/>
      <c r="R1223" s="252"/>
      <c r="S1223" s="252"/>
      <c r="T1223" s="25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54" t="s">
        <v>243</v>
      </c>
      <c r="AU1223" s="254" t="s">
        <v>86</v>
      </c>
      <c r="AV1223" s="13" t="s">
        <v>86</v>
      </c>
      <c r="AW1223" s="13" t="s">
        <v>32</v>
      </c>
      <c r="AX1223" s="13" t="s">
        <v>77</v>
      </c>
      <c r="AY1223" s="254" t="s">
        <v>235</v>
      </c>
    </row>
    <row r="1224" s="13" customFormat="1">
      <c r="A1224" s="13"/>
      <c r="B1224" s="243"/>
      <c r="C1224" s="244"/>
      <c r="D1224" s="245" t="s">
        <v>243</v>
      </c>
      <c r="E1224" s="246" t="s">
        <v>1</v>
      </c>
      <c r="F1224" s="247" t="s">
        <v>1586</v>
      </c>
      <c r="G1224" s="244"/>
      <c r="H1224" s="248">
        <v>15.73</v>
      </c>
      <c r="I1224" s="249"/>
      <c r="J1224" s="244"/>
      <c r="K1224" s="244"/>
      <c r="L1224" s="250"/>
      <c r="M1224" s="251"/>
      <c r="N1224" s="252"/>
      <c r="O1224" s="252"/>
      <c r="P1224" s="252"/>
      <c r="Q1224" s="252"/>
      <c r="R1224" s="252"/>
      <c r="S1224" s="252"/>
      <c r="T1224" s="25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54" t="s">
        <v>243</v>
      </c>
      <c r="AU1224" s="254" t="s">
        <v>86</v>
      </c>
      <c r="AV1224" s="13" t="s">
        <v>86</v>
      </c>
      <c r="AW1224" s="13" t="s">
        <v>32</v>
      </c>
      <c r="AX1224" s="13" t="s">
        <v>77</v>
      </c>
      <c r="AY1224" s="254" t="s">
        <v>235</v>
      </c>
    </row>
    <row r="1225" s="13" customFormat="1">
      <c r="A1225" s="13"/>
      <c r="B1225" s="243"/>
      <c r="C1225" s="244"/>
      <c r="D1225" s="245" t="s">
        <v>243</v>
      </c>
      <c r="E1225" s="246" t="s">
        <v>1</v>
      </c>
      <c r="F1225" s="247" t="s">
        <v>1587</v>
      </c>
      <c r="G1225" s="244"/>
      <c r="H1225" s="248">
        <v>13.83</v>
      </c>
      <c r="I1225" s="249"/>
      <c r="J1225" s="244"/>
      <c r="K1225" s="244"/>
      <c r="L1225" s="250"/>
      <c r="M1225" s="251"/>
      <c r="N1225" s="252"/>
      <c r="O1225" s="252"/>
      <c r="P1225" s="252"/>
      <c r="Q1225" s="252"/>
      <c r="R1225" s="252"/>
      <c r="S1225" s="252"/>
      <c r="T1225" s="25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T1225" s="254" t="s">
        <v>243</v>
      </c>
      <c r="AU1225" s="254" t="s">
        <v>86</v>
      </c>
      <c r="AV1225" s="13" t="s">
        <v>86</v>
      </c>
      <c r="AW1225" s="13" t="s">
        <v>32</v>
      </c>
      <c r="AX1225" s="13" t="s">
        <v>77</v>
      </c>
      <c r="AY1225" s="254" t="s">
        <v>235</v>
      </c>
    </row>
    <row r="1226" s="13" customFormat="1">
      <c r="A1226" s="13"/>
      <c r="B1226" s="243"/>
      <c r="C1226" s="244"/>
      <c r="D1226" s="245" t="s">
        <v>243</v>
      </c>
      <c r="E1226" s="246" t="s">
        <v>1</v>
      </c>
      <c r="F1226" s="247" t="s">
        <v>1588</v>
      </c>
      <c r="G1226" s="244"/>
      <c r="H1226" s="248">
        <v>10.630000000000001</v>
      </c>
      <c r="I1226" s="249"/>
      <c r="J1226" s="244"/>
      <c r="K1226" s="244"/>
      <c r="L1226" s="250"/>
      <c r="M1226" s="251"/>
      <c r="N1226" s="252"/>
      <c r="O1226" s="252"/>
      <c r="P1226" s="252"/>
      <c r="Q1226" s="252"/>
      <c r="R1226" s="252"/>
      <c r="S1226" s="252"/>
      <c r="T1226" s="25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54" t="s">
        <v>243</v>
      </c>
      <c r="AU1226" s="254" t="s">
        <v>86</v>
      </c>
      <c r="AV1226" s="13" t="s">
        <v>86</v>
      </c>
      <c r="AW1226" s="13" t="s">
        <v>32</v>
      </c>
      <c r="AX1226" s="13" t="s">
        <v>77</v>
      </c>
      <c r="AY1226" s="254" t="s">
        <v>235</v>
      </c>
    </row>
    <row r="1227" s="16" customFormat="1">
      <c r="A1227" s="16"/>
      <c r="B1227" s="276"/>
      <c r="C1227" s="277"/>
      <c r="D1227" s="245" t="s">
        <v>243</v>
      </c>
      <c r="E1227" s="278" t="s">
        <v>179</v>
      </c>
      <c r="F1227" s="279" t="s">
        <v>492</v>
      </c>
      <c r="G1227" s="277"/>
      <c r="H1227" s="280">
        <v>165.75</v>
      </c>
      <c r="I1227" s="281"/>
      <c r="J1227" s="277"/>
      <c r="K1227" s="277"/>
      <c r="L1227" s="282"/>
      <c r="M1227" s="283"/>
      <c r="N1227" s="284"/>
      <c r="O1227" s="284"/>
      <c r="P1227" s="284"/>
      <c r="Q1227" s="284"/>
      <c r="R1227" s="284"/>
      <c r="S1227" s="284"/>
      <c r="T1227" s="285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T1227" s="286" t="s">
        <v>243</v>
      </c>
      <c r="AU1227" s="286" t="s">
        <v>86</v>
      </c>
      <c r="AV1227" s="16" t="s">
        <v>250</v>
      </c>
      <c r="AW1227" s="16" t="s">
        <v>32</v>
      </c>
      <c r="AX1227" s="16" t="s">
        <v>77</v>
      </c>
      <c r="AY1227" s="286" t="s">
        <v>235</v>
      </c>
    </row>
    <row r="1228" s="16" customFormat="1">
      <c r="A1228" s="16"/>
      <c r="B1228" s="276"/>
      <c r="C1228" s="277"/>
      <c r="D1228" s="245" t="s">
        <v>243</v>
      </c>
      <c r="E1228" s="278" t="s">
        <v>185</v>
      </c>
      <c r="F1228" s="279" t="s">
        <v>492</v>
      </c>
      <c r="G1228" s="277"/>
      <c r="H1228" s="280">
        <v>0</v>
      </c>
      <c r="I1228" s="281"/>
      <c r="J1228" s="277"/>
      <c r="K1228" s="277"/>
      <c r="L1228" s="282"/>
      <c r="M1228" s="283"/>
      <c r="N1228" s="284"/>
      <c r="O1228" s="284"/>
      <c r="P1228" s="284"/>
      <c r="Q1228" s="284"/>
      <c r="R1228" s="284"/>
      <c r="S1228" s="284"/>
      <c r="T1228" s="285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T1228" s="286" t="s">
        <v>243</v>
      </c>
      <c r="AU1228" s="286" t="s">
        <v>86</v>
      </c>
      <c r="AV1228" s="16" t="s">
        <v>250</v>
      </c>
      <c r="AW1228" s="16" t="s">
        <v>32</v>
      </c>
      <c r="AX1228" s="16" t="s">
        <v>77</v>
      </c>
      <c r="AY1228" s="286" t="s">
        <v>235</v>
      </c>
    </row>
    <row r="1229" s="14" customFormat="1">
      <c r="A1229" s="14"/>
      <c r="B1229" s="255"/>
      <c r="C1229" s="256"/>
      <c r="D1229" s="245" t="s">
        <v>243</v>
      </c>
      <c r="E1229" s="257" t="s">
        <v>1</v>
      </c>
      <c r="F1229" s="258" t="s">
        <v>245</v>
      </c>
      <c r="G1229" s="256"/>
      <c r="H1229" s="259">
        <v>515.75</v>
      </c>
      <c r="I1229" s="260"/>
      <c r="J1229" s="256"/>
      <c r="K1229" s="256"/>
      <c r="L1229" s="261"/>
      <c r="M1229" s="262"/>
      <c r="N1229" s="263"/>
      <c r="O1229" s="263"/>
      <c r="P1229" s="263"/>
      <c r="Q1229" s="263"/>
      <c r="R1229" s="263"/>
      <c r="S1229" s="263"/>
      <c r="T1229" s="26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65" t="s">
        <v>243</v>
      </c>
      <c r="AU1229" s="265" t="s">
        <v>86</v>
      </c>
      <c r="AV1229" s="14" t="s">
        <v>241</v>
      </c>
      <c r="AW1229" s="14" t="s">
        <v>32</v>
      </c>
      <c r="AX1229" s="14" t="s">
        <v>84</v>
      </c>
      <c r="AY1229" s="265" t="s">
        <v>235</v>
      </c>
    </row>
    <row r="1230" s="2" customFormat="1" ht="37.8" customHeight="1">
      <c r="A1230" s="39"/>
      <c r="B1230" s="40"/>
      <c r="C1230" s="229" t="s">
        <v>1589</v>
      </c>
      <c r="D1230" s="229" t="s">
        <v>237</v>
      </c>
      <c r="E1230" s="230" t="s">
        <v>1590</v>
      </c>
      <c r="F1230" s="231" t="s">
        <v>1591</v>
      </c>
      <c r="G1230" s="232" t="s">
        <v>174</v>
      </c>
      <c r="H1230" s="233">
        <v>46.530000000000001</v>
      </c>
      <c r="I1230" s="234"/>
      <c r="J1230" s="235">
        <f>ROUND(I1230*H1230,2)</f>
        <v>0</v>
      </c>
      <c r="K1230" s="236"/>
      <c r="L1230" s="45"/>
      <c r="M1230" s="237" t="s">
        <v>1</v>
      </c>
      <c r="N1230" s="238" t="s">
        <v>42</v>
      </c>
      <c r="O1230" s="92"/>
      <c r="P1230" s="239">
        <f>O1230*H1230</f>
        <v>0</v>
      </c>
      <c r="Q1230" s="239">
        <v>0.00042999999999999999</v>
      </c>
      <c r="R1230" s="239">
        <f>Q1230*H1230</f>
        <v>0.020007899999999999</v>
      </c>
      <c r="S1230" s="239">
        <v>0</v>
      </c>
      <c r="T1230" s="240">
        <f>S1230*H1230</f>
        <v>0</v>
      </c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R1230" s="241" t="s">
        <v>325</v>
      </c>
      <c r="AT1230" s="241" t="s">
        <v>237</v>
      </c>
      <c r="AU1230" s="241" t="s">
        <v>86</v>
      </c>
      <c r="AY1230" s="18" t="s">
        <v>235</v>
      </c>
      <c r="BE1230" s="242">
        <f>IF(N1230="základní",J1230,0)</f>
        <v>0</v>
      </c>
      <c r="BF1230" s="242">
        <f>IF(N1230="snížená",J1230,0)</f>
        <v>0</v>
      </c>
      <c r="BG1230" s="242">
        <f>IF(N1230="zákl. přenesená",J1230,0)</f>
        <v>0</v>
      </c>
      <c r="BH1230" s="242">
        <f>IF(N1230="sníž. přenesená",J1230,0)</f>
        <v>0</v>
      </c>
      <c r="BI1230" s="242">
        <f>IF(N1230="nulová",J1230,0)</f>
        <v>0</v>
      </c>
      <c r="BJ1230" s="18" t="s">
        <v>84</v>
      </c>
      <c r="BK1230" s="242">
        <f>ROUND(I1230*H1230,2)</f>
        <v>0</v>
      </c>
      <c r="BL1230" s="18" t="s">
        <v>325</v>
      </c>
      <c r="BM1230" s="241" t="s">
        <v>1592</v>
      </c>
    </row>
    <row r="1231" s="13" customFormat="1">
      <c r="A1231" s="13"/>
      <c r="B1231" s="243"/>
      <c r="C1231" s="244"/>
      <c r="D1231" s="245" t="s">
        <v>243</v>
      </c>
      <c r="E1231" s="246" t="s">
        <v>1</v>
      </c>
      <c r="F1231" s="247" t="s">
        <v>1593</v>
      </c>
      <c r="G1231" s="244"/>
      <c r="H1231" s="248">
        <v>33.840000000000003</v>
      </c>
      <c r="I1231" s="249"/>
      <c r="J1231" s="244"/>
      <c r="K1231" s="244"/>
      <c r="L1231" s="250"/>
      <c r="M1231" s="251"/>
      <c r="N1231" s="252"/>
      <c r="O1231" s="252"/>
      <c r="P1231" s="252"/>
      <c r="Q1231" s="252"/>
      <c r="R1231" s="252"/>
      <c r="S1231" s="252"/>
      <c r="T1231" s="25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54" t="s">
        <v>243</v>
      </c>
      <c r="AU1231" s="254" t="s">
        <v>86</v>
      </c>
      <c r="AV1231" s="13" t="s">
        <v>86</v>
      </c>
      <c r="AW1231" s="13" t="s">
        <v>32</v>
      </c>
      <c r="AX1231" s="13" t="s">
        <v>77</v>
      </c>
      <c r="AY1231" s="254" t="s">
        <v>235</v>
      </c>
    </row>
    <row r="1232" s="13" customFormat="1">
      <c r="A1232" s="13"/>
      <c r="B1232" s="243"/>
      <c r="C1232" s="244"/>
      <c r="D1232" s="245" t="s">
        <v>243</v>
      </c>
      <c r="E1232" s="246" t="s">
        <v>1</v>
      </c>
      <c r="F1232" s="247" t="s">
        <v>1594</v>
      </c>
      <c r="G1232" s="244"/>
      <c r="H1232" s="248">
        <v>12.69</v>
      </c>
      <c r="I1232" s="249"/>
      <c r="J1232" s="244"/>
      <c r="K1232" s="244"/>
      <c r="L1232" s="250"/>
      <c r="M1232" s="251"/>
      <c r="N1232" s="252"/>
      <c r="O1232" s="252"/>
      <c r="P1232" s="252"/>
      <c r="Q1232" s="252"/>
      <c r="R1232" s="252"/>
      <c r="S1232" s="252"/>
      <c r="T1232" s="25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54" t="s">
        <v>243</v>
      </c>
      <c r="AU1232" s="254" t="s">
        <v>86</v>
      </c>
      <c r="AV1232" s="13" t="s">
        <v>86</v>
      </c>
      <c r="AW1232" s="13" t="s">
        <v>32</v>
      </c>
      <c r="AX1232" s="13" t="s">
        <v>77</v>
      </c>
      <c r="AY1232" s="254" t="s">
        <v>235</v>
      </c>
    </row>
    <row r="1233" s="14" customFormat="1">
      <c r="A1233" s="14"/>
      <c r="B1233" s="255"/>
      <c r="C1233" s="256"/>
      <c r="D1233" s="245" t="s">
        <v>243</v>
      </c>
      <c r="E1233" s="257" t="s">
        <v>1</v>
      </c>
      <c r="F1233" s="258" t="s">
        <v>245</v>
      </c>
      <c r="G1233" s="256"/>
      <c r="H1233" s="259">
        <v>46.530000000000001</v>
      </c>
      <c r="I1233" s="260"/>
      <c r="J1233" s="256"/>
      <c r="K1233" s="256"/>
      <c r="L1233" s="261"/>
      <c r="M1233" s="262"/>
      <c r="N1233" s="263"/>
      <c r="O1233" s="263"/>
      <c r="P1233" s="263"/>
      <c r="Q1233" s="263"/>
      <c r="R1233" s="263"/>
      <c r="S1233" s="263"/>
      <c r="T1233" s="26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65" t="s">
        <v>243</v>
      </c>
      <c r="AU1233" s="265" t="s">
        <v>86</v>
      </c>
      <c r="AV1233" s="14" t="s">
        <v>241</v>
      </c>
      <c r="AW1233" s="14" t="s">
        <v>32</v>
      </c>
      <c r="AX1233" s="14" t="s">
        <v>84</v>
      </c>
      <c r="AY1233" s="265" t="s">
        <v>235</v>
      </c>
    </row>
    <row r="1234" s="2" customFormat="1" ht="24.15" customHeight="1">
      <c r="A1234" s="39"/>
      <c r="B1234" s="40"/>
      <c r="C1234" s="287" t="s">
        <v>1595</v>
      </c>
      <c r="D1234" s="287" t="s">
        <v>518</v>
      </c>
      <c r="E1234" s="288" t="s">
        <v>1596</v>
      </c>
      <c r="F1234" s="289" t="s">
        <v>1597</v>
      </c>
      <c r="G1234" s="290" t="s">
        <v>174</v>
      </c>
      <c r="H1234" s="291">
        <v>51.183</v>
      </c>
      <c r="I1234" s="292"/>
      <c r="J1234" s="293">
        <f>ROUND(I1234*H1234,2)</f>
        <v>0</v>
      </c>
      <c r="K1234" s="294"/>
      <c r="L1234" s="295"/>
      <c r="M1234" s="296" t="s">
        <v>1</v>
      </c>
      <c r="N1234" s="297" t="s">
        <v>42</v>
      </c>
      <c r="O1234" s="92"/>
      <c r="P1234" s="239">
        <f>O1234*H1234</f>
        <v>0</v>
      </c>
      <c r="Q1234" s="239">
        <v>0.00198</v>
      </c>
      <c r="R1234" s="239">
        <f>Q1234*H1234</f>
        <v>0.10134234</v>
      </c>
      <c r="S1234" s="239">
        <v>0</v>
      </c>
      <c r="T1234" s="240">
        <f>S1234*H1234</f>
        <v>0</v>
      </c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R1234" s="241" t="s">
        <v>421</v>
      </c>
      <c r="AT1234" s="241" t="s">
        <v>518</v>
      </c>
      <c r="AU1234" s="241" t="s">
        <v>86</v>
      </c>
      <c r="AY1234" s="18" t="s">
        <v>235</v>
      </c>
      <c r="BE1234" s="242">
        <f>IF(N1234="základní",J1234,0)</f>
        <v>0</v>
      </c>
      <c r="BF1234" s="242">
        <f>IF(N1234="snížená",J1234,0)</f>
        <v>0</v>
      </c>
      <c r="BG1234" s="242">
        <f>IF(N1234="zákl. přenesená",J1234,0)</f>
        <v>0</v>
      </c>
      <c r="BH1234" s="242">
        <f>IF(N1234="sníž. přenesená",J1234,0)</f>
        <v>0</v>
      </c>
      <c r="BI1234" s="242">
        <f>IF(N1234="nulová",J1234,0)</f>
        <v>0</v>
      </c>
      <c r="BJ1234" s="18" t="s">
        <v>84</v>
      </c>
      <c r="BK1234" s="242">
        <f>ROUND(I1234*H1234,2)</f>
        <v>0</v>
      </c>
      <c r="BL1234" s="18" t="s">
        <v>325</v>
      </c>
      <c r="BM1234" s="241" t="s">
        <v>1598</v>
      </c>
    </row>
    <row r="1235" s="13" customFormat="1">
      <c r="A1235" s="13"/>
      <c r="B1235" s="243"/>
      <c r="C1235" s="244"/>
      <c r="D1235" s="245" t="s">
        <v>243</v>
      </c>
      <c r="E1235" s="246" t="s">
        <v>1</v>
      </c>
      <c r="F1235" s="247" t="s">
        <v>1593</v>
      </c>
      <c r="G1235" s="244"/>
      <c r="H1235" s="248">
        <v>33.840000000000003</v>
      </c>
      <c r="I1235" s="249"/>
      <c r="J1235" s="244"/>
      <c r="K1235" s="244"/>
      <c r="L1235" s="250"/>
      <c r="M1235" s="251"/>
      <c r="N1235" s="252"/>
      <c r="O1235" s="252"/>
      <c r="P1235" s="252"/>
      <c r="Q1235" s="252"/>
      <c r="R1235" s="252"/>
      <c r="S1235" s="252"/>
      <c r="T1235" s="25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54" t="s">
        <v>243</v>
      </c>
      <c r="AU1235" s="254" t="s">
        <v>86</v>
      </c>
      <c r="AV1235" s="13" t="s">
        <v>86</v>
      </c>
      <c r="AW1235" s="13" t="s">
        <v>32</v>
      </c>
      <c r="AX1235" s="13" t="s">
        <v>77</v>
      </c>
      <c r="AY1235" s="254" t="s">
        <v>235</v>
      </c>
    </row>
    <row r="1236" s="13" customFormat="1">
      <c r="A1236" s="13"/>
      <c r="B1236" s="243"/>
      <c r="C1236" s="244"/>
      <c r="D1236" s="245" t="s">
        <v>243</v>
      </c>
      <c r="E1236" s="246" t="s">
        <v>1</v>
      </c>
      <c r="F1236" s="247" t="s">
        <v>1594</v>
      </c>
      <c r="G1236" s="244"/>
      <c r="H1236" s="248">
        <v>12.69</v>
      </c>
      <c r="I1236" s="249"/>
      <c r="J1236" s="244"/>
      <c r="K1236" s="244"/>
      <c r="L1236" s="250"/>
      <c r="M1236" s="251"/>
      <c r="N1236" s="252"/>
      <c r="O1236" s="252"/>
      <c r="P1236" s="252"/>
      <c r="Q1236" s="252"/>
      <c r="R1236" s="252"/>
      <c r="S1236" s="252"/>
      <c r="T1236" s="25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54" t="s">
        <v>243</v>
      </c>
      <c r="AU1236" s="254" t="s">
        <v>86</v>
      </c>
      <c r="AV1236" s="13" t="s">
        <v>86</v>
      </c>
      <c r="AW1236" s="13" t="s">
        <v>32</v>
      </c>
      <c r="AX1236" s="13" t="s">
        <v>77</v>
      </c>
      <c r="AY1236" s="254" t="s">
        <v>235</v>
      </c>
    </row>
    <row r="1237" s="14" customFormat="1">
      <c r="A1237" s="14"/>
      <c r="B1237" s="255"/>
      <c r="C1237" s="256"/>
      <c r="D1237" s="245" t="s">
        <v>243</v>
      </c>
      <c r="E1237" s="257" t="s">
        <v>1</v>
      </c>
      <c r="F1237" s="258" t="s">
        <v>245</v>
      </c>
      <c r="G1237" s="256"/>
      <c r="H1237" s="259">
        <v>46.530000000000001</v>
      </c>
      <c r="I1237" s="260"/>
      <c r="J1237" s="256"/>
      <c r="K1237" s="256"/>
      <c r="L1237" s="261"/>
      <c r="M1237" s="262"/>
      <c r="N1237" s="263"/>
      <c r="O1237" s="263"/>
      <c r="P1237" s="263"/>
      <c r="Q1237" s="263"/>
      <c r="R1237" s="263"/>
      <c r="S1237" s="263"/>
      <c r="T1237" s="26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65" t="s">
        <v>243</v>
      </c>
      <c r="AU1237" s="265" t="s">
        <v>86</v>
      </c>
      <c r="AV1237" s="14" t="s">
        <v>241</v>
      </c>
      <c r="AW1237" s="14" t="s">
        <v>32</v>
      </c>
      <c r="AX1237" s="14" t="s">
        <v>84</v>
      </c>
      <c r="AY1237" s="265" t="s">
        <v>235</v>
      </c>
    </row>
    <row r="1238" s="13" customFormat="1">
      <c r="A1238" s="13"/>
      <c r="B1238" s="243"/>
      <c r="C1238" s="244"/>
      <c r="D1238" s="245" t="s">
        <v>243</v>
      </c>
      <c r="E1238" s="244"/>
      <c r="F1238" s="247" t="s">
        <v>1599</v>
      </c>
      <c r="G1238" s="244"/>
      <c r="H1238" s="248">
        <v>51.183</v>
      </c>
      <c r="I1238" s="249"/>
      <c r="J1238" s="244"/>
      <c r="K1238" s="244"/>
      <c r="L1238" s="250"/>
      <c r="M1238" s="251"/>
      <c r="N1238" s="252"/>
      <c r="O1238" s="252"/>
      <c r="P1238" s="252"/>
      <c r="Q1238" s="252"/>
      <c r="R1238" s="252"/>
      <c r="S1238" s="252"/>
      <c r="T1238" s="25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54" t="s">
        <v>243</v>
      </c>
      <c r="AU1238" s="254" t="s">
        <v>86</v>
      </c>
      <c r="AV1238" s="13" t="s">
        <v>86</v>
      </c>
      <c r="AW1238" s="13" t="s">
        <v>4</v>
      </c>
      <c r="AX1238" s="13" t="s">
        <v>84</v>
      </c>
      <c r="AY1238" s="254" t="s">
        <v>235</v>
      </c>
    </row>
    <row r="1239" s="2" customFormat="1" ht="37.8" customHeight="1">
      <c r="A1239" s="39"/>
      <c r="B1239" s="40"/>
      <c r="C1239" s="229" t="s">
        <v>1600</v>
      </c>
      <c r="D1239" s="229" t="s">
        <v>237</v>
      </c>
      <c r="E1239" s="230" t="s">
        <v>1601</v>
      </c>
      <c r="F1239" s="231" t="s">
        <v>1602</v>
      </c>
      <c r="G1239" s="232" t="s">
        <v>166</v>
      </c>
      <c r="H1239" s="233">
        <v>464.63</v>
      </c>
      <c r="I1239" s="234"/>
      <c r="J1239" s="235">
        <f>ROUND(I1239*H1239,2)</f>
        <v>0</v>
      </c>
      <c r="K1239" s="236"/>
      <c r="L1239" s="45"/>
      <c r="M1239" s="237" t="s">
        <v>1</v>
      </c>
      <c r="N1239" s="238" t="s">
        <v>42</v>
      </c>
      <c r="O1239" s="92"/>
      <c r="P1239" s="239">
        <f>O1239*H1239</f>
        <v>0</v>
      </c>
      <c r="Q1239" s="239">
        <v>0.0090900000000000009</v>
      </c>
      <c r="R1239" s="239">
        <f>Q1239*H1239</f>
        <v>4.2234867000000005</v>
      </c>
      <c r="S1239" s="239">
        <v>0</v>
      </c>
      <c r="T1239" s="240">
        <f>S1239*H1239</f>
        <v>0</v>
      </c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R1239" s="241" t="s">
        <v>325</v>
      </c>
      <c r="AT1239" s="241" t="s">
        <v>237</v>
      </c>
      <c r="AU1239" s="241" t="s">
        <v>86</v>
      </c>
      <c r="AY1239" s="18" t="s">
        <v>235</v>
      </c>
      <c r="BE1239" s="242">
        <f>IF(N1239="základní",J1239,0)</f>
        <v>0</v>
      </c>
      <c r="BF1239" s="242">
        <f>IF(N1239="snížená",J1239,0)</f>
        <v>0</v>
      </c>
      <c r="BG1239" s="242">
        <f>IF(N1239="zákl. přenesená",J1239,0)</f>
        <v>0</v>
      </c>
      <c r="BH1239" s="242">
        <f>IF(N1239="sníž. přenesená",J1239,0)</f>
        <v>0</v>
      </c>
      <c r="BI1239" s="242">
        <f>IF(N1239="nulová",J1239,0)</f>
        <v>0</v>
      </c>
      <c r="BJ1239" s="18" t="s">
        <v>84</v>
      </c>
      <c r="BK1239" s="242">
        <f>ROUND(I1239*H1239,2)</f>
        <v>0</v>
      </c>
      <c r="BL1239" s="18" t="s">
        <v>325</v>
      </c>
      <c r="BM1239" s="241" t="s">
        <v>1603</v>
      </c>
    </row>
    <row r="1240" s="13" customFormat="1">
      <c r="A1240" s="13"/>
      <c r="B1240" s="243"/>
      <c r="C1240" s="244"/>
      <c r="D1240" s="245" t="s">
        <v>243</v>
      </c>
      <c r="E1240" s="246" t="s">
        <v>1</v>
      </c>
      <c r="F1240" s="247" t="s">
        <v>1604</v>
      </c>
      <c r="G1240" s="244"/>
      <c r="H1240" s="248">
        <v>24.489999999999998</v>
      </c>
      <c r="I1240" s="249"/>
      <c r="J1240" s="244"/>
      <c r="K1240" s="244"/>
      <c r="L1240" s="250"/>
      <c r="M1240" s="251"/>
      <c r="N1240" s="252"/>
      <c r="O1240" s="252"/>
      <c r="P1240" s="252"/>
      <c r="Q1240" s="252"/>
      <c r="R1240" s="252"/>
      <c r="S1240" s="252"/>
      <c r="T1240" s="25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54" t="s">
        <v>243</v>
      </c>
      <c r="AU1240" s="254" t="s">
        <v>86</v>
      </c>
      <c r="AV1240" s="13" t="s">
        <v>86</v>
      </c>
      <c r="AW1240" s="13" t="s">
        <v>32</v>
      </c>
      <c r="AX1240" s="13" t="s">
        <v>77</v>
      </c>
      <c r="AY1240" s="254" t="s">
        <v>235</v>
      </c>
    </row>
    <row r="1241" s="13" customFormat="1">
      <c r="A1241" s="13"/>
      <c r="B1241" s="243"/>
      <c r="C1241" s="244"/>
      <c r="D1241" s="245" t="s">
        <v>243</v>
      </c>
      <c r="E1241" s="246" t="s">
        <v>1</v>
      </c>
      <c r="F1241" s="247" t="s">
        <v>1605</v>
      </c>
      <c r="G1241" s="244"/>
      <c r="H1241" s="248">
        <v>5.8600000000000003</v>
      </c>
      <c r="I1241" s="249"/>
      <c r="J1241" s="244"/>
      <c r="K1241" s="244"/>
      <c r="L1241" s="250"/>
      <c r="M1241" s="251"/>
      <c r="N1241" s="252"/>
      <c r="O1241" s="252"/>
      <c r="P1241" s="252"/>
      <c r="Q1241" s="252"/>
      <c r="R1241" s="252"/>
      <c r="S1241" s="252"/>
      <c r="T1241" s="25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54" t="s">
        <v>243</v>
      </c>
      <c r="AU1241" s="254" t="s">
        <v>86</v>
      </c>
      <c r="AV1241" s="13" t="s">
        <v>86</v>
      </c>
      <c r="AW1241" s="13" t="s">
        <v>32</v>
      </c>
      <c r="AX1241" s="13" t="s">
        <v>77</v>
      </c>
      <c r="AY1241" s="254" t="s">
        <v>235</v>
      </c>
    </row>
    <row r="1242" s="13" customFormat="1">
      <c r="A1242" s="13"/>
      <c r="B1242" s="243"/>
      <c r="C1242" s="244"/>
      <c r="D1242" s="245" t="s">
        <v>243</v>
      </c>
      <c r="E1242" s="246" t="s">
        <v>1</v>
      </c>
      <c r="F1242" s="247" t="s">
        <v>1606</v>
      </c>
      <c r="G1242" s="244"/>
      <c r="H1242" s="248">
        <v>34.740000000000002</v>
      </c>
      <c r="I1242" s="249"/>
      <c r="J1242" s="244"/>
      <c r="K1242" s="244"/>
      <c r="L1242" s="250"/>
      <c r="M1242" s="251"/>
      <c r="N1242" s="252"/>
      <c r="O1242" s="252"/>
      <c r="P1242" s="252"/>
      <c r="Q1242" s="252"/>
      <c r="R1242" s="252"/>
      <c r="S1242" s="252"/>
      <c r="T1242" s="25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54" t="s">
        <v>243</v>
      </c>
      <c r="AU1242" s="254" t="s">
        <v>86</v>
      </c>
      <c r="AV1242" s="13" t="s">
        <v>86</v>
      </c>
      <c r="AW1242" s="13" t="s">
        <v>32</v>
      </c>
      <c r="AX1242" s="13" t="s">
        <v>77</v>
      </c>
      <c r="AY1242" s="254" t="s">
        <v>235</v>
      </c>
    </row>
    <row r="1243" s="13" customFormat="1">
      <c r="A1243" s="13"/>
      <c r="B1243" s="243"/>
      <c r="C1243" s="244"/>
      <c r="D1243" s="245" t="s">
        <v>243</v>
      </c>
      <c r="E1243" s="246" t="s">
        <v>1</v>
      </c>
      <c r="F1243" s="247" t="s">
        <v>1607</v>
      </c>
      <c r="G1243" s="244"/>
      <c r="H1243" s="248">
        <v>9.0299999999999994</v>
      </c>
      <c r="I1243" s="249"/>
      <c r="J1243" s="244"/>
      <c r="K1243" s="244"/>
      <c r="L1243" s="250"/>
      <c r="M1243" s="251"/>
      <c r="N1243" s="252"/>
      <c r="O1243" s="252"/>
      <c r="P1243" s="252"/>
      <c r="Q1243" s="252"/>
      <c r="R1243" s="252"/>
      <c r="S1243" s="252"/>
      <c r="T1243" s="25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54" t="s">
        <v>243</v>
      </c>
      <c r="AU1243" s="254" t="s">
        <v>86</v>
      </c>
      <c r="AV1243" s="13" t="s">
        <v>86</v>
      </c>
      <c r="AW1243" s="13" t="s">
        <v>32</v>
      </c>
      <c r="AX1243" s="13" t="s">
        <v>77</v>
      </c>
      <c r="AY1243" s="254" t="s">
        <v>235</v>
      </c>
    </row>
    <row r="1244" s="13" customFormat="1">
      <c r="A1244" s="13"/>
      <c r="B1244" s="243"/>
      <c r="C1244" s="244"/>
      <c r="D1244" s="245" t="s">
        <v>243</v>
      </c>
      <c r="E1244" s="246" t="s">
        <v>1</v>
      </c>
      <c r="F1244" s="247" t="s">
        <v>1608</v>
      </c>
      <c r="G1244" s="244"/>
      <c r="H1244" s="248">
        <v>60.100000000000001</v>
      </c>
      <c r="I1244" s="249"/>
      <c r="J1244" s="244"/>
      <c r="K1244" s="244"/>
      <c r="L1244" s="250"/>
      <c r="M1244" s="251"/>
      <c r="N1244" s="252"/>
      <c r="O1244" s="252"/>
      <c r="P1244" s="252"/>
      <c r="Q1244" s="252"/>
      <c r="R1244" s="252"/>
      <c r="S1244" s="252"/>
      <c r="T1244" s="25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54" t="s">
        <v>243</v>
      </c>
      <c r="AU1244" s="254" t="s">
        <v>86</v>
      </c>
      <c r="AV1244" s="13" t="s">
        <v>86</v>
      </c>
      <c r="AW1244" s="13" t="s">
        <v>32</v>
      </c>
      <c r="AX1244" s="13" t="s">
        <v>77</v>
      </c>
      <c r="AY1244" s="254" t="s">
        <v>235</v>
      </c>
    </row>
    <row r="1245" s="13" customFormat="1">
      <c r="A1245" s="13"/>
      <c r="B1245" s="243"/>
      <c r="C1245" s="244"/>
      <c r="D1245" s="245" t="s">
        <v>243</v>
      </c>
      <c r="E1245" s="246" t="s">
        <v>1</v>
      </c>
      <c r="F1245" s="247" t="s">
        <v>1609</v>
      </c>
      <c r="G1245" s="244"/>
      <c r="H1245" s="248">
        <v>17.559999999999999</v>
      </c>
      <c r="I1245" s="249"/>
      <c r="J1245" s="244"/>
      <c r="K1245" s="244"/>
      <c r="L1245" s="250"/>
      <c r="M1245" s="251"/>
      <c r="N1245" s="252"/>
      <c r="O1245" s="252"/>
      <c r="P1245" s="252"/>
      <c r="Q1245" s="252"/>
      <c r="R1245" s="252"/>
      <c r="S1245" s="252"/>
      <c r="T1245" s="25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54" t="s">
        <v>243</v>
      </c>
      <c r="AU1245" s="254" t="s">
        <v>86</v>
      </c>
      <c r="AV1245" s="13" t="s">
        <v>86</v>
      </c>
      <c r="AW1245" s="13" t="s">
        <v>32</v>
      </c>
      <c r="AX1245" s="13" t="s">
        <v>77</v>
      </c>
      <c r="AY1245" s="254" t="s">
        <v>235</v>
      </c>
    </row>
    <row r="1246" s="13" customFormat="1">
      <c r="A1246" s="13"/>
      <c r="B1246" s="243"/>
      <c r="C1246" s="244"/>
      <c r="D1246" s="245" t="s">
        <v>243</v>
      </c>
      <c r="E1246" s="246" t="s">
        <v>1</v>
      </c>
      <c r="F1246" s="247" t="s">
        <v>1610</v>
      </c>
      <c r="G1246" s="244"/>
      <c r="H1246" s="248">
        <v>61.009999999999998</v>
      </c>
      <c r="I1246" s="249"/>
      <c r="J1246" s="244"/>
      <c r="K1246" s="244"/>
      <c r="L1246" s="250"/>
      <c r="M1246" s="251"/>
      <c r="N1246" s="252"/>
      <c r="O1246" s="252"/>
      <c r="P1246" s="252"/>
      <c r="Q1246" s="252"/>
      <c r="R1246" s="252"/>
      <c r="S1246" s="252"/>
      <c r="T1246" s="25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54" t="s">
        <v>243</v>
      </c>
      <c r="AU1246" s="254" t="s">
        <v>86</v>
      </c>
      <c r="AV1246" s="13" t="s">
        <v>86</v>
      </c>
      <c r="AW1246" s="13" t="s">
        <v>32</v>
      </c>
      <c r="AX1246" s="13" t="s">
        <v>77</v>
      </c>
      <c r="AY1246" s="254" t="s">
        <v>235</v>
      </c>
    </row>
    <row r="1247" s="13" customFormat="1">
      <c r="A1247" s="13"/>
      <c r="B1247" s="243"/>
      <c r="C1247" s="244"/>
      <c r="D1247" s="245" t="s">
        <v>243</v>
      </c>
      <c r="E1247" s="246" t="s">
        <v>1</v>
      </c>
      <c r="F1247" s="247" t="s">
        <v>1611</v>
      </c>
      <c r="G1247" s="244"/>
      <c r="H1247" s="248">
        <v>15.15</v>
      </c>
      <c r="I1247" s="249"/>
      <c r="J1247" s="244"/>
      <c r="K1247" s="244"/>
      <c r="L1247" s="250"/>
      <c r="M1247" s="251"/>
      <c r="N1247" s="252"/>
      <c r="O1247" s="252"/>
      <c r="P1247" s="252"/>
      <c r="Q1247" s="252"/>
      <c r="R1247" s="252"/>
      <c r="S1247" s="252"/>
      <c r="T1247" s="25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54" t="s">
        <v>243</v>
      </c>
      <c r="AU1247" s="254" t="s">
        <v>86</v>
      </c>
      <c r="AV1247" s="13" t="s">
        <v>86</v>
      </c>
      <c r="AW1247" s="13" t="s">
        <v>32</v>
      </c>
      <c r="AX1247" s="13" t="s">
        <v>77</v>
      </c>
      <c r="AY1247" s="254" t="s">
        <v>235</v>
      </c>
    </row>
    <row r="1248" s="13" customFormat="1">
      <c r="A1248" s="13"/>
      <c r="B1248" s="243"/>
      <c r="C1248" s="244"/>
      <c r="D1248" s="245" t="s">
        <v>243</v>
      </c>
      <c r="E1248" s="246" t="s">
        <v>1</v>
      </c>
      <c r="F1248" s="247" t="s">
        <v>1612</v>
      </c>
      <c r="G1248" s="244"/>
      <c r="H1248" s="248">
        <v>9.0299999999999994</v>
      </c>
      <c r="I1248" s="249"/>
      <c r="J1248" s="244"/>
      <c r="K1248" s="244"/>
      <c r="L1248" s="250"/>
      <c r="M1248" s="251"/>
      <c r="N1248" s="252"/>
      <c r="O1248" s="252"/>
      <c r="P1248" s="252"/>
      <c r="Q1248" s="252"/>
      <c r="R1248" s="252"/>
      <c r="S1248" s="252"/>
      <c r="T1248" s="25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54" t="s">
        <v>243</v>
      </c>
      <c r="AU1248" s="254" t="s">
        <v>86</v>
      </c>
      <c r="AV1248" s="13" t="s">
        <v>86</v>
      </c>
      <c r="AW1248" s="13" t="s">
        <v>32</v>
      </c>
      <c r="AX1248" s="13" t="s">
        <v>77</v>
      </c>
      <c r="AY1248" s="254" t="s">
        <v>235</v>
      </c>
    </row>
    <row r="1249" s="13" customFormat="1">
      <c r="A1249" s="13"/>
      <c r="B1249" s="243"/>
      <c r="C1249" s="244"/>
      <c r="D1249" s="245" t="s">
        <v>243</v>
      </c>
      <c r="E1249" s="246" t="s">
        <v>1</v>
      </c>
      <c r="F1249" s="247" t="s">
        <v>1613</v>
      </c>
      <c r="G1249" s="244"/>
      <c r="H1249" s="248">
        <v>17.129999999999999</v>
      </c>
      <c r="I1249" s="249"/>
      <c r="J1249" s="244"/>
      <c r="K1249" s="244"/>
      <c r="L1249" s="250"/>
      <c r="M1249" s="251"/>
      <c r="N1249" s="252"/>
      <c r="O1249" s="252"/>
      <c r="P1249" s="252"/>
      <c r="Q1249" s="252"/>
      <c r="R1249" s="252"/>
      <c r="S1249" s="252"/>
      <c r="T1249" s="25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54" t="s">
        <v>243</v>
      </c>
      <c r="AU1249" s="254" t="s">
        <v>86</v>
      </c>
      <c r="AV1249" s="13" t="s">
        <v>86</v>
      </c>
      <c r="AW1249" s="13" t="s">
        <v>32</v>
      </c>
      <c r="AX1249" s="13" t="s">
        <v>77</v>
      </c>
      <c r="AY1249" s="254" t="s">
        <v>235</v>
      </c>
    </row>
    <row r="1250" s="13" customFormat="1">
      <c r="A1250" s="13"/>
      <c r="B1250" s="243"/>
      <c r="C1250" s="244"/>
      <c r="D1250" s="245" t="s">
        <v>243</v>
      </c>
      <c r="E1250" s="246" t="s">
        <v>1</v>
      </c>
      <c r="F1250" s="247" t="s">
        <v>1614</v>
      </c>
      <c r="G1250" s="244"/>
      <c r="H1250" s="248">
        <v>60.960000000000001</v>
      </c>
      <c r="I1250" s="249"/>
      <c r="J1250" s="244"/>
      <c r="K1250" s="244"/>
      <c r="L1250" s="250"/>
      <c r="M1250" s="251"/>
      <c r="N1250" s="252"/>
      <c r="O1250" s="252"/>
      <c r="P1250" s="252"/>
      <c r="Q1250" s="252"/>
      <c r="R1250" s="252"/>
      <c r="S1250" s="252"/>
      <c r="T1250" s="25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54" t="s">
        <v>243</v>
      </c>
      <c r="AU1250" s="254" t="s">
        <v>86</v>
      </c>
      <c r="AV1250" s="13" t="s">
        <v>86</v>
      </c>
      <c r="AW1250" s="13" t="s">
        <v>32</v>
      </c>
      <c r="AX1250" s="13" t="s">
        <v>77</v>
      </c>
      <c r="AY1250" s="254" t="s">
        <v>235</v>
      </c>
    </row>
    <row r="1251" s="13" customFormat="1">
      <c r="A1251" s="13"/>
      <c r="B1251" s="243"/>
      <c r="C1251" s="244"/>
      <c r="D1251" s="245" t="s">
        <v>243</v>
      </c>
      <c r="E1251" s="246" t="s">
        <v>1</v>
      </c>
      <c r="F1251" s="247" t="s">
        <v>1615</v>
      </c>
      <c r="G1251" s="244"/>
      <c r="H1251" s="248">
        <v>12.6</v>
      </c>
      <c r="I1251" s="249"/>
      <c r="J1251" s="244"/>
      <c r="K1251" s="244"/>
      <c r="L1251" s="250"/>
      <c r="M1251" s="251"/>
      <c r="N1251" s="252"/>
      <c r="O1251" s="252"/>
      <c r="P1251" s="252"/>
      <c r="Q1251" s="252"/>
      <c r="R1251" s="252"/>
      <c r="S1251" s="252"/>
      <c r="T1251" s="25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54" t="s">
        <v>243</v>
      </c>
      <c r="AU1251" s="254" t="s">
        <v>86</v>
      </c>
      <c r="AV1251" s="13" t="s">
        <v>86</v>
      </c>
      <c r="AW1251" s="13" t="s">
        <v>32</v>
      </c>
      <c r="AX1251" s="13" t="s">
        <v>77</v>
      </c>
      <c r="AY1251" s="254" t="s">
        <v>235</v>
      </c>
    </row>
    <row r="1252" s="13" customFormat="1">
      <c r="A1252" s="13"/>
      <c r="B1252" s="243"/>
      <c r="C1252" s="244"/>
      <c r="D1252" s="245" t="s">
        <v>243</v>
      </c>
      <c r="E1252" s="246" t="s">
        <v>1</v>
      </c>
      <c r="F1252" s="247" t="s">
        <v>1616</v>
      </c>
      <c r="G1252" s="244"/>
      <c r="H1252" s="248">
        <v>9.0299999999999994</v>
      </c>
      <c r="I1252" s="249"/>
      <c r="J1252" s="244"/>
      <c r="K1252" s="244"/>
      <c r="L1252" s="250"/>
      <c r="M1252" s="251"/>
      <c r="N1252" s="252"/>
      <c r="O1252" s="252"/>
      <c r="P1252" s="252"/>
      <c r="Q1252" s="252"/>
      <c r="R1252" s="252"/>
      <c r="S1252" s="252"/>
      <c r="T1252" s="25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54" t="s">
        <v>243</v>
      </c>
      <c r="AU1252" s="254" t="s">
        <v>86</v>
      </c>
      <c r="AV1252" s="13" t="s">
        <v>86</v>
      </c>
      <c r="AW1252" s="13" t="s">
        <v>32</v>
      </c>
      <c r="AX1252" s="13" t="s">
        <v>77</v>
      </c>
      <c r="AY1252" s="254" t="s">
        <v>235</v>
      </c>
    </row>
    <row r="1253" s="13" customFormat="1">
      <c r="A1253" s="13"/>
      <c r="B1253" s="243"/>
      <c r="C1253" s="244"/>
      <c r="D1253" s="245" t="s">
        <v>243</v>
      </c>
      <c r="E1253" s="246" t="s">
        <v>1</v>
      </c>
      <c r="F1253" s="247" t="s">
        <v>1617</v>
      </c>
      <c r="G1253" s="244"/>
      <c r="H1253" s="248">
        <v>32.75</v>
      </c>
      <c r="I1253" s="249"/>
      <c r="J1253" s="244"/>
      <c r="K1253" s="244"/>
      <c r="L1253" s="250"/>
      <c r="M1253" s="251"/>
      <c r="N1253" s="252"/>
      <c r="O1253" s="252"/>
      <c r="P1253" s="252"/>
      <c r="Q1253" s="252"/>
      <c r="R1253" s="252"/>
      <c r="S1253" s="252"/>
      <c r="T1253" s="25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54" t="s">
        <v>243</v>
      </c>
      <c r="AU1253" s="254" t="s">
        <v>86</v>
      </c>
      <c r="AV1253" s="13" t="s">
        <v>86</v>
      </c>
      <c r="AW1253" s="13" t="s">
        <v>32</v>
      </c>
      <c r="AX1253" s="13" t="s">
        <v>77</v>
      </c>
      <c r="AY1253" s="254" t="s">
        <v>235</v>
      </c>
    </row>
    <row r="1254" s="13" customFormat="1">
      <c r="A1254" s="13"/>
      <c r="B1254" s="243"/>
      <c r="C1254" s="244"/>
      <c r="D1254" s="245" t="s">
        <v>243</v>
      </c>
      <c r="E1254" s="246" t="s">
        <v>1</v>
      </c>
      <c r="F1254" s="247" t="s">
        <v>1618</v>
      </c>
      <c r="G1254" s="244"/>
      <c r="H1254" s="248">
        <v>60.960000000000001</v>
      </c>
      <c r="I1254" s="249"/>
      <c r="J1254" s="244"/>
      <c r="K1254" s="244"/>
      <c r="L1254" s="250"/>
      <c r="M1254" s="251"/>
      <c r="N1254" s="252"/>
      <c r="O1254" s="252"/>
      <c r="P1254" s="252"/>
      <c r="Q1254" s="252"/>
      <c r="R1254" s="252"/>
      <c r="S1254" s="252"/>
      <c r="T1254" s="25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54" t="s">
        <v>243</v>
      </c>
      <c r="AU1254" s="254" t="s">
        <v>86</v>
      </c>
      <c r="AV1254" s="13" t="s">
        <v>86</v>
      </c>
      <c r="AW1254" s="13" t="s">
        <v>32</v>
      </c>
      <c r="AX1254" s="13" t="s">
        <v>77</v>
      </c>
      <c r="AY1254" s="254" t="s">
        <v>235</v>
      </c>
    </row>
    <row r="1255" s="13" customFormat="1">
      <c r="A1255" s="13"/>
      <c r="B1255" s="243"/>
      <c r="C1255" s="244"/>
      <c r="D1255" s="245" t="s">
        <v>243</v>
      </c>
      <c r="E1255" s="246" t="s">
        <v>1</v>
      </c>
      <c r="F1255" s="247" t="s">
        <v>1619</v>
      </c>
      <c r="G1255" s="244"/>
      <c r="H1255" s="248">
        <v>12.6</v>
      </c>
      <c r="I1255" s="249"/>
      <c r="J1255" s="244"/>
      <c r="K1255" s="244"/>
      <c r="L1255" s="250"/>
      <c r="M1255" s="251"/>
      <c r="N1255" s="252"/>
      <c r="O1255" s="252"/>
      <c r="P1255" s="252"/>
      <c r="Q1255" s="252"/>
      <c r="R1255" s="252"/>
      <c r="S1255" s="252"/>
      <c r="T1255" s="25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54" t="s">
        <v>243</v>
      </c>
      <c r="AU1255" s="254" t="s">
        <v>86</v>
      </c>
      <c r="AV1255" s="13" t="s">
        <v>86</v>
      </c>
      <c r="AW1255" s="13" t="s">
        <v>32</v>
      </c>
      <c r="AX1255" s="13" t="s">
        <v>77</v>
      </c>
      <c r="AY1255" s="254" t="s">
        <v>235</v>
      </c>
    </row>
    <row r="1256" s="13" customFormat="1">
      <c r="A1256" s="13"/>
      <c r="B1256" s="243"/>
      <c r="C1256" s="244"/>
      <c r="D1256" s="245" t="s">
        <v>243</v>
      </c>
      <c r="E1256" s="246" t="s">
        <v>1</v>
      </c>
      <c r="F1256" s="247" t="s">
        <v>1620</v>
      </c>
      <c r="G1256" s="244"/>
      <c r="H1256" s="248">
        <v>9.0299999999999994</v>
      </c>
      <c r="I1256" s="249"/>
      <c r="J1256" s="244"/>
      <c r="K1256" s="244"/>
      <c r="L1256" s="250"/>
      <c r="M1256" s="251"/>
      <c r="N1256" s="252"/>
      <c r="O1256" s="252"/>
      <c r="P1256" s="252"/>
      <c r="Q1256" s="252"/>
      <c r="R1256" s="252"/>
      <c r="S1256" s="252"/>
      <c r="T1256" s="25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54" t="s">
        <v>243</v>
      </c>
      <c r="AU1256" s="254" t="s">
        <v>86</v>
      </c>
      <c r="AV1256" s="13" t="s">
        <v>86</v>
      </c>
      <c r="AW1256" s="13" t="s">
        <v>32</v>
      </c>
      <c r="AX1256" s="13" t="s">
        <v>77</v>
      </c>
      <c r="AY1256" s="254" t="s">
        <v>235</v>
      </c>
    </row>
    <row r="1257" s="13" customFormat="1">
      <c r="A1257" s="13"/>
      <c r="B1257" s="243"/>
      <c r="C1257" s="244"/>
      <c r="D1257" s="245" t="s">
        <v>243</v>
      </c>
      <c r="E1257" s="246" t="s">
        <v>1</v>
      </c>
      <c r="F1257" s="247" t="s">
        <v>1621</v>
      </c>
      <c r="G1257" s="244"/>
      <c r="H1257" s="248">
        <v>12.6</v>
      </c>
      <c r="I1257" s="249"/>
      <c r="J1257" s="244"/>
      <c r="K1257" s="244"/>
      <c r="L1257" s="250"/>
      <c r="M1257" s="251"/>
      <c r="N1257" s="252"/>
      <c r="O1257" s="252"/>
      <c r="P1257" s="252"/>
      <c r="Q1257" s="252"/>
      <c r="R1257" s="252"/>
      <c r="S1257" s="252"/>
      <c r="T1257" s="25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54" t="s">
        <v>243</v>
      </c>
      <c r="AU1257" s="254" t="s">
        <v>86</v>
      </c>
      <c r="AV1257" s="13" t="s">
        <v>86</v>
      </c>
      <c r="AW1257" s="13" t="s">
        <v>32</v>
      </c>
      <c r="AX1257" s="13" t="s">
        <v>77</v>
      </c>
      <c r="AY1257" s="254" t="s">
        <v>235</v>
      </c>
    </row>
    <row r="1258" s="14" customFormat="1">
      <c r="A1258" s="14"/>
      <c r="B1258" s="255"/>
      <c r="C1258" s="256"/>
      <c r="D1258" s="245" t="s">
        <v>243</v>
      </c>
      <c r="E1258" s="257" t="s">
        <v>171</v>
      </c>
      <c r="F1258" s="258" t="s">
        <v>245</v>
      </c>
      <c r="G1258" s="256"/>
      <c r="H1258" s="259">
        <v>464.63</v>
      </c>
      <c r="I1258" s="260"/>
      <c r="J1258" s="256"/>
      <c r="K1258" s="256"/>
      <c r="L1258" s="261"/>
      <c r="M1258" s="262"/>
      <c r="N1258" s="263"/>
      <c r="O1258" s="263"/>
      <c r="P1258" s="263"/>
      <c r="Q1258" s="263"/>
      <c r="R1258" s="263"/>
      <c r="S1258" s="263"/>
      <c r="T1258" s="26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65" t="s">
        <v>243</v>
      </c>
      <c r="AU1258" s="265" t="s">
        <v>86</v>
      </c>
      <c r="AV1258" s="14" t="s">
        <v>241</v>
      </c>
      <c r="AW1258" s="14" t="s">
        <v>32</v>
      </c>
      <c r="AX1258" s="14" t="s">
        <v>84</v>
      </c>
      <c r="AY1258" s="265" t="s">
        <v>235</v>
      </c>
    </row>
    <row r="1259" s="2" customFormat="1" ht="33" customHeight="1">
      <c r="A1259" s="39"/>
      <c r="B1259" s="40"/>
      <c r="C1259" s="287" t="s">
        <v>1622</v>
      </c>
      <c r="D1259" s="287" t="s">
        <v>518</v>
      </c>
      <c r="E1259" s="288" t="s">
        <v>1623</v>
      </c>
      <c r="F1259" s="289" t="s">
        <v>1624</v>
      </c>
      <c r="G1259" s="290" t="s">
        <v>166</v>
      </c>
      <c r="H1259" s="291">
        <v>650.88999999999999</v>
      </c>
      <c r="I1259" s="292"/>
      <c r="J1259" s="293">
        <f>ROUND(I1259*H1259,2)</f>
        <v>0</v>
      </c>
      <c r="K1259" s="294"/>
      <c r="L1259" s="295"/>
      <c r="M1259" s="296" t="s">
        <v>1</v>
      </c>
      <c r="N1259" s="297" t="s">
        <v>42</v>
      </c>
      <c r="O1259" s="92"/>
      <c r="P1259" s="239">
        <f>O1259*H1259</f>
        <v>0</v>
      </c>
      <c r="Q1259" s="239">
        <v>0.021999999999999999</v>
      </c>
      <c r="R1259" s="239">
        <f>Q1259*H1259</f>
        <v>14.319579999999998</v>
      </c>
      <c r="S1259" s="239">
        <v>0</v>
      </c>
      <c r="T1259" s="240">
        <f>S1259*H1259</f>
        <v>0</v>
      </c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39"/>
      <c r="AE1259" s="39"/>
      <c r="AR1259" s="241" t="s">
        <v>421</v>
      </c>
      <c r="AT1259" s="241" t="s">
        <v>518</v>
      </c>
      <c r="AU1259" s="241" t="s">
        <v>86</v>
      </c>
      <c r="AY1259" s="18" t="s">
        <v>235</v>
      </c>
      <c r="BE1259" s="242">
        <f>IF(N1259="základní",J1259,0)</f>
        <v>0</v>
      </c>
      <c r="BF1259" s="242">
        <f>IF(N1259="snížená",J1259,0)</f>
        <v>0</v>
      </c>
      <c r="BG1259" s="242">
        <f>IF(N1259="zákl. přenesená",J1259,0)</f>
        <v>0</v>
      </c>
      <c r="BH1259" s="242">
        <f>IF(N1259="sníž. přenesená",J1259,0)</f>
        <v>0</v>
      </c>
      <c r="BI1259" s="242">
        <f>IF(N1259="nulová",J1259,0)</f>
        <v>0</v>
      </c>
      <c r="BJ1259" s="18" t="s">
        <v>84</v>
      </c>
      <c r="BK1259" s="242">
        <f>ROUND(I1259*H1259,2)</f>
        <v>0</v>
      </c>
      <c r="BL1259" s="18" t="s">
        <v>325</v>
      </c>
      <c r="BM1259" s="241" t="s">
        <v>1625</v>
      </c>
    </row>
    <row r="1260" s="13" customFormat="1">
      <c r="A1260" s="13"/>
      <c r="B1260" s="243"/>
      <c r="C1260" s="244"/>
      <c r="D1260" s="245" t="s">
        <v>243</v>
      </c>
      <c r="E1260" s="246" t="s">
        <v>1</v>
      </c>
      <c r="F1260" s="247" t="s">
        <v>1604</v>
      </c>
      <c r="G1260" s="244"/>
      <c r="H1260" s="248">
        <v>24.489999999999998</v>
      </c>
      <c r="I1260" s="249"/>
      <c r="J1260" s="244"/>
      <c r="K1260" s="244"/>
      <c r="L1260" s="250"/>
      <c r="M1260" s="251"/>
      <c r="N1260" s="252"/>
      <c r="O1260" s="252"/>
      <c r="P1260" s="252"/>
      <c r="Q1260" s="252"/>
      <c r="R1260" s="252"/>
      <c r="S1260" s="252"/>
      <c r="T1260" s="25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54" t="s">
        <v>243</v>
      </c>
      <c r="AU1260" s="254" t="s">
        <v>86</v>
      </c>
      <c r="AV1260" s="13" t="s">
        <v>86</v>
      </c>
      <c r="AW1260" s="13" t="s">
        <v>32</v>
      </c>
      <c r="AX1260" s="13" t="s">
        <v>77</v>
      </c>
      <c r="AY1260" s="254" t="s">
        <v>235</v>
      </c>
    </row>
    <row r="1261" s="13" customFormat="1">
      <c r="A1261" s="13"/>
      <c r="B1261" s="243"/>
      <c r="C1261" s="244"/>
      <c r="D1261" s="245" t="s">
        <v>243</v>
      </c>
      <c r="E1261" s="246" t="s">
        <v>1</v>
      </c>
      <c r="F1261" s="247" t="s">
        <v>1605</v>
      </c>
      <c r="G1261" s="244"/>
      <c r="H1261" s="248">
        <v>5.8600000000000003</v>
      </c>
      <c r="I1261" s="249"/>
      <c r="J1261" s="244"/>
      <c r="K1261" s="244"/>
      <c r="L1261" s="250"/>
      <c r="M1261" s="251"/>
      <c r="N1261" s="252"/>
      <c r="O1261" s="252"/>
      <c r="P1261" s="252"/>
      <c r="Q1261" s="252"/>
      <c r="R1261" s="252"/>
      <c r="S1261" s="252"/>
      <c r="T1261" s="25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54" t="s">
        <v>243</v>
      </c>
      <c r="AU1261" s="254" t="s">
        <v>86</v>
      </c>
      <c r="AV1261" s="13" t="s">
        <v>86</v>
      </c>
      <c r="AW1261" s="13" t="s">
        <v>32</v>
      </c>
      <c r="AX1261" s="13" t="s">
        <v>77</v>
      </c>
      <c r="AY1261" s="254" t="s">
        <v>235</v>
      </c>
    </row>
    <row r="1262" s="13" customFormat="1">
      <c r="A1262" s="13"/>
      <c r="B1262" s="243"/>
      <c r="C1262" s="244"/>
      <c r="D1262" s="245" t="s">
        <v>243</v>
      </c>
      <c r="E1262" s="246" t="s">
        <v>1</v>
      </c>
      <c r="F1262" s="247" t="s">
        <v>1626</v>
      </c>
      <c r="G1262" s="244"/>
      <c r="H1262" s="248">
        <v>34.740000000000002</v>
      </c>
      <c r="I1262" s="249"/>
      <c r="J1262" s="244"/>
      <c r="K1262" s="244"/>
      <c r="L1262" s="250"/>
      <c r="M1262" s="251"/>
      <c r="N1262" s="252"/>
      <c r="O1262" s="252"/>
      <c r="P1262" s="252"/>
      <c r="Q1262" s="252"/>
      <c r="R1262" s="252"/>
      <c r="S1262" s="252"/>
      <c r="T1262" s="25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54" t="s">
        <v>243</v>
      </c>
      <c r="AU1262" s="254" t="s">
        <v>86</v>
      </c>
      <c r="AV1262" s="13" t="s">
        <v>86</v>
      </c>
      <c r="AW1262" s="13" t="s">
        <v>32</v>
      </c>
      <c r="AX1262" s="13" t="s">
        <v>77</v>
      </c>
      <c r="AY1262" s="254" t="s">
        <v>235</v>
      </c>
    </row>
    <row r="1263" s="13" customFormat="1">
      <c r="A1263" s="13"/>
      <c r="B1263" s="243"/>
      <c r="C1263" s="244"/>
      <c r="D1263" s="245" t="s">
        <v>243</v>
      </c>
      <c r="E1263" s="246" t="s">
        <v>1</v>
      </c>
      <c r="F1263" s="247" t="s">
        <v>1607</v>
      </c>
      <c r="G1263" s="244"/>
      <c r="H1263" s="248">
        <v>9.0299999999999994</v>
      </c>
      <c r="I1263" s="249"/>
      <c r="J1263" s="244"/>
      <c r="K1263" s="244"/>
      <c r="L1263" s="250"/>
      <c r="M1263" s="251"/>
      <c r="N1263" s="252"/>
      <c r="O1263" s="252"/>
      <c r="P1263" s="252"/>
      <c r="Q1263" s="252"/>
      <c r="R1263" s="252"/>
      <c r="S1263" s="252"/>
      <c r="T1263" s="25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54" t="s">
        <v>243</v>
      </c>
      <c r="AU1263" s="254" t="s">
        <v>86</v>
      </c>
      <c r="AV1263" s="13" t="s">
        <v>86</v>
      </c>
      <c r="AW1263" s="13" t="s">
        <v>32</v>
      </c>
      <c r="AX1263" s="13" t="s">
        <v>77</v>
      </c>
      <c r="AY1263" s="254" t="s">
        <v>235</v>
      </c>
    </row>
    <row r="1264" s="13" customFormat="1">
      <c r="A1264" s="13"/>
      <c r="B1264" s="243"/>
      <c r="C1264" s="244"/>
      <c r="D1264" s="245" t="s">
        <v>243</v>
      </c>
      <c r="E1264" s="246" t="s">
        <v>1</v>
      </c>
      <c r="F1264" s="247" t="s">
        <v>1608</v>
      </c>
      <c r="G1264" s="244"/>
      <c r="H1264" s="248">
        <v>60.100000000000001</v>
      </c>
      <c r="I1264" s="249"/>
      <c r="J1264" s="244"/>
      <c r="K1264" s="244"/>
      <c r="L1264" s="250"/>
      <c r="M1264" s="251"/>
      <c r="N1264" s="252"/>
      <c r="O1264" s="252"/>
      <c r="P1264" s="252"/>
      <c r="Q1264" s="252"/>
      <c r="R1264" s="252"/>
      <c r="S1264" s="252"/>
      <c r="T1264" s="25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4" t="s">
        <v>243</v>
      </c>
      <c r="AU1264" s="254" t="s">
        <v>86</v>
      </c>
      <c r="AV1264" s="13" t="s">
        <v>86</v>
      </c>
      <c r="AW1264" s="13" t="s">
        <v>32</v>
      </c>
      <c r="AX1264" s="13" t="s">
        <v>77</v>
      </c>
      <c r="AY1264" s="254" t="s">
        <v>235</v>
      </c>
    </row>
    <row r="1265" s="13" customFormat="1">
      <c r="A1265" s="13"/>
      <c r="B1265" s="243"/>
      <c r="C1265" s="244"/>
      <c r="D1265" s="245" t="s">
        <v>243</v>
      </c>
      <c r="E1265" s="246" t="s">
        <v>1</v>
      </c>
      <c r="F1265" s="247" t="s">
        <v>1609</v>
      </c>
      <c r="G1265" s="244"/>
      <c r="H1265" s="248">
        <v>17.559999999999999</v>
      </c>
      <c r="I1265" s="249"/>
      <c r="J1265" s="244"/>
      <c r="K1265" s="244"/>
      <c r="L1265" s="250"/>
      <c r="M1265" s="251"/>
      <c r="N1265" s="252"/>
      <c r="O1265" s="252"/>
      <c r="P1265" s="252"/>
      <c r="Q1265" s="252"/>
      <c r="R1265" s="252"/>
      <c r="S1265" s="252"/>
      <c r="T1265" s="25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54" t="s">
        <v>243</v>
      </c>
      <c r="AU1265" s="254" t="s">
        <v>86</v>
      </c>
      <c r="AV1265" s="13" t="s">
        <v>86</v>
      </c>
      <c r="AW1265" s="13" t="s">
        <v>32</v>
      </c>
      <c r="AX1265" s="13" t="s">
        <v>77</v>
      </c>
      <c r="AY1265" s="254" t="s">
        <v>235</v>
      </c>
    </row>
    <row r="1266" s="13" customFormat="1">
      <c r="A1266" s="13"/>
      <c r="B1266" s="243"/>
      <c r="C1266" s="244"/>
      <c r="D1266" s="245" t="s">
        <v>243</v>
      </c>
      <c r="E1266" s="246" t="s">
        <v>1</v>
      </c>
      <c r="F1266" s="247" t="s">
        <v>1610</v>
      </c>
      <c r="G1266" s="244"/>
      <c r="H1266" s="248">
        <v>61.009999999999998</v>
      </c>
      <c r="I1266" s="249"/>
      <c r="J1266" s="244"/>
      <c r="K1266" s="244"/>
      <c r="L1266" s="250"/>
      <c r="M1266" s="251"/>
      <c r="N1266" s="252"/>
      <c r="O1266" s="252"/>
      <c r="P1266" s="252"/>
      <c r="Q1266" s="252"/>
      <c r="R1266" s="252"/>
      <c r="S1266" s="252"/>
      <c r="T1266" s="25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54" t="s">
        <v>243</v>
      </c>
      <c r="AU1266" s="254" t="s">
        <v>86</v>
      </c>
      <c r="AV1266" s="13" t="s">
        <v>86</v>
      </c>
      <c r="AW1266" s="13" t="s">
        <v>32</v>
      </c>
      <c r="AX1266" s="13" t="s">
        <v>77</v>
      </c>
      <c r="AY1266" s="254" t="s">
        <v>235</v>
      </c>
    </row>
    <row r="1267" s="13" customFormat="1">
      <c r="A1267" s="13"/>
      <c r="B1267" s="243"/>
      <c r="C1267" s="244"/>
      <c r="D1267" s="245" t="s">
        <v>243</v>
      </c>
      <c r="E1267" s="246" t="s">
        <v>1</v>
      </c>
      <c r="F1267" s="247" t="s">
        <v>1627</v>
      </c>
      <c r="G1267" s="244"/>
      <c r="H1267" s="248">
        <v>15.15</v>
      </c>
      <c r="I1267" s="249"/>
      <c r="J1267" s="244"/>
      <c r="K1267" s="244"/>
      <c r="L1267" s="250"/>
      <c r="M1267" s="251"/>
      <c r="N1267" s="252"/>
      <c r="O1267" s="252"/>
      <c r="P1267" s="252"/>
      <c r="Q1267" s="252"/>
      <c r="R1267" s="252"/>
      <c r="S1267" s="252"/>
      <c r="T1267" s="25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54" t="s">
        <v>243</v>
      </c>
      <c r="AU1267" s="254" t="s">
        <v>86</v>
      </c>
      <c r="AV1267" s="13" t="s">
        <v>86</v>
      </c>
      <c r="AW1267" s="13" t="s">
        <v>32</v>
      </c>
      <c r="AX1267" s="13" t="s">
        <v>77</v>
      </c>
      <c r="AY1267" s="254" t="s">
        <v>235</v>
      </c>
    </row>
    <row r="1268" s="13" customFormat="1">
      <c r="A1268" s="13"/>
      <c r="B1268" s="243"/>
      <c r="C1268" s="244"/>
      <c r="D1268" s="245" t="s">
        <v>243</v>
      </c>
      <c r="E1268" s="246" t="s">
        <v>1</v>
      </c>
      <c r="F1268" s="247" t="s">
        <v>1612</v>
      </c>
      <c r="G1268" s="244"/>
      <c r="H1268" s="248">
        <v>9.0299999999999994</v>
      </c>
      <c r="I1268" s="249"/>
      <c r="J1268" s="244"/>
      <c r="K1268" s="244"/>
      <c r="L1268" s="250"/>
      <c r="M1268" s="251"/>
      <c r="N1268" s="252"/>
      <c r="O1268" s="252"/>
      <c r="P1268" s="252"/>
      <c r="Q1268" s="252"/>
      <c r="R1268" s="252"/>
      <c r="S1268" s="252"/>
      <c r="T1268" s="25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54" t="s">
        <v>243</v>
      </c>
      <c r="AU1268" s="254" t="s">
        <v>86</v>
      </c>
      <c r="AV1268" s="13" t="s">
        <v>86</v>
      </c>
      <c r="AW1268" s="13" t="s">
        <v>32</v>
      </c>
      <c r="AX1268" s="13" t="s">
        <v>77</v>
      </c>
      <c r="AY1268" s="254" t="s">
        <v>235</v>
      </c>
    </row>
    <row r="1269" s="13" customFormat="1">
      <c r="A1269" s="13"/>
      <c r="B1269" s="243"/>
      <c r="C1269" s="244"/>
      <c r="D1269" s="245" t="s">
        <v>243</v>
      </c>
      <c r="E1269" s="246" t="s">
        <v>1</v>
      </c>
      <c r="F1269" s="247" t="s">
        <v>1613</v>
      </c>
      <c r="G1269" s="244"/>
      <c r="H1269" s="248">
        <v>17.129999999999999</v>
      </c>
      <c r="I1269" s="249"/>
      <c r="J1269" s="244"/>
      <c r="K1269" s="244"/>
      <c r="L1269" s="250"/>
      <c r="M1269" s="251"/>
      <c r="N1269" s="252"/>
      <c r="O1269" s="252"/>
      <c r="P1269" s="252"/>
      <c r="Q1269" s="252"/>
      <c r="R1269" s="252"/>
      <c r="S1269" s="252"/>
      <c r="T1269" s="25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54" t="s">
        <v>243</v>
      </c>
      <c r="AU1269" s="254" t="s">
        <v>86</v>
      </c>
      <c r="AV1269" s="13" t="s">
        <v>86</v>
      </c>
      <c r="AW1269" s="13" t="s">
        <v>32</v>
      </c>
      <c r="AX1269" s="13" t="s">
        <v>77</v>
      </c>
      <c r="AY1269" s="254" t="s">
        <v>235</v>
      </c>
    </row>
    <row r="1270" s="13" customFormat="1">
      <c r="A1270" s="13"/>
      <c r="B1270" s="243"/>
      <c r="C1270" s="244"/>
      <c r="D1270" s="245" t="s">
        <v>243</v>
      </c>
      <c r="E1270" s="246" t="s">
        <v>1</v>
      </c>
      <c r="F1270" s="247" t="s">
        <v>1614</v>
      </c>
      <c r="G1270" s="244"/>
      <c r="H1270" s="248">
        <v>60.960000000000001</v>
      </c>
      <c r="I1270" s="249"/>
      <c r="J1270" s="244"/>
      <c r="K1270" s="244"/>
      <c r="L1270" s="250"/>
      <c r="M1270" s="251"/>
      <c r="N1270" s="252"/>
      <c r="O1270" s="252"/>
      <c r="P1270" s="252"/>
      <c r="Q1270" s="252"/>
      <c r="R1270" s="252"/>
      <c r="S1270" s="252"/>
      <c r="T1270" s="25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54" t="s">
        <v>243</v>
      </c>
      <c r="AU1270" s="254" t="s">
        <v>86</v>
      </c>
      <c r="AV1270" s="13" t="s">
        <v>86</v>
      </c>
      <c r="AW1270" s="13" t="s">
        <v>32</v>
      </c>
      <c r="AX1270" s="13" t="s">
        <v>77</v>
      </c>
      <c r="AY1270" s="254" t="s">
        <v>235</v>
      </c>
    </row>
    <row r="1271" s="13" customFormat="1">
      <c r="A1271" s="13"/>
      <c r="B1271" s="243"/>
      <c r="C1271" s="244"/>
      <c r="D1271" s="245" t="s">
        <v>243</v>
      </c>
      <c r="E1271" s="246" t="s">
        <v>1</v>
      </c>
      <c r="F1271" s="247" t="s">
        <v>1628</v>
      </c>
      <c r="G1271" s="244"/>
      <c r="H1271" s="248">
        <v>12.6</v>
      </c>
      <c r="I1271" s="249"/>
      <c r="J1271" s="244"/>
      <c r="K1271" s="244"/>
      <c r="L1271" s="250"/>
      <c r="M1271" s="251"/>
      <c r="N1271" s="252"/>
      <c r="O1271" s="252"/>
      <c r="P1271" s="252"/>
      <c r="Q1271" s="252"/>
      <c r="R1271" s="252"/>
      <c r="S1271" s="252"/>
      <c r="T1271" s="25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54" t="s">
        <v>243</v>
      </c>
      <c r="AU1271" s="254" t="s">
        <v>86</v>
      </c>
      <c r="AV1271" s="13" t="s">
        <v>86</v>
      </c>
      <c r="AW1271" s="13" t="s">
        <v>32</v>
      </c>
      <c r="AX1271" s="13" t="s">
        <v>77</v>
      </c>
      <c r="AY1271" s="254" t="s">
        <v>235</v>
      </c>
    </row>
    <row r="1272" s="13" customFormat="1">
      <c r="A1272" s="13"/>
      <c r="B1272" s="243"/>
      <c r="C1272" s="244"/>
      <c r="D1272" s="245" t="s">
        <v>243</v>
      </c>
      <c r="E1272" s="246" t="s">
        <v>1</v>
      </c>
      <c r="F1272" s="247" t="s">
        <v>1616</v>
      </c>
      <c r="G1272" s="244"/>
      <c r="H1272" s="248">
        <v>9.0299999999999994</v>
      </c>
      <c r="I1272" s="249"/>
      <c r="J1272" s="244"/>
      <c r="K1272" s="244"/>
      <c r="L1272" s="250"/>
      <c r="M1272" s="251"/>
      <c r="N1272" s="252"/>
      <c r="O1272" s="252"/>
      <c r="P1272" s="252"/>
      <c r="Q1272" s="252"/>
      <c r="R1272" s="252"/>
      <c r="S1272" s="252"/>
      <c r="T1272" s="25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54" t="s">
        <v>243</v>
      </c>
      <c r="AU1272" s="254" t="s">
        <v>86</v>
      </c>
      <c r="AV1272" s="13" t="s">
        <v>86</v>
      </c>
      <c r="AW1272" s="13" t="s">
        <v>32</v>
      </c>
      <c r="AX1272" s="13" t="s">
        <v>77</v>
      </c>
      <c r="AY1272" s="254" t="s">
        <v>235</v>
      </c>
    </row>
    <row r="1273" s="13" customFormat="1">
      <c r="A1273" s="13"/>
      <c r="B1273" s="243"/>
      <c r="C1273" s="244"/>
      <c r="D1273" s="245" t="s">
        <v>243</v>
      </c>
      <c r="E1273" s="246" t="s">
        <v>1</v>
      </c>
      <c r="F1273" s="247" t="s">
        <v>1617</v>
      </c>
      <c r="G1273" s="244"/>
      <c r="H1273" s="248">
        <v>32.75</v>
      </c>
      <c r="I1273" s="249"/>
      <c r="J1273" s="244"/>
      <c r="K1273" s="244"/>
      <c r="L1273" s="250"/>
      <c r="M1273" s="251"/>
      <c r="N1273" s="252"/>
      <c r="O1273" s="252"/>
      <c r="P1273" s="252"/>
      <c r="Q1273" s="252"/>
      <c r="R1273" s="252"/>
      <c r="S1273" s="252"/>
      <c r="T1273" s="25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54" t="s">
        <v>243</v>
      </c>
      <c r="AU1273" s="254" t="s">
        <v>86</v>
      </c>
      <c r="AV1273" s="13" t="s">
        <v>86</v>
      </c>
      <c r="AW1273" s="13" t="s">
        <v>32</v>
      </c>
      <c r="AX1273" s="13" t="s">
        <v>77</v>
      </c>
      <c r="AY1273" s="254" t="s">
        <v>235</v>
      </c>
    </row>
    <row r="1274" s="13" customFormat="1">
      <c r="A1274" s="13"/>
      <c r="B1274" s="243"/>
      <c r="C1274" s="244"/>
      <c r="D1274" s="245" t="s">
        <v>243</v>
      </c>
      <c r="E1274" s="246" t="s">
        <v>1</v>
      </c>
      <c r="F1274" s="247" t="s">
        <v>1618</v>
      </c>
      <c r="G1274" s="244"/>
      <c r="H1274" s="248">
        <v>60.960000000000001</v>
      </c>
      <c r="I1274" s="249"/>
      <c r="J1274" s="244"/>
      <c r="K1274" s="244"/>
      <c r="L1274" s="250"/>
      <c r="M1274" s="251"/>
      <c r="N1274" s="252"/>
      <c r="O1274" s="252"/>
      <c r="P1274" s="252"/>
      <c r="Q1274" s="252"/>
      <c r="R1274" s="252"/>
      <c r="S1274" s="252"/>
      <c r="T1274" s="25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54" t="s">
        <v>243</v>
      </c>
      <c r="AU1274" s="254" t="s">
        <v>86</v>
      </c>
      <c r="AV1274" s="13" t="s">
        <v>86</v>
      </c>
      <c r="AW1274" s="13" t="s">
        <v>32</v>
      </c>
      <c r="AX1274" s="13" t="s">
        <v>77</v>
      </c>
      <c r="AY1274" s="254" t="s">
        <v>235</v>
      </c>
    </row>
    <row r="1275" s="13" customFormat="1">
      <c r="A1275" s="13"/>
      <c r="B1275" s="243"/>
      <c r="C1275" s="244"/>
      <c r="D1275" s="245" t="s">
        <v>243</v>
      </c>
      <c r="E1275" s="246" t="s">
        <v>1</v>
      </c>
      <c r="F1275" s="247" t="s">
        <v>1619</v>
      </c>
      <c r="G1275" s="244"/>
      <c r="H1275" s="248">
        <v>12.6</v>
      </c>
      <c r="I1275" s="249"/>
      <c r="J1275" s="244"/>
      <c r="K1275" s="244"/>
      <c r="L1275" s="250"/>
      <c r="M1275" s="251"/>
      <c r="N1275" s="252"/>
      <c r="O1275" s="252"/>
      <c r="P1275" s="252"/>
      <c r="Q1275" s="252"/>
      <c r="R1275" s="252"/>
      <c r="S1275" s="252"/>
      <c r="T1275" s="25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54" t="s">
        <v>243</v>
      </c>
      <c r="AU1275" s="254" t="s">
        <v>86</v>
      </c>
      <c r="AV1275" s="13" t="s">
        <v>86</v>
      </c>
      <c r="AW1275" s="13" t="s">
        <v>32</v>
      </c>
      <c r="AX1275" s="13" t="s">
        <v>77</v>
      </c>
      <c r="AY1275" s="254" t="s">
        <v>235</v>
      </c>
    </row>
    <row r="1276" s="13" customFormat="1">
      <c r="A1276" s="13"/>
      <c r="B1276" s="243"/>
      <c r="C1276" s="244"/>
      <c r="D1276" s="245" t="s">
        <v>243</v>
      </c>
      <c r="E1276" s="246" t="s">
        <v>1</v>
      </c>
      <c r="F1276" s="247" t="s">
        <v>1620</v>
      </c>
      <c r="G1276" s="244"/>
      <c r="H1276" s="248">
        <v>9.0299999999999994</v>
      </c>
      <c r="I1276" s="249"/>
      <c r="J1276" s="244"/>
      <c r="K1276" s="244"/>
      <c r="L1276" s="250"/>
      <c r="M1276" s="251"/>
      <c r="N1276" s="252"/>
      <c r="O1276" s="252"/>
      <c r="P1276" s="252"/>
      <c r="Q1276" s="252"/>
      <c r="R1276" s="252"/>
      <c r="S1276" s="252"/>
      <c r="T1276" s="25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54" t="s">
        <v>243</v>
      </c>
      <c r="AU1276" s="254" t="s">
        <v>86</v>
      </c>
      <c r="AV1276" s="13" t="s">
        <v>86</v>
      </c>
      <c r="AW1276" s="13" t="s">
        <v>32</v>
      </c>
      <c r="AX1276" s="13" t="s">
        <v>77</v>
      </c>
      <c r="AY1276" s="254" t="s">
        <v>235</v>
      </c>
    </row>
    <row r="1277" s="13" customFormat="1">
      <c r="A1277" s="13"/>
      <c r="B1277" s="243"/>
      <c r="C1277" s="244"/>
      <c r="D1277" s="245" t="s">
        <v>243</v>
      </c>
      <c r="E1277" s="246" t="s">
        <v>1</v>
      </c>
      <c r="F1277" s="247" t="s">
        <v>1621</v>
      </c>
      <c r="G1277" s="244"/>
      <c r="H1277" s="248">
        <v>12.6</v>
      </c>
      <c r="I1277" s="249"/>
      <c r="J1277" s="244"/>
      <c r="K1277" s="244"/>
      <c r="L1277" s="250"/>
      <c r="M1277" s="251"/>
      <c r="N1277" s="252"/>
      <c r="O1277" s="252"/>
      <c r="P1277" s="252"/>
      <c r="Q1277" s="252"/>
      <c r="R1277" s="252"/>
      <c r="S1277" s="252"/>
      <c r="T1277" s="25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54" t="s">
        <v>243</v>
      </c>
      <c r="AU1277" s="254" t="s">
        <v>86</v>
      </c>
      <c r="AV1277" s="13" t="s">
        <v>86</v>
      </c>
      <c r="AW1277" s="13" t="s">
        <v>32</v>
      </c>
      <c r="AX1277" s="13" t="s">
        <v>77</v>
      </c>
      <c r="AY1277" s="254" t="s">
        <v>235</v>
      </c>
    </row>
    <row r="1278" s="16" customFormat="1">
      <c r="A1278" s="16"/>
      <c r="B1278" s="276"/>
      <c r="C1278" s="277"/>
      <c r="D1278" s="245" t="s">
        <v>243</v>
      </c>
      <c r="E1278" s="278" t="s">
        <v>1</v>
      </c>
      <c r="F1278" s="279" t="s">
        <v>492</v>
      </c>
      <c r="G1278" s="277"/>
      <c r="H1278" s="280">
        <v>464.63</v>
      </c>
      <c r="I1278" s="281"/>
      <c r="J1278" s="277"/>
      <c r="K1278" s="277"/>
      <c r="L1278" s="282"/>
      <c r="M1278" s="283"/>
      <c r="N1278" s="284"/>
      <c r="O1278" s="284"/>
      <c r="P1278" s="284"/>
      <c r="Q1278" s="284"/>
      <c r="R1278" s="284"/>
      <c r="S1278" s="284"/>
      <c r="T1278" s="285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T1278" s="286" t="s">
        <v>243</v>
      </c>
      <c r="AU1278" s="286" t="s">
        <v>86</v>
      </c>
      <c r="AV1278" s="16" t="s">
        <v>250</v>
      </c>
      <c r="AW1278" s="16" t="s">
        <v>32</v>
      </c>
      <c r="AX1278" s="16" t="s">
        <v>77</v>
      </c>
      <c r="AY1278" s="286" t="s">
        <v>235</v>
      </c>
    </row>
    <row r="1279" s="13" customFormat="1">
      <c r="A1279" s="13"/>
      <c r="B1279" s="243"/>
      <c r="C1279" s="244"/>
      <c r="D1279" s="245" t="s">
        <v>243</v>
      </c>
      <c r="E1279" s="246" t="s">
        <v>1</v>
      </c>
      <c r="F1279" s="247" t="s">
        <v>1629</v>
      </c>
      <c r="G1279" s="244"/>
      <c r="H1279" s="248">
        <v>77.778000000000006</v>
      </c>
      <c r="I1279" s="249"/>
      <c r="J1279" s="244"/>
      <c r="K1279" s="244"/>
      <c r="L1279" s="250"/>
      <c r="M1279" s="251"/>
      <c r="N1279" s="252"/>
      <c r="O1279" s="252"/>
      <c r="P1279" s="252"/>
      <c r="Q1279" s="252"/>
      <c r="R1279" s="252"/>
      <c r="S1279" s="252"/>
      <c r="T1279" s="25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54" t="s">
        <v>243</v>
      </c>
      <c r="AU1279" s="254" t="s">
        <v>86</v>
      </c>
      <c r="AV1279" s="13" t="s">
        <v>86</v>
      </c>
      <c r="AW1279" s="13" t="s">
        <v>32</v>
      </c>
      <c r="AX1279" s="13" t="s">
        <v>77</v>
      </c>
      <c r="AY1279" s="254" t="s">
        <v>235</v>
      </c>
    </row>
    <row r="1280" s="14" customFormat="1">
      <c r="A1280" s="14"/>
      <c r="B1280" s="255"/>
      <c r="C1280" s="256"/>
      <c r="D1280" s="245" t="s">
        <v>243</v>
      </c>
      <c r="E1280" s="257" t="s">
        <v>1</v>
      </c>
      <c r="F1280" s="258" t="s">
        <v>245</v>
      </c>
      <c r="G1280" s="256"/>
      <c r="H1280" s="259">
        <v>542.40800000000002</v>
      </c>
      <c r="I1280" s="260"/>
      <c r="J1280" s="256"/>
      <c r="K1280" s="256"/>
      <c r="L1280" s="261"/>
      <c r="M1280" s="262"/>
      <c r="N1280" s="263"/>
      <c r="O1280" s="263"/>
      <c r="P1280" s="263"/>
      <c r="Q1280" s="263"/>
      <c r="R1280" s="263"/>
      <c r="S1280" s="263"/>
      <c r="T1280" s="26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65" t="s">
        <v>243</v>
      </c>
      <c r="AU1280" s="265" t="s">
        <v>86</v>
      </c>
      <c r="AV1280" s="14" t="s">
        <v>241</v>
      </c>
      <c r="AW1280" s="14" t="s">
        <v>32</v>
      </c>
      <c r="AX1280" s="14" t="s">
        <v>84</v>
      </c>
      <c r="AY1280" s="265" t="s">
        <v>235</v>
      </c>
    </row>
    <row r="1281" s="13" customFormat="1">
      <c r="A1281" s="13"/>
      <c r="B1281" s="243"/>
      <c r="C1281" s="244"/>
      <c r="D1281" s="245" t="s">
        <v>243</v>
      </c>
      <c r="E1281" s="244"/>
      <c r="F1281" s="247" t="s">
        <v>1630</v>
      </c>
      <c r="G1281" s="244"/>
      <c r="H1281" s="248">
        <v>650.88999999999999</v>
      </c>
      <c r="I1281" s="249"/>
      <c r="J1281" s="244"/>
      <c r="K1281" s="244"/>
      <c r="L1281" s="250"/>
      <c r="M1281" s="251"/>
      <c r="N1281" s="252"/>
      <c r="O1281" s="252"/>
      <c r="P1281" s="252"/>
      <c r="Q1281" s="252"/>
      <c r="R1281" s="252"/>
      <c r="S1281" s="252"/>
      <c r="T1281" s="25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54" t="s">
        <v>243</v>
      </c>
      <c r="AU1281" s="254" t="s">
        <v>86</v>
      </c>
      <c r="AV1281" s="13" t="s">
        <v>86</v>
      </c>
      <c r="AW1281" s="13" t="s">
        <v>4</v>
      </c>
      <c r="AX1281" s="13" t="s">
        <v>84</v>
      </c>
      <c r="AY1281" s="254" t="s">
        <v>235</v>
      </c>
    </row>
    <row r="1282" s="2" customFormat="1" ht="37.8" customHeight="1">
      <c r="A1282" s="39"/>
      <c r="B1282" s="40"/>
      <c r="C1282" s="229" t="s">
        <v>1631</v>
      </c>
      <c r="D1282" s="229" t="s">
        <v>237</v>
      </c>
      <c r="E1282" s="230" t="s">
        <v>1632</v>
      </c>
      <c r="F1282" s="231" t="s">
        <v>1633</v>
      </c>
      <c r="G1282" s="232" t="s">
        <v>166</v>
      </c>
      <c r="H1282" s="233">
        <v>152.43000000000001</v>
      </c>
      <c r="I1282" s="234"/>
      <c r="J1282" s="235">
        <f>ROUND(I1282*H1282,2)</f>
        <v>0</v>
      </c>
      <c r="K1282" s="236"/>
      <c r="L1282" s="45"/>
      <c r="M1282" s="237" t="s">
        <v>1</v>
      </c>
      <c r="N1282" s="238" t="s">
        <v>42</v>
      </c>
      <c r="O1282" s="92"/>
      <c r="P1282" s="239">
        <f>O1282*H1282</f>
        <v>0</v>
      </c>
      <c r="Q1282" s="239">
        <v>0.0060000000000000001</v>
      </c>
      <c r="R1282" s="239">
        <f>Q1282*H1282</f>
        <v>0.91458000000000006</v>
      </c>
      <c r="S1282" s="239">
        <v>0</v>
      </c>
      <c r="T1282" s="240">
        <f>S1282*H1282</f>
        <v>0</v>
      </c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R1282" s="241" t="s">
        <v>325</v>
      </c>
      <c r="AT1282" s="241" t="s">
        <v>237</v>
      </c>
      <c r="AU1282" s="241" t="s">
        <v>86</v>
      </c>
      <c r="AY1282" s="18" t="s">
        <v>235</v>
      </c>
      <c r="BE1282" s="242">
        <f>IF(N1282="základní",J1282,0)</f>
        <v>0</v>
      </c>
      <c r="BF1282" s="242">
        <f>IF(N1282="snížená",J1282,0)</f>
        <v>0</v>
      </c>
      <c r="BG1282" s="242">
        <f>IF(N1282="zákl. přenesená",J1282,0)</f>
        <v>0</v>
      </c>
      <c r="BH1282" s="242">
        <f>IF(N1282="sníž. přenesená",J1282,0)</f>
        <v>0</v>
      </c>
      <c r="BI1282" s="242">
        <f>IF(N1282="nulová",J1282,0)</f>
        <v>0</v>
      </c>
      <c r="BJ1282" s="18" t="s">
        <v>84</v>
      </c>
      <c r="BK1282" s="242">
        <f>ROUND(I1282*H1282,2)</f>
        <v>0</v>
      </c>
      <c r="BL1282" s="18" t="s">
        <v>325</v>
      </c>
      <c r="BM1282" s="241" t="s">
        <v>1634</v>
      </c>
    </row>
    <row r="1283" s="13" customFormat="1">
      <c r="A1283" s="13"/>
      <c r="B1283" s="243"/>
      <c r="C1283" s="244"/>
      <c r="D1283" s="245" t="s">
        <v>243</v>
      </c>
      <c r="E1283" s="246" t="s">
        <v>1</v>
      </c>
      <c r="F1283" s="247" t="s">
        <v>1635</v>
      </c>
      <c r="G1283" s="244"/>
      <c r="H1283" s="248">
        <v>13.140000000000001</v>
      </c>
      <c r="I1283" s="249"/>
      <c r="J1283" s="244"/>
      <c r="K1283" s="244"/>
      <c r="L1283" s="250"/>
      <c r="M1283" s="251"/>
      <c r="N1283" s="252"/>
      <c r="O1283" s="252"/>
      <c r="P1283" s="252"/>
      <c r="Q1283" s="252"/>
      <c r="R1283" s="252"/>
      <c r="S1283" s="252"/>
      <c r="T1283" s="25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54" t="s">
        <v>243</v>
      </c>
      <c r="AU1283" s="254" t="s">
        <v>86</v>
      </c>
      <c r="AV1283" s="13" t="s">
        <v>86</v>
      </c>
      <c r="AW1283" s="13" t="s">
        <v>32</v>
      </c>
      <c r="AX1283" s="13" t="s">
        <v>77</v>
      </c>
      <c r="AY1283" s="254" t="s">
        <v>235</v>
      </c>
    </row>
    <row r="1284" s="13" customFormat="1">
      <c r="A1284" s="13"/>
      <c r="B1284" s="243"/>
      <c r="C1284" s="244"/>
      <c r="D1284" s="245" t="s">
        <v>243</v>
      </c>
      <c r="E1284" s="246" t="s">
        <v>1</v>
      </c>
      <c r="F1284" s="247" t="s">
        <v>1636</v>
      </c>
      <c r="G1284" s="244"/>
      <c r="H1284" s="248">
        <v>12.65</v>
      </c>
      <c r="I1284" s="249"/>
      <c r="J1284" s="244"/>
      <c r="K1284" s="244"/>
      <c r="L1284" s="250"/>
      <c r="M1284" s="251"/>
      <c r="N1284" s="252"/>
      <c r="O1284" s="252"/>
      <c r="P1284" s="252"/>
      <c r="Q1284" s="252"/>
      <c r="R1284" s="252"/>
      <c r="S1284" s="252"/>
      <c r="T1284" s="25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54" t="s">
        <v>243</v>
      </c>
      <c r="AU1284" s="254" t="s">
        <v>86</v>
      </c>
      <c r="AV1284" s="13" t="s">
        <v>86</v>
      </c>
      <c r="AW1284" s="13" t="s">
        <v>32</v>
      </c>
      <c r="AX1284" s="13" t="s">
        <v>77</v>
      </c>
      <c r="AY1284" s="254" t="s">
        <v>235</v>
      </c>
    </row>
    <row r="1285" s="13" customFormat="1">
      <c r="A1285" s="13"/>
      <c r="B1285" s="243"/>
      <c r="C1285" s="244"/>
      <c r="D1285" s="245" t="s">
        <v>243</v>
      </c>
      <c r="E1285" s="246" t="s">
        <v>1</v>
      </c>
      <c r="F1285" s="247" t="s">
        <v>1637</v>
      </c>
      <c r="G1285" s="244"/>
      <c r="H1285" s="248">
        <v>48.450000000000003</v>
      </c>
      <c r="I1285" s="249"/>
      <c r="J1285" s="244"/>
      <c r="K1285" s="244"/>
      <c r="L1285" s="250"/>
      <c r="M1285" s="251"/>
      <c r="N1285" s="252"/>
      <c r="O1285" s="252"/>
      <c r="P1285" s="252"/>
      <c r="Q1285" s="252"/>
      <c r="R1285" s="252"/>
      <c r="S1285" s="252"/>
      <c r="T1285" s="25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54" t="s">
        <v>243</v>
      </c>
      <c r="AU1285" s="254" t="s">
        <v>86</v>
      </c>
      <c r="AV1285" s="13" t="s">
        <v>86</v>
      </c>
      <c r="AW1285" s="13" t="s">
        <v>32</v>
      </c>
      <c r="AX1285" s="13" t="s">
        <v>77</v>
      </c>
      <c r="AY1285" s="254" t="s">
        <v>235</v>
      </c>
    </row>
    <row r="1286" s="13" customFormat="1">
      <c r="A1286" s="13"/>
      <c r="B1286" s="243"/>
      <c r="C1286" s="244"/>
      <c r="D1286" s="245" t="s">
        <v>243</v>
      </c>
      <c r="E1286" s="246" t="s">
        <v>1</v>
      </c>
      <c r="F1286" s="247" t="s">
        <v>1638</v>
      </c>
      <c r="G1286" s="244"/>
      <c r="H1286" s="248">
        <v>12.65</v>
      </c>
      <c r="I1286" s="249"/>
      <c r="J1286" s="244"/>
      <c r="K1286" s="244"/>
      <c r="L1286" s="250"/>
      <c r="M1286" s="251"/>
      <c r="N1286" s="252"/>
      <c r="O1286" s="252"/>
      <c r="P1286" s="252"/>
      <c r="Q1286" s="252"/>
      <c r="R1286" s="252"/>
      <c r="S1286" s="252"/>
      <c r="T1286" s="25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54" t="s">
        <v>243</v>
      </c>
      <c r="AU1286" s="254" t="s">
        <v>86</v>
      </c>
      <c r="AV1286" s="13" t="s">
        <v>86</v>
      </c>
      <c r="AW1286" s="13" t="s">
        <v>32</v>
      </c>
      <c r="AX1286" s="13" t="s">
        <v>77</v>
      </c>
      <c r="AY1286" s="254" t="s">
        <v>235</v>
      </c>
    </row>
    <row r="1287" s="13" customFormat="1">
      <c r="A1287" s="13"/>
      <c r="B1287" s="243"/>
      <c r="C1287" s="244"/>
      <c r="D1287" s="245" t="s">
        <v>243</v>
      </c>
      <c r="E1287" s="246" t="s">
        <v>1</v>
      </c>
      <c r="F1287" s="247" t="s">
        <v>1639</v>
      </c>
      <c r="G1287" s="244"/>
      <c r="H1287" s="248">
        <v>10.67</v>
      </c>
      <c r="I1287" s="249"/>
      <c r="J1287" s="244"/>
      <c r="K1287" s="244"/>
      <c r="L1287" s="250"/>
      <c r="M1287" s="251"/>
      <c r="N1287" s="252"/>
      <c r="O1287" s="252"/>
      <c r="P1287" s="252"/>
      <c r="Q1287" s="252"/>
      <c r="R1287" s="252"/>
      <c r="S1287" s="252"/>
      <c r="T1287" s="25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54" t="s">
        <v>243</v>
      </c>
      <c r="AU1287" s="254" t="s">
        <v>86</v>
      </c>
      <c r="AV1287" s="13" t="s">
        <v>86</v>
      </c>
      <c r="AW1287" s="13" t="s">
        <v>32</v>
      </c>
      <c r="AX1287" s="13" t="s">
        <v>77</v>
      </c>
      <c r="AY1287" s="254" t="s">
        <v>235</v>
      </c>
    </row>
    <row r="1288" s="13" customFormat="1">
      <c r="A1288" s="13"/>
      <c r="B1288" s="243"/>
      <c r="C1288" s="244"/>
      <c r="D1288" s="245" t="s">
        <v>243</v>
      </c>
      <c r="E1288" s="246" t="s">
        <v>1</v>
      </c>
      <c r="F1288" s="247" t="s">
        <v>1640</v>
      </c>
      <c r="G1288" s="244"/>
      <c r="H1288" s="248">
        <v>7.3399999999999999</v>
      </c>
      <c r="I1288" s="249"/>
      <c r="J1288" s="244"/>
      <c r="K1288" s="244"/>
      <c r="L1288" s="250"/>
      <c r="M1288" s="251"/>
      <c r="N1288" s="252"/>
      <c r="O1288" s="252"/>
      <c r="P1288" s="252"/>
      <c r="Q1288" s="252"/>
      <c r="R1288" s="252"/>
      <c r="S1288" s="252"/>
      <c r="T1288" s="25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54" t="s">
        <v>243</v>
      </c>
      <c r="AU1288" s="254" t="s">
        <v>86</v>
      </c>
      <c r="AV1288" s="13" t="s">
        <v>86</v>
      </c>
      <c r="AW1288" s="13" t="s">
        <v>32</v>
      </c>
      <c r="AX1288" s="13" t="s">
        <v>77</v>
      </c>
      <c r="AY1288" s="254" t="s">
        <v>235</v>
      </c>
    </row>
    <row r="1289" s="13" customFormat="1">
      <c r="A1289" s="13"/>
      <c r="B1289" s="243"/>
      <c r="C1289" s="244"/>
      <c r="D1289" s="245" t="s">
        <v>243</v>
      </c>
      <c r="E1289" s="246" t="s">
        <v>1</v>
      </c>
      <c r="F1289" s="247" t="s">
        <v>1641</v>
      </c>
      <c r="G1289" s="244"/>
      <c r="H1289" s="248">
        <v>7.0800000000000001</v>
      </c>
      <c r="I1289" s="249"/>
      <c r="J1289" s="244"/>
      <c r="K1289" s="244"/>
      <c r="L1289" s="250"/>
      <c r="M1289" s="251"/>
      <c r="N1289" s="252"/>
      <c r="O1289" s="252"/>
      <c r="P1289" s="252"/>
      <c r="Q1289" s="252"/>
      <c r="R1289" s="252"/>
      <c r="S1289" s="252"/>
      <c r="T1289" s="25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54" t="s">
        <v>243</v>
      </c>
      <c r="AU1289" s="254" t="s">
        <v>86</v>
      </c>
      <c r="AV1289" s="13" t="s">
        <v>86</v>
      </c>
      <c r="AW1289" s="13" t="s">
        <v>32</v>
      </c>
      <c r="AX1289" s="13" t="s">
        <v>77</v>
      </c>
      <c r="AY1289" s="254" t="s">
        <v>235</v>
      </c>
    </row>
    <row r="1290" s="13" customFormat="1">
      <c r="A1290" s="13"/>
      <c r="B1290" s="243"/>
      <c r="C1290" s="244"/>
      <c r="D1290" s="245" t="s">
        <v>243</v>
      </c>
      <c r="E1290" s="246" t="s">
        <v>1</v>
      </c>
      <c r="F1290" s="247" t="s">
        <v>1642</v>
      </c>
      <c r="G1290" s="244"/>
      <c r="H1290" s="248">
        <v>7.21</v>
      </c>
      <c r="I1290" s="249"/>
      <c r="J1290" s="244"/>
      <c r="K1290" s="244"/>
      <c r="L1290" s="250"/>
      <c r="M1290" s="251"/>
      <c r="N1290" s="252"/>
      <c r="O1290" s="252"/>
      <c r="P1290" s="252"/>
      <c r="Q1290" s="252"/>
      <c r="R1290" s="252"/>
      <c r="S1290" s="252"/>
      <c r="T1290" s="25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54" t="s">
        <v>243</v>
      </c>
      <c r="AU1290" s="254" t="s">
        <v>86</v>
      </c>
      <c r="AV1290" s="13" t="s">
        <v>86</v>
      </c>
      <c r="AW1290" s="13" t="s">
        <v>32</v>
      </c>
      <c r="AX1290" s="13" t="s">
        <v>77</v>
      </c>
      <c r="AY1290" s="254" t="s">
        <v>235</v>
      </c>
    </row>
    <row r="1291" s="13" customFormat="1">
      <c r="A1291" s="13"/>
      <c r="B1291" s="243"/>
      <c r="C1291" s="244"/>
      <c r="D1291" s="245" t="s">
        <v>243</v>
      </c>
      <c r="E1291" s="246" t="s">
        <v>1</v>
      </c>
      <c r="F1291" s="247" t="s">
        <v>1643</v>
      </c>
      <c r="G1291" s="244"/>
      <c r="H1291" s="248">
        <v>13.93</v>
      </c>
      <c r="I1291" s="249"/>
      <c r="J1291" s="244"/>
      <c r="K1291" s="244"/>
      <c r="L1291" s="250"/>
      <c r="M1291" s="251"/>
      <c r="N1291" s="252"/>
      <c r="O1291" s="252"/>
      <c r="P1291" s="252"/>
      <c r="Q1291" s="252"/>
      <c r="R1291" s="252"/>
      <c r="S1291" s="252"/>
      <c r="T1291" s="25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54" t="s">
        <v>243</v>
      </c>
      <c r="AU1291" s="254" t="s">
        <v>86</v>
      </c>
      <c r="AV1291" s="13" t="s">
        <v>86</v>
      </c>
      <c r="AW1291" s="13" t="s">
        <v>32</v>
      </c>
      <c r="AX1291" s="13" t="s">
        <v>77</v>
      </c>
      <c r="AY1291" s="254" t="s">
        <v>235</v>
      </c>
    </row>
    <row r="1292" s="13" customFormat="1">
      <c r="A1292" s="13"/>
      <c r="B1292" s="243"/>
      <c r="C1292" s="244"/>
      <c r="D1292" s="245" t="s">
        <v>243</v>
      </c>
      <c r="E1292" s="246" t="s">
        <v>1</v>
      </c>
      <c r="F1292" s="247" t="s">
        <v>1644</v>
      </c>
      <c r="G1292" s="244"/>
      <c r="H1292" s="248">
        <v>10.91</v>
      </c>
      <c r="I1292" s="249"/>
      <c r="J1292" s="244"/>
      <c r="K1292" s="244"/>
      <c r="L1292" s="250"/>
      <c r="M1292" s="251"/>
      <c r="N1292" s="252"/>
      <c r="O1292" s="252"/>
      <c r="P1292" s="252"/>
      <c r="Q1292" s="252"/>
      <c r="R1292" s="252"/>
      <c r="S1292" s="252"/>
      <c r="T1292" s="25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54" t="s">
        <v>243</v>
      </c>
      <c r="AU1292" s="254" t="s">
        <v>86</v>
      </c>
      <c r="AV1292" s="13" t="s">
        <v>86</v>
      </c>
      <c r="AW1292" s="13" t="s">
        <v>32</v>
      </c>
      <c r="AX1292" s="13" t="s">
        <v>77</v>
      </c>
      <c r="AY1292" s="254" t="s">
        <v>235</v>
      </c>
    </row>
    <row r="1293" s="13" customFormat="1">
      <c r="A1293" s="13"/>
      <c r="B1293" s="243"/>
      <c r="C1293" s="244"/>
      <c r="D1293" s="245" t="s">
        <v>243</v>
      </c>
      <c r="E1293" s="246" t="s">
        <v>1</v>
      </c>
      <c r="F1293" s="247" t="s">
        <v>1645</v>
      </c>
      <c r="G1293" s="244"/>
      <c r="H1293" s="248">
        <v>8.4000000000000004</v>
      </c>
      <c r="I1293" s="249"/>
      <c r="J1293" s="244"/>
      <c r="K1293" s="244"/>
      <c r="L1293" s="250"/>
      <c r="M1293" s="251"/>
      <c r="N1293" s="252"/>
      <c r="O1293" s="252"/>
      <c r="P1293" s="252"/>
      <c r="Q1293" s="252"/>
      <c r="R1293" s="252"/>
      <c r="S1293" s="252"/>
      <c r="T1293" s="25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54" t="s">
        <v>243</v>
      </c>
      <c r="AU1293" s="254" t="s">
        <v>86</v>
      </c>
      <c r="AV1293" s="13" t="s">
        <v>86</v>
      </c>
      <c r="AW1293" s="13" t="s">
        <v>32</v>
      </c>
      <c r="AX1293" s="13" t="s">
        <v>77</v>
      </c>
      <c r="AY1293" s="254" t="s">
        <v>235</v>
      </c>
    </row>
    <row r="1294" s="14" customFormat="1">
      <c r="A1294" s="14"/>
      <c r="B1294" s="255"/>
      <c r="C1294" s="256"/>
      <c r="D1294" s="245" t="s">
        <v>243</v>
      </c>
      <c r="E1294" s="257" t="s">
        <v>176</v>
      </c>
      <c r="F1294" s="258" t="s">
        <v>245</v>
      </c>
      <c r="G1294" s="256"/>
      <c r="H1294" s="259">
        <v>152.43000000000001</v>
      </c>
      <c r="I1294" s="260"/>
      <c r="J1294" s="256"/>
      <c r="K1294" s="256"/>
      <c r="L1294" s="261"/>
      <c r="M1294" s="262"/>
      <c r="N1294" s="263"/>
      <c r="O1294" s="263"/>
      <c r="P1294" s="263"/>
      <c r="Q1294" s="263"/>
      <c r="R1294" s="263"/>
      <c r="S1294" s="263"/>
      <c r="T1294" s="26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T1294" s="265" t="s">
        <v>243</v>
      </c>
      <c r="AU1294" s="265" t="s">
        <v>86</v>
      </c>
      <c r="AV1294" s="14" t="s">
        <v>241</v>
      </c>
      <c r="AW1294" s="14" t="s">
        <v>32</v>
      </c>
      <c r="AX1294" s="14" t="s">
        <v>84</v>
      </c>
      <c r="AY1294" s="265" t="s">
        <v>235</v>
      </c>
    </row>
    <row r="1295" s="2" customFormat="1" ht="33" customHeight="1">
      <c r="A1295" s="39"/>
      <c r="B1295" s="40"/>
      <c r="C1295" s="287" t="s">
        <v>1646</v>
      </c>
      <c r="D1295" s="287" t="s">
        <v>518</v>
      </c>
      <c r="E1295" s="288" t="s">
        <v>1647</v>
      </c>
      <c r="F1295" s="289" t="s">
        <v>1648</v>
      </c>
      <c r="G1295" s="290" t="s">
        <v>166</v>
      </c>
      <c r="H1295" s="291">
        <v>195.298</v>
      </c>
      <c r="I1295" s="292"/>
      <c r="J1295" s="293">
        <f>ROUND(I1295*H1295,2)</f>
        <v>0</v>
      </c>
      <c r="K1295" s="294"/>
      <c r="L1295" s="295"/>
      <c r="M1295" s="296" t="s">
        <v>1</v>
      </c>
      <c r="N1295" s="297" t="s">
        <v>42</v>
      </c>
      <c r="O1295" s="92"/>
      <c r="P1295" s="239">
        <f>O1295*H1295</f>
        <v>0</v>
      </c>
      <c r="Q1295" s="239">
        <v>0.021999999999999999</v>
      </c>
      <c r="R1295" s="239">
        <f>Q1295*H1295</f>
        <v>4.2965559999999998</v>
      </c>
      <c r="S1295" s="239">
        <v>0</v>
      </c>
      <c r="T1295" s="240">
        <f>S1295*H1295</f>
        <v>0</v>
      </c>
      <c r="U1295" s="39"/>
      <c r="V1295" s="39"/>
      <c r="W1295" s="39"/>
      <c r="X1295" s="39"/>
      <c r="Y1295" s="39"/>
      <c r="Z1295" s="39"/>
      <c r="AA1295" s="39"/>
      <c r="AB1295" s="39"/>
      <c r="AC1295" s="39"/>
      <c r="AD1295" s="39"/>
      <c r="AE1295" s="39"/>
      <c r="AR1295" s="241" t="s">
        <v>421</v>
      </c>
      <c r="AT1295" s="241" t="s">
        <v>518</v>
      </c>
      <c r="AU1295" s="241" t="s">
        <v>86</v>
      </c>
      <c r="AY1295" s="18" t="s">
        <v>235</v>
      </c>
      <c r="BE1295" s="242">
        <f>IF(N1295="základní",J1295,0)</f>
        <v>0</v>
      </c>
      <c r="BF1295" s="242">
        <f>IF(N1295="snížená",J1295,0)</f>
        <v>0</v>
      </c>
      <c r="BG1295" s="242">
        <f>IF(N1295="zákl. přenesená",J1295,0)</f>
        <v>0</v>
      </c>
      <c r="BH1295" s="242">
        <f>IF(N1295="sníž. přenesená",J1295,0)</f>
        <v>0</v>
      </c>
      <c r="BI1295" s="242">
        <f>IF(N1295="nulová",J1295,0)</f>
        <v>0</v>
      </c>
      <c r="BJ1295" s="18" t="s">
        <v>84</v>
      </c>
      <c r="BK1295" s="242">
        <f>ROUND(I1295*H1295,2)</f>
        <v>0</v>
      </c>
      <c r="BL1295" s="18" t="s">
        <v>325</v>
      </c>
      <c r="BM1295" s="241" t="s">
        <v>1649</v>
      </c>
    </row>
    <row r="1296" s="13" customFormat="1">
      <c r="A1296" s="13"/>
      <c r="B1296" s="243"/>
      <c r="C1296" s="244"/>
      <c r="D1296" s="245" t="s">
        <v>243</v>
      </c>
      <c r="E1296" s="246" t="s">
        <v>1</v>
      </c>
      <c r="F1296" s="247" t="s">
        <v>1635</v>
      </c>
      <c r="G1296" s="244"/>
      <c r="H1296" s="248">
        <v>13.140000000000001</v>
      </c>
      <c r="I1296" s="249"/>
      <c r="J1296" s="244"/>
      <c r="K1296" s="244"/>
      <c r="L1296" s="250"/>
      <c r="M1296" s="251"/>
      <c r="N1296" s="252"/>
      <c r="O1296" s="252"/>
      <c r="P1296" s="252"/>
      <c r="Q1296" s="252"/>
      <c r="R1296" s="252"/>
      <c r="S1296" s="252"/>
      <c r="T1296" s="25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54" t="s">
        <v>243</v>
      </c>
      <c r="AU1296" s="254" t="s">
        <v>86</v>
      </c>
      <c r="AV1296" s="13" t="s">
        <v>86</v>
      </c>
      <c r="AW1296" s="13" t="s">
        <v>32</v>
      </c>
      <c r="AX1296" s="13" t="s">
        <v>77</v>
      </c>
      <c r="AY1296" s="254" t="s">
        <v>235</v>
      </c>
    </row>
    <row r="1297" s="13" customFormat="1">
      <c r="A1297" s="13"/>
      <c r="B1297" s="243"/>
      <c r="C1297" s="244"/>
      <c r="D1297" s="245" t="s">
        <v>243</v>
      </c>
      <c r="E1297" s="246" t="s">
        <v>1</v>
      </c>
      <c r="F1297" s="247" t="s">
        <v>1636</v>
      </c>
      <c r="G1297" s="244"/>
      <c r="H1297" s="248">
        <v>12.65</v>
      </c>
      <c r="I1297" s="249"/>
      <c r="J1297" s="244"/>
      <c r="K1297" s="244"/>
      <c r="L1297" s="250"/>
      <c r="M1297" s="251"/>
      <c r="N1297" s="252"/>
      <c r="O1297" s="252"/>
      <c r="P1297" s="252"/>
      <c r="Q1297" s="252"/>
      <c r="R1297" s="252"/>
      <c r="S1297" s="252"/>
      <c r="T1297" s="25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54" t="s">
        <v>243</v>
      </c>
      <c r="AU1297" s="254" t="s">
        <v>86</v>
      </c>
      <c r="AV1297" s="13" t="s">
        <v>86</v>
      </c>
      <c r="AW1297" s="13" t="s">
        <v>32</v>
      </c>
      <c r="AX1297" s="13" t="s">
        <v>77</v>
      </c>
      <c r="AY1297" s="254" t="s">
        <v>235</v>
      </c>
    </row>
    <row r="1298" s="13" customFormat="1">
      <c r="A1298" s="13"/>
      <c r="B1298" s="243"/>
      <c r="C1298" s="244"/>
      <c r="D1298" s="245" t="s">
        <v>243</v>
      </c>
      <c r="E1298" s="246" t="s">
        <v>1</v>
      </c>
      <c r="F1298" s="247" t="s">
        <v>1637</v>
      </c>
      <c r="G1298" s="244"/>
      <c r="H1298" s="248">
        <v>48.450000000000003</v>
      </c>
      <c r="I1298" s="249"/>
      <c r="J1298" s="244"/>
      <c r="K1298" s="244"/>
      <c r="L1298" s="250"/>
      <c r="M1298" s="251"/>
      <c r="N1298" s="252"/>
      <c r="O1298" s="252"/>
      <c r="P1298" s="252"/>
      <c r="Q1298" s="252"/>
      <c r="R1298" s="252"/>
      <c r="S1298" s="252"/>
      <c r="T1298" s="25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54" t="s">
        <v>243</v>
      </c>
      <c r="AU1298" s="254" t="s">
        <v>86</v>
      </c>
      <c r="AV1298" s="13" t="s">
        <v>86</v>
      </c>
      <c r="AW1298" s="13" t="s">
        <v>32</v>
      </c>
      <c r="AX1298" s="13" t="s">
        <v>77</v>
      </c>
      <c r="AY1298" s="254" t="s">
        <v>235</v>
      </c>
    </row>
    <row r="1299" s="13" customFormat="1">
      <c r="A1299" s="13"/>
      <c r="B1299" s="243"/>
      <c r="C1299" s="244"/>
      <c r="D1299" s="245" t="s">
        <v>243</v>
      </c>
      <c r="E1299" s="246" t="s">
        <v>1</v>
      </c>
      <c r="F1299" s="247" t="s">
        <v>1638</v>
      </c>
      <c r="G1299" s="244"/>
      <c r="H1299" s="248">
        <v>12.65</v>
      </c>
      <c r="I1299" s="249"/>
      <c r="J1299" s="244"/>
      <c r="K1299" s="244"/>
      <c r="L1299" s="250"/>
      <c r="M1299" s="251"/>
      <c r="N1299" s="252"/>
      <c r="O1299" s="252"/>
      <c r="P1299" s="252"/>
      <c r="Q1299" s="252"/>
      <c r="R1299" s="252"/>
      <c r="S1299" s="252"/>
      <c r="T1299" s="25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54" t="s">
        <v>243</v>
      </c>
      <c r="AU1299" s="254" t="s">
        <v>86</v>
      </c>
      <c r="AV1299" s="13" t="s">
        <v>86</v>
      </c>
      <c r="AW1299" s="13" t="s">
        <v>32</v>
      </c>
      <c r="AX1299" s="13" t="s">
        <v>77</v>
      </c>
      <c r="AY1299" s="254" t="s">
        <v>235</v>
      </c>
    </row>
    <row r="1300" s="13" customFormat="1">
      <c r="A1300" s="13"/>
      <c r="B1300" s="243"/>
      <c r="C1300" s="244"/>
      <c r="D1300" s="245" t="s">
        <v>243</v>
      </c>
      <c r="E1300" s="246" t="s">
        <v>1</v>
      </c>
      <c r="F1300" s="247" t="s">
        <v>1639</v>
      </c>
      <c r="G1300" s="244"/>
      <c r="H1300" s="248">
        <v>10.67</v>
      </c>
      <c r="I1300" s="249"/>
      <c r="J1300" s="244"/>
      <c r="K1300" s="244"/>
      <c r="L1300" s="250"/>
      <c r="M1300" s="251"/>
      <c r="N1300" s="252"/>
      <c r="O1300" s="252"/>
      <c r="P1300" s="252"/>
      <c r="Q1300" s="252"/>
      <c r="R1300" s="252"/>
      <c r="S1300" s="252"/>
      <c r="T1300" s="25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54" t="s">
        <v>243</v>
      </c>
      <c r="AU1300" s="254" t="s">
        <v>86</v>
      </c>
      <c r="AV1300" s="13" t="s">
        <v>86</v>
      </c>
      <c r="AW1300" s="13" t="s">
        <v>32</v>
      </c>
      <c r="AX1300" s="13" t="s">
        <v>77</v>
      </c>
      <c r="AY1300" s="254" t="s">
        <v>235</v>
      </c>
    </row>
    <row r="1301" s="13" customFormat="1">
      <c r="A1301" s="13"/>
      <c r="B1301" s="243"/>
      <c r="C1301" s="244"/>
      <c r="D1301" s="245" t="s">
        <v>243</v>
      </c>
      <c r="E1301" s="246" t="s">
        <v>1</v>
      </c>
      <c r="F1301" s="247" t="s">
        <v>1640</v>
      </c>
      <c r="G1301" s="244"/>
      <c r="H1301" s="248">
        <v>7.3399999999999999</v>
      </c>
      <c r="I1301" s="249"/>
      <c r="J1301" s="244"/>
      <c r="K1301" s="244"/>
      <c r="L1301" s="250"/>
      <c r="M1301" s="251"/>
      <c r="N1301" s="252"/>
      <c r="O1301" s="252"/>
      <c r="P1301" s="252"/>
      <c r="Q1301" s="252"/>
      <c r="R1301" s="252"/>
      <c r="S1301" s="252"/>
      <c r="T1301" s="25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54" t="s">
        <v>243</v>
      </c>
      <c r="AU1301" s="254" t="s">
        <v>86</v>
      </c>
      <c r="AV1301" s="13" t="s">
        <v>86</v>
      </c>
      <c r="AW1301" s="13" t="s">
        <v>32</v>
      </c>
      <c r="AX1301" s="13" t="s">
        <v>77</v>
      </c>
      <c r="AY1301" s="254" t="s">
        <v>235</v>
      </c>
    </row>
    <row r="1302" s="13" customFormat="1">
      <c r="A1302" s="13"/>
      <c r="B1302" s="243"/>
      <c r="C1302" s="244"/>
      <c r="D1302" s="245" t="s">
        <v>243</v>
      </c>
      <c r="E1302" s="246" t="s">
        <v>1</v>
      </c>
      <c r="F1302" s="247" t="s">
        <v>1641</v>
      </c>
      <c r="G1302" s="244"/>
      <c r="H1302" s="248">
        <v>7.0800000000000001</v>
      </c>
      <c r="I1302" s="249"/>
      <c r="J1302" s="244"/>
      <c r="K1302" s="244"/>
      <c r="L1302" s="250"/>
      <c r="M1302" s="251"/>
      <c r="N1302" s="252"/>
      <c r="O1302" s="252"/>
      <c r="P1302" s="252"/>
      <c r="Q1302" s="252"/>
      <c r="R1302" s="252"/>
      <c r="S1302" s="252"/>
      <c r="T1302" s="25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54" t="s">
        <v>243</v>
      </c>
      <c r="AU1302" s="254" t="s">
        <v>86</v>
      </c>
      <c r="AV1302" s="13" t="s">
        <v>86</v>
      </c>
      <c r="AW1302" s="13" t="s">
        <v>32</v>
      </c>
      <c r="AX1302" s="13" t="s">
        <v>77</v>
      </c>
      <c r="AY1302" s="254" t="s">
        <v>235</v>
      </c>
    </row>
    <row r="1303" s="13" customFormat="1">
      <c r="A1303" s="13"/>
      <c r="B1303" s="243"/>
      <c r="C1303" s="244"/>
      <c r="D1303" s="245" t="s">
        <v>243</v>
      </c>
      <c r="E1303" s="246" t="s">
        <v>1</v>
      </c>
      <c r="F1303" s="247" t="s">
        <v>1642</v>
      </c>
      <c r="G1303" s="244"/>
      <c r="H1303" s="248">
        <v>7.21</v>
      </c>
      <c r="I1303" s="249"/>
      <c r="J1303" s="244"/>
      <c r="K1303" s="244"/>
      <c r="L1303" s="250"/>
      <c r="M1303" s="251"/>
      <c r="N1303" s="252"/>
      <c r="O1303" s="252"/>
      <c r="P1303" s="252"/>
      <c r="Q1303" s="252"/>
      <c r="R1303" s="252"/>
      <c r="S1303" s="252"/>
      <c r="T1303" s="25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54" t="s">
        <v>243</v>
      </c>
      <c r="AU1303" s="254" t="s">
        <v>86</v>
      </c>
      <c r="AV1303" s="13" t="s">
        <v>86</v>
      </c>
      <c r="AW1303" s="13" t="s">
        <v>32</v>
      </c>
      <c r="AX1303" s="13" t="s">
        <v>77</v>
      </c>
      <c r="AY1303" s="254" t="s">
        <v>235</v>
      </c>
    </row>
    <row r="1304" s="13" customFormat="1">
      <c r="A1304" s="13"/>
      <c r="B1304" s="243"/>
      <c r="C1304" s="244"/>
      <c r="D1304" s="245" t="s">
        <v>243</v>
      </c>
      <c r="E1304" s="246" t="s">
        <v>1</v>
      </c>
      <c r="F1304" s="247" t="s">
        <v>1643</v>
      </c>
      <c r="G1304" s="244"/>
      <c r="H1304" s="248">
        <v>13.93</v>
      </c>
      <c r="I1304" s="249"/>
      <c r="J1304" s="244"/>
      <c r="K1304" s="244"/>
      <c r="L1304" s="250"/>
      <c r="M1304" s="251"/>
      <c r="N1304" s="252"/>
      <c r="O1304" s="252"/>
      <c r="P1304" s="252"/>
      <c r="Q1304" s="252"/>
      <c r="R1304" s="252"/>
      <c r="S1304" s="252"/>
      <c r="T1304" s="25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54" t="s">
        <v>243</v>
      </c>
      <c r="AU1304" s="254" t="s">
        <v>86</v>
      </c>
      <c r="AV1304" s="13" t="s">
        <v>86</v>
      </c>
      <c r="AW1304" s="13" t="s">
        <v>32</v>
      </c>
      <c r="AX1304" s="13" t="s">
        <v>77</v>
      </c>
      <c r="AY1304" s="254" t="s">
        <v>235</v>
      </c>
    </row>
    <row r="1305" s="13" customFormat="1">
      <c r="A1305" s="13"/>
      <c r="B1305" s="243"/>
      <c r="C1305" s="244"/>
      <c r="D1305" s="245" t="s">
        <v>243</v>
      </c>
      <c r="E1305" s="246" t="s">
        <v>1</v>
      </c>
      <c r="F1305" s="247" t="s">
        <v>1644</v>
      </c>
      <c r="G1305" s="244"/>
      <c r="H1305" s="248">
        <v>10.91</v>
      </c>
      <c r="I1305" s="249"/>
      <c r="J1305" s="244"/>
      <c r="K1305" s="244"/>
      <c r="L1305" s="250"/>
      <c r="M1305" s="251"/>
      <c r="N1305" s="252"/>
      <c r="O1305" s="252"/>
      <c r="P1305" s="252"/>
      <c r="Q1305" s="252"/>
      <c r="R1305" s="252"/>
      <c r="S1305" s="252"/>
      <c r="T1305" s="25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54" t="s">
        <v>243</v>
      </c>
      <c r="AU1305" s="254" t="s">
        <v>86</v>
      </c>
      <c r="AV1305" s="13" t="s">
        <v>86</v>
      </c>
      <c r="AW1305" s="13" t="s">
        <v>32</v>
      </c>
      <c r="AX1305" s="13" t="s">
        <v>77</v>
      </c>
      <c r="AY1305" s="254" t="s">
        <v>235</v>
      </c>
    </row>
    <row r="1306" s="13" customFormat="1">
      <c r="A1306" s="13"/>
      <c r="B1306" s="243"/>
      <c r="C1306" s="244"/>
      <c r="D1306" s="245" t="s">
        <v>243</v>
      </c>
      <c r="E1306" s="246" t="s">
        <v>1</v>
      </c>
      <c r="F1306" s="247" t="s">
        <v>1645</v>
      </c>
      <c r="G1306" s="244"/>
      <c r="H1306" s="248">
        <v>8.4000000000000004</v>
      </c>
      <c r="I1306" s="249"/>
      <c r="J1306" s="244"/>
      <c r="K1306" s="244"/>
      <c r="L1306" s="250"/>
      <c r="M1306" s="251"/>
      <c r="N1306" s="252"/>
      <c r="O1306" s="252"/>
      <c r="P1306" s="252"/>
      <c r="Q1306" s="252"/>
      <c r="R1306" s="252"/>
      <c r="S1306" s="252"/>
      <c r="T1306" s="25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54" t="s">
        <v>243</v>
      </c>
      <c r="AU1306" s="254" t="s">
        <v>86</v>
      </c>
      <c r="AV1306" s="13" t="s">
        <v>86</v>
      </c>
      <c r="AW1306" s="13" t="s">
        <v>32</v>
      </c>
      <c r="AX1306" s="13" t="s">
        <v>77</v>
      </c>
      <c r="AY1306" s="254" t="s">
        <v>235</v>
      </c>
    </row>
    <row r="1307" s="13" customFormat="1">
      <c r="A1307" s="13"/>
      <c r="B1307" s="243"/>
      <c r="C1307" s="244"/>
      <c r="D1307" s="245" t="s">
        <v>243</v>
      </c>
      <c r="E1307" s="246" t="s">
        <v>1</v>
      </c>
      <c r="F1307" s="247" t="s">
        <v>1650</v>
      </c>
      <c r="G1307" s="244"/>
      <c r="H1307" s="248">
        <v>25.114000000000001</v>
      </c>
      <c r="I1307" s="249"/>
      <c r="J1307" s="244"/>
      <c r="K1307" s="244"/>
      <c r="L1307" s="250"/>
      <c r="M1307" s="251"/>
      <c r="N1307" s="252"/>
      <c r="O1307" s="252"/>
      <c r="P1307" s="252"/>
      <c r="Q1307" s="252"/>
      <c r="R1307" s="252"/>
      <c r="S1307" s="252"/>
      <c r="T1307" s="25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54" t="s">
        <v>243</v>
      </c>
      <c r="AU1307" s="254" t="s">
        <v>86</v>
      </c>
      <c r="AV1307" s="13" t="s">
        <v>86</v>
      </c>
      <c r="AW1307" s="13" t="s">
        <v>32</v>
      </c>
      <c r="AX1307" s="13" t="s">
        <v>77</v>
      </c>
      <c r="AY1307" s="254" t="s">
        <v>235</v>
      </c>
    </row>
    <row r="1308" s="14" customFormat="1">
      <c r="A1308" s="14"/>
      <c r="B1308" s="255"/>
      <c r="C1308" s="256"/>
      <c r="D1308" s="245" t="s">
        <v>243</v>
      </c>
      <c r="E1308" s="257" t="s">
        <v>1</v>
      </c>
      <c r="F1308" s="258" t="s">
        <v>245</v>
      </c>
      <c r="G1308" s="256"/>
      <c r="H1308" s="259">
        <v>177.54400000000001</v>
      </c>
      <c r="I1308" s="260"/>
      <c r="J1308" s="256"/>
      <c r="K1308" s="256"/>
      <c r="L1308" s="261"/>
      <c r="M1308" s="262"/>
      <c r="N1308" s="263"/>
      <c r="O1308" s="263"/>
      <c r="P1308" s="263"/>
      <c r="Q1308" s="263"/>
      <c r="R1308" s="263"/>
      <c r="S1308" s="263"/>
      <c r="T1308" s="26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65" t="s">
        <v>243</v>
      </c>
      <c r="AU1308" s="265" t="s">
        <v>86</v>
      </c>
      <c r="AV1308" s="14" t="s">
        <v>241</v>
      </c>
      <c r="AW1308" s="14" t="s">
        <v>32</v>
      </c>
      <c r="AX1308" s="14" t="s">
        <v>84</v>
      </c>
      <c r="AY1308" s="265" t="s">
        <v>235</v>
      </c>
    </row>
    <row r="1309" s="13" customFormat="1">
      <c r="A1309" s="13"/>
      <c r="B1309" s="243"/>
      <c r="C1309" s="244"/>
      <c r="D1309" s="245" t="s">
        <v>243</v>
      </c>
      <c r="E1309" s="244"/>
      <c r="F1309" s="247" t="s">
        <v>1651</v>
      </c>
      <c r="G1309" s="244"/>
      <c r="H1309" s="248">
        <v>195.298</v>
      </c>
      <c r="I1309" s="249"/>
      <c r="J1309" s="244"/>
      <c r="K1309" s="244"/>
      <c r="L1309" s="250"/>
      <c r="M1309" s="251"/>
      <c r="N1309" s="252"/>
      <c r="O1309" s="252"/>
      <c r="P1309" s="252"/>
      <c r="Q1309" s="252"/>
      <c r="R1309" s="252"/>
      <c r="S1309" s="252"/>
      <c r="T1309" s="25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54" t="s">
        <v>243</v>
      </c>
      <c r="AU1309" s="254" t="s">
        <v>86</v>
      </c>
      <c r="AV1309" s="13" t="s">
        <v>86</v>
      </c>
      <c r="AW1309" s="13" t="s">
        <v>4</v>
      </c>
      <c r="AX1309" s="13" t="s">
        <v>84</v>
      </c>
      <c r="AY1309" s="254" t="s">
        <v>235</v>
      </c>
    </row>
    <row r="1310" s="2" customFormat="1" ht="37.8" customHeight="1">
      <c r="A1310" s="39"/>
      <c r="B1310" s="40"/>
      <c r="C1310" s="229" t="s">
        <v>1652</v>
      </c>
      <c r="D1310" s="229" t="s">
        <v>237</v>
      </c>
      <c r="E1310" s="230" t="s">
        <v>1653</v>
      </c>
      <c r="F1310" s="231" t="s">
        <v>1654</v>
      </c>
      <c r="G1310" s="232" t="s">
        <v>166</v>
      </c>
      <c r="H1310" s="233">
        <v>53.850000000000001</v>
      </c>
      <c r="I1310" s="234"/>
      <c r="J1310" s="235">
        <f>ROUND(I1310*H1310,2)</f>
        <v>0</v>
      </c>
      <c r="K1310" s="236"/>
      <c r="L1310" s="45"/>
      <c r="M1310" s="237" t="s">
        <v>1</v>
      </c>
      <c r="N1310" s="238" t="s">
        <v>42</v>
      </c>
      <c r="O1310" s="92"/>
      <c r="P1310" s="239">
        <f>O1310*H1310</f>
        <v>0</v>
      </c>
      <c r="Q1310" s="239">
        <v>0.0053800000000000002</v>
      </c>
      <c r="R1310" s="239">
        <f>Q1310*H1310</f>
        <v>0.289713</v>
      </c>
      <c r="S1310" s="239">
        <v>0</v>
      </c>
      <c r="T1310" s="240">
        <f>S1310*H1310</f>
        <v>0</v>
      </c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R1310" s="241" t="s">
        <v>325</v>
      </c>
      <c r="AT1310" s="241" t="s">
        <v>237</v>
      </c>
      <c r="AU1310" s="241" t="s">
        <v>86</v>
      </c>
      <c r="AY1310" s="18" t="s">
        <v>235</v>
      </c>
      <c r="BE1310" s="242">
        <f>IF(N1310="základní",J1310,0)</f>
        <v>0</v>
      </c>
      <c r="BF1310" s="242">
        <f>IF(N1310="snížená",J1310,0)</f>
        <v>0</v>
      </c>
      <c r="BG1310" s="242">
        <f>IF(N1310="zákl. přenesená",J1310,0)</f>
        <v>0</v>
      </c>
      <c r="BH1310" s="242">
        <f>IF(N1310="sníž. přenesená",J1310,0)</f>
        <v>0</v>
      </c>
      <c r="BI1310" s="242">
        <f>IF(N1310="nulová",J1310,0)</f>
        <v>0</v>
      </c>
      <c r="BJ1310" s="18" t="s">
        <v>84</v>
      </c>
      <c r="BK1310" s="242">
        <f>ROUND(I1310*H1310,2)</f>
        <v>0</v>
      </c>
      <c r="BL1310" s="18" t="s">
        <v>325</v>
      </c>
      <c r="BM1310" s="241" t="s">
        <v>1655</v>
      </c>
    </row>
    <row r="1311" s="13" customFormat="1">
      <c r="A1311" s="13"/>
      <c r="B1311" s="243"/>
      <c r="C1311" s="244"/>
      <c r="D1311" s="245" t="s">
        <v>243</v>
      </c>
      <c r="E1311" s="246" t="s">
        <v>1</v>
      </c>
      <c r="F1311" s="247" t="s">
        <v>1656</v>
      </c>
      <c r="G1311" s="244"/>
      <c r="H1311" s="248">
        <v>6.3300000000000001</v>
      </c>
      <c r="I1311" s="249"/>
      <c r="J1311" s="244"/>
      <c r="K1311" s="244"/>
      <c r="L1311" s="250"/>
      <c r="M1311" s="251"/>
      <c r="N1311" s="252"/>
      <c r="O1311" s="252"/>
      <c r="P1311" s="252"/>
      <c r="Q1311" s="252"/>
      <c r="R1311" s="252"/>
      <c r="S1311" s="252"/>
      <c r="T1311" s="25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54" t="s">
        <v>243</v>
      </c>
      <c r="AU1311" s="254" t="s">
        <v>86</v>
      </c>
      <c r="AV1311" s="13" t="s">
        <v>86</v>
      </c>
      <c r="AW1311" s="13" t="s">
        <v>32</v>
      </c>
      <c r="AX1311" s="13" t="s">
        <v>77</v>
      </c>
      <c r="AY1311" s="254" t="s">
        <v>235</v>
      </c>
    </row>
    <row r="1312" s="13" customFormat="1">
      <c r="A1312" s="13"/>
      <c r="B1312" s="243"/>
      <c r="C1312" s="244"/>
      <c r="D1312" s="245" t="s">
        <v>243</v>
      </c>
      <c r="E1312" s="246" t="s">
        <v>1</v>
      </c>
      <c r="F1312" s="247" t="s">
        <v>1657</v>
      </c>
      <c r="G1312" s="244"/>
      <c r="H1312" s="248">
        <v>5.8600000000000003</v>
      </c>
      <c r="I1312" s="249"/>
      <c r="J1312" s="244"/>
      <c r="K1312" s="244"/>
      <c r="L1312" s="250"/>
      <c r="M1312" s="251"/>
      <c r="N1312" s="252"/>
      <c r="O1312" s="252"/>
      <c r="P1312" s="252"/>
      <c r="Q1312" s="252"/>
      <c r="R1312" s="252"/>
      <c r="S1312" s="252"/>
      <c r="T1312" s="25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54" t="s">
        <v>243</v>
      </c>
      <c r="AU1312" s="254" t="s">
        <v>86</v>
      </c>
      <c r="AV1312" s="13" t="s">
        <v>86</v>
      </c>
      <c r="AW1312" s="13" t="s">
        <v>32</v>
      </c>
      <c r="AX1312" s="13" t="s">
        <v>77</v>
      </c>
      <c r="AY1312" s="254" t="s">
        <v>235</v>
      </c>
    </row>
    <row r="1313" s="13" customFormat="1">
      <c r="A1313" s="13"/>
      <c r="B1313" s="243"/>
      <c r="C1313" s="244"/>
      <c r="D1313" s="245" t="s">
        <v>243</v>
      </c>
      <c r="E1313" s="246" t="s">
        <v>1</v>
      </c>
      <c r="F1313" s="247" t="s">
        <v>1658</v>
      </c>
      <c r="G1313" s="244"/>
      <c r="H1313" s="248">
        <v>3.8900000000000001</v>
      </c>
      <c r="I1313" s="249"/>
      <c r="J1313" s="244"/>
      <c r="K1313" s="244"/>
      <c r="L1313" s="250"/>
      <c r="M1313" s="251"/>
      <c r="N1313" s="252"/>
      <c r="O1313" s="252"/>
      <c r="P1313" s="252"/>
      <c r="Q1313" s="252"/>
      <c r="R1313" s="252"/>
      <c r="S1313" s="252"/>
      <c r="T1313" s="25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54" t="s">
        <v>243</v>
      </c>
      <c r="AU1313" s="254" t="s">
        <v>86</v>
      </c>
      <c r="AV1313" s="13" t="s">
        <v>86</v>
      </c>
      <c r="AW1313" s="13" t="s">
        <v>32</v>
      </c>
      <c r="AX1313" s="13" t="s">
        <v>77</v>
      </c>
      <c r="AY1313" s="254" t="s">
        <v>235</v>
      </c>
    </row>
    <row r="1314" s="13" customFormat="1">
      <c r="A1314" s="13"/>
      <c r="B1314" s="243"/>
      <c r="C1314" s="244"/>
      <c r="D1314" s="245" t="s">
        <v>243</v>
      </c>
      <c r="E1314" s="246" t="s">
        <v>1</v>
      </c>
      <c r="F1314" s="247" t="s">
        <v>1659</v>
      </c>
      <c r="G1314" s="244"/>
      <c r="H1314" s="248">
        <v>1.3799999999999999</v>
      </c>
      <c r="I1314" s="249"/>
      <c r="J1314" s="244"/>
      <c r="K1314" s="244"/>
      <c r="L1314" s="250"/>
      <c r="M1314" s="251"/>
      <c r="N1314" s="252"/>
      <c r="O1314" s="252"/>
      <c r="P1314" s="252"/>
      <c r="Q1314" s="252"/>
      <c r="R1314" s="252"/>
      <c r="S1314" s="252"/>
      <c r="T1314" s="25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54" t="s">
        <v>243</v>
      </c>
      <c r="AU1314" s="254" t="s">
        <v>86</v>
      </c>
      <c r="AV1314" s="13" t="s">
        <v>86</v>
      </c>
      <c r="AW1314" s="13" t="s">
        <v>32</v>
      </c>
      <c r="AX1314" s="13" t="s">
        <v>77</v>
      </c>
      <c r="AY1314" s="254" t="s">
        <v>235</v>
      </c>
    </row>
    <row r="1315" s="13" customFormat="1">
      <c r="A1315" s="13"/>
      <c r="B1315" s="243"/>
      <c r="C1315" s="244"/>
      <c r="D1315" s="245" t="s">
        <v>243</v>
      </c>
      <c r="E1315" s="246" t="s">
        <v>1</v>
      </c>
      <c r="F1315" s="247" t="s">
        <v>1660</v>
      </c>
      <c r="G1315" s="244"/>
      <c r="H1315" s="248">
        <v>6.8499999999999996</v>
      </c>
      <c r="I1315" s="249"/>
      <c r="J1315" s="244"/>
      <c r="K1315" s="244"/>
      <c r="L1315" s="250"/>
      <c r="M1315" s="251"/>
      <c r="N1315" s="252"/>
      <c r="O1315" s="252"/>
      <c r="P1315" s="252"/>
      <c r="Q1315" s="252"/>
      <c r="R1315" s="252"/>
      <c r="S1315" s="252"/>
      <c r="T1315" s="25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54" t="s">
        <v>243</v>
      </c>
      <c r="AU1315" s="254" t="s">
        <v>86</v>
      </c>
      <c r="AV1315" s="13" t="s">
        <v>86</v>
      </c>
      <c r="AW1315" s="13" t="s">
        <v>32</v>
      </c>
      <c r="AX1315" s="13" t="s">
        <v>77</v>
      </c>
      <c r="AY1315" s="254" t="s">
        <v>235</v>
      </c>
    </row>
    <row r="1316" s="13" customFormat="1">
      <c r="A1316" s="13"/>
      <c r="B1316" s="243"/>
      <c r="C1316" s="244"/>
      <c r="D1316" s="245" t="s">
        <v>243</v>
      </c>
      <c r="E1316" s="246" t="s">
        <v>1</v>
      </c>
      <c r="F1316" s="247" t="s">
        <v>1661</v>
      </c>
      <c r="G1316" s="244"/>
      <c r="H1316" s="248">
        <v>1.3799999999999999</v>
      </c>
      <c r="I1316" s="249"/>
      <c r="J1316" s="244"/>
      <c r="K1316" s="244"/>
      <c r="L1316" s="250"/>
      <c r="M1316" s="251"/>
      <c r="N1316" s="252"/>
      <c r="O1316" s="252"/>
      <c r="P1316" s="252"/>
      <c r="Q1316" s="252"/>
      <c r="R1316" s="252"/>
      <c r="S1316" s="252"/>
      <c r="T1316" s="25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54" t="s">
        <v>243</v>
      </c>
      <c r="AU1316" s="254" t="s">
        <v>86</v>
      </c>
      <c r="AV1316" s="13" t="s">
        <v>86</v>
      </c>
      <c r="AW1316" s="13" t="s">
        <v>32</v>
      </c>
      <c r="AX1316" s="13" t="s">
        <v>77</v>
      </c>
      <c r="AY1316" s="254" t="s">
        <v>235</v>
      </c>
    </row>
    <row r="1317" s="13" customFormat="1">
      <c r="A1317" s="13"/>
      <c r="B1317" s="243"/>
      <c r="C1317" s="244"/>
      <c r="D1317" s="245" t="s">
        <v>243</v>
      </c>
      <c r="E1317" s="246" t="s">
        <v>1</v>
      </c>
      <c r="F1317" s="247" t="s">
        <v>1662</v>
      </c>
      <c r="G1317" s="244"/>
      <c r="H1317" s="248">
        <v>1.3799999999999999</v>
      </c>
      <c r="I1317" s="249"/>
      <c r="J1317" s="244"/>
      <c r="K1317" s="244"/>
      <c r="L1317" s="250"/>
      <c r="M1317" s="251"/>
      <c r="N1317" s="252"/>
      <c r="O1317" s="252"/>
      <c r="P1317" s="252"/>
      <c r="Q1317" s="252"/>
      <c r="R1317" s="252"/>
      <c r="S1317" s="252"/>
      <c r="T1317" s="25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54" t="s">
        <v>243</v>
      </c>
      <c r="AU1317" s="254" t="s">
        <v>86</v>
      </c>
      <c r="AV1317" s="13" t="s">
        <v>86</v>
      </c>
      <c r="AW1317" s="13" t="s">
        <v>32</v>
      </c>
      <c r="AX1317" s="13" t="s">
        <v>77</v>
      </c>
      <c r="AY1317" s="254" t="s">
        <v>235</v>
      </c>
    </row>
    <row r="1318" s="13" customFormat="1">
      <c r="A1318" s="13"/>
      <c r="B1318" s="243"/>
      <c r="C1318" s="244"/>
      <c r="D1318" s="245" t="s">
        <v>243</v>
      </c>
      <c r="E1318" s="246" t="s">
        <v>1</v>
      </c>
      <c r="F1318" s="247" t="s">
        <v>1663</v>
      </c>
      <c r="G1318" s="244"/>
      <c r="H1318" s="248">
        <v>1.3799999999999999</v>
      </c>
      <c r="I1318" s="249"/>
      <c r="J1318" s="244"/>
      <c r="K1318" s="244"/>
      <c r="L1318" s="250"/>
      <c r="M1318" s="251"/>
      <c r="N1318" s="252"/>
      <c r="O1318" s="252"/>
      <c r="P1318" s="252"/>
      <c r="Q1318" s="252"/>
      <c r="R1318" s="252"/>
      <c r="S1318" s="252"/>
      <c r="T1318" s="25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54" t="s">
        <v>243</v>
      </c>
      <c r="AU1318" s="254" t="s">
        <v>86</v>
      </c>
      <c r="AV1318" s="13" t="s">
        <v>86</v>
      </c>
      <c r="AW1318" s="13" t="s">
        <v>32</v>
      </c>
      <c r="AX1318" s="13" t="s">
        <v>77</v>
      </c>
      <c r="AY1318" s="254" t="s">
        <v>235</v>
      </c>
    </row>
    <row r="1319" s="13" customFormat="1">
      <c r="A1319" s="13"/>
      <c r="B1319" s="243"/>
      <c r="C1319" s="244"/>
      <c r="D1319" s="245" t="s">
        <v>243</v>
      </c>
      <c r="E1319" s="246" t="s">
        <v>1</v>
      </c>
      <c r="F1319" s="247" t="s">
        <v>1664</v>
      </c>
      <c r="G1319" s="244"/>
      <c r="H1319" s="248">
        <v>6.3700000000000001</v>
      </c>
      <c r="I1319" s="249"/>
      <c r="J1319" s="244"/>
      <c r="K1319" s="244"/>
      <c r="L1319" s="250"/>
      <c r="M1319" s="251"/>
      <c r="N1319" s="252"/>
      <c r="O1319" s="252"/>
      <c r="P1319" s="252"/>
      <c r="Q1319" s="252"/>
      <c r="R1319" s="252"/>
      <c r="S1319" s="252"/>
      <c r="T1319" s="25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54" t="s">
        <v>243</v>
      </c>
      <c r="AU1319" s="254" t="s">
        <v>86</v>
      </c>
      <c r="AV1319" s="13" t="s">
        <v>86</v>
      </c>
      <c r="AW1319" s="13" t="s">
        <v>32</v>
      </c>
      <c r="AX1319" s="13" t="s">
        <v>77</v>
      </c>
      <c r="AY1319" s="254" t="s">
        <v>235</v>
      </c>
    </row>
    <row r="1320" s="13" customFormat="1">
      <c r="A1320" s="13"/>
      <c r="B1320" s="243"/>
      <c r="C1320" s="244"/>
      <c r="D1320" s="245" t="s">
        <v>243</v>
      </c>
      <c r="E1320" s="246" t="s">
        <v>1</v>
      </c>
      <c r="F1320" s="247" t="s">
        <v>1665</v>
      </c>
      <c r="G1320" s="244"/>
      <c r="H1320" s="248">
        <v>8.1600000000000001</v>
      </c>
      <c r="I1320" s="249"/>
      <c r="J1320" s="244"/>
      <c r="K1320" s="244"/>
      <c r="L1320" s="250"/>
      <c r="M1320" s="251"/>
      <c r="N1320" s="252"/>
      <c r="O1320" s="252"/>
      <c r="P1320" s="252"/>
      <c r="Q1320" s="252"/>
      <c r="R1320" s="252"/>
      <c r="S1320" s="252"/>
      <c r="T1320" s="25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54" t="s">
        <v>243</v>
      </c>
      <c r="AU1320" s="254" t="s">
        <v>86</v>
      </c>
      <c r="AV1320" s="13" t="s">
        <v>86</v>
      </c>
      <c r="AW1320" s="13" t="s">
        <v>32</v>
      </c>
      <c r="AX1320" s="13" t="s">
        <v>77</v>
      </c>
      <c r="AY1320" s="254" t="s">
        <v>235</v>
      </c>
    </row>
    <row r="1321" s="13" customFormat="1">
      <c r="A1321" s="13"/>
      <c r="B1321" s="243"/>
      <c r="C1321" s="244"/>
      <c r="D1321" s="245" t="s">
        <v>243</v>
      </c>
      <c r="E1321" s="246" t="s">
        <v>1</v>
      </c>
      <c r="F1321" s="247" t="s">
        <v>1666</v>
      </c>
      <c r="G1321" s="244"/>
      <c r="H1321" s="248">
        <v>1.6499999999999999</v>
      </c>
      <c r="I1321" s="249"/>
      <c r="J1321" s="244"/>
      <c r="K1321" s="244"/>
      <c r="L1321" s="250"/>
      <c r="M1321" s="251"/>
      <c r="N1321" s="252"/>
      <c r="O1321" s="252"/>
      <c r="P1321" s="252"/>
      <c r="Q1321" s="252"/>
      <c r="R1321" s="252"/>
      <c r="S1321" s="252"/>
      <c r="T1321" s="25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54" t="s">
        <v>243</v>
      </c>
      <c r="AU1321" s="254" t="s">
        <v>86</v>
      </c>
      <c r="AV1321" s="13" t="s">
        <v>86</v>
      </c>
      <c r="AW1321" s="13" t="s">
        <v>32</v>
      </c>
      <c r="AX1321" s="13" t="s">
        <v>77</v>
      </c>
      <c r="AY1321" s="254" t="s">
        <v>235</v>
      </c>
    </row>
    <row r="1322" s="13" customFormat="1">
      <c r="A1322" s="13"/>
      <c r="B1322" s="243"/>
      <c r="C1322" s="244"/>
      <c r="D1322" s="245" t="s">
        <v>243</v>
      </c>
      <c r="E1322" s="246" t="s">
        <v>1</v>
      </c>
      <c r="F1322" s="247" t="s">
        <v>1667</v>
      </c>
      <c r="G1322" s="244"/>
      <c r="H1322" s="248">
        <v>1.25</v>
      </c>
      <c r="I1322" s="249"/>
      <c r="J1322" s="244"/>
      <c r="K1322" s="244"/>
      <c r="L1322" s="250"/>
      <c r="M1322" s="251"/>
      <c r="N1322" s="252"/>
      <c r="O1322" s="252"/>
      <c r="P1322" s="252"/>
      <c r="Q1322" s="252"/>
      <c r="R1322" s="252"/>
      <c r="S1322" s="252"/>
      <c r="T1322" s="25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54" t="s">
        <v>243</v>
      </c>
      <c r="AU1322" s="254" t="s">
        <v>86</v>
      </c>
      <c r="AV1322" s="13" t="s">
        <v>86</v>
      </c>
      <c r="AW1322" s="13" t="s">
        <v>32</v>
      </c>
      <c r="AX1322" s="13" t="s">
        <v>77</v>
      </c>
      <c r="AY1322" s="254" t="s">
        <v>235</v>
      </c>
    </row>
    <row r="1323" s="13" customFormat="1">
      <c r="A1323" s="13"/>
      <c r="B1323" s="243"/>
      <c r="C1323" s="244"/>
      <c r="D1323" s="245" t="s">
        <v>243</v>
      </c>
      <c r="E1323" s="246" t="s">
        <v>1</v>
      </c>
      <c r="F1323" s="247" t="s">
        <v>1668</v>
      </c>
      <c r="G1323" s="244"/>
      <c r="H1323" s="248">
        <v>1.6399999999999999</v>
      </c>
      <c r="I1323" s="249"/>
      <c r="J1323" s="244"/>
      <c r="K1323" s="244"/>
      <c r="L1323" s="250"/>
      <c r="M1323" s="251"/>
      <c r="N1323" s="252"/>
      <c r="O1323" s="252"/>
      <c r="P1323" s="252"/>
      <c r="Q1323" s="252"/>
      <c r="R1323" s="252"/>
      <c r="S1323" s="252"/>
      <c r="T1323" s="25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54" t="s">
        <v>243</v>
      </c>
      <c r="AU1323" s="254" t="s">
        <v>86</v>
      </c>
      <c r="AV1323" s="13" t="s">
        <v>86</v>
      </c>
      <c r="AW1323" s="13" t="s">
        <v>32</v>
      </c>
      <c r="AX1323" s="13" t="s">
        <v>77</v>
      </c>
      <c r="AY1323" s="254" t="s">
        <v>235</v>
      </c>
    </row>
    <row r="1324" s="13" customFormat="1">
      <c r="A1324" s="13"/>
      <c r="B1324" s="243"/>
      <c r="C1324" s="244"/>
      <c r="D1324" s="245" t="s">
        <v>243</v>
      </c>
      <c r="E1324" s="246" t="s">
        <v>1</v>
      </c>
      <c r="F1324" s="247" t="s">
        <v>1669</v>
      </c>
      <c r="G1324" s="244"/>
      <c r="H1324" s="248">
        <v>1.25</v>
      </c>
      <c r="I1324" s="249"/>
      <c r="J1324" s="244"/>
      <c r="K1324" s="244"/>
      <c r="L1324" s="250"/>
      <c r="M1324" s="251"/>
      <c r="N1324" s="252"/>
      <c r="O1324" s="252"/>
      <c r="P1324" s="252"/>
      <c r="Q1324" s="252"/>
      <c r="R1324" s="252"/>
      <c r="S1324" s="252"/>
      <c r="T1324" s="25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54" t="s">
        <v>243</v>
      </c>
      <c r="AU1324" s="254" t="s">
        <v>86</v>
      </c>
      <c r="AV1324" s="13" t="s">
        <v>86</v>
      </c>
      <c r="AW1324" s="13" t="s">
        <v>32</v>
      </c>
      <c r="AX1324" s="13" t="s">
        <v>77</v>
      </c>
      <c r="AY1324" s="254" t="s">
        <v>235</v>
      </c>
    </row>
    <row r="1325" s="13" customFormat="1">
      <c r="A1325" s="13"/>
      <c r="B1325" s="243"/>
      <c r="C1325" s="244"/>
      <c r="D1325" s="245" t="s">
        <v>243</v>
      </c>
      <c r="E1325" s="246" t="s">
        <v>1</v>
      </c>
      <c r="F1325" s="247" t="s">
        <v>1670</v>
      </c>
      <c r="G1325" s="244"/>
      <c r="H1325" s="248">
        <v>3.6400000000000001</v>
      </c>
      <c r="I1325" s="249"/>
      <c r="J1325" s="244"/>
      <c r="K1325" s="244"/>
      <c r="L1325" s="250"/>
      <c r="M1325" s="251"/>
      <c r="N1325" s="252"/>
      <c r="O1325" s="252"/>
      <c r="P1325" s="252"/>
      <c r="Q1325" s="252"/>
      <c r="R1325" s="252"/>
      <c r="S1325" s="252"/>
      <c r="T1325" s="25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54" t="s">
        <v>243</v>
      </c>
      <c r="AU1325" s="254" t="s">
        <v>86</v>
      </c>
      <c r="AV1325" s="13" t="s">
        <v>86</v>
      </c>
      <c r="AW1325" s="13" t="s">
        <v>32</v>
      </c>
      <c r="AX1325" s="13" t="s">
        <v>77</v>
      </c>
      <c r="AY1325" s="254" t="s">
        <v>235</v>
      </c>
    </row>
    <row r="1326" s="13" customFormat="1">
      <c r="A1326" s="13"/>
      <c r="B1326" s="243"/>
      <c r="C1326" s="244"/>
      <c r="D1326" s="245" t="s">
        <v>243</v>
      </c>
      <c r="E1326" s="246" t="s">
        <v>1</v>
      </c>
      <c r="F1326" s="247" t="s">
        <v>1671</v>
      </c>
      <c r="G1326" s="244"/>
      <c r="H1326" s="248">
        <v>1.44</v>
      </c>
      <c r="I1326" s="249"/>
      <c r="J1326" s="244"/>
      <c r="K1326" s="244"/>
      <c r="L1326" s="250"/>
      <c r="M1326" s="251"/>
      <c r="N1326" s="252"/>
      <c r="O1326" s="252"/>
      <c r="P1326" s="252"/>
      <c r="Q1326" s="252"/>
      <c r="R1326" s="252"/>
      <c r="S1326" s="252"/>
      <c r="T1326" s="25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54" t="s">
        <v>243</v>
      </c>
      <c r="AU1326" s="254" t="s">
        <v>86</v>
      </c>
      <c r="AV1326" s="13" t="s">
        <v>86</v>
      </c>
      <c r="AW1326" s="13" t="s">
        <v>32</v>
      </c>
      <c r="AX1326" s="13" t="s">
        <v>77</v>
      </c>
      <c r="AY1326" s="254" t="s">
        <v>235</v>
      </c>
    </row>
    <row r="1327" s="14" customFormat="1">
      <c r="A1327" s="14"/>
      <c r="B1327" s="255"/>
      <c r="C1327" s="256"/>
      <c r="D1327" s="245" t="s">
        <v>243</v>
      </c>
      <c r="E1327" s="257" t="s">
        <v>182</v>
      </c>
      <c r="F1327" s="258" t="s">
        <v>245</v>
      </c>
      <c r="G1327" s="256"/>
      <c r="H1327" s="259">
        <v>53.850000000000001</v>
      </c>
      <c r="I1327" s="260"/>
      <c r="J1327" s="256"/>
      <c r="K1327" s="256"/>
      <c r="L1327" s="261"/>
      <c r="M1327" s="262"/>
      <c r="N1327" s="263"/>
      <c r="O1327" s="263"/>
      <c r="P1327" s="263"/>
      <c r="Q1327" s="263"/>
      <c r="R1327" s="263"/>
      <c r="S1327" s="263"/>
      <c r="T1327" s="26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65" t="s">
        <v>243</v>
      </c>
      <c r="AU1327" s="265" t="s">
        <v>86</v>
      </c>
      <c r="AV1327" s="14" t="s">
        <v>241</v>
      </c>
      <c r="AW1327" s="14" t="s">
        <v>32</v>
      </c>
      <c r="AX1327" s="14" t="s">
        <v>84</v>
      </c>
      <c r="AY1327" s="265" t="s">
        <v>235</v>
      </c>
    </row>
    <row r="1328" s="2" customFormat="1" ht="33" customHeight="1">
      <c r="A1328" s="39"/>
      <c r="B1328" s="40"/>
      <c r="C1328" s="287" t="s">
        <v>1672</v>
      </c>
      <c r="D1328" s="287" t="s">
        <v>518</v>
      </c>
      <c r="E1328" s="288" t="s">
        <v>1673</v>
      </c>
      <c r="F1328" s="289" t="s">
        <v>1674</v>
      </c>
      <c r="G1328" s="290" t="s">
        <v>166</v>
      </c>
      <c r="H1328" s="291">
        <v>59.234999999999999</v>
      </c>
      <c r="I1328" s="292"/>
      <c r="J1328" s="293">
        <f>ROUND(I1328*H1328,2)</f>
        <v>0</v>
      </c>
      <c r="K1328" s="294"/>
      <c r="L1328" s="295"/>
      <c r="M1328" s="296" t="s">
        <v>1</v>
      </c>
      <c r="N1328" s="297" t="s">
        <v>42</v>
      </c>
      <c r="O1328" s="92"/>
      <c r="P1328" s="239">
        <f>O1328*H1328</f>
        <v>0</v>
      </c>
      <c r="Q1328" s="239">
        <v>0.021999999999999999</v>
      </c>
      <c r="R1328" s="239">
        <f>Q1328*H1328</f>
        <v>1.3031699999999999</v>
      </c>
      <c r="S1328" s="239">
        <v>0</v>
      </c>
      <c r="T1328" s="240">
        <f>S1328*H1328</f>
        <v>0</v>
      </c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R1328" s="241" t="s">
        <v>421</v>
      </c>
      <c r="AT1328" s="241" t="s">
        <v>518</v>
      </c>
      <c r="AU1328" s="241" t="s">
        <v>86</v>
      </c>
      <c r="AY1328" s="18" t="s">
        <v>235</v>
      </c>
      <c r="BE1328" s="242">
        <f>IF(N1328="základní",J1328,0)</f>
        <v>0</v>
      </c>
      <c r="BF1328" s="242">
        <f>IF(N1328="snížená",J1328,0)</f>
        <v>0</v>
      </c>
      <c r="BG1328" s="242">
        <f>IF(N1328="zákl. přenesená",J1328,0)</f>
        <v>0</v>
      </c>
      <c r="BH1328" s="242">
        <f>IF(N1328="sníž. přenesená",J1328,0)</f>
        <v>0</v>
      </c>
      <c r="BI1328" s="242">
        <f>IF(N1328="nulová",J1328,0)</f>
        <v>0</v>
      </c>
      <c r="BJ1328" s="18" t="s">
        <v>84</v>
      </c>
      <c r="BK1328" s="242">
        <f>ROUND(I1328*H1328,2)</f>
        <v>0</v>
      </c>
      <c r="BL1328" s="18" t="s">
        <v>325</v>
      </c>
      <c r="BM1328" s="241" t="s">
        <v>1675</v>
      </c>
    </row>
    <row r="1329" s="13" customFormat="1">
      <c r="A1329" s="13"/>
      <c r="B1329" s="243"/>
      <c r="C1329" s="244"/>
      <c r="D1329" s="245" t="s">
        <v>243</v>
      </c>
      <c r="E1329" s="246" t="s">
        <v>1</v>
      </c>
      <c r="F1329" s="247" t="s">
        <v>1656</v>
      </c>
      <c r="G1329" s="244"/>
      <c r="H1329" s="248">
        <v>6.3300000000000001</v>
      </c>
      <c r="I1329" s="249"/>
      <c r="J1329" s="244"/>
      <c r="K1329" s="244"/>
      <c r="L1329" s="250"/>
      <c r="M1329" s="251"/>
      <c r="N1329" s="252"/>
      <c r="O1329" s="252"/>
      <c r="P1329" s="252"/>
      <c r="Q1329" s="252"/>
      <c r="R1329" s="252"/>
      <c r="S1329" s="252"/>
      <c r="T1329" s="25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54" t="s">
        <v>243</v>
      </c>
      <c r="AU1329" s="254" t="s">
        <v>86</v>
      </c>
      <c r="AV1329" s="13" t="s">
        <v>86</v>
      </c>
      <c r="AW1329" s="13" t="s">
        <v>32</v>
      </c>
      <c r="AX1329" s="13" t="s">
        <v>77</v>
      </c>
      <c r="AY1329" s="254" t="s">
        <v>235</v>
      </c>
    </row>
    <row r="1330" s="13" customFormat="1">
      <c r="A1330" s="13"/>
      <c r="B1330" s="243"/>
      <c r="C1330" s="244"/>
      <c r="D1330" s="245" t="s">
        <v>243</v>
      </c>
      <c r="E1330" s="246" t="s">
        <v>1</v>
      </c>
      <c r="F1330" s="247" t="s">
        <v>1657</v>
      </c>
      <c r="G1330" s="244"/>
      <c r="H1330" s="248">
        <v>5.8600000000000003</v>
      </c>
      <c r="I1330" s="249"/>
      <c r="J1330" s="244"/>
      <c r="K1330" s="244"/>
      <c r="L1330" s="250"/>
      <c r="M1330" s="251"/>
      <c r="N1330" s="252"/>
      <c r="O1330" s="252"/>
      <c r="P1330" s="252"/>
      <c r="Q1330" s="252"/>
      <c r="R1330" s="252"/>
      <c r="S1330" s="252"/>
      <c r="T1330" s="25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54" t="s">
        <v>243</v>
      </c>
      <c r="AU1330" s="254" t="s">
        <v>86</v>
      </c>
      <c r="AV1330" s="13" t="s">
        <v>86</v>
      </c>
      <c r="AW1330" s="13" t="s">
        <v>32</v>
      </c>
      <c r="AX1330" s="13" t="s">
        <v>77</v>
      </c>
      <c r="AY1330" s="254" t="s">
        <v>235</v>
      </c>
    </row>
    <row r="1331" s="13" customFormat="1">
      <c r="A1331" s="13"/>
      <c r="B1331" s="243"/>
      <c r="C1331" s="244"/>
      <c r="D1331" s="245" t="s">
        <v>243</v>
      </c>
      <c r="E1331" s="246" t="s">
        <v>1</v>
      </c>
      <c r="F1331" s="247" t="s">
        <v>1658</v>
      </c>
      <c r="G1331" s="244"/>
      <c r="H1331" s="248">
        <v>3.8900000000000001</v>
      </c>
      <c r="I1331" s="249"/>
      <c r="J1331" s="244"/>
      <c r="K1331" s="244"/>
      <c r="L1331" s="250"/>
      <c r="M1331" s="251"/>
      <c r="N1331" s="252"/>
      <c r="O1331" s="252"/>
      <c r="P1331" s="252"/>
      <c r="Q1331" s="252"/>
      <c r="R1331" s="252"/>
      <c r="S1331" s="252"/>
      <c r="T1331" s="25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54" t="s">
        <v>243</v>
      </c>
      <c r="AU1331" s="254" t="s">
        <v>86</v>
      </c>
      <c r="AV1331" s="13" t="s">
        <v>86</v>
      </c>
      <c r="AW1331" s="13" t="s">
        <v>32</v>
      </c>
      <c r="AX1331" s="13" t="s">
        <v>77</v>
      </c>
      <c r="AY1331" s="254" t="s">
        <v>235</v>
      </c>
    </row>
    <row r="1332" s="13" customFormat="1">
      <c r="A1332" s="13"/>
      <c r="B1332" s="243"/>
      <c r="C1332" s="244"/>
      <c r="D1332" s="245" t="s">
        <v>243</v>
      </c>
      <c r="E1332" s="246" t="s">
        <v>1</v>
      </c>
      <c r="F1332" s="247" t="s">
        <v>1659</v>
      </c>
      <c r="G1332" s="244"/>
      <c r="H1332" s="248">
        <v>1.3799999999999999</v>
      </c>
      <c r="I1332" s="249"/>
      <c r="J1332" s="244"/>
      <c r="K1332" s="244"/>
      <c r="L1332" s="250"/>
      <c r="M1332" s="251"/>
      <c r="N1332" s="252"/>
      <c r="O1332" s="252"/>
      <c r="P1332" s="252"/>
      <c r="Q1332" s="252"/>
      <c r="R1332" s="252"/>
      <c r="S1332" s="252"/>
      <c r="T1332" s="25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54" t="s">
        <v>243</v>
      </c>
      <c r="AU1332" s="254" t="s">
        <v>86</v>
      </c>
      <c r="AV1332" s="13" t="s">
        <v>86</v>
      </c>
      <c r="AW1332" s="13" t="s">
        <v>32</v>
      </c>
      <c r="AX1332" s="13" t="s">
        <v>77</v>
      </c>
      <c r="AY1332" s="254" t="s">
        <v>235</v>
      </c>
    </row>
    <row r="1333" s="13" customFormat="1">
      <c r="A1333" s="13"/>
      <c r="B1333" s="243"/>
      <c r="C1333" s="244"/>
      <c r="D1333" s="245" t="s">
        <v>243</v>
      </c>
      <c r="E1333" s="246" t="s">
        <v>1</v>
      </c>
      <c r="F1333" s="247" t="s">
        <v>1660</v>
      </c>
      <c r="G1333" s="244"/>
      <c r="H1333" s="248">
        <v>6.8499999999999996</v>
      </c>
      <c r="I1333" s="249"/>
      <c r="J1333" s="244"/>
      <c r="K1333" s="244"/>
      <c r="L1333" s="250"/>
      <c r="M1333" s="251"/>
      <c r="N1333" s="252"/>
      <c r="O1333" s="252"/>
      <c r="P1333" s="252"/>
      <c r="Q1333" s="252"/>
      <c r="R1333" s="252"/>
      <c r="S1333" s="252"/>
      <c r="T1333" s="25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54" t="s">
        <v>243</v>
      </c>
      <c r="AU1333" s="254" t="s">
        <v>86</v>
      </c>
      <c r="AV1333" s="13" t="s">
        <v>86</v>
      </c>
      <c r="AW1333" s="13" t="s">
        <v>32</v>
      </c>
      <c r="AX1333" s="13" t="s">
        <v>77</v>
      </c>
      <c r="AY1333" s="254" t="s">
        <v>235</v>
      </c>
    </row>
    <row r="1334" s="13" customFormat="1">
      <c r="A1334" s="13"/>
      <c r="B1334" s="243"/>
      <c r="C1334" s="244"/>
      <c r="D1334" s="245" t="s">
        <v>243</v>
      </c>
      <c r="E1334" s="246" t="s">
        <v>1</v>
      </c>
      <c r="F1334" s="247" t="s">
        <v>1661</v>
      </c>
      <c r="G1334" s="244"/>
      <c r="H1334" s="248">
        <v>1.3799999999999999</v>
      </c>
      <c r="I1334" s="249"/>
      <c r="J1334" s="244"/>
      <c r="K1334" s="244"/>
      <c r="L1334" s="250"/>
      <c r="M1334" s="251"/>
      <c r="N1334" s="252"/>
      <c r="O1334" s="252"/>
      <c r="P1334" s="252"/>
      <c r="Q1334" s="252"/>
      <c r="R1334" s="252"/>
      <c r="S1334" s="252"/>
      <c r="T1334" s="25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54" t="s">
        <v>243</v>
      </c>
      <c r="AU1334" s="254" t="s">
        <v>86</v>
      </c>
      <c r="AV1334" s="13" t="s">
        <v>86</v>
      </c>
      <c r="AW1334" s="13" t="s">
        <v>32</v>
      </c>
      <c r="AX1334" s="13" t="s">
        <v>77</v>
      </c>
      <c r="AY1334" s="254" t="s">
        <v>235</v>
      </c>
    </row>
    <row r="1335" s="13" customFormat="1">
      <c r="A1335" s="13"/>
      <c r="B1335" s="243"/>
      <c r="C1335" s="244"/>
      <c r="D1335" s="245" t="s">
        <v>243</v>
      </c>
      <c r="E1335" s="246" t="s">
        <v>1</v>
      </c>
      <c r="F1335" s="247" t="s">
        <v>1662</v>
      </c>
      <c r="G1335" s="244"/>
      <c r="H1335" s="248">
        <v>1.3799999999999999</v>
      </c>
      <c r="I1335" s="249"/>
      <c r="J1335" s="244"/>
      <c r="K1335" s="244"/>
      <c r="L1335" s="250"/>
      <c r="M1335" s="251"/>
      <c r="N1335" s="252"/>
      <c r="O1335" s="252"/>
      <c r="P1335" s="252"/>
      <c r="Q1335" s="252"/>
      <c r="R1335" s="252"/>
      <c r="S1335" s="252"/>
      <c r="T1335" s="25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54" t="s">
        <v>243</v>
      </c>
      <c r="AU1335" s="254" t="s">
        <v>86</v>
      </c>
      <c r="AV1335" s="13" t="s">
        <v>86</v>
      </c>
      <c r="AW1335" s="13" t="s">
        <v>32</v>
      </c>
      <c r="AX1335" s="13" t="s">
        <v>77</v>
      </c>
      <c r="AY1335" s="254" t="s">
        <v>235</v>
      </c>
    </row>
    <row r="1336" s="13" customFormat="1">
      <c r="A1336" s="13"/>
      <c r="B1336" s="243"/>
      <c r="C1336" s="244"/>
      <c r="D1336" s="245" t="s">
        <v>243</v>
      </c>
      <c r="E1336" s="246" t="s">
        <v>1</v>
      </c>
      <c r="F1336" s="247" t="s">
        <v>1663</v>
      </c>
      <c r="G1336" s="244"/>
      <c r="H1336" s="248">
        <v>1.3799999999999999</v>
      </c>
      <c r="I1336" s="249"/>
      <c r="J1336" s="244"/>
      <c r="K1336" s="244"/>
      <c r="L1336" s="250"/>
      <c r="M1336" s="251"/>
      <c r="N1336" s="252"/>
      <c r="O1336" s="252"/>
      <c r="P1336" s="252"/>
      <c r="Q1336" s="252"/>
      <c r="R1336" s="252"/>
      <c r="S1336" s="252"/>
      <c r="T1336" s="25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54" t="s">
        <v>243</v>
      </c>
      <c r="AU1336" s="254" t="s">
        <v>86</v>
      </c>
      <c r="AV1336" s="13" t="s">
        <v>86</v>
      </c>
      <c r="AW1336" s="13" t="s">
        <v>32</v>
      </c>
      <c r="AX1336" s="13" t="s">
        <v>77</v>
      </c>
      <c r="AY1336" s="254" t="s">
        <v>235</v>
      </c>
    </row>
    <row r="1337" s="13" customFormat="1">
      <c r="A1337" s="13"/>
      <c r="B1337" s="243"/>
      <c r="C1337" s="244"/>
      <c r="D1337" s="245" t="s">
        <v>243</v>
      </c>
      <c r="E1337" s="246" t="s">
        <v>1</v>
      </c>
      <c r="F1337" s="247" t="s">
        <v>1664</v>
      </c>
      <c r="G1337" s="244"/>
      <c r="H1337" s="248">
        <v>6.3700000000000001</v>
      </c>
      <c r="I1337" s="249"/>
      <c r="J1337" s="244"/>
      <c r="K1337" s="244"/>
      <c r="L1337" s="250"/>
      <c r="M1337" s="251"/>
      <c r="N1337" s="252"/>
      <c r="O1337" s="252"/>
      <c r="P1337" s="252"/>
      <c r="Q1337" s="252"/>
      <c r="R1337" s="252"/>
      <c r="S1337" s="252"/>
      <c r="T1337" s="25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54" t="s">
        <v>243</v>
      </c>
      <c r="AU1337" s="254" t="s">
        <v>86</v>
      </c>
      <c r="AV1337" s="13" t="s">
        <v>86</v>
      </c>
      <c r="AW1337" s="13" t="s">
        <v>32</v>
      </c>
      <c r="AX1337" s="13" t="s">
        <v>77</v>
      </c>
      <c r="AY1337" s="254" t="s">
        <v>235</v>
      </c>
    </row>
    <row r="1338" s="13" customFormat="1">
      <c r="A1338" s="13"/>
      <c r="B1338" s="243"/>
      <c r="C1338" s="244"/>
      <c r="D1338" s="245" t="s">
        <v>243</v>
      </c>
      <c r="E1338" s="246" t="s">
        <v>1</v>
      </c>
      <c r="F1338" s="247" t="s">
        <v>1665</v>
      </c>
      <c r="G1338" s="244"/>
      <c r="H1338" s="248">
        <v>8.1600000000000001</v>
      </c>
      <c r="I1338" s="249"/>
      <c r="J1338" s="244"/>
      <c r="K1338" s="244"/>
      <c r="L1338" s="250"/>
      <c r="M1338" s="251"/>
      <c r="N1338" s="252"/>
      <c r="O1338" s="252"/>
      <c r="P1338" s="252"/>
      <c r="Q1338" s="252"/>
      <c r="R1338" s="252"/>
      <c r="S1338" s="252"/>
      <c r="T1338" s="25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54" t="s">
        <v>243</v>
      </c>
      <c r="AU1338" s="254" t="s">
        <v>86</v>
      </c>
      <c r="AV1338" s="13" t="s">
        <v>86</v>
      </c>
      <c r="AW1338" s="13" t="s">
        <v>32</v>
      </c>
      <c r="AX1338" s="13" t="s">
        <v>77</v>
      </c>
      <c r="AY1338" s="254" t="s">
        <v>235</v>
      </c>
    </row>
    <row r="1339" s="13" customFormat="1">
      <c r="A1339" s="13"/>
      <c r="B1339" s="243"/>
      <c r="C1339" s="244"/>
      <c r="D1339" s="245" t="s">
        <v>243</v>
      </c>
      <c r="E1339" s="246" t="s">
        <v>1</v>
      </c>
      <c r="F1339" s="247" t="s">
        <v>1666</v>
      </c>
      <c r="G1339" s="244"/>
      <c r="H1339" s="248">
        <v>1.6499999999999999</v>
      </c>
      <c r="I1339" s="249"/>
      <c r="J1339" s="244"/>
      <c r="K1339" s="244"/>
      <c r="L1339" s="250"/>
      <c r="M1339" s="251"/>
      <c r="N1339" s="252"/>
      <c r="O1339" s="252"/>
      <c r="P1339" s="252"/>
      <c r="Q1339" s="252"/>
      <c r="R1339" s="252"/>
      <c r="S1339" s="252"/>
      <c r="T1339" s="25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54" t="s">
        <v>243</v>
      </c>
      <c r="AU1339" s="254" t="s">
        <v>86</v>
      </c>
      <c r="AV1339" s="13" t="s">
        <v>86</v>
      </c>
      <c r="AW1339" s="13" t="s">
        <v>32</v>
      </c>
      <c r="AX1339" s="13" t="s">
        <v>77</v>
      </c>
      <c r="AY1339" s="254" t="s">
        <v>235</v>
      </c>
    </row>
    <row r="1340" s="13" customFormat="1">
      <c r="A1340" s="13"/>
      <c r="B1340" s="243"/>
      <c r="C1340" s="244"/>
      <c r="D1340" s="245" t="s">
        <v>243</v>
      </c>
      <c r="E1340" s="246" t="s">
        <v>1</v>
      </c>
      <c r="F1340" s="247" t="s">
        <v>1667</v>
      </c>
      <c r="G1340" s="244"/>
      <c r="H1340" s="248">
        <v>1.25</v>
      </c>
      <c r="I1340" s="249"/>
      <c r="J1340" s="244"/>
      <c r="K1340" s="244"/>
      <c r="L1340" s="250"/>
      <c r="M1340" s="251"/>
      <c r="N1340" s="252"/>
      <c r="O1340" s="252"/>
      <c r="P1340" s="252"/>
      <c r="Q1340" s="252"/>
      <c r="R1340" s="252"/>
      <c r="S1340" s="252"/>
      <c r="T1340" s="25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54" t="s">
        <v>243</v>
      </c>
      <c r="AU1340" s="254" t="s">
        <v>86</v>
      </c>
      <c r="AV1340" s="13" t="s">
        <v>86</v>
      </c>
      <c r="AW1340" s="13" t="s">
        <v>32</v>
      </c>
      <c r="AX1340" s="13" t="s">
        <v>77</v>
      </c>
      <c r="AY1340" s="254" t="s">
        <v>235</v>
      </c>
    </row>
    <row r="1341" s="13" customFormat="1">
      <c r="A1341" s="13"/>
      <c r="B1341" s="243"/>
      <c r="C1341" s="244"/>
      <c r="D1341" s="245" t="s">
        <v>243</v>
      </c>
      <c r="E1341" s="246" t="s">
        <v>1</v>
      </c>
      <c r="F1341" s="247" t="s">
        <v>1668</v>
      </c>
      <c r="G1341" s="244"/>
      <c r="H1341" s="248">
        <v>1.6399999999999999</v>
      </c>
      <c r="I1341" s="249"/>
      <c r="J1341" s="244"/>
      <c r="K1341" s="244"/>
      <c r="L1341" s="250"/>
      <c r="M1341" s="251"/>
      <c r="N1341" s="252"/>
      <c r="O1341" s="252"/>
      <c r="P1341" s="252"/>
      <c r="Q1341" s="252"/>
      <c r="R1341" s="252"/>
      <c r="S1341" s="252"/>
      <c r="T1341" s="25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54" t="s">
        <v>243</v>
      </c>
      <c r="AU1341" s="254" t="s">
        <v>86</v>
      </c>
      <c r="AV1341" s="13" t="s">
        <v>86</v>
      </c>
      <c r="AW1341" s="13" t="s">
        <v>32</v>
      </c>
      <c r="AX1341" s="13" t="s">
        <v>77</v>
      </c>
      <c r="AY1341" s="254" t="s">
        <v>235</v>
      </c>
    </row>
    <row r="1342" s="13" customFormat="1">
      <c r="A1342" s="13"/>
      <c r="B1342" s="243"/>
      <c r="C1342" s="244"/>
      <c r="D1342" s="245" t="s">
        <v>243</v>
      </c>
      <c r="E1342" s="246" t="s">
        <v>1</v>
      </c>
      <c r="F1342" s="247" t="s">
        <v>1669</v>
      </c>
      <c r="G1342" s="244"/>
      <c r="H1342" s="248">
        <v>1.25</v>
      </c>
      <c r="I1342" s="249"/>
      <c r="J1342" s="244"/>
      <c r="K1342" s="244"/>
      <c r="L1342" s="250"/>
      <c r="M1342" s="251"/>
      <c r="N1342" s="252"/>
      <c r="O1342" s="252"/>
      <c r="P1342" s="252"/>
      <c r="Q1342" s="252"/>
      <c r="R1342" s="252"/>
      <c r="S1342" s="252"/>
      <c r="T1342" s="25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54" t="s">
        <v>243</v>
      </c>
      <c r="AU1342" s="254" t="s">
        <v>86</v>
      </c>
      <c r="AV1342" s="13" t="s">
        <v>86</v>
      </c>
      <c r="AW1342" s="13" t="s">
        <v>32</v>
      </c>
      <c r="AX1342" s="13" t="s">
        <v>77</v>
      </c>
      <c r="AY1342" s="254" t="s">
        <v>235</v>
      </c>
    </row>
    <row r="1343" s="13" customFormat="1">
      <c r="A1343" s="13"/>
      <c r="B1343" s="243"/>
      <c r="C1343" s="244"/>
      <c r="D1343" s="245" t="s">
        <v>243</v>
      </c>
      <c r="E1343" s="246" t="s">
        <v>1</v>
      </c>
      <c r="F1343" s="247" t="s">
        <v>1670</v>
      </c>
      <c r="G1343" s="244"/>
      <c r="H1343" s="248">
        <v>3.6400000000000001</v>
      </c>
      <c r="I1343" s="249"/>
      <c r="J1343" s="244"/>
      <c r="K1343" s="244"/>
      <c r="L1343" s="250"/>
      <c r="M1343" s="251"/>
      <c r="N1343" s="252"/>
      <c r="O1343" s="252"/>
      <c r="P1343" s="252"/>
      <c r="Q1343" s="252"/>
      <c r="R1343" s="252"/>
      <c r="S1343" s="252"/>
      <c r="T1343" s="25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54" t="s">
        <v>243</v>
      </c>
      <c r="AU1343" s="254" t="s">
        <v>86</v>
      </c>
      <c r="AV1343" s="13" t="s">
        <v>86</v>
      </c>
      <c r="AW1343" s="13" t="s">
        <v>32</v>
      </c>
      <c r="AX1343" s="13" t="s">
        <v>77</v>
      </c>
      <c r="AY1343" s="254" t="s">
        <v>235</v>
      </c>
    </row>
    <row r="1344" s="13" customFormat="1">
      <c r="A1344" s="13"/>
      <c r="B1344" s="243"/>
      <c r="C1344" s="244"/>
      <c r="D1344" s="245" t="s">
        <v>243</v>
      </c>
      <c r="E1344" s="246" t="s">
        <v>1</v>
      </c>
      <c r="F1344" s="247" t="s">
        <v>1671</v>
      </c>
      <c r="G1344" s="244"/>
      <c r="H1344" s="248">
        <v>1.44</v>
      </c>
      <c r="I1344" s="249"/>
      <c r="J1344" s="244"/>
      <c r="K1344" s="244"/>
      <c r="L1344" s="250"/>
      <c r="M1344" s="251"/>
      <c r="N1344" s="252"/>
      <c r="O1344" s="252"/>
      <c r="P1344" s="252"/>
      <c r="Q1344" s="252"/>
      <c r="R1344" s="252"/>
      <c r="S1344" s="252"/>
      <c r="T1344" s="25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54" t="s">
        <v>243</v>
      </c>
      <c r="AU1344" s="254" t="s">
        <v>86</v>
      </c>
      <c r="AV1344" s="13" t="s">
        <v>86</v>
      </c>
      <c r="AW1344" s="13" t="s">
        <v>32</v>
      </c>
      <c r="AX1344" s="13" t="s">
        <v>77</v>
      </c>
      <c r="AY1344" s="254" t="s">
        <v>235</v>
      </c>
    </row>
    <row r="1345" s="13" customFormat="1">
      <c r="A1345" s="13"/>
      <c r="B1345" s="243"/>
      <c r="C1345" s="244"/>
      <c r="D1345" s="245" t="s">
        <v>243</v>
      </c>
      <c r="E1345" s="246" t="s">
        <v>1</v>
      </c>
      <c r="F1345" s="247" t="s">
        <v>1676</v>
      </c>
      <c r="G1345" s="244"/>
      <c r="H1345" s="248">
        <v>0</v>
      </c>
      <c r="I1345" s="249"/>
      <c r="J1345" s="244"/>
      <c r="K1345" s="244"/>
      <c r="L1345" s="250"/>
      <c r="M1345" s="251"/>
      <c r="N1345" s="252"/>
      <c r="O1345" s="252"/>
      <c r="P1345" s="252"/>
      <c r="Q1345" s="252"/>
      <c r="R1345" s="252"/>
      <c r="S1345" s="252"/>
      <c r="T1345" s="25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54" t="s">
        <v>243</v>
      </c>
      <c r="AU1345" s="254" t="s">
        <v>86</v>
      </c>
      <c r="AV1345" s="13" t="s">
        <v>86</v>
      </c>
      <c r="AW1345" s="13" t="s">
        <v>32</v>
      </c>
      <c r="AX1345" s="13" t="s">
        <v>77</v>
      </c>
      <c r="AY1345" s="254" t="s">
        <v>235</v>
      </c>
    </row>
    <row r="1346" s="14" customFormat="1">
      <c r="A1346" s="14"/>
      <c r="B1346" s="255"/>
      <c r="C1346" s="256"/>
      <c r="D1346" s="245" t="s">
        <v>243</v>
      </c>
      <c r="E1346" s="257" t="s">
        <v>1</v>
      </c>
      <c r="F1346" s="258" t="s">
        <v>245</v>
      </c>
      <c r="G1346" s="256"/>
      <c r="H1346" s="259">
        <v>53.850000000000001</v>
      </c>
      <c r="I1346" s="260"/>
      <c r="J1346" s="256"/>
      <c r="K1346" s="256"/>
      <c r="L1346" s="261"/>
      <c r="M1346" s="262"/>
      <c r="N1346" s="263"/>
      <c r="O1346" s="263"/>
      <c r="P1346" s="263"/>
      <c r="Q1346" s="263"/>
      <c r="R1346" s="263"/>
      <c r="S1346" s="263"/>
      <c r="T1346" s="26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T1346" s="265" t="s">
        <v>243</v>
      </c>
      <c r="AU1346" s="265" t="s">
        <v>86</v>
      </c>
      <c r="AV1346" s="14" t="s">
        <v>241</v>
      </c>
      <c r="AW1346" s="14" t="s">
        <v>32</v>
      </c>
      <c r="AX1346" s="14" t="s">
        <v>84</v>
      </c>
      <c r="AY1346" s="265" t="s">
        <v>235</v>
      </c>
    </row>
    <row r="1347" s="13" customFormat="1">
      <c r="A1347" s="13"/>
      <c r="B1347" s="243"/>
      <c r="C1347" s="244"/>
      <c r="D1347" s="245" t="s">
        <v>243</v>
      </c>
      <c r="E1347" s="244"/>
      <c r="F1347" s="247" t="s">
        <v>1677</v>
      </c>
      <c r="G1347" s="244"/>
      <c r="H1347" s="248">
        <v>59.234999999999999</v>
      </c>
      <c r="I1347" s="249"/>
      <c r="J1347" s="244"/>
      <c r="K1347" s="244"/>
      <c r="L1347" s="250"/>
      <c r="M1347" s="251"/>
      <c r="N1347" s="252"/>
      <c r="O1347" s="252"/>
      <c r="P1347" s="252"/>
      <c r="Q1347" s="252"/>
      <c r="R1347" s="252"/>
      <c r="S1347" s="252"/>
      <c r="T1347" s="25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54" t="s">
        <v>243</v>
      </c>
      <c r="AU1347" s="254" t="s">
        <v>86</v>
      </c>
      <c r="AV1347" s="13" t="s">
        <v>86</v>
      </c>
      <c r="AW1347" s="13" t="s">
        <v>4</v>
      </c>
      <c r="AX1347" s="13" t="s">
        <v>84</v>
      </c>
      <c r="AY1347" s="254" t="s">
        <v>235</v>
      </c>
    </row>
    <row r="1348" s="2" customFormat="1" ht="24.15" customHeight="1">
      <c r="A1348" s="39"/>
      <c r="B1348" s="40"/>
      <c r="C1348" s="229" t="s">
        <v>1678</v>
      </c>
      <c r="D1348" s="229" t="s">
        <v>237</v>
      </c>
      <c r="E1348" s="230" t="s">
        <v>1679</v>
      </c>
      <c r="F1348" s="231" t="s">
        <v>1680</v>
      </c>
      <c r="G1348" s="232" t="s">
        <v>166</v>
      </c>
      <c r="H1348" s="233">
        <v>670.90999999999997</v>
      </c>
      <c r="I1348" s="234"/>
      <c r="J1348" s="235">
        <f>ROUND(I1348*H1348,2)</f>
        <v>0</v>
      </c>
      <c r="K1348" s="236"/>
      <c r="L1348" s="45"/>
      <c r="M1348" s="237" t="s">
        <v>1</v>
      </c>
      <c r="N1348" s="238" t="s">
        <v>42</v>
      </c>
      <c r="O1348" s="92"/>
      <c r="P1348" s="239">
        <f>O1348*H1348</f>
        <v>0</v>
      </c>
      <c r="Q1348" s="239">
        <v>0.0015</v>
      </c>
      <c r="R1348" s="239">
        <f>Q1348*H1348</f>
        <v>1.006365</v>
      </c>
      <c r="S1348" s="239">
        <v>0</v>
      </c>
      <c r="T1348" s="240">
        <f>S1348*H1348</f>
        <v>0</v>
      </c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R1348" s="241" t="s">
        <v>325</v>
      </c>
      <c r="AT1348" s="241" t="s">
        <v>237</v>
      </c>
      <c r="AU1348" s="241" t="s">
        <v>86</v>
      </c>
      <c r="AY1348" s="18" t="s">
        <v>235</v>
      </c>
      <c r="BE1348" s="242">
        <f>IF(N1348="základní",J1348,0)</f>
        <v>0</v>
      </c>
      <c r="BF1348" s="242">
        <f>IF(N1348="snížená",J1348,0)</f>
        <v>0</v>
      </c>
      <c r="BG1348" s="242">
        <f>IF(N1348="zákl. přenesená",J1348,0)</f>
        <v>0</v>
      </c>
      <c r="BH1348" s="242">
        <f>IF(N1348="sníž. přenesená",J1348,0)</f>
        <v>0</v>
      </c>
      <c r="BI1348" s="242">
        <f>IF(N1348="nulová",J1348,0)</f>
        <v>0</v>
      </c>
      <c r="BJ1348" s="18" t="s">
        <v>84</v>
      </c>
      <c r="BK1348" s="242">
        <f>ROUND(I1348*H1348,2)</f>
        <v>0</v>
      </c>
      <c r="BL1348" s="18" t="s">
        <v>325</v>
      </c>
      <c r="BM1348" s="241" t="s">
        <v>1681</v>
      </c>
    </row>
    <row r="1349" s="13" customFormat="1">
      <c r="A1349" s="13"/>
      <c r="B1349" s="243"/>
      <c r="C1349" s="244"/>
      <c r="D1349" s="245" t="s">
        <v>243</v>
      </c>
      <c r="E1349" s="246" t="s">
        <v>1</v>
      </c>
      <c r="F1349" s="247" t="s">
        <v>171</v>
      </c>
      <c r="G1349" s="244"/>
      <c r="H1349" s="248">
        <v>464.63</v>
      </c>
      <c r="I1349" s="249"/>
      <c r="J1349" s="244"/>
      <c r="K1349" s="244"/>
      <c r="L1349" s="250"/>
      <c r="M1349" s="251"/>
      <c r="N1349" s="252"/>
      <c r="O1349" s="252"/>
      <c r="P1349" s="252"/>
      <c r="Q1349" s="252"/>
      <c r="R1349" s="252"/>
      <c r="S1349" s="252"/>
      <c r="T1349" s="25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54" t="s">
        <v>243</v>
      </c>
      <c r="AU1349" s="254" t="s">
        <v>86</v>
      </c>
      <c r="AV1349" s="13" t="s">
        <v>86</v>
      </c>
      <c r="AW1349" s="13" t="s">
        <v>32</v>
      </c>
      <c r="AX1349" s="13" t="s">
        <v>77</v>
      </c>
      <c r="AY1349" s="254" t="s">
        <v>235</v>
      </c>
    </row>
    <row r="1350" s="13" customFormat="1">
      <c r="A1350" s="13"/>
      <c r="B1350" s="243"/>
      <c r="C1350" s="244"/>
      <c r="D1350" s="245" t="s">
        <v>243</v>
      </c>
      <c r="E1350" s="246" t="s">
        <v>1</v>
      </c>
      <c r="F1350" s="247" t="s">
        <v>176</v>
      </c>
      <c r="G1350" s="244"/>
      <c r="H1350" s="248">
        <v>152.43000000000001</v>
      </c>
      <c r="I1350" s="249"/>
      <c r="J1350" s="244"/>
      <c r="K1350" s="244"/>
      <c r="L1350" s="250"/>
      <c r="M1350" s="251"/>
      <c r="N1350" s="252"/>
      <c r="O1350" s="252"/>
      <c r="P1350" s="252"/>
      <c r="Q1350" s="252"/>
      <c r="R1350" s="252"/>
      <c r="S1350" s="252"/>
      <c r="T1350" s="25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54" t="s">
        <v>243</v>
      </c>
      <c r="AU1350" s="254" t="s">
        <v>86</v>
      </c>
      <c r="AV1350" s="13" t="s">
        <v>86</v>
      </c>
      <c r="AW1350" s="13" t="s">
        <v>32</v>
      </c>
      <c r="AX1350" s="13" t="s">
        <v>77</v>
      </c>
      <c r="AY1350" s="254" t="s">
        <v>235</v>
      </c>
    </row>
    <row r="1351" s="13" customFormat="1">
      <c r="A1351" s="13"/>
      <c r="B1351" s="243"/>
      <c r="C1351" s="244"/>
      <c r="D1351" s="245" t="s">
        <v>243</v>
      </c>
      <c r="E1351" s="246" t="s">
        <v>1</v>
      </c>
      <c r="F1351" s="247" t="s">
        <v>182</v>
      </c>
      <c r="G1351" s="244"/>
      <c r="H1351" s="248">
        <v>53.850000000000001</v>
      </c>
      <c r="I1351" s="249"/>
      <c r="J1351" s="244"/>
      <c r="K1351" s="244"/>
      <c r="L1351" s="250"/>
      <c r="M1351" s="251"/>
      <c r="N1351" s="252"/>
      <c r="O1351" s="252"/>
      <c r="P1351" s="252"/>
      <c r="Q1351" s="252"/>
      <c r="R1351" s="252"/>
      <c r="S1351" s="252"/>
      <c r="T1351" s="25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54" t="s">
        <v>243</v>
      </c>
      <c r="AU1351" s="254" t="s">
        <v>86</v>
      </c>
      <c r="AV1351" s="13" t="s">
        <v>86</v>
      </c>
      <c r="AW1351" s="13" t="s">
        <v>32</v>
      </c>
      <c r="AX1351" s="13" t="s">
        <v>77</v>
      </c>
      <c r="AY1351" s="254" t="s">
        <v>235</v>
      </c>
    </row>
    <row r="1352" s="14" customFormat="1">
      <c r="A1352" s="14"/>
      <c r="B1352" s="255"/>
      <c r="C1352" s="256"/>
      <c r="D1352" s="245" t="s">
        <v>243</v>
      </c>
      <c r="E1352" s="257" t="s">
        <v>1</v>
      </c>
      <c r="F1352" s="258" t="s">
        <v>245</v>
      </c>
      <c r="G1352" s="256"/>
      <c r="H1352" s="259">
        <v>670.90999999999997</v>
      </c>
      <c r="I1352" s="260"/>
      <c r="J1352" s="256"/>
      <c r="K1352" s="256"/>
      <c r="L1352" s="261"/>
      <c r="M1352" s="262"/>
      <c r="N1352" s="263"/>
      <c r="O1352" s="263"/>
      <c r="P1352" s="263"/>
      <c r="Q1352" s="263"/>
      <c r="R1352" s="263"/>
      <c r="S1352" s="263"/>
      <c r="T1352" s="26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T1352" s="265" t="s">
        <v>243</v>
      </c>
      <c r="AU1352" s="265" t="s">
        <v>86</v>
      </c>
      <c r="AV1352" s="14" t="s">
        <v>241</v>
      </c>
      <c r="AW1352" s="14" t="s">
        <v>32</v>
      </c>
      <c r="AX1352" s="14" t="s">
        <v>84</v>
      </c>
      <c r="AY1352" s="265" t="s">
        <v>235</v>
      </c>
    </row>
    <row r="1353" s="2" customFormat="1" ht="16.5" customHeight="1">
      <c r="A1353" s="39"/>
      <c r="B1353" s="40"/>
      <c r="C1353" s="229" t="s">
        <v>1682</v>
      </c>
      <c r="D1353" s="229" t="s">
        <v>237</v>
      </c>
      <c r="E1353" s="230" t="s">
        <v>1683</v>
      </c>
      <c r="F1353" s="231" t="s">
        <v>1684</v>
      </c>
      <c r="G1353" s="232" t="s">
        <v>174</v>
      </c>
      <c r="H1353" s="233">
        <v>677.79999999999995</v>
      </c>
      <c r="I1353" s="234"/>
      <c r="J1353" s="235">
        <f>ROUND(I1353*H1353,2)</f>
        <v>0</v>
      </c>
      <c r="K1353" s="236"/>
      <c r="L1353" s="45"/>
      <c r="M1353" s="237" t="s">
        <v>1</v>
      </c>
      <c r="N1353" s="238" t="s">
        <v>42</v>
      </c>
      <c r="O1353" s="92"/>
      <c r="P1353" s="239">
        <f>O1353*H1353</f>
        <v>0</v>
      </c>
      <c r="Q1353" s="239">
        <v>9.0000000000000006E-05</v>
      </c>
      <c r="R1353" s="239">
        <f>Q1353*H1353</f>
        <v>0.061002000000000001</v>
      </c>
      <c r="S1353" s="239">
        <v>0</v>
      </c>
      <c r="T1353" s="240">
        <f>S1353*H1353</f>
        <v>0</v>
      </c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R1353" s="241" t="s">
        <v>325</v>
      </c>
      <c r="AT1353" s="241" t="s">
        <v>237</v>
      </c>
      <c r="AU1353" s="241" t="s">
        <v>86</v>
      </c>
      <c r="AY1353" s="18" t="s">
        <v>235</v>
      </c>
      <c r="BE1353" s="242">
        <f>IF(N1353="základní",J1353,0)</f>
        <v>0</v>
      </c>
      <c r="BF1353" s="242">
        <f>IF(N1353="snížená",J1353,0)</f>
        <v>0</v>
      </c>
      <c r="BG1353" s="242">
        <f>IF(N1353="zákl. přenesená",J1353,0)</f>
        <v>0</v>
      </c>
      <c r="BH1353" s="242">
        <f>IF(N1353="sníž. přenesená",J1353,0)</f>
        <v>0</v>
      </c>
      <c r="BI1353" s="242">
        <f>IF(N1353="nulová",J1353,0)</f>
        <v>0</v>
      </c>
      <c r="BJ1353" s="18" t="s">
        <v>84</v>
      </c>
      <c r="BK1353" s="242">
        <f>ROUND(I1353*H1353,2)</f>
        <v>0</v>
      </c>
      <c r="BL1353" s="18" t="s">
        <v>325</v>
      </c>
      <c r="BM1353" s="241" t="s">
        <v>1685</v>
      </c>
    </row>
    <row r="1354" s="13" customFormat="1">
      <c r="A1354" s="13"/>
      <c r="B1354" s="243"/>
      <c r="C1354" s="244"/>
      <c r="D1354" s="245" t="s">
        <v>243</v>
      </c>
      <c r="E1354" s="246" t="s">
        <v>1</v>
      </c>
      <c r="F1354" s="247" t="s">
        <v>173</v>
      </c>
      <c r="G1354" s="244"/>
      <c r="H1354" s="248">
        <v>350</v>
      </c>
      <c r="I1354" s="249"/>
      <c r="J1354" s="244"/>
      <c r="K1354" s="244"/>
      <c r="L1354" s="250"/>
      <c r="M1354" s="251"/>
      <c r="N1354" s="252"/>
      <c r="O1354" s="252"/>
      <c r="P1354" s="252"/>
      <c r="Q1354" s="252"/>
      <c r="R1354" s="252"/>
      <c r="S1354" s="252"/>
      <c r="T1354" s="25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54" t="s">
        <v>243</v>
      </c>
      <c r="AU1354" s="254" t="s">
        <v>86</v>
      </c>
      <c r="AV1354" s="13" t="s">
        <v>86</v>
      </c>
      <c r="AW1354" s="13" t="s">
        <v>32</v>
      </c>
      <c r="AX1354" s="13" t="s">
        <v>77</v>
      </c>
      <c r="AY1354" s="254" t="s">
        <v>235</v>
      </c>
    </row>
    <row r="1355" s="13" customFormat="1">
      <c r="A1355" s="13"/>
      <c r="B1355" s="243"/>
      <c r="C1355" s="244"/>
      <c r="D1355" s="245" t="s">
        <v>243</v>
      </c>
      <c r="E1355" s="246" t="s">
        <v>1</v>
      </c>
      <c r="F1355" s="247" t="s">
        <v>179</v>
      </c>
      <c r="G1355" s="244"/>
      <c r="H1355" s="248">
        <v>165.75</v>
      </c>
      <c r="I1355" s="249"/>
      <c r="J1355" s="244"/>
      <c r="K1355" s="244"/>
      <c r="L1355" s="250"/>
      <c r="M1355" s="251"/>
      <c r="N1355" s="252"/>
      <c r="O1355" s="252"/>
      <c r="P1355" s="252"/>
      <c r="Q1355" s="252"/>
      <c r="R1355" s="252"/>
      <c r="S1355" s="252"/>
      <c r="T1355" s="25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54" t="s">
        <v>243</v>
      </c>
      <c r="AU1355" s="254" t="s">
        <v>86</v>
      </c>
      <c r="AV1355" s="13" t="s">
        <v>86</v>
      </c>
      <c r="AW1355" s="13" t="s">
        <v>32</v>
      </c>
      <c r="AX1355" s="13" t="s">
        <v>77</v>
      </c>
      <c r="AY1355" s="254" t="s">
        <v>235</v>
      </c>
    </row>
    <row r="1356" s="13" customFormat="1">
      <c r="A1356" s="13"/>
      <c r="B1356" s="243"/>
      <c r="C1356" s="244"/>
      <c r="D1356" s="245" t="s">
        <v>243</v>
      </c>
      <c r="E1356" s="246" t="s">
        <v>1</v>
      </c>
      <c r="F1356" s="247" t="s">
        <v>185</v>
      </c>
      <c r="G1356" s="244"/>
      <c r="H1356" s="248">
        <v>0</v>
      </c>
      <c r="I1356" s="249"/>
      <c r="J1356" s="244"/>
      <c r="K1356" s="244"/>
      <c r="L1356" s="250"/>
      <c r="M1356" s="251"/>
      <c r="N1356" s="252"/>
      <c r="O1356" s="252"/>
      <c r="P1356" s="252"/>
      <c r="Q1356" s="252"/>
      <c r="R1356" s="252"/>
      <c r="S1356" s="252"/>
      <c r="T1356" s="25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54" t="s">
        <v>243</v>
      </c>
      <c r="AU1356" s="254" t="s">
        <v>86</v>
      </c>
      <c r="AV1356" s="13" t="s">
        <v>86</v>
      </c>
      <c r="AW1356" s="13" t="s">
        <v>32</v>
      </c>
      <c r="AX1356" s="13" t="s">
        <v>77</v>
      </c>
      <c r="AY1356" s="254" t="s">
        <v>235</v>
      </c>
    </row>
    <row r="1357" s="13" customFormat="1">
      <c r="A1357" s="13"/>
      <c r="B1357" s="243"/>
      <c r="C1357" s="244"/>
      <c r="D1357" s="245" t="s">
        <v>243</v>
      </c>
      <c r="E1357" s="246" t="s">
        <v>1</v>
      </c>
      <c r="F1357" s="247" t="s">
        <v>1686</v>
      </c>
      <c r="G1357" s="244"/>
      <c r="H1357" s="248">
        <v>116.51000000000001</v>
      </c>
      <c r="I1357" s="249"/>
      <c r="J1357" s="244"/>
      <c r="K1357" s="244"/>
      <c r="L1357" s="250"/>
      <c r="M1357" s="251"/>
      <c r="N1357" s="252"/>
      <c r="O1357" s="252"/>
      <c r="P1357" s="252"/>
      <c r="Q1357" s="252"/>
      <c r="R1357" s="252"/>
      <c r="S1357" s="252"/>
      <c r="T1357" s="25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54" t="s">
        <v>243</v>
      </c>
      <c r="AU1357" s="254" t="s">
        <v>86</v>
      </c>
      <c r="AV1357" s="13" t="s">
        <v>86</v>
      </c>
      <c r="AW1357" s="13" t="s">
        <v>32</v>
      </c>
      <c r="AX1357" s="13" t="s">
        <v>77</v>
      </c>
      <c r="AY1357" s="254" t="s">
        <v>235</v>
      </c>
    </row>
    <row r="1358" s="13" customFormat="1">
      <c r="A1358" s="13"/>
      <c r="B1358" s="243"/>
      <c r="C1358" s="244"/>
      <c r="D1358" s="245" t="s">
        <v>243</v>
      </c>
      <c r="E1358" s="246" t="s">
        <v>1</v>
      </c>
      <c r="F1358" s="247" t="s">
        <v>1687</v>
      </c>
      <c r="G1358" s="244"/>
      <c r="H1358" s="248">
        <v>33.119999999999997</v>
      </c>
      <c r="I1358" s="249"/>
      <c r="J1358" s="244"/>
      <c r="K1358" s="244"/>
      <c r="L1358" s="250"/>
      <c r="M1358" s="251"/>
      <c r="N1358" s="252"/>
      <c r="O1358" s="252"/>
      <c r="P1358" s="252"/>
      <c r="Q1358" s="252"/>
      <c r="R1358" s="252"/>
      <c r="S1358" s="252"/>
      <c r="T1358" s="25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54" t="s">
        <v>243</v>
      </c>
      <c r="AU1358" s="254" t="s">
        <v>86</v>
      </c>
      <c r="AV1358" s="13" t="s">
        <v>86</v>
      </c>
      <c r="AW1358" s="13" t="s">
        <v>32</v>
      </c>
      <c r="AX1358" s="13" t="s">
        <v>77</v>
      </c>
      <c r="AY1358" s="254" t="s">
        <v>235</v>
      </c>
    </row>
    <row r="1359" s="13" customFormat="1">
      <c r="A1359" s="13"/>
      <c r="B1359" s="243"/>
      <c r="C1359" s="244"/>
      <c r="D1359" s="245" t="s">
        <v>243</v>
      </c>
      <c r="E1359" s="246" t="s">
        <v>1</v>
      </c>
      <c r="F1359" s="247" t="s">
        <v>1688</v>
      </c>
      <c r="G1359" s="244"/>
      <c r="H1359" s="248">
        <v>12.42</v>
      </c>
      <c r="I1359" s="249"/>
      <c r="J1359" s="244"/>
      <c r="K1359" s="244"/>
      <c r="L1359" s="250"/>
      <c r="M1359" s="251"/>
      <c r="N1359" s="252"/>
      <c r="O1359" s="252"/>
      <c r="P1359" s="252"/>
      <c r="Q1359" s="252"/>
      <c r="R1359" s="252"/>
      <c r="S1359" s="252"/>
      <c r="T1359" s="25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54" t="s">
        <v>243</v>
      </c>
      <c r="AU1359" s="254" t="s">
        <v>86</v>
      </c>
      <c r="AV1359" s="13" t="s">
        <v>86</v>
      </c>
      <c r="AW1359" s="13" t="s">
        <v>32</v>
      </c>
      <c r="AX1359" s="13" t="s">
        <v>77</v>
      </c>
      <c r="AY1359" s="254" t="s">
        <v>235</v>
      </c>
    </row>
    <row r="1360" s="14" customFormat="1">
      <c r="A1360" s="14"/>
      <c r="B1360" s="255"/>
      <c r="C1360" s="256"/>
      <c r="D1360" s="245" t="s">
        <v>243</v>
      </c>
      <c r="E1360" s="257" t="s">
        <v>1</v>
      </c>
      <c r="F1360" s="258" t="s">
        <v>245</v>
      </c>
      <c r="G1360" s="256"/>
      <c r="H1360" s="259">
        <v>677.79999999999995</v>
      </c>
      <c r="I1360" s="260"/>
      <c r="J1360" s="256"/>
      <c r="K1360" s="256"/>
      <c r="L1360" s="261"/>
      <c r="M1360" s="262"/>
      <c r="N1360" s="263"/>
      <c r="O1360" s="263"/>
      <c r="P1360" s="263"/>
      <c r="Q1360" s="263"/>
      <c r="R1360" s="263"/>
      <c r="S1360" s="263"/>
      <c r="T1360" s="26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65" t="s">
        <v>243</v>
      </c>
      <c r="AU1360" s="265" t="s">
        <v>86</v>
      </c>
      <c r="AV1360" s="14" t="s">
        <v>241</v>
      </c>
      <c r="AW1360" s="14" t="s">
        <v>32</v>
      </c>
      <c r="AX1360" s="14" t="s">
        <v>84</v>
      </c>
      <c r="AY1360" s="265" t="s">
        <v>235</v>
      </c>
    </row>
    <row r="1361" s="2" customFormat="1" ht="24.15" customHeight="1">
      <c r="A1361" s="39"/>
      <c r="B1361" s="40"/>
      <c r="C1361" s="229" t="s">
        <v>1689</v>
      </c>
      <c r="D1361" s="229" t="s">
        <v>237</v>
      </c>
      <c r="E1361" s="230" t="s">
        <v>1690</v>
      </c>
      <c r="F1361" s="231" t="s">
        <v>1691</v>
      </c>
      <c r="G1361" s="232" t="s">
        <v>174</v>
      </c>
      <c r="H1361" s="233">
        <v>677.79999999999995</v>
      </c>
      <c r="I1361" s="234"/>
      <c r="J1361" s="235">
        <f>ROUND(I1361*H1361,2)</f>
        <v>0</v>
      </c>
      <c r="K1361" s="236"/>
      <c r="L1361" s="45"/>
      <c r="M1361" s="237" t="s">
        <v>1</v>
      </c>
      <c r="N1361" s="238" t="s">
        <v>42</v>
      </c>
      <c r="O1361" s="92"/>
      <c r="P1361" s="239">
        <f>O1361*H1361</f>
        <v>0</v>
      </c>
      <c r="Q1361" s="239">
        <v>3.0000000000000001E-05</v>
      </c>
      <c r="R1361" s="239">
        <f>Q1361*H1361</f>
        <v>0.020333999999999998</v>
      </c>
      <c r="S1361" s="239">
        <v>0</v>
      </c>
      <c r="T1361" s="240">
        <f>S1361*H1361</f>
        <v>0</v>
      </c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R1361" s="241" t="s">
        <v>325</v>
      </c>
      <c r="AT1361" s="241" t="s">
        <v>237</v>
      </c>
      <c r="AU1361" s="241" t="s">
        <v>86</v>
      </c>
      <c r="AY1361" s="18" t="s">
        <v>235</v>
      </c>
      <c r="BE1361" s="242">
        <f>IF(N1361="základní",J1361,0)</f>
        <v>0</v>
      </c>
      <c r="BF1361" s="242">
        <f>IF(N1361="snížená",J1361,0)</f>
        <v>0</v>
      </c>
      <c r="BG1361" s="242">
        <f>IF(N1361="zákl. přenesená",J1361,0)</f>
        <v>0</v>
      </c>
      <c r="BH1361" s="242">
        <f>IF(N1361="sníž. přenesená",J1361,0)</f>
        <v>0</v>
      </c>
      <c r="BI1361" s="242">
        <f>IF(N1361="nulová",J1361,0)</f>
        <v>0</v>
      </c>
      <c r="BJ1361" s="18" t="s">
        <v>84</v>
      </c>
      <c r="BK1361" s="242">
        <f>ROUND(I1361*H1361,2)</f>
        <v>0</v>
      </c>
      <c r="BL1361" s="18" t="s">
        <v>325</v>
      </c>
      <c r="BM1361" s="241" t="s">
        <v>1692</v>
      </c>
    </row>
    <row r="1362" s="13" customFormat="1">
      <c r="A1362" s="13"/>
      <c r="B1362" s="243"/>
      <c r="C1362" s="244"/>
      <c r="D1362" s="245" t="s">
        <v>243</v>
      </c>
      <c r="E1362" s="246" t="s">
        <v>1</v>
      </c>
      <c r="F1362" s="247" t="s">
        <v>173</v>
      </c>
      <c r="G1362" s="244"/>
      <c r="H1362" s="248">
        <v>350</v>
      </c>
      <c r="I1362" s="249"/>
      <c r="J1362" s="244"/>
      <c r="K1362" s="244"/>
      <c r="L1362" s="250"/>
      <c r="M1362" s="251"/>
      <c r="N1362" s="252"/>
      <c r="O1362" s="252"/>
      <c r="P1362" s="252"/>
      <c r="Q1362" s="252"/>
      <c r="R1362" s="252"/>
      <c r="S1362" s="252"/>
      <c r="T1362" s="25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54" t="s">
        <v>243</v>
      </c>
      <c r="AU1362" s="254" t="s">
        <v>86</v>
      </c>
      <c r="AV1362" s="13" t="s">
        <v>86</v>
      </c>
      <c r="AW1362" s="13" t="s">
        <v>32</v>
      </c>
      <c r="AX1362" s="13" t="s">
        <v>77</v>
      </c>
      <c r="AY1362" s="254" t="s">
        <v>235</v>
      </c>
    </row>
    <row r="1363" s="13" customFormat="1">
      <c r="A1363" s="13"/>
      <c r="B1363" s="243"/>
      <c r="C1363" s="244"/>
      <c r="D1363" s="245" t="s">
        <v>243</v>
      </c>
      <c r="E1363" s="246" t="s">
        <v>1</v>
      </c>
      <c r="F1363" s="247" t="s">
        <v>179</v>
      </c>
      <c r="G1363" s="244"/>
      <c r="H1363" s="248">
        <v>165.75</v>
      </c>
      <c r="I1363" s="249"/>
      <c r="J1363" s="244"/>
      <c r="K1363" s="244"/>
      <c r="L1363" s="250"/>
      <c r="M1363" s="251"/>
      <c r="N1363" s="252"/>
      <c r="O1363" s="252"/>
      <c r="P1363" s="252"/>
      <c r="Q1363" s="252"/>
      <c r="R1363" s="252"/>
      <c r="S1363" s="252"/>
      <c r="T1363" s="25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54" t="s">
        <v>243</v>
      </c>
      <c r="AU1363" s="254" t="s">
        <v>86</v>
      </c>
      <c r="AV1363" s="13" t="s">
        <v>86</v>
      </c>
      <c r="AW1363" s="13" t="s">
        <v>32</v>
      </c>
      <c r="AX1363" s="13" t="s">
        <v>77</v>
      </c>
      <c r="AY1363" s="254" t="s">
        <v>235</v>
      </c>
    </row>
    <row r="1364" s="13" customFormat="1">
      <c r="A1364" s="13"/>
      <c r="B1364" s="243"/>
      <c r="C1364" s="244"/>
      <c r="D1364" s="245" t="s">
        <v>243</v>
      </c>
      <c r="E1364" s="246" t="s">
        <v>1</v>
      </c>
      <c r="F1364" s="247" t="s">
        <v>185</v>
      </c>
      <c r="G1364" s="244"/>
      <c r="H1364" s="248">
        <v>0</v>
      </c>
      <c r="I1364" s="249"/>
      <c r="J1364" s="244"/>
      <c r="K1364" s="244"/>
      <c r="L1364" s="250"/>
      <c r="M1364" s="251"/>
      <c r="N1364" s="252"/>
      <c r="O1364" s="252"/>
      <c r="P1364" s="252"/>
      <c r="Q1364" s="252"/>
      <c r="R1364" s="252"/>
      <c r="S1364" s="252"/>
      <c r="T1364" s="25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54" t="s">
        <v>243</v>
      </c>
      <c r="AU1364" s="254" t="s">
        <v>86</v>
      </c>
      <c r="AV1364" s="13" t="s">
        <v>86</v>
      </c>
      <c r="AW1364" s="13" t="s">
        <v>32</v>
      </c>
      <c r="AX1364" s="13" t="s">
        <v>77</v>
      </c>
      <c r="AY1364" s="254" t="s">
        <v>235</v>
      </c>
    </row>
    <row r="1365" s="13" customFormat="1">
      <c r="A1365" s="13"/>
      <c r="B1365" s="243"/>
      <c r="C1365" s="244"/>
      <c r="D1365" s="245" t="s">
        <v>243</v>
      </c>
      <c r="E1365" s="246" t="s">
        <v>1</v>
      </c>
      <c r="F1365" s="247" t="s">
        <v>1686</v>
      </c>
      <c r="G1365" s="244"/>
      <c r="H1365" s="248">
        <v>116.51000000000001</v>
      </c>
      <c r="I1365" s="249"/>
      <c r="J1365" s="244"/>
      <c r="K1365" s="244"/>
      <c r="L1365" s="250"/>
      <c r="M1365" s="251"/>
      <c r="N1365" s="252"/>
      <c r="O1365" s="252"/>
      <c r="P1365" s="252"/>
      <c r="Q1365" s="252"/>
      <c r="R1365" s="252"/>
      <c r="S1365" s="252"/>
      <c r="T1365" s="25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54" t="s">
        <v>243</v>
      </c>
      <c r="AU1365" s="254" t="s">
        <v>86</v>
      </c>
      <c r="AV1365" s="13" t="s">
        <v>86</v>
      </c>
      <c r="AW1365" s="13" t="s">
        <v>32</v>
      </c>
      <c r="AX1365" s="13" t="s">
        <v>77</v>
      </c>
      <c r="AY1365" s="254" t="s">
        <v>235</v>
      </c>
    </row>
    <row r="1366" s="13" customFormat="1">
      <c r="A1366" s="13"/>
      <c r="B1366" s="243"/>
      <c r="C1366" s="244"/>
      <c r="D1366" s="245" t="s">
        <v>243</v>
      </c>
      <c r="E1366" s="246" t="s">
        <v>1</v>
      </c>
      <c r="F1366" s="247" t="s">
        <v>1687</v>
      </c>
      <c r="G1366" s="244"/>
      <c r="H1366" s="248">
        <v>33.119999999999997</v>
      </c>
      <c r="I1366" s="249"/>
      <c r="J1366" s="244"/>
      <c r="K1366" s="244"/>
      <c r="L1366" s="250"/>
      <c r="M1366" s="251"/>
      <c r="N1366" s="252"/>
      <c r="O1366" s="252"/>
      <c r="P1366" s="252"/>
      <c r="Q1366" s="252"/>
      <c r="R1366" s="252"/>
      <c r="S1366" s="252"/>
      <c r="T1366" s="25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54" t="s">
        <v>243</v>
      </c>
      <c r="AU1366" s="254" t="s">
        <v>86</v>
      </c>
      <c r="AV1366" s="13" t="s">
        <v>86</v>
      </c>
      <c r="AW1366" s="13" t="s">
        <v>32</v>
      </c>
      <c r="AX1366" s="13" t="s">
        <v>77</v>
      </c>
      <c r="AY1366" s="254" t="s">
        <v>235</v>
      </c>
    </row>
    <row r="1367" s="13" customFormat="1">
      <c r="A1367" s="13"/>
      <c r="B1367" s="243"/>
      <c r="C1367" s="244"/>
      <c r="D1367" s="245" t="s">
        <v>243</v>
      </c>
      <c r="E1367" s="246" t="s">
        <v>1</v>
      </c>
      <c r="F1367" s="247" t="s">
        <v>1688</v>
      </c>
      <c r="G1367" s="244"/>
      <c r="H1367" s="248">
        <v>12.42</v>
      </c>
      <c r="I1367" s="249"/>
      <c r="J1367" s="244"/>
      <c r="K1367" s="244"/>
      <c r="L1367" s="250"/>
      <c r="M1367" s="251"/>
      <c r="N1367" s="252"/>
      <c r="O1367" s="252"/>
      <c r="P1367" s="252"/>
      <c r="Q1367" s="252"/>
      <c r="R1367" s="252"/>
      <c r="S1367" s="252"/>
      <c r="T1367" s="25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54" t="s">
        <v>243</v>
      </c>
      <c r="AU1367" s="254" t="s">
        <v>86</v>
      </c>
      <c r="AV1367" s="13" t="s">
        <v>86</v>
      </c>
      <c r="AW1367" s="13" t="s">
        <v>32</v>
      </c>
      <c r="AX1367" s="13" t="s">
        <v>77</v>
      </c>
      <c r="AY1367" s="254" t="s">
        <v>235</v>
      </c>
    </row>
    <row r="1368" s="14" customFormat="1">
      <c r="A1368" s="14"/>
      <c r="B1368" s="255"/>
      <c r="C1368" s="256"/>
      <c r="D1368" s="245" t="s">
        <v>243</v>
      </c>
      <c r="E1368" s="257" t="s">
        <v>1</v>
      </c>
      <c r="F1368" s="258" t="s">
        <v>245</v>
      </c>
      <c r="G1368" s="256"/>
      <c r="H1368" s="259">
        <v>677.79999999999995</v>
      </c>
      <c r="I1368" s="260"/>
      <c r="J1368" s="256"/>
      <c r="K1368" s="256"/>
      <c r="L1368" s="261"/>
      <c r="M1368" s="262"/>
      <c r="N1368" s="263"/>
      <c r="O1368" s="263"/>
      <c r="P1368" s="263"/>
      <c r="Q1368" s="263"/>
      <c r="R1368" s="263"/>
      <c r="S1368" s="263"/>
      <c r="T1368" s="26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65" t="s">
        <v>243</v>
      </c>
      <c r="AU1368" s="265" t="s">
        <v>86</v>
      </c>
      <c r="AV1368" s="14" t="s">
        <v>241</v>
      </c>
      <c r="AW1368" s="14" t="s">
        <v>32</v>
      </c>
      <c r="AX1368" s="14" t="s">
        <v>84</v>
      </c>
      <c r="AY1368" s="265" t="s">
        <v>235</v>
      </c>
    </row>
    <row r="1369" s="2" customFormat="1" ht="24.15" customHeight="1">
      <c r="A1369" s="39"/>
      <c r="B1369" s="40"/>
      <c r="C1369" s="229" t="s">
        <v>1693</v>
      </c>
      <c r="D1369" s="229" t="s">
        <v>237</v>
      </c>
      <c r="E1369" s="230" t="s">
        <v>1694</v>
      </c>
      <c r="F1369" s="231" t="s">
        <v>1695</v>
      </c>
      <c r="G1369" s="232" t="s">
        <v>328</v>
      </c>
      <c r="H1369" s="233">
        <v>32.581000000000003</v>
      </c>
      <c r="I1369" s="234"/>
      <c r="J1369" s="235">
        <f>ROUND(I1369*H1369,2)</f>
        <v>0</v>
      </c>
      <c r="K1369" s="236"/>
      <c r="L1369" s="45"/>
      <c r="M1369" s="237" t="s">
        <v>1</v>
      </c>
      <c r="N1369" s="238" t="s">
        <v>42</v>
      </c>
      <c r="O1369" s="92"/>
      <c r="P1369" s="239">
        <f>O1369*H1369</f>
        <v>0</v>
      </c>
      <c r="Q1369" s="239">
        <v>0</v>
      </c>
      <c r="R1369" s="239">
        <f>Q1369*H1369</f>
        <v>0</v>
      </c>
      <c r="S1369" s="239">
        <v>0</v>
      </c>
      <c r="T1369" s="240">
        <f>S1369*H1369</f>
        <v>0</v>
      </c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R1369" s="241" t="s">
        <v>325</v>
      </c>
      <c r="AT1369" s="241" t="s">
        <v>237</v>
      </c>
      <c r="AU1369" s="241" t="s">
        <v>86</v>
      </c>
      <c r="AY1369" s="18" t="s">
        <v>235</v>
      </c>
      <c r="BE1369" s="242">
        <f>IF(N1369="základní",J1369,0)</f>
        <v>0</v>
      </c>
      <c r="BF1369" s="242">
        <f>IF(N1369="snížená",J1369,0)</f>
        <v>0</v>
      </c>
      <c r="BG1369" s="242">
        <f>IF(N1369="zákl. přenesená",J1369,0)</f>
        <v>0</v>
      </c>
      <c r="BH1369" s="242">
        <f>IF(N1369="sníž. přenesená",J1369,0)</f>
        <v>0</v>
      </c>
      <c r="BI1369" s="242">
        <f>IF(N1369="nulová",J1369,0)</f>
        <v>0</v>
      </c>
      <c r="BJ1369" s="18" t="s">
        <v>84</v>
      </c>
      <c r="BK1369" s="242">
        <f>ROUND(I1369*H1369,2)</f>
        <v>0</v>
      </c>
      <c r="BL1369" s="18" t="s">
        <v>325</v>
      </c>
      <c r="BM1369" s="241" t="s">
        <v>1696</v>
      </c>
    </row>
    <row r="1370" s="12" customFormat="1" ht="22.8" customHeight="1">
      <c r="A1370" s="12"/>
      <c r="B1370" s="213"/>
      <c r="C1370" s="214"/>
      <c r="D1370" s="215" t="s">
        <v>76</v>
      </c>
      <c r="E1370" s="227" t="s">
        <v>1697</v>
      </c>
      <c r="F1370" s="227" t="s">
        <v>1698</v>
      </c>
      <c r="G1370" s="214"/>
      <c r="H1370" s="214"/>
      <c r="I1370" s="217"/>
      <c r="J1370" s="228">
        <f>BK1370</f>
        <v>0</v>
      </c>
      <c r="K1370" s="214"/>
      <c r="L1370" s="219"/>
      <c r="M1370" s="220"/>
      <c r="N1370" s="221"/>
      <c r="O1370" s="221"/>
      <c r="P1370" s="222">
        <f>SUM(P1371:P1432)</f>
        <v>0</v>
      </c>
      <c r="Q1370" s="221"/>
      <c r="R1370" s="222">
        <f>SUM(R1371:R1432)</f>
        <v>0.59386701000000008</v>
      </c>
      <c r="S1370" s="221"/>
      <c r="T1370" s="223">
        <f>SUM(T1371:T1432)</f>
        <v>0</v>
      </c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R1370" s="224" t="s">
        <v>86</v>
      </c>
      <c r="AT1370" s="225" t="s">
        <v>76</v>
      </c>
      <c r="AU1370" s="225" t="s">
        <v>84</v>
      </c>
      <c r="AY1370" s="224" t="s">
        <v>235</v>
      </c>
      <c r="BK1370" s="226">
        <f>SUM(BK1371:BK1432)</f>
        <v>0</v>
      </c>
    </row>
    <row r="1371" s="2" customFormat="1" ht="21.75" customHeight="1">
      <c r="A1371" s="39"/>
      <c r="B1371" s="40"/>
      <c r="C1371" s="229" t="s">
        <v>1699</v>
      </c>
      <c r="D1371" s="229" t="s">
        <v>237</v>
      </c>
      <c r="E1371" s="230" t="s">
        <v>1700</v>
      </c>
      <c r="F1371" s="231" t="s">
        <v>1701</v>
      </c>
      <c r="G1371" s="232" t="s">
        <v>166</v>
      </c>
      <c r="H1371" s="233">
        <v>49.049999999999997</v>
      </c>
      <c r="I1371" s="234"/>
      <c r="J1371" s="235">
        <f>ROUND(I1371*H1371,2)</f>
        <v>0</v>
      </c>
      <c r="K1371" s="236"/>
      <c r="L1371" s="45"/>
      <c r="M1371" s="237" t="s">
        <v>1</v>
      </c>
      <c r="N1371" s="238" t="s">
        <v>42</v>
      </c>
      <c r="O1371" s="92"/>
      <c r="P1371" s="239">
        <f>O1371*H1371</f>
        <v>0</v>
      </c>
      <c r="Q1371" s="239">
        <v>0</v>
      </c>
      <c r="R1371" s="239">
        <f>Q1371*H1371</f>
        <v>0</v>
      </c>
      <c r="S1371" s="239">
        <v>0</v>
      </c>
      <c r="T1371" s="240">
        <f>S1371*H1371</f>
        <v>0</v>
      </c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R1371" s="241" t="s">
        <v>325</v>
      </c>
      <c r="AT1371" s="241" t="s">
        <v>237</v>
      </c>
      <c r="AU1371" s="241" t="s">
        <v>86</v>
      </c>
      <c r="AY1371" s="18" t="s">
        <v>235</v>
      </c>
      <c r="BE1371" s="242">
        <f>IF(N1371="základní",J1371,0)</f>
        <v>0</v>
      </c>
      <c r="BF1371" s="242">
        <f>IF(N1371="snížená",J1371,0)</f>
        <v>0</v>
      </c>
      <c r="BG1371" s="242">
        <f>IF(N1371="zákl. přenesená",J1371,0)</f>
        <v>0</v>
      </c>
      <c r="BH1371" s="242">
        <f>IF(N1371="sníž. přenesená",J1371,0)</f>
        <v>0</v>
      </c>
      <c r="BI1371" s="242">
        <f>IF(N1371="nulová",J1371,0)</f>
        <v>0</v>
      </c>
      <c r="BJ1371" s="18" t="s">
        <v>84</v>
      </c>
      <c r="BK1371" s="242">
        <f>ROUND(I1371*H1371,2)</f>
        <v>0</v>
      </c>
      <c r="BL1371" s="18" t="s">
        <v>325</v>
      </c>
      <c r="BM1371" s="241" t="s">
        <v>1702</v>
      </c>
    </row>
    <row r="1372" s="15" customFormat="1">
      <c r="A1372" s="15"/>
      <c r="B1372" s="266"/>
      <c r="C1372" s="267"/>
      <c r="D1372" s="245" t="s">
        <v>243</v>
      </c>
      <c r="E1372" s="268" t="s">
        <v>1</v>
      </c>
      <c r="F1372" s="269" t="s">
        <v>483</v>
      </c>
      <c r="G1372" s="267"/>
      <c r="H1372" s="268" t="s">
        <v>1</v>
      </c>
      <c r="I1372" s="270"/>
      <c r="J1372" s="267"/>
      <c r="K1372" s="267"/>
      <c r="L1372" s="271"/>
      <c r="M1372" s="272"/>
      <c r="N1372" s="273"/>
      <c r="O1372" s="273"/>
      <c r="P1372" s="273"/>
      <c r="Q1372" s="273"/>
      <c r="R1372" s="273"/>
      <c r="S1372" s="273"/>
      <c r="T1372" s="274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T1372" s="275" t="s">
        <v>243</v>
      </c>
      <c r="AU1372" s="275" t="s">
        <v>86</v>
      </c>
      <c r="AV1372" s="15" t="s">
        <v>84</v>
      </c>
      <c r="AW1372" s="15" t="s">
        <v>32</v>
      </c>
      <c r="AX1372" s="15" t="s">
        <v>77</v>
      </c>
      <c r="AY1372" s="275" t="s">
        <v>235</v>
      </c>
    </row>
    <row r="1373" s="13" customFormat="1">
      <c r="A1373" s="13"/>
      <c r="B1373" s="243"/>
      <c r="C1373" s="244"/>
      <c r="D1373" s="245" t="s">
        <v>243</v>
      </c>
      <c r="E1373" s="246" t="s">
        <v>1</v>
      </c>
      <c r="F1373" s="247" t="s">
        <v>1703</v>
      </c>
      <c r="G1373" s="244"/>
      <c r="H1373" s="248">
        <v>42.100000000000001</v>
      </c>
      <c r="I1373" s="249"/>
      <c r="J1373" s="244"/>
      <c r="K1373" s="244"/>
      <c r="L1373" s="250"/>
      <c r="M1373" s="251"/>
      <c r="N1373" s="252"/>
      <c r="O1373" s="252"/>
      <c r="P1373" s="252"/>
      <c r="Q1373" s="252"/>
      <c r="R1373" s="252"/>
      <c r="S1373" s="252"/>
      <c r="T1373" s="25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54" t="s">
        <v>243</v>
      </c>
      <c r="AU1373" s="254" t="s">
        <v>86</v>
      </c>
      <c r="AV1373" s="13" t="s">
        <v>86</v>
      </c>
      <c r="AW1373" s="13" t="s">
        <v>32</v>
      </c>
      <c r="AX1373" s="13" t="s">
        <v>77</v>
      </c>
      <c r="AY1373" s="254" t="s">
        <v>235</v>
      </c>
    </row>
    <row r="1374" s="13" customFormat="1">
      <c r="A1374" s="13"/>
      <c r="B1374" s="243"/>
      <c r="C1374" s="244"/>
      <c r="D1374" s="245" t="s">
        <v>243</v>
      </c>
      <c r="E1374" s="246" t="s">
        <v>1</v>
      </c>
      <c r="F1374" s="247" t="s">
        <v>1704</v>
      </c>
      <c r="G1374" s="244"/>
      <c r="H1374" s="248">
        <v>6.9500000000000002</v>
      </c>
      <c r="I1374" s="249"/>
      <c r="J1374" s="244"/>
      <c r="K1374" s="244"/>
      <c r="L1374" s="250"/>
      <c r="M1374" s="251"/>
      <c r="N1374" s="252"/>
      <c r="O1374" s="252"/>
      <c r="P1374" s="252"/>
      <c r="Q1374" s="252"/>
      <c r="R1374" s="252"/>
      <c r="S1374" s="252"/>
      <c r="T1374" s="25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54" t="s">
        <v>243</v>
      </c>
      <c r="AU1374" s="254" t="s">
        <v>86</v>
      </c>
      <c r="AV1374" s="13" t="s">
        <v>86</v>
      </c>
      <c r="AW1374" s="13" t="s">
        <v>32</v>
      </c>
      <c r="AX1374" s="13" t="s">
        <v>77</v>
      </c>
      <c r="AY1374" s="254" t="s">
        <v>235</v>
      </c>
    </row>
    <row r="1375" s="14" customFormat="1">
      <c r="A1375" s="14"/>
      <c r="B1375" s="255"/>
      <c r="C1375" s="256"/>
      <c r="D1375" s="245" t="s">
        <v>243</v>
      </c>
      <c r="E1375" s="257" t="s">
        <v>1</v>
      </c>
      <c r="F1375" s="258" t="s">
        <v>245</v>
      </c>
      <c r="G1375" s="256"/>
      <c r="H1375" s="259">
        <v>49.049999999999997</v>
      </c>
      <c r="I1375" s="260"/>
      <c r="J1375" s="256"/>
      <c r="K1375" s="256"/>
      <c r="L1375" s="261"/>
      <c r="M1375" s="262"/>
      <c r="N1375" s="263"/>
      <c r="O1375" s="263"/>
      <c r="P1375" s="263"/>
      <c r="Q1375" s="263"/>
      <c r="R1375" s="263"/>
      <c r="S1375" s="263"/>
      <c r="T1375" s="26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65" t="s">
        <v>243</v>
      </c>
      <c r="AU1375" s="265" t="s">
        <v>86</v>
      </c>
      <c r="AV1375" s="14" t="s">
        <v>241</v>
      </c>
      <c r="AW1375" s="14" t="s">
        <v>32</v>
      </c>
      <c r="AX1375" s="14" t="s">
        <v>84</v>
      </c>
      <c r="AY1375" s="265" t="s">
        <v>235</v>
      </c>
    </row>
    <row r="1376" s="2" customFormat="1" ht="16.5" customHeight="1">
      <c r="A1376" s="39"/>
      <c r="B1376" s="40"/>
      <c r="C1376" s="229" t="s">
        <v>1705</v>
      </c>
      <c r="D1376" s="229" t="s">
        <v>237</v>
      </c>
      <c r="E1376" s="230" t="s">
        <v>1706</v>
      </c>
      <c r="F1376" s="231" t="s">
        <v>1707</v>
      </c>
      <c r="G1376" s="232" t="s">
        <v>166</v>
      </c>
      <c r="H1376" s="233">
        <v>49.049999999999997</v>
      </c>
      <c r="I1376" s="234"/>
      <c r="J1376" s="235">
        <f>ROUND(I1376*H1376,2)</f>
        <v>0</v>
      </c>
      <c r="K1376" s="236"/>
      <c r="L1376" s="45"/>
      <c r="M1376" s="237" t="s">
        <v>1</v>
      </c>
      <c r="N1376" s="238" t="s">
        <v>42</v>
      </c>
      <c r="O1376" s="92"/>
      <c r="P1376" s="239">
        <f>O1376*H1376</f>
        <v>0</v>
      </c>
      <c r="Q1376" s="239">
        <v>0</v>
      </c>
      <c r="R1376" s="239">
        <f>Q1376*H1376</f>
        <v>0</v>
      </c>
      <c r="S1376" s="239">
        <v>0</v>
      </c>
      <c r="T1376" s="240">
        <f>S1376*H1376</f>
        <v>0</v>
      </c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39"/>
      <c r="AE1376" s="39"/>
      <c r="AR1376" s="241" t="s">
        <v>325</v>
      </c>
      <c r="AT1376" s="241" t="s">
        <v>237</v>
      </c>
      <c r="AU1376" s="241" t="s">
        <v>86</v>
      </c>
      <c r="AY1376" s="18" t="s">
        <v>235</v>
      </c>
      <c r="BE1376" s="242">
        <f>IF(N1376="základní",J1376,0)</f>
        <v>0</v>
      </c>
      <c r="BF1376" s="242">
        <f>IF(N1376="snížená",J1376,0)</f>
        <v>0</v>
      </c>
      <c r="BG1376" s="242">
        <f>IF(N1376="zákl. přenesená",J1376,0)</f>
        <v>0</v>
      </c>
      <c r="BH1376" s="242">
        <f>IF(N1376="sníž. přenesená",J1376,0)</f>
        <v>0</v>
      </c>
      <c r="BI1376" s="242">
        <f>IF(N1376="nulová",J1376,0)</f>
        <v>0</v>
      </c>
      <c r="BJ1376" s="18" t="s">
        <v>84</v>
      </c>
      <c r="BK1376" s="242">
        <f>ROUND(I1376*H1376,2)</f>
        <v>0</v>
      </c>
      <c r="BL1376" s="18" t="s">
        <v>325</v>
      </c>
      <c r="BM1376" s="241" t="s">
        <v>1708</v>
      </c>
    </row>
    <row r="1377" s="15" customFormat="1">
      <c r="A1377" s="15"/>
      <c r="B1377" s="266"/>
      <c r="C1377" s="267"/>
      <c r="D1377" s="245" t="s">
        <v>243</v>
      </c>
      <c r="E1377" s="268" t="s">
        <v>1</v>
      </c>
      <c r="F1377" s="269" t="s">
        <v>483</v>
      </c>
      <c r="G1377" s="267"/>
      <c r="H1377" s="268" t="s">
        <v>1</v>
      </c>
      <c r="I1377" s="270"/>
      <c r="J1377" s="267"/>
      <c r="K1377" s="267"/>
      <c r="L1377" s="271"/>
      <c r="M1377" s="272"/>
      <c r="N1377" s="273"/>
      <c r="O1377" s="273"/>
      <c r="P1377" s="273"/>
      <c r="Q1377" s="273"/>
      <c r="R1377" s="273"/>
      <c r="S1377" s="273"/>
      <c r="T1377" s="274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T1377" s="275" t="s">
        <v>243</v>
      </c>
      <c r="AU1377" s="275" t="s">
        <v>86</v>
      </c>
      <c r="AV1377" s="15" t="s">
        <v>84</v>
      </c>
      <c r="AW1377" s="15" t="s">
        <v>32</v>
      </c>
      <c r="AX1377" s="15" t="s">
        <v>77</v>
      </c>
      <c r="AY1377" s="275" t="s">
        <v>235</v>
      </c>
    </row>
    <row r="1378" s="13" customFormat="1">
      <c r="A1378" s="13"/>
      <c r="B1378" s="243"/>
      <c r="C1378" s="244"/>
      <c r="D1378" s="245" t="s">
        <v>243</v>
      </c>
      <c r="E1378" s="246" t="s">
        <v>1</v>
      </c>
      <c r="F1378" s="247" t="s">
        <v>1703</v>
      </c>
      <c r="G1378" s="244"/>
      <c r="H1378" s="248">
        <v>42.100000000000001</v>
      </c>
      <c r="I1378" s="249"/>
      <c r="J1378" s="244"/>
      <c r="K1378" s="244"/>
      <c r="L1378" s="250"/>
      <c r="M1378" s="251"/>
      <c r="N1378" s="252"/>
      <c r="O1378" s="252"/>
      <c r="P1378" s="252"/>
      <c r="Q1378" s="252"/>
      <c r="R1378" s="252"/>
      <c r="S1378" s="252"/>
      <c r="T1378" s="25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54" t="s">
        <v>243</v>
      </c>
      <c r="AU1378" s="254" t="s">
        <v>86</v>
      </c>
      <c r="AV1378" s="13" t="s">
        <v>86</v>
      </c>
      <c r="AW1378" s="13" t="s">
        <v>32</v>
      </c>
      <c r="AX1378" s="13" t="s">
        <v>77</v>
      </c>
      <c r="AY1378" s="254" t="s">
        <v>235</v>
      </c>
    </row>
    <row r="1379" s="13" customFormat="1">
      <c r="A1379" s="13"/>
      <c r="B1379" s="243"/>
      <c r="C1379" s="244"/>
      <c r="D1379" s="245" t="s">
        <v>243</v>
      </c>
      <c r="E1379" s="246" t="s">
        <v>1</v>
      </c>
      <c r="F1379" s="247" t="s">
        <v>1704</v>
      </c>
      <c r="G1379" s="244"/>
      <c r="H1379" s="248">
        <v>6.9500000000000002</v>
      </c>
      <c r="I1379" s="249"/>
      <c r="J1379" s="244"/>
      <c r="K1379" s="244"/>
      <c r="L1379" s="250"/>
      <c r="M1379" s="251"/>
      <c r="N1379" s="252"/>
      <c r="O1379" s="252"/>
      <c r="P1379" s="252"/>
      <c r="Q1379" s="252"/>
      <c r="R1379" s="252"/>
      <c r="S1379" s="252"/>
      <c r="T1379" s="25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54" t="s">
        <v>243</v>
      </c>
      <c r="AU1379" s="254" t="s">
        <v>86</v>
      </c>
      <c r="AV1379" s="13" t="s">
        <v>86</v>
      </c>
      <c r="AW1379" s="13" t="s">
        <v>32</v>
      </c>
      <c r="AX1379" s="13" t="s">
        <v>77</v>
      </c>
      <c r="AY1379" s="254" t="s">
        <v>235</v>
      </c>
    </row>
    <row r="1380" s="14" customFormat="1">
      <c r="A1380" s="14"/>
      <c r="B1380" s="255"/>
      <c r="C1380" s="256"/>
      <c r="D1380" s="245" t="s">
        <v>243</v>
      </c>
      <c r="E1380" s="257" t="s">
        <v>1</v>
      </c>
      <c r="F1380" s="258" t="s">
        <v>245</v>
      </c>
      <c r="G1380" s="256"/>
      <c r="H1380" s="259">
        <v>49.049999999999997</v>
      </c>
      <c r="I1380" s="260"/>
      <c r="J1380" s="256"/>
      <c r="K1380" s="256"/>
      <c r="L1380" s="261"/>
      <c r="M1380" s="262"/>
      <c r="N1380" s="263"/>
      <c r="O1380" s="263"/>
      <c r="P1380" s="263"/>
      <c r="Q1380" s="263"/>
      <c r="R1380" s="263"/>
      <c r="S1380" s="263"/>
      <c r="T1380" s="26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T1380" s="265" t="s">
        <v>243</v>
      </c>
      <c r="AU1380" s="265" t="s">
        <v>86</v>
      </c>
      <c r="AV1380" s="14" t="s">
        <v>241</v>
      </c>
      <c r="AW1380" s="14" t="s">
        <v>32</v>
      </c>
      <c r="AX1380" s="14" t="s">
        <v>84</v>
      </c>
      <c r="AY1380" s="265" t="s">
        <v>235</v>
      </c>
    </row>
    <row r="1381" s="2" customFormat="1" ht="24.15" customHeight="1">
      <c r="A1381" s="39"/>
      <c r="B1381" s="40"/>
      <c r="C1381" s="229" t="s">
        <v>1709</v>
      </c>
      <c r="D1381" s="229" t="s">
        <v>237</v>
      </c>
      <c r="E1381" s="230" t="s">
        <v>1710</v>
      </c>
      <c r="F1381" s="231" t="s">
        <v>1711</v>
      </c>
      <c r="G1381" s="232" t="s">
        <v>166</v>
      </c>
      <c r="H1381" s="233">
        <v>49.049999999999997</v>
      </c>
      <c r="I1381" s="234"/>
      <c r="J1381" s="235">
        <f>ROUND(I1381*H1381,2)</f>
        <v>0</v>
      </c>
      <c r="K1381" s="236"/>
      <c r="L1381" s="45"/>
      <c r="M1381" s="237" t="s">
        <v>1</v>
      </c>
      <c r="N1381" s="238" t="s">
        <v>42</v>
      </c>
      <c r="O1381" s="92"/>
      <c r="P1381" s="239">
        <f>O1381*H1381</f>
        <v>0</v>
      </c>
      <c r="Q1381" s="239">
        <v>3.0000000000000001E-05</v>
      </c>
      <c r="R1381" s="239">
        <f>Q1381*H1381</f>
        <v>0.0014714999999999999</v>
      </c>
      <c r="S1381" s="239">
        <v>0</v>
      </c>
      <c r="T1381" s="240">
        <f>S1381*H1381</f>
        <v>0</v>
      </c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39"/>
      <c r="AE1381" s="39"/>
      <c r="AR1381" s="241" t="s">
        <v>325</v>
      </c>
      <c r="AT1381" s="241" t="s">
        <v>237</v>
      </c>
      <c r="AU1381" s="241" t="s">
        <v>86</v>
      </c>
      <c r="AY1381" s="18" t="s">
        <v>235</v>
      </c>
      <c r="BE1381" s="242">
        <f>IF(N1381="základní",J1381,0)</f>
        <v>0</v>
      </c>
      <c r="BF1381" s="242">
        <f>IF(N1381="snížená",J1381,0)</f>
        <v>0</v>
      </c>
      <c r="BG1381" s="242">
        <f>IF(N1381="zákl. přenesená",J1381,0)</f>
        <v>0</v>
      </c>
      <c r="BH1381" s="242">
        <f>IF(N1381="sníž. přenesená",J1381,0)</f>
        <v>0</v>
      </c>
      <c r="BI1381" s="242">
        <f>IF(N1381="nulová",J1381,0)</f>
        <v>0</v>
      </c>
      <c r="BJ1381" s="18" t="s">
        <v>84</v>
      </c>
      <c r="BK1381" s="242">
        <f>ROUND(I1381*H1381,2)</f>
        <v>0</v>
      </c>
      <c r="BL1381" s="18" t="s">
        <v>325</v>
      </c>
      <c r="BM1381" s="241" t="s">
        <v>1712</v>
      </c>
    </row>
    <row r="1382" s="15" customFormat="1">
      <c r="A1382" s="15"/>
      <c r="B1382" s="266"/>
      <c r="C1382" s="267"/>
      <c r="D1382" s="245" t="s">
        <v>243</v>
      </c>
      <c r="E1382" s="268" t="s">
        <v>1</v>
      </c>
      <c r="F1382" s="269" t="s">
        <v>483</v>
      </c>
      <c r="G1382" s="267"/>
      <c r="H1382" s="268" t="s">
        <v>1</v>
      </c>
      <c r="I1382" s="270"/>
      <c r="J1382" s="267"/>
      <c r="K1382" s="267"/>
      <c r="L1382" s="271"/>
      <c r="M1382" s="272"/>
      <c r="N1382" s="273"/>
      <c r="O1382" s="273"/>
      <c r="P1382" s="273"/>
      <c r="Q1382" s="273"/>
      <c r="R1382" s="273"/>
      <c r="S1382" s="273"/>
      <c r="T1382" s="274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T1382" s="275" t="s">
        <v>243</v>
      </c>
      <c r="AU1382" s="275" t="s">
        <v>86</v>
      </c>
      <c r="AV1382" s="15" t="s">
        <v>84</v>
      </c>
      <c r="AW1382" s="15" t="s">
        <v>32</v>
      </c>
      <c r="AX1382" s="15" t="s">
        <v>77</v>
      </c>
      <c r="AY1382" s="275" t="s">
        <v>235</v>
      </c>
    </row>
    <row r="1383" s="13" customFormat="1">
      <c r="A1383" s="13"/>
      <c r="B1383" s="243"/>
      <c r="C1383" s="244"/>
      <c r="D1383" s="245" t="s">
        <v>243</v>
      </c>
      <c r="E1383" s="246" t="s">
        <v>1</v>
      </c>
      <c r="F1383" s="247" t="s">
        <v>1703</v>
      </c>
      <c r="G1383" s="244"/>
      <c r="H1383" s="248">
        <v>42.100000000000001</v>
      </c>
      <c r="I1383" s="249"/>
      <c r="J1383" s="244"/>
      <c r="K1383" s="244"/>
      <c r="L1383" s="250"/>
      <c r="M1383" s="251"/>
      <c r="N1383" s="252"/>
      <c r="O1383" s="252"/>
      <c r="P1383" s="252"/>
      <c r="Q1383" s="252"/>
      <c r="R1383" s="252"/>
      <c r="S1383" s="252"/>
      <c r="T1383" s="25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54" t="s">
        <v>243</v>
      </c>
      <c r="AU1383" s="254" t="s">
        <v>86</v>
      </c>
      <c r="AV1383" s="13" t="s">
        <v>86</v>
      </c>
      <c r="AW1383" s="13" t="s">
        <v>32</v>
      </c>
      <c r="AX1383" s="13" t="s">
        <v>77</v>
      </c>
      <c r="AY1383" s="254" t="s">
        <v>235</v>
      </c>
    </row>
    <row r="1384" s="13" customFormat="1">
      <c r="A1384" s="13"/>
      <c r="B1384" s="243"/>
      <c r="C1384" s="244"/>
      <c r="D1384" s="245" t="s">
        <v>243</v>
      </c>
      <c r="E1384" s="246" t="s">
        <v>1</v>
      </c>
      <c r="F1384" s="247" t="s">
        <v>1704</v>
      </c>
      <c r="G1384" s="244"/>
      <c r="H1384" s="248">
        <v>6.9500000000000002</v>
      </c>
      <c r="I1384" s="249"/>
      <c r="J1384" s="244"/>
      <c r="K1384" s="244"/>
      <c r="L1384" s="250"/>
      <c r="M1384" s="251"/>
      <c r="N1384" s="252"/>
      <c r="O1384" s="252"/>
      <c r="P1384" s="252"/>
      <c r="Q1384" s="252"/>
      <c r="R1384" s="252"/>
      <c r="S1384" s="252"/>
      <c r="T1384" s="25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54" t="s">
        <v>243</v>
      </c>
      <c r="AU1384" s="254" t="s">
        <v>86</v>
      </c>
      <c r="AV1384" s="13" t="s">
        <v>86</v>
      </c>
      <c r="AW1384" s="13" t="s">
        <v>32</v>
      </c>
      <c r="AX1384" s="13" t="s">
        <v>77</v>
      </c>
      <c r="AY1384" s="254" t="s">
        <v>235</v>
      </c>
    </row>
    <row r="1385" s="14" customFormat="1">
      <c r="A1385" s="14"/>
      <c r="B1385" s="255"/>
      <c r="C1385" s="256"/>
      <c r="D1385" s="245" t="s">
        <v>243</v>
      </c>
      <c r="E1385" s="257" t="s">
        <v>1</v>
      </c>
      <c r="F1385" s="258" t="s">
        <v>245</v>
      </c>
      <c r="G1385" s="256"/>
      <c r="H1385" s="259">
        <v>49.049999999999997</v>
      </c>
      <c r="I1385" s="260"/>
      <c r="J1385" s="256"/>
      <c r="K1385" s="256"/>
      <c r="L1385" s="261"/>
      <c r="M1385" s="262"/>
      <c r="N1385" s="263"/>
      <c r="O1385" s="263"/>
      <c r="P1385" s="263"/>
      <c r="Q1385" s="263"/>
      <c r="R1385" s="263"/>
      <c r="S1385" s="263"/>
      <c r="T1385" s="26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65" t="s">
        <v>243</v>
      </c>
      <c r="AU1385" s="265" t="s">
        <v>86</v>
      </c>
      <c r="AV1385" s="14" t="s">
        <v>241</v>
      </c>
      <c r="AW1385" s="14" t="s">
        <v>32</v>
      </c>
      <c r="AX1385" s="14" t="s">
        <v>84</v>
      </c>
      <c r="AY1385" s="265" t="s">
        <v>235</v>
      </c>
    </row>
    <row r="1386" s="2" customFormat="1" ht="33" customHeight="1">
      <c r="A1386" s="39"/>
      <c r="B1386" s="40"/>
      <c r="C1386" s="229" t="s">
        <v>1713</v>
      </c>
      <c r="D1386" s="229" t="s">
        <v>237</v>
      </c>
      <c r="E1386" s="230" t="s">
        <v>1714</v>
      </c>
      <c r="F1386" s="231" t="s">
        <v>1715</v>
      </c>
      <c r="G1386" s="232" t="s">
        <v>166</v>
      </c>
      <c r="H1386" s="233">
        <v>49.049999999999997</v>
      </c>
      <c r="I1386" s="234"/>
      <c r="J1386" s="235">
        <f>ROUND(I1386*H1386,2)</f>
        <v>0</v>
      </c>
      <c r="K1386" s="236"/>
      <c r="L1386" s="45"/>
      <c r="M1386" s="237" t="s">
        <v>1</v>
      </c>
      <c r="N1386" s="238" t="s">
        <v>42</v>
      </c>
      <c r="O1386" s="92"/>
      <c r="P1386" s="239">
        <f>O1386*H1386</f>
        <v>0</v>
      </c>
      <c r="Q1386" s="239">
        <v>0.0075799999999999999</v>
      </c>
      <c r="R1386" s="239">
        <f>Q1386*H1386</f>
        <v>0.37179899999999999</v>
      </c>
      <c r="S1386" s="239">
        <v>0</v>
      </c>
      <c r="T1386" s="240">
        <f>S1386*H1386</f>
        <v>0</v>
      </c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39"/>
      <c r="AE1386" s="39"/>
      <c r="AR1386" s="241" t="s">
        <v>325</v>
      </c>
      <c r="AT1386" s="241" t="s">
        <v>237</v>
      </c>
      <c r="AU1386" s="241" t="s">
        <v>86</v>
      </c>
      <c r="AY1386" s="18" t="s">
        <v>235</v>
      </c>
      <c r="BE1386" s="242">
        <f>IF(N1386="základní",J1386,0)</f>
        <v>0</v>
      </c>
      <c r="BF1386" s="242">
        <f>IF(N1386="snížená",J1386,0)</f>
        <v>0</v>
      </c>
      <c r="BG1386" s="242">
        <f>IF(N1386="zákl. přenesená",J1386,0)</f>
        <v>0</v>
      </c>
      <c r="BH1386" s="242">
        <f>IF(N1386="sníž. přenesená",J1386,0)</f>
        <v>0</v>
      </c>
      <c r="BI1386" s="242">
        <f>IF(N1386="nulová",J1386,0)</f>
        <v>0</v>
      </c>
      <c r="BJ1386" s="18" t="s">
        <v>84</v>
      </c>
      <c r="BK1386" s="242">
        <f>ROUND(I1386*H1386,2)</f>
        <v>0</v>
      </c>
      <c r="BL1386" s="18" t="s">
        <v>325</v>
      </c>
      <c r="BM1386" s="241" t="s">
        <v>1716</v>
      </c>
    </row>
    <row r="1387" s="15" customFormat="1">
      <c r="A1387" s="15"/>
      <c r="B1387" s="266"/>
      <c r="C1387" s="267"/>
      <c r="D1387" s="245" t="s">
        <v>243</v>
      </c>
      <c r="E1387" s="268" t="s">
        <v>1</v>
      </c>
      <c r="F1387" s="269" t="s">
        <v>483</v>
      </c>
      <c r="G1387" s="267"/>
      <c r="H1387" s="268" t="s">
        <v>1</v>
      </c>
      <c r="I1387" s="270"/>
      <c r="J1387" s="267"/>
      <c r="K1387" s="267"/>
      <c r="L1387" s="271"/>
      <c r="M1387" s="272"/>
      <c r="N1387" s="273"/>
      <c r="O1387" s="273"/>
      <c r="P1387" s="273"/>
      <c r="Q1387" s="273"/>
      <c r="R1387" s="273"/>
      <c r="S1387" s="273"/>
      <c r="T1387" s="274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T1387" s="275" t="s">
        <v>243</v>
      </c>
      <c r="AU1387" s="275" t="s">
        <v>86</v>
      </c>
      <c r="AV1387" s="15" t="s">
        <v>84</v>
      </c>
      <c r="AW1387" s="15" t="s">
        <v>32</v>
      </c>
      <c r="AX1387" s="15" t="s">
        <v>77</v>
      </c>
      <c r="AY1387" s="275" t="s">
        <v>235</v>
      </c>
    </row>
    <row r="1388" s="13" customFormat="1">
      <c r="A1388" s="13"/>
      <c r="B1388" s="243"/>
      <c r="C1388" s="244"/>
      <c r="D1388" s="245" t="s">
        <v>243</v>
      </c>
      <c r="E1388" s="246" t="s">
        <v>1</v>
      </c>
      <c r="F1388" s="247" t="s">
        <v>1703</v>
      </c>
      <c r="G1388" s="244"/>
      <c r="H1388" s="248">
        <v>42.100000000000001</v>
      </c>
      <c r="I1388" s="249"/>
      <c r="J1388" s="244"/>
      <c r="K1388" s="244"/>
      <c r="L1388" s="250"/>
      <c r="M1388" s="251"/>
      <c r="N1388" s="252"/>
      <c r="O1388" s="252"/>
      <c r="P1388" s="252"/>
      <c r="Q1388" s="252"/>
      <c r="R1388" s="252"/>
      <c r="S1388" s="252"/>
      <c r="T1388" s="25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54" t="s">
        <v>243</v>
      </c>
      <c r="AU1388" s="254" t="s">
        <v>86</v>
      </c>
      <c r="AV1388" s="13" t="s">
        <v>86</v>
      </c>
      <c r="AW1388" s="13" t="s">
        <v>32</v>
      </c>
      <c r="AX1388" s="13" t="s">
        <v>77</v>
      </c>
      <c r="AY1388" s="254" t="s">
        <v>235</v>
      </c>
    </row>
    <row r="1389" s="13" customFormat="1">
      <c r="A1389" s="13"/>
      <c r="B1389" s="243"/>
      <c r="C1389" s="244"/>
      <c r="D1389" s="245" t="s">
        <v>243</v>
      </c>
      <c r="E1389" s="246" t="s">
        <v>1</v>
      </c>
      <c r="F1389" s="247" t="s">
        <v>1704</v>
      </c>
      <c r="G1389" s="244"/>
      <c r="H1389" s="248">
        <v>6.9500000000000002</v>
      </c>
      <c r="I1389" s="249"/>
      <c r="J1389" s="244"/>
      <c r="K1389" s="244"/>
      <c r="L1389" s="250"/>
      <c r="M1389" s="251"/>
      <c r="N1389" s="252"/>
      <c r="O1389" s="252"/>
      <c r="P1389" s="252"/>
      <c r="Q1389" s="252"/>
      <c r="R1389" s="252"/>
      <c r="S1389" s="252"/>
      <c r="T1389" s="25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54" t="s">
        <v>243</v>
      </c>
      <c r="AU1389" s="254" t="s">
        <v>86</v>
      </c>
      <c r="AV1389" s="13" t="s">
        <v>86</v>
      </c>
      <c r="AW1389" s="13" t="s">
        <v>32</v>
      </c>
      <c r="AX1389" s="13" t="s">
        <v>77</v>
      </c>
      <c r="AY1389" s="254" t="s">
        <v>235</v>
      </c>
    </row>
    <row r="1390" s="14" customFormat="1">
      <c r="A1390" s="14"/>
      <c r="B1390" s="255"/>
      <c r="C1390" s="256"/>
      <c r="D1390" s="245" t="s">
        <v>243</v>
      </c>
      <c r="E1390" s="257" t="s">
        <v>1</v>
      </c>
      <c r="F1390" s="258" t="s">
        <v>245</v>
      </c>
      <c r="G1390" s="256"/>
      <c r="H1390" s="259">
        <v>49.049999999999997</v>
      </c>
      <c r="I1390" s="260"/>
      <c r="J1390" s="256"/>
      <c r="K1390" s="256"/>
      <c r="L1390" s="261"/>
      <c r="M1390" s="262"/>
      <c r="N1390" s="263"/>
      <c r="O1390" s="263"/>
      <c r="P1390" s="263"/>
      <c r="Q1390" s="263"/>
      <c r="R1390" s="263"/>
      <c r="S1390" s="263"/>
      <c r="T1390" s="26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T1390" s="265" t="s">
        <v>243</v>
      </c>
      <c r="AU1390" s="265" t="s">
        <v>86</v>
      </c>
      <c r="AV1390" s="14" t="s">
        <v>241</v>
      </c>
      <c r="AW1390" s="14" t="s">
        <v>32</v>
      </c>
      <c r="AX1390" s="14" t="s">
        <v>84</v>
      </c>
      <c r="AY1390" s="265" t="s">
        <v>235</v>
      </c>
    </row>
    <row r="1391" s="2" customFormat="1" ht="16.5" customHeight="1">
      <c r="A1391" s="39"/>
      <c r="B1391" s="40"/>
      <c r="C1391" s="229" t="s">
        <v>1717</v>
      </c>
      <c r="D1391" s="229" t="s">
        <v>237</v>
      </c>
      <c r="E1391" s="230" t="s">
        <v>1718</v>
      </c>
      <c r="F1391" s="231" t="s">
        <v>1719</v>
      </c>
      <c r="G1391" s="232" t="s">
        <v>166</v>
      </c>
      <c r="H1391" s="233">
        <v>42.100000000000001</v>
      </c>
      <c r="I1391" s="234"/>
      <c r="J1391" s="235">
        <f>ROUND(I1391*H1391,2)</f>
        <v>0</v>
      </c>
      <c r="K1391" s="236"/>
      <c r="L1391" s="45"/>
      <c r="M1391" s="237" t="s">
        <v>1</v>
      </c>
      <c r="N1391" s="238" t="s">
        <v>42</v>
      </c>
      <c r="O1391" s="92"/>
      <c r="P1391" s="239">
        <f>O1391*H1391</f>
        <v>0</v>
      </c>
      <c r="Q1391" s="239">
        <v>0.00040000000000000002</v>
      </c>
      <c r="R1391" s="239">
        <f>Q1391*H1391</f>
        <v>0.016840000000000001</v>
      </c>
      <c r="S1391" s="239">
        <v>0</v>
      </c>
      <c r="T1391" s="240">
        <f>S1391*H1391</f>
        <v>0</v>
      </c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R1391" s="241" t="s">
        <v>325</v>
      </c>
      <c r="AT1391" s="241" t="s">
        <v>237</v>
      </c>
      <c r="AU1391" s="241" t="s">
        <v>86</v>
      </c>
      <c r="AY1391" s="18" t="s">
        <v>235</v>
      </c>
      <c r="BE1391" s="242">
        <f>IF(N1391="základní",J1391,0)</f>
        <v>0</v>
      </c>
      <c r="BF1391" s="242">
        <f>IF(N1391="snížená",J1391,0)</f>
        <v>0</v>
      </c>
      <c r="BG1391" s="242">
        <f>IF(N1391="zákl. přenesená",J1391,0)</f>
        <v>0</v>
      </c>
      <c r="BH1391" s="242">
        <f>IF(N1391="sníž. přenesená",J1391,0)</f>
        <v>0</v>
      </c>
      <c r="BI1391" s="242">
        <f>IF(N1391="nulová",J1391,0)</f>
        <v>0</v>
      </c>
      <c r="BJ1391" s="18" t="s">
        <v>84</v>
      </c>
      <c r="BK1391" s="242">
        <f>ROUND(I1391*H1391,2)</f>
        <v>0</v>
      </c>
      <c r="BL1391" s="18" t="s">
        <v>325</v>
      </c>
      <c r="BM1391" s="241" t="s">
        <v>1720</v>
      </c>
    </row>
    <row r="1392" s="15" customFormat="1">
      <c r="A1392" s="15"/>
      <c r="B1392" s="266"/>
      <c r="C1392" s="267"/>
      <c r="D1392" s="245" t="s">
        <v>243</v>
      </c>
      <c r="E1392" s="268" t="s">
        <v>1</v>
      </c>
      <c r="F1392" s="269" t="s">
        <v>483</v>
      </c>
      <c r="G1392" s="267"/>
      <c r="H1392" s="268" t="s">
        <v>1</v>
      </c>
      <c r="I1392" s="270"/>
      <c r="J1392" s="267"/>
      <c r="K1392" s="267"/>
      <c r="L1392" s="271"/>
      <c r="M1392" s="272"/>
      <c r="N1392" s="273"/>
      <c r="O1392" s="273"/>
      <c r="P1392" s="273"/>
      <c r="Q1392" s="273"/>
      <c r="R1392" s="273"/>
      <c r="S1392" s="273"/>
      <c r="T1392" s="274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T1392" s="275" t="s">
        <v>243</v>
      </c>
      <c r="AU1392" s="275" t="s">
        <v>86</v>
      </c>
      <c r="AV1392" s="15" t="s">
        <v>84</v>
      </c>
      <c r="AW1392" s="15" t="s">
        <v>32</v>
      </c>
      <c r="AX1392" s="15" t="s">
        <v>77</v>
      </c>
      <c r="AY1392" s="275" t="s">
        <v>235</v>
      </c>
    </row>
    <row r="1393" s="13" customFormat="1">
      <c r="A1393" s="13"/>
      <c r="B1393" s="243"/>
      <c r="C1393" s="244"/>
      <c r="D1393" s="245" t="s">
        <v>243</v>
      </c>
      <c r="E1393" s="246" t="s">
        <v>1</v>
      </c>
      <c r="F1393" s="247" t="s">
        <v>1703</v>
      </c>
      <c r="G1393" s="244"/>
      <c r="H1393" s="248">
        <v>42.100000000000001</v>
      </c>
      <c r="I1393" s="249"/>
      <c r="J1393" s="244"/>
      <c r="K1393" s="244"/>
      <c r="L1393" s="250"/>
      <c r="M1393" s="251"/>
      <c r="N1393" s="252"/>
      <c r="O1393" s="252"/>
      <c r="P1393" s="252"/>
      <c r="Q1393" s="252"/>
      <c r="R1393" s="252"/>
      <c r="S1393" s="252"/>
      <c r="T1393" s="25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54" t="s">
        <v>243</v>
      </c>
      <c r="AU1393" s="254" t="s">
        <v>86</v>
      </c>
      <c r="AV1393" s="13" t="s">
        <v>86</v>
      </c>
      <c r="AW1393" s="13" t="s">
        <v>32</v>
      </c>
      <c r="AX1393" s="13" t="s">
        <v>77</v>
      </c>
      <c r="AY1393" s="254" t="s">
        <v>235</v>
      </c>
    </row>
    <row r="1394" s="14" customFormat="1">
      <c r="A1394" s="14"/>
      <c r="B1394" s="255"/>
      <c r="C1394" s="256"/>
      <c r="D1394" s="245" t="s">
        <v>243</v>
      </c>
      <c r="E1394" s="257" t="s">
        <v>1</v>
      </c>
      <c r="F1394" s="258" t="s">
        <v>245</v>
      </c>
      <c r="G1394" s="256"/>
      <c r="H1394" s="259">
        <v>42.100000000000001</v>
      </c>
      <c r="I1394" s="260"/>
      <c r="J1394" s="256"/>
      <c r="K1394" s="256"/>
      <c r="L1394" s="261"/>
      <c r="M1394" s="262"/>
      <c r="N1394" s="263"/>
      <c r="O1394" s="263"/>
      <c r="P1394" s="263"/>
      <c r="Q1394" s="263"/>
      <c r="R1394" s="263"/>
      <c r="S1394" s="263"/>
      <c r="T1394" s="26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T1394" s="265" t="s">
        <v>243</v>
      </c>
      <c r="AU1394" s="265" t="s">
        <v>86</v>
      </c>
      <c r="AV1394" s="14" t="s">
        <v>241</v>
      </c>
      <c r="AW1394" s="14" t="s">
        <v>32</v>
      </c>
      <c r="AX1394" s="14" t="s">
        <v>84</v>
      </c>
      <c r="AY1394" s="265" t="s">
        <v>235</v>
      </c>
    </row>
    <row r="1395" s="2" customFormat="1" ht="33" customHeight="1">
      <c r="A1395" s="39"/>
      <c r="B1395" s="40"/>
      <c r="C1395" s="287" t="s">
        <v>1721</v>
      </c>
      <c r="D1395" s="287" t="s">
        <v>518</v>
      </c>
      <c r="E1395" s="288" t="s">
        <v>1722</v>
      </c>
      <c r="F1395" s="289" t="s">
        <v>1723</v>
      </c>
      <c r="G1395" s="290" t="s">
        <v>166</v>
      </c>
      <c r="H1395" s="291">
        <v>46.310000000000002</v>
      </c>
      <c r="I1395" s="292"/>
      <c r="J1395" s="293">
        <f>ROUND(I1395*H1395,2)</f>
        <v>0</v>
      </c>
      <c r="K1395" s="294"/>
      <c r="L1395" s="295"/>
      <c r="M1395" s="296" t="s">
        <v>1</v>
      </c>
      <c r="N1395" s="297" t="s">
        <v>42</v>
      </c>
      <c r="O1395" s="92"/>
      <c r="P1395" s="239">
        <f>O1395*H1395</f>
        <v>0</v>
      </c>
      <c r="Q1395" s="239">
        <v>0.0025999999999999999</v>
      </c>
      <c r="R1395" s="239">
        <f>Q1395*H1395</f>
        <v>0.120406</v>
      </c>
      <c r="S1395" s="239">
        <v>0</v>
      </c>
      <c r="T1395" s="240">
        <f>S1395*H1395</f>
        <v>0</v>
      </c>
      <c r="U1395" s="39"/>
      <c r="V1395" s="39"/>
      <c r="W1395" s="39"/>
      <c r="X1395" s="39"/>
      <c r="Y1395" s="39"/>
      <c r="Z1395" s="39"/>
      <c r="AA1395" s="39"/>
      <c r="AB1395" s="39"/>
      <c r="AC1395" s="39"/>
      <c r="AD1395" s="39"/>
      <c r="AE1395" s="39"/>
      <c r="AR1395" s="241" t="s">
        <v>421</v>
      </c>
      <c r="AT1395" s="241" t="s">
        <v>518</v>
      </c>
      <c r="AU1395" s="241" t="s">
        <v>86</v>
      </c>
      <c r="AY1395" s="18" t="s">
        <v>235</v>
      </c>
      <c r="BE1395" s="242">
        <f>IF(N1395="základní",J1395,0)</f>
        <v>0</v>
      </c>
      <c r="BF1395" s="242">
        <f>IF(N1395="snížená",J1395,0)</f>
        <v>0</v>
      </c>
      <c r="BG1395" s="242">
        <f>IF(N1395="zákl. přenesená",J1395,0)</f>
        <v>0</v>
      </c>
      <c r="BH1395" s="242">
        <f>IF(N1395="sníž. přenesená",J1395,0)</f>
        <v>0</v>
      </c>
      <c r="BI1395" s="242">
        <f>IF(N1395="nulová",J1395,0)</f>
        <v>0</v>
      </c>
      <c r="BJ1395" s="18" t="s">
        <v>84</v>
      </c>
      <c r="BK1395" s="242">
        <f>ROUND(I1395*H1395,2)</f>
        <v>0</v>
      </c>
      <c r="BL1395" s="18" t="s">
        <v>325</v>
      </c>
      <c r="BM1395" s="241" t="s">
        <v>1724</v>
      </c>
    </row>
    <row r="1396" s="13" customFormat="1">
      <c r="A1396" s="13"/>
      <c r="B1396" s="243"/>
      <c r="C1396" s="244"/>
      <c r="D1396" s="245" t="s">
        <v>243</v>
      </c>
      <c r="E1396" s="244"/>
      <c r="F1396" s="247" t="s">
        <v>1725</v>
      </c>
      <c r="G1396" s="244"/>
      <c r="H1396" s="248">
        <v>46.310000000000002</v>
      </c>
      <c r="I1396" s="249"/>
      <c r="J1396" s="244"/>
      <c r="K1396" s="244"/>
      <c r="L1396" s="250"/>
      <c r="M1396" s="251"/>
      <c r="N1396" s="252"/>
      <c r="O1396" s="252"/>
      <c r="P1396" s="252"/>
      <c r="Q1396" s="252"/>
      <c r="R1396" s="252"/>
      <c r="S1396" s="252"/>
      <c r="T1396" s="25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54" t="s">
        <v>243</v>
      </c>
      <c r="AU1396" s="254" t="s">
        <v>86</v>
      </c>
      <c r="AV1396" s="13" t="s">
        <v>86</v>
      </c>
      <c r="AW1396" s="13" t="s">
        <v>4</v>
      </c>
      <c r="AX1396" s="13" t="s">
        <v>84</v>
      </c>
      <c r="AY1396" s="254" t="s">
        <v>235</v>
      </c>
    </row>
    <row r="1397" s="2" customFormat="1" ht="16.5" customHeight="1">
      <c r="A1397" s="39"/>
      <c r="B1397" s="40"/>
      <c r="C1397" s="229" t="s">
        <v>1726</v>
      </c>
      <c r="D1397" s="229" t="s">
        <v>237</v>
      </c>
      <c r="E1397" s="230" t="s">
        <v>1727</v>
      </c>
      <c r="F1397" s="231" t="s">
        <v>1728</v>
      </c>
      <c r="G1397" s="232" t="s">
        <v>166</v>
      </c>
      <c r="H1397" s="233">
        <v>6.9500000000000002</v>
      </c>
      <c r="I1397" s="234"/>
      <c r="J1397" s="235">
        <f>ROUND(I1397*H1397,2)</f>
        <v>0</v>
      </c>
      <c r="K1397" s="236"/>
      <c r="L1397" s="45"/>
      <c r="M1397" s="237" t="s">
        <v>1</v>
      </c>
      <c r="N1397" s="238" t="s">
        <v>42</v>
      </c>
      <c r="O1397" s="92"/>
      <c r="P1397" s="239">
        <f>O1397*H1397</f>
        <v>0</v>
      </c>
      <c r="Q1397" s="239">
        <v>0.00059999999999999995</v>
      </c>
      <c r="R1397" s="239">
        <f>Q1397*H1397</f>
        <v>0.0041700000000000001</v>
      </c>
      <c r="S1397" s="239">
        <v>0</v>
      </c>
      <c r="T1397" s="240">
        <f>S1397*H1397</f>
        <v>0</v>
      </c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R1397" s="241" t="s">
        <v>325</v>
      </c>
      <c r="AT1397" s="241" t="s">
        <v>237</v>
      </c>
      <c r="AU1397" s="241" t="s">
        <v>86</v>
      </c>
      <c r="AY1397" s="18" t="s">
        <v>235</v>
      </c>
      <c r="BE1397" s="242">
        <f>IF(N1397="základní",J1397,0)</f>
        <v>0</v>
      </c>
      <c r="BF1397" s="242">
        <f>IF(N1397="snížená",J1397,0)</f>
        <v>0</v>
      </c>
      <c r="BG1397" s="242">
        <f>IF(N1397="zákl. přenesená",J1397,0)</f>
        <v>0</v>
      </c>
      <c r="BH1397" s="242">
        <f>IF(N1397="sníž. přenesená",J1397,0)</f>
        <v>0</v>
      </c>
      <c r="BI1397" s="242">
        <f>IF(N1397="nulová",J1397,0)</f>
        <v>0</v>
      </c>
      <c r="BJ1397" s="18" t="s">
        <v>84</v>
      </c>
      <c r="BK1397" s="242">
        <f>ROUND(I1397*H1397,2)</f>
        <v>0</v>
      </c>
      <c r="BL1397" s="18" t="s">
        <v>325</v>
      </c>
      <c r="BM1397" s="241" t="s">
        <v>1729</v>
      </c>
    </row>
    <row r="1398" s="15" customFormat="1">
      <c r="A1398" s="15"/>
      <c r="B1398" s="266"/>
      <c r="C1398" s="267"/>
      <c r="D1398" s="245" t="s">
        <v>243</v>
      </c>
      <c r="E1398" s="268" t="s">
        <v>1</v>
      </c>
      <c r="F1398" s="269" t="s">
        <v>483</v>
      </c>
      <c r="G1398" s="267"/>
      <c r="H1398" s="268" t="s">
        <v>1</v>
      </c>
      <c r="I1398" s="270"/>
      <c r="J1398" s="267"/>
      <c r="K1398" s="267"/>
      <c r="L1398" s="271"/>
      <c r="M1398" s="272"/>
      <c r="N1398" s="273"/>
      <c r="O1398" s="273"/>
      <c r="P1398" s="273"/>
      <c r="Q1398" s="273"/>
      <c r="R1398" s="273"/>
      <c r="S1398" s="273"/>
      <c r="T1398" s="274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T1398" s="275" t="s">
        <v>243</v>
      </c>
      <c r="AU1398" s="275" t="s">
        <v>86</v>
      </c>
      <c r="AV1398" s="15" t="s">
        <v>84</v>
      </c>
      <c r="AW1398" s="15" t="s">
        <v>32</v>
      </c>
      <c r="AX1398" s="15" t="s">
        <v>77</v>
      </c>
      <c r="AY1398" s="275" t="s">
        <v>235</v>
      </c>
    </row>
    <row r="1399" s="13" customFormat="1">
      <c r="A1399" s="13"/>
      <c r="B1399" s="243"/>
      <c r="C1399" s="244"/>
      <c r="D1399" s="245" t="s">
        <v>243</v>
      </c>
      <c r="E1399" s="246" t="s">
        <v>1</v>
      </c>
      <c r="F1399" s="247" t="s">
        <v>1704</v>
      </c>
      <c r="G1399" s="244"/>
      <c r="H1399" s="248">
        <v>6.9500000000000002</v>
      </c>
      <c r="I1399" s="249"/>
      <c r="J1399" s="244"/>
      <c r="K1399" s="244"/>
      <c r="L1399" s="250"/>
      <c r="M1399" s="251"/>
      <c r="N1399" s="252"/>
      <c r="O1399" s="252"/>
      <c r="P1399" s="252"/>
      <c r="Q1399" s="252"/>
      <c r="R1399" s="252"/>
      <c r="S1399" s="252"/>
      <c r="T1399" s="25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54" t="s">
        <v>243</v>
      </c>
      <c r="AU1399" s="254" t="s">
        <v>86</v>
      </c>
      <c r="AV1399" s="13" t="s">
        <v>86</v>
      </c>
      <c r="AW1399" s="13" t="s">
        <v>32</v>
      </c>
      <c r="AX1399" s="13" t="s">
        <v>77</v>
      </c>
      <c r="AY1399" s="254" t="s">
        <v>235</v>
      </c>
    </row>
    <row r="1400" s="14" customFormat="1">
      <c r="A1400" s="14"/>
      <c r="B1400" s="255"/>
      <c r="C1400" s="256"/>
      <c r="D1400" s="245" t="s">
        <v>243</v>
      </c>
      <c r="E1400" s="257" t="s">
        <v>1</v>
      </c>
      <c r="F1400" s="258" t="s">
        <v>245</v>
      </c>
      <c r="G1400" s="256"/>
      <c r="H1400" s="259">
        <v>6.9500000000000002</v>
      </c>
      <c r="I1400" s="260"/>
      <c r="J1400" s="256"/>
      <c r="K1400" s="256"/>
      <c r="L1400" s="261"/>
      <c r="M1400" s="262"/>
      <c r="N1400" s="263"/>
      <c r="O1400" s="263"/>
      <c r="P1400" s="263"/>
      <c r="Q1400" s="263"/>
      <c r="R1400" s="263"/>
      <c r="S1400" s="263"/>
      <c r="T1400" s="26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T1400" s="265" t="s">
        <v>243</v>
      </c>
      <c r="AU1400" s="265" t="s">
        <v>86</v>
      </c>
      <c r="AV1400" s="14" t="s">
        <v>241</v>
      </c>
      <c r="AW1400" s="14" t="s">
        <v>32</v>
      </c>
      <c r="AX1400" s="14" t="s">
        <v>84</v>
      </c>
      <c r="AY1400" s="265" t="s">
        <v>235</v>
      </c>
    </row>
    <row r="1401" s="13" customFormat="1">
      <c r="A1401" s="13"/>
      <c r="B1401" s="243"/>
      <c r="C1401" s="244"/>
      <c r="D1401" s="245" t="s">
        <v>243</v>
      </c>
      <c r="E1401" s="246" t="s">
        <v>1</v>
      </c>
      <c r="F1401" s="247" t="s">
        <v>1730</v>
      </c>
      <c r="G1401" s="244"/>
      <c r="H1401" s="248">
        <v>13.9</v>
      </c>
      <c r="I1401" s="249"/>
      <c r="J1401" s="244"/>
      <c r="K1401" s="244"/>
      <c r="L1401" s="250"/>
      <c r="M1401" s="251"/>
      <c r="N1401" s="252"/>
      <c r="O1401" s="252"/>
      <c r="P1401" s="252"/>
      <c r="Q1401" s="252"/>
      <c r="R1401" s="252"/>
      <c r="S1401" s="252"/>
      <c r="T1401" s="25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54" t="s">
        <v>243</v>
      </c>
      <c r="AU1401" s="254" t="s">
        <v>86</v>
      </c>
      <c r="AV1401" s="13" t="s">
        <v>86</v>
      </c>
      <c r="AW1401" s="13" t="s">
        <v>32</v>
      </c>
      <c r="AX1401" s="13" t="s">
        <v>77</v>
      </c>
      <c r="AY1401" s="254" t="s">
        <v>235</v>
      </c>
    </row>
    <row r="1402" s="2" customFormat="1" ht="21.75" customHeight="1">
      <c r="A1402" s="39"/>
      <c r="B1402" s="40"/>
      <c r="C1402" s="287" t="s">
        <v>1731</v>
      </c>
      <c r="D1402" s="287" t="s">
        <v>518</v>
      </c>
      <c r="E1402" s="288" t="s">
        <v>1732</v>
      </c>
      <c r="F1402" s="289" t="s">
        <v>1733</v>
      </c>
      <c r="G1402" s="290" t="s">
        <v>166</v>
      </c>
      <c r="H1402" s="291">
        <v>7.6449999999999996</v>
      </c>
      <c r="I1402" s="292"/>
      <c r="J1402" s="293">
        <f>ROUND(I1402*H1402,2)</f>
        <v>0</v>
      </c>
      <c r="K1402" s="294"/>
      <c r="L1402" s="295"/>
      <c r="M1402" s="296" t="s">
        <v>1</v>
      </c>
      <c r="N1402" s="297" t="s">
        <v>42</v>
      </c>
      <c r="O1402" s="92"/>
      <c r="P1402" s="239">
        <f>O1402*H1402</f>
        <v>0</v>
      </c>
      <c r="Q1402" s="239">
        <v>0.0079000000000000008</v>
      </c>
      <c r="R1402" s="239">
        <f>Q1402*H1402</f>
        <v>0.060395500000000005</v>
      </c>
      <c r="S1402" s="239">
        <v>0</v>
      </c>
      <c r="T1402" s="240">
        <f>S1402*H1402</f>
        <v>0</v>
      </c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R1402" s="241" t="s">
        <v>421</v>
      </c>
      <c r="AT1402" s="241" t="s">
        <v>518</v>
      </c>
      <c r="AU1402" s="241" t="s">
        <v>86</v>
      </c>
      <c r="AY1402" s="18" t="s">
        <v>235</v>
      </c>
      <c r="BE1402" s="242">
        <f>IF(N1402="základní",J1402,0)</f>
        <v>0</v>
      </c>
      <c r="BF1402" s="242">
        <f>IF(N1402="snížená",J1402,0)</f>
        <v>0</v>
      </c>
      <c r="BG1402" s="242">
        <f>IF(N1402="zákl. přenesená",J1402,0)</f>
        <v>0</v>
      </c>
      <c r="BH1402" s="242">
        <f>IF(N1402="sníž. přenesená",J1402,0)</f>
        <v>0</v>
      </c>
      <c r="BI1402" s="242">
        <f>IF(N1402="nulová",J1402,0)</f>
        <v>0</v>
      </c>
      <c r="BJ1402" s="18" t="s">
        <v>84</v>
      </c>
      <c r="BK1402" s="242">
        <f>ROUND(I1402*H1402,2)</f>
        <v>0</v>
      </c>
      <c r="BL1402" s="18" t="s">
        <v>325</v>
      </c>
      <c r="BM1402" s="241" t="s">
        <v>1734</v>
      </c>
    </row>
    <row r="1403" s="13" customFormat="1">
      <c r="A1403" s="13"/>
      <c r="B1403" s="243"/>
      <c r="C1403" s="244"/>
      <c r="D1403" s="245" t="s">
        <v>243</v>
      </c>
      <c r="E1403" s="244"/>
      <c r="F1403" s="247" t="s">
        <v>1735</v>
      </c>
      <c r="G1403" s="244"/>
      <c r="H1403" s="248">
        <v>7.6449999999999996</v>
      </c>
      <c r="I1403" s="249"/>
      <c r="J1403" s="244"/>
      <c r="K1403" s="244"/>
      <c r="L1403" s="250"/>
      <c r="M1403" s="251"/>
      <c r="N1403" s="252"/>
      <c r="O1403" s="252"/>
      <c r="P1403" s="252"/>
      <c r="Q1403" s="252"/>
      <c r="R1403" s="252"/>
      <c r="S1403" s="252"/>
      <c r="T1403" s="25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54" t="s">
        <v>243</v>
      </c>
      <c r="AU1403" s="254" t="s">
        <v>86</v>
      </c>
      <c r="AV1403" s="13" t="s">
        <v>86</v>
      </c>
      <c r="AW1403" s="13" t="s">
        <v>4</v>
      </c>
      <c r="AX1403" s="13" t="s">
        <v>84</v>
      </c>
      <c r="AY1403" s="254" t="s">
        <v>235</v>
      </c>
    </row>
    <row r="1404" s="2" customFormat="1" ht="16.5" customHeight="1">
      <c r="A1404" s="39"/>
      <c r="B1404" s="40"/>
      <c r="C1404" s="229" t="s">
        <v>1736</v>
      </c>
      <c r="D1404" s="229" t="s">
        <v>237</v>
      </c>
      <c r="E1404" s="230" t="s">
        <v>1737</v>
      </c>
      <c r="F1404" s="231" t="s">
        <v>1738</v>
      </c>
      <c r="G1404" s="232" t="s">
        <v>174</v>
      </c>
      <c r="H1404" s="233">
        <v>7.8650000000000002</v>
      </c>
      <c r="I1404" s="234"/>
      <c r="J1404" s="235">
        <f>ROUND(I1404*H1404,2)</f>
        <v>0</v>
      </c>
      <c r="K1404" s="236"/>
      <c r="L1404" s="45"/>
      <c r="M1404" s="237" t="s">
        <v>1</v>
      </c>
      <c r="N1404" s="238" t="s">
        <v>42</v>
      </c>
      <c r="O1404" s="92"/>
      <c r="P1404" s="239">
        <f>O1404*H1404</f>
        <v>0</v>
      </c>
      <c r="Q1404" s="239">
        <v>1.0000000000000001E-05</v>
      </c>
      <c r="R1404" s="239">
        <f>Q1404*H1404</f>
        <v>7.8650000000000014E-05</v>
      </c>
      <c r="S1404" s="239">
        <v>0</v>
      </c>
      <c r="T1404" s="240">
        <f>S1404*H1404</f>
        <v>0</v>
      </c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R1404" s="241" t="s">
        <v>325</v>
      </c>
      <c r="AT1404" s="241" t="s">
        <v>237</v>
      </c>
      <c r="AU1404" s="241" t="s">
        <v>86</v>
      </c>
      <c r="AY1404" s="18" t="s">
        <v>235</v>
      </c>
      <c r="BE1404" s="242">
        <f>IF(N1404="základní",J1404,0)</f>
        <v>0</v>
      </c>
      <c r="BF1404" s="242">
        <f>IF(N1404="snížená",J1404,0)</f>
        <v>0</v>
      </c>
      <c r="BG1404" s="242">
        <f>IF(N1404="zákl. přenesená",J1404,0)</f>
        <v>0</v>
      </c>
      <c r="BH1404" s="242">
        <f>IF(N1404="sníž. přenesená",J1404,0)</f>
        <v>0</v>
      </c>
      <c r="BI1404" s="242">
        <f>IF(N1404="nulová",J1404,0)</f>
        <v>0</v>
      </c>
      <c r="BJ1404" s="18" t="s">
        <v>84</v>
      </c>
      <c r="BK1404" s="242">
        <f>ROUND(I1404*H1404,2)</f>
        <v>0</v>
      </c>
      <c r="BL1404" s="18" t="s">
        <v>325</v>
      </c>
      <c r="BM1404" s="241" t="s">
        <v>1739</v>
      </c>
    </row>
    <row r="1405" s="15" customFormat="1">
      <c r="A1405" s="15"/>
      <c r="B1405" s="266"/>
      <c r="C1405" s="267"/>
      <c r="D1405" s="245" t="s">
        <v>243</v>
      </c>
      <c r="E1405" s="268" t="s">
        <v>1</v>
      </c>
      <c r="F1405" s="269" t="s">
        <v>483</v>
      </c>
      <c r="G1405" s="267"/>
      <c r="H1405" s="268" t="s">
        <v>1</v>
      </c>
      <c r="I1405" s="270"/>
      <c r="J1405" s="267"/>
      <c r="K1405" s="267"/>
      <c r="L1405" s="271"/>
      <c r="M1405" s="272"/>
      <c r="N1405" s="273"/>
      <c r="O1405" s="273"/>
      <c r="P1405" s="273"/>
      <c r="Q1405" s="273"/>
      <c r="R1405" s="273"/>
      <c r="S1405" s="273"/>
      <c r="T1405" s="274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T1405" s="275" t="s">
        <v>243</v>
      </c>
      <c r="AU1405" s="275" t="s">
        <v>86</v>
      </c>
      <c r="AV1405" s="15" t="s">
        <v>84</v>
      </c>
      <c r="AW1405" s="15" t="s">
        <v>32</v>
      </c>
      <c r="AX1405" s="15" t="s">
        <v>77</v>
      </c>
      <c r="AY1405" s="275" t="s">
        <v>235</v>
      </c>
    </row>
    <row r="1406" s="13" customFormat="1">
      <c r="A1406" s="13"/>
      <c r="B1406" s="243"/>
      <c r="C1406" s="244"/>
      <c r="D1406" s="245" t="s">
        <v>243</v>
      </c>
      <c r="E1406" s="246" t="s">
        <v>1</v>
      </c>
      <c r="F1406" s="247" t="s">
        <v>1740</v>
      </c>
      <c r="G1406" s="244"/>
      <c r="H1406" s="248">
        <v>7.8650000000000002</v>
      </c>
      <c r="I1406" s="249"/>
      <c r="J1406" s="244"/>
      <c r="K1406" s="244"/>
      <c r="L1406" s="250"/>
      <c r="M1406" s="251"/>
      <c r="N1406" s="252"/>
      <c r="O1406" s="252"/>
      <c r="P1406" s="252"/>
      <c r="Q1406" s="252"/>
      <c r="R1406" s="252"/>
      <c r="S1406" s="252"/>
      <c r="T1406" s="25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54" t="s">
        <v>243</v>
      </c>
      <c r="AU1406" s="254" t="s">
        <v>86</v>
      </c>
      <c r="AV1406" s="13" t="s">
        <v>86</v>
      </c>
      <c r="AW1406" s="13" t="s">
        <v>32</v>
      </c>
      <c r="AX1406" s="13" t="s">
        <v>77</v>
      </c>
      <c r="AY1406" s="254" t="s">
        <v>235</v>
      </c>
    </row>
    <row r="1407" s="14" customFormat="1">
      <c r="A1407" s="14"/>
      <c r="B1407" s="255"/>
      <c r="C1407" s="256"/>
      <c r="D1407" s="245" t="s">
        <v>243</v>
      </c>
      <c r="E1407" s="257" t="s">
        <v>1</v>
      </c>
      <c r="F1407" s="258" t="s">
        <v>245</v>
      </c>
      <c r="G1407" s="256"/>
      <c r="H1407" s="259">
        <v>7.8650000000000002</v>
      </c>
      <c r="I1407" s="260"/>
      <c r="J1407" s="256"/>
      <c r="K1407" s="256"/>
      <c r="L1407" s="261"/>
      <c r="M1407" s="262"/>
      <c r="N1407" s="263"/>
      <c r="O1407" s="263"/>
      <c r="P1407" s="263"/>
      <c r="Q1407" s="263"/>
      <c r="R1407" s="263"/>
      <c r="S1407" s="263"/>
      <c r="T1407" s="26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65" t="s">
        <v>243</v>
      </c>
      <c r="AU1407" s="265" t="s">
        <v>86</v>
      </c>
      <c r="AV1407" s="14" t="s">
        <v>241</v>
      </c>
      <c r="AW1407" s="14" t="s">
        <v>32</v>
      </c>
      <c r="AX1407" s="14" t="s">
        <v>84</v>
      </c>
      <c r="AY1407" s="265" t="s">
        <v>235</v>
      </c>
    </row>
    <row r="1408" s="13" customFormat="1">
      <c r="A1408" s="13"/>
      <c r="B1408" s="243"/>
      <c r="C1408" s="244"/>
      <c r="D1408" s="245" t="s">
        <v>243</v>
      </c>
      <c r="E1408" s="246" t="s">
        <v>1</v>
      </c>
      <c r="F1408" s="247" t="s">
        <v>1741</v>
      </c>
      <c r="G1408" s="244"/>
      <c r="H1408" s="248">
        <v>15.699999999999999</v>
      </c>
      <c r="I1408" s="249"/>
      <c r="J1408" s="244"/>
      <c r="K1408" s="244"/>
      <c r="L1408" s="250"/>
      <c r="M1408" s="251"/>
      <c r="N1408" s="252"/>
      <c r="O1408" s="252"/>
      <c r="P1408" s="252"/>
      <c r="Q1408" s="252"/>
      <c r="R1408" s="252"/>
      <c r="S1408" s="252"/>
      <c r="T1408" s="25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54" t="s">
        <v>243</v>
      </c>
      <c r="AU1408" s="254" t="s">
        <v>86</v>
      </c>
      <c r="AV1408" s="13" t="s">
        <v>86</v>
      </c>
      <c r="AW1408" s="13" t="s">
        <v>32</v>
      </c>
      <c r="AX1408" s="13" t="s">
        <v>77</v>
      </c>
      <c r="AY1408" s="254" t="s">
        <v>235</v>
      </c>
    </row>
    <row r="1409" s="2" customFormat="1" ht="16.5" customHeight="1">
      <c r="A1409" s="39"/>
      <c r="B1409" s="40"/>
      <c r="C1409" s="287" t="s">
        <v>1742</v>
      </c>
      <c r="D1409" s="287" t="s">
        <v>518</v>
      </c>
      <c r="E1409" s="288" t="s">
        <v>1743</v>
      </c>
      <c r="F1409" s="289" t="s">
        <v>1744</v>
      </c>
      <c r="G1409" s="290" t="s">
        <v>174</v>
      </c>
      <c r="H1409" s="291">
        <v>8.0220000000000002</v>
      </c>
      <c r="I1409" s="292"/>
      <c r="J1409" s="293">
        <f>ROUND(I1409*H1409,2)</f>
        <v>0</v>
      </c>
      <c r="K1409" s="294"/>
      <c r="L1409" s="295"/>
      <c r="M1409" s="296" t="s">
        <v>1</v>
      </c>
      <c r="N1409" s="297" t="s">
        <v>42</v>
      </c>
      <c r="O1409" s="92"/>
      <c r="P1409" s="239">
        <f>O1409*H1409</f>
        <v>0</v>
      </c>
      <c r="Q1409" s="239">
        <v>0.00027999999999999998</v>
      </c>
      <c r="R1409" s="239">
        <f>Q1409*H1409</f>
        <v>0.0022461600000000001</v>
      </c>
      <c r="S1409" s="239">
        <v>0</v>
      </c>
      <c r="T1409" s="240">
        <f>S1409*H1409</f>
        <v>0</v>
      </c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R1409" s="241" t="s">
        <v>421</v>
      </c>
      <c r="AT1409" s="241" t="s">
        <v>518</v>
      </c>
      <c r="AU1409" s="241" t="s">
        <v>86</v>
      </c>
      <c r="AY1409" s="18" t="s">
        <v>235</v>
      </c>
      <c r="BE1409" s="242">
        <f>IF(N1409="základní",J1409,0)</f>
        <v>0</v>
      </c>
      <c r="BF1409" s="242">
        <f>IF(N1409="snížená",J1409,0)</f>
        <v>0</v>
      </c>
      <c r="BG1409" s="242">
        <f>IF(N1409="zákl. přenesená",J1409,0)</f>
        <v>0</v>
      </c>
      <c r="BH1409" s="242">
        <f>IF(N1409="sníž. přenesená",J1409,0)</f>
        <v>0</v>
      </c>
      <c r="BI1409" s="242">
        <f>IF(N1409="nulová",J1409,0)</f>
        <v>0</v>
      </c>
      <c r="BJ1409" s="18" t="s">
        <v>84</v>
      </c>
      <c r="BK1409" s="242">
        <f>ROUND(I1409*H1409,2)</f>
        <v>0</v>
      </c>
      <c r="BL1409" s="18" t="s">
        <v>325</v>
      </c>
      <c r="BM1409" s="241" t="s">
        <v>1745</v>
      </c>
    </row>
    <row r="1410" s="13" customFormat="1">
      <c r="A1410" s="13"/>
      <c r="B1410" s="243"/>
      <c r="C1410" s="244"/>
      <c r="D1410" s="245" t="s">
        <v>243</v>
      </c>
      <c r="E1410" s="244"/>
      <c r="F1410" s="247" t="s">
        <v>1746</v>
      </c>
      <c r="G1410" s="244"/>
      <c r="H1410" s="248">
        <v>8.0220000000000002</v>
      </c>
      <c r="I1410" s="249"/>
      <c r="J1410" s="244"/>
      <c r="K1410" s="244"/>
      <c r="L1410" s="250"/>
      <c r="M1410" s="251"/>
      <c r="N1410" s="252"/>
      <c r="O1410" s="252"/>
      <c r="P1410" s="252"/>
      <c r="Q1410" s="252"/>
      <c r="R1410" s="252"/>
      <c r="S1410" s="252"/>
      <c r="T1410" s="25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54" t="s">
        <v>243</v>
      </c>
      <c r="AU1410" s="254" t="s">
        <v>86</v>
      </c>
      <c r="AV1410" s="13" t="s">
        <v>86</v>
      </c>
      <c r="AW1410" s="13" t="s">
        <v>4</v>
      </c>
      <c r="AX1410" s="13" t="s">
        <v>84</v>
      </c>
      <c r="AY1410" s="254" t="s">
        <v>235</v>
      </c>
    </row>
    <row r="1411" s="2" customFormat="1" ht="24.15" customHeight="1">
      <c r="A1411" s="39"/>
      <c r="B1411" s="40"/>
      <c r="C1411" s="229" t="s">
        <v>1747</v>
      </c>
      <c r="D1411" s="229" t="s">
        <v>237</v>
      </c>
      <c r="E1411" s="230" t="s">
        <v>1748</v>
      </c>
      <c r="F1411" s="231" t="s">
        <v>1749</v>
      </c>
      <c r="G1411" s="232" t="s">
        <v>174</v>
      </c>
      <c r="H1411" s="233">
        <v>27.510000000000002</v>
      </c>
      <c r="I1411" s="234"/>
      <c r="J1411" s="235">
        <f>ROUND(I1411*H1411,2)</f>
        <v>0</v>
      </c>
      <c r="K1411" s="236"/>
      <c r="L1411" s="45"/>
      <c r="M1411" s="237" t="s">
        <v>1</v>
      </c>
      <c r="N1411" s="238" t="s">
        <v>42</v>
      </c>
      <c r="O1411" s="92"/>
      <c r="P1411" s="239">
        <f>O1411*H1411</f>
        <v>0</v>
      </c>
      <c r="Q1411" s="239">
        <v>5.0000000000000002E-05</v>
      </c>
      <c r="R1411" s="239">
        <f>Q1411*H1411</f>
        <v>0.0013755000000000002</v>
      </c>
      <c r="S1411" s="239">
        <v>0</v>
      </c>
      <c r="T1411" s="240">
        <f>S1411*H1411</f>
        <v>0</v>
      </c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39"/>
      <c r="AE1411" s="39"/>
      <c r="AR1411" s="241" t="s">
        <v>325</v>
      </c>
      <c r="AT1411" s="241" t="s">
        <v>237</v>
      </c>
      <c r="AU1411" s="241" t="s">
        <v>86</v>
      </c>
      <c r="AY1411" s="18" t="s">
        <v>235</v>
      </c>
      <c r="BE1411" s="242">
        <f>IF(N1411="základní",J1411,0)</f>
        <v>0</v>
      </c>
      <c r="BF1411" s="242">
        <f>IF(N1411="snížená",J1411,0)</f>
        <v>0</v>
      </c>
      <c r="BG1411" s="242">
        <f>IF(N1411="zákl. přenesená",J1411,0)</f>
        <v>0</v>
      </c>
      <c r="BH1411" s="242">
        <f>IF(N1411="sníž. přenesená",J1411,0)</f>
        <v>0</v>
      </c>
      <c r="BI1411" s="242">
        <f>IF(N1411="nulová",J1411,0)</f>
        <v>0</v>
      </c>
      <c r="BJ1411" s="18" t="s">
        <v>84</v>
      </c>
      <c r="BK1411" s="242">
        <f>ROUND(I1411*H1411,2)</f>
        <v>0</v>
      </c>
      <c r="BL1411" s="18" t="s">
        <v>325</v>
      </c>
      <c r="BM1411" s="241" t="s">
        <v>1750</v>
      </c>
    </row>
    <row r="1412" s="15" customFormat="1">
      <c r="A1412" s="15"/>
      <c r="B1412" s="266"/>
      <c r="C1412" s="267"/>
      <c r="D1412" s="245" t="s">
        <v>243</v>
      </c>
      <c r="E1412" s="268" t="s">
        <v>1</v>
      </c>
      <c r="F1412" s="269" t="s">
        <v>483</v>
      </c>
      <c r="G1412" s="267"/>
      <c r="H1412" s="268" t="s">
        <v>1</v>
      </c>
      <c r="I1412" s="270"/>
      <c r="J1412" s="267"/>
      <c r="K1412" s="267"/>
      <c r="L1412" s="271"/>
      <c r="M1412" s="272"/>
      <c r="N1412" s="273"/>
      <c r="O1412" s="273"/>
      <c r="P1412" s="273"/>
      <c r="Q1412" s="273"/>
      <c r="R1412" s="273"/>
      <c r="S1412" s="273"/>
      <c r="T1412" s="274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T1412" s="275" t="s">
        <v>243</v>
      </c>
      <c r="AU1412" s="275" t="s">
        <v>86</v>
      </c>
      <c r="AV1412" s="15" t="s">
        <v>84</v>
      </c>
      <c r="AW1412" s="15" t="s">
        <v>32</v>
      </c>
      <c r="AX1412" s="15" t="s">
        <v>77</v>
      </c>
      <c r="AY1412" s="275" t="s">
        <v>235</v>
      </c>
    </row>
    <row r="1413" s="13" customFormat="1">
      <c r="A1413" s="13"/>
      <c r="B1413" s="243"/>
      <c r="C1413" s="244"/>
      <c r="D1413" s="245" t="s">
        <v>243</v>
      </c>
      <c r="E1413" s="246" t="s">
        <v>1</v>
      </c>
      <c r="F1413" s="247" t="s">
        <v>1751</v>
      </c>
      <c r="G1413" s="244"/>
      <c r="H1413" s="248">
        <v>27.510000000000002</v>
      </c>
      <c r="I1413" s="249"/>
      <c r="J1413" s="244"/>
      <c r="K1413" s="244"/>
      <c r="L1413" s="250"/>
      <c r="M1413" s="251"/>
      <c r="N1413" s="252"/>
      <c r="O1413" s="252"/>
      <c r="P1413" s="252"/>
      <c r="Q1413" s="252"/>
      <c r="R1413" s="252"/>
      <c r="S1413" s="252"/>
      <c r="T1413" s="25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54" t="s">
        <v>243</v>
      </c>
      <c r="AU1413" s="254" t="s">
        <v>86</v>
      </c>
      <c r="AV1413" s="13" t="s">
        <v>86</v>
      </c>
      <c r="AW1413" s="13" t="s">
        <v>32</v>
      </c>
      <c r="AX1413" s="13" t="s">
        <v>77</v>
      </c>
      <c r="AY1413" s="254" t="s">
        <v>235</v>
      </c>
    </row>
    <row r="1414" s="14" customFormat="1">
      <c r="A1414" s="14"/>
      <c r="B1414" s="255"/>
      <c r="C1414" s="256"/>
      <c r="D1414" s="245" t="s">
        <v>243</v>
      </c>
      <c r="E1414" s="257" t="s">
        <v>1</v>
      </c>
      <c r="F1414" s="258" t="s">
        <v>245</v>
      </c>
      <c r="G1414" s="256"/>
      <c r="H1414" s="259">
        <v>27.510000000000002</v>
      </c>
      <c r="I1414" s="260"/>
      <c r="J1414" s="256"/>
      <c r="K1414" s="256"/>
      <c r="L1414" s="261"/>
      <c r="M1414" s="262"/>
      <c r="N1414" s="263"/>
      <c r="O1414" s="263"/>
      <c r="P1414" s="263"/>
      <c r="Q1414" s="263"/>
      <c r="R1414" s="263"/>
      <c r="S1414" s="263"/>
      <c r="T1414" s="26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65" t="s">
        <v>243</v>
      </c>
      <c r="AU1414" s="265" t="s">
        <v>86</v>
      </c>
      <c r="AV1414" s="14" t="s">
        <v>241</v>
      </c>
      <c r="AW1414" s="14" t="s">
        <v>32</v>
      </c>
      <c r="AX1414" s="14" t="s">
        <v>84</v>
      </c>
      <c r="AY1414" s="265" t="s">
        <v>235</v>
      </c>
    </row>
    <row r="1415" s="13" customFormat="1">
      <c r="A1415" s="13"/>
      <c r="B1415" s="243"/>
      <c r="C1415" s="244"/>
      <c r="D1415" s="245" t="s">
        <v>243</v>
      </c>
      <c r="E1415" s="246" t="s">
        <v>1</v>
      </c>
      <c r="F1415" s="247" t="s">
        <v>1752</v>
      </c>
      <c r="G1415" s="244"/>
      <c r="H1415" s="248">
        <v>66</v>
      </c>
      <c r="I1415" s="249"/>
      <c r="J1415" s="244"/>
      <c r="K1415" s="244"/>
      <c r="L1415" s="250"/>
      <c r="M1415" s="251"/>
      <c r="N1415" s="252"/>
      <c r="O1415" s="252"/>
      <c r="P1415" s="252"/>
      <c r="Q1415" s="252"/>
      <c r="R1415" s="252"/>
      <c r="S1415" s="252"/>
      <c r="T1415" s="25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54" t="s">
        <v>243</v>
      </c>
      <c r="AU1415" s="254" t="s">
        <v>86</v>
      </c>
      <c r="AV1415" s="13" t="s">
        <v>86</v>
      </c>
      <c r="AW1415" s="13" t="s">
        <v>32</v>
      </c>
      <c r="AX1415" s="13" t="s">
        <v>77</v>
      </c>
      <c r="AY1415" s="254" t="s">
        <v>235</v>
      </c>
    </row>
    <row r="1416" s="2" customFormat="1" ht="33" customHeight="1">
      <c r="A1416" s="39"/>
      <c r="B1416" s="40"/>
      <c r="C1416" s="287" t="s">
        <v>1753</v>
      </c>
      <c r="D1416" s="287" t="s">
        <v>518</v>
      </c>
      <c r="E1416" s="288" t="s">
        <v>1722</v>
      </c>
      <c r="F1416" s="289" t="s">
        <v>1723</v>
      </c>
      <c r="G1416" s="290" t="s">
        <v>166</v>
      </c>
      <c r="H1416" s="291">
        <v>2.5310000000000001</v>
      </c>
      <c r="I1416" s="292"/>
      <c r="J1416" s="293">
        <f>ROUND(I1416*H1416,2)</f>
        <v>0</v>
      </c>
      <c r="K1416" s="294"/>
      <c r="L1416" s="295"/>
      <c r="M1416" s="296" t="s">
        <v>1</v>
      </c>
      <c r="N1416" s="297" t="s">
        <v>42</v>
      </c>
      <c r="O1416" s="92"/>
      <c r="P1416" s="239">
        <f>O1416*H1416</f>
        <v>0</v>
      </c>
      <c r="Q1416" s="239">
        <v>0.0025999999999999999</v>
      </c>
      <c r="R1416" s="239">
        <f>Q1416*H1416</f>
        <v>0.0065805999999999998</v>
      </c>
      <c r="S1416" s="239">
        <v>0</v>
      </c>
      <c r="T1416" s="240">
        <f>S1416*H1416</f>
        <v>0</v>
      </c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R1416" s="241" t="s">
        <v>421</v>
      </c>
      <c r="AT1416" s="241" t="s">
        <v>518</v>
      </c>
      <c r="AU1416" s="241" t="s">
        <v>86</v>
      </c>
      <c r="AY1416" s="18" t="s">
        <v>235</v>
      </c>
      <c r="BE1416" s="242">
        <f>IF(N1416="základní",J1416,0)</f>
        <v>0</v>
      </c>
      <c r="BF1416" s="242">
        <f>IF(N1416="snížená",J1416,0)</f>
        <v>0</v>
      </c>
      <c r="BG1416" s="242">
        <f>IF(N1416="zákl. přenesená",J1416,0)</f>
        <v>0</v>
      </c>
      <c r="BH1416" s="242">
        <f>IF(N1416="sníž. přenesená",J1416,0)</f>
        <v>0</v>
      </c>
      <c r="BI1416" s="242">
        <f>IF(N1416="nulová",J1416,0)</f>
        <v>0</v>
      </c>
      <c r="BJ1416" s="18" t="s">
        <v>84</v>
      </c>
      <c r="BK1416" s="242">
        <f>ROUND(I1416*H1416,2)</f>
        <v>0</v>
      </c>
      <c r="BL1416" s="18" t="s">
        <v>325</v>
      </c>
      <c r="BM1416" s="241" t="s">
        <v>1754</v>
      </c>
    </row>
    <row r="1417" s="13" customFormat="1">
      <c r="A1417" s="13"/>
      <c r="B1417" s="243"/>
      <c r="C1417" s="244"/>
      <c r="D1417" s="245" t="s">
        <v>243</v>
      </c>
      <c r="E1417" s="244"/>
      <c r="F1417" s="247" t="s">
        <v>1755</v>
      </c>
      <c r="G1417" s="244"/>
      <c r="H1417" s="248">
        <v>2.5310000000000001</v>
      </c>
      <c r="I1417" s="249"/>
      <c r="J1417" s="244"/>
      <c r="K1417" s="244"/>
      <c r="L1417" s="250"/>
      <c r="M1417" s="251"/>
      <c r="N1417" s="252"/>
      <c r="O1417" s="252"/>
      <c r="P1417" s="252"/>
      <c r="Q1417" s="252"/>
      <c r="R1417" s="252"/>
      <c r="S1417" s="252"/>
      <c r="T1417" s="25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54" t="s">
        <v>243</v>
      </c>
      <c r="AU1417" s="254" t="s">
        <v>86</v>
      </c>
      <c r="AV1417" s="13" t="s">
        <v>86</v>
      </c>
      <c r="AW1417" s="13" t="s">
        <v>4</v>
      </c>
      <c r="AX1417" s="13" t="s">
        <v>84</v>
      </c>
      <c r="AY1417" s="254" t="s">
        <v>235</v>
      </c>
    </row>
    <row r="1418" s="2" customFormat="1" ht="16.5" customHeight="1">
      <c r="A1418" s="39"/>
      <c r="B1418" s="40"/>
      <c r="C1418" s="229" t="s">
        <v>1756</v>
      </c>
      <c r="D1418" s="229" t="s">
        <v>237</v>
      </c>
      <c r="E1418" s="230" t="s">
        <v>1757</v>
      </c>
      <c r="F1418" s="231" t="s">
        <v>1758</v>
      </c>
      <c r="G1418" s="232" t="s">
        <v>174</v>
      </c>
      <c r="H1418" s="233">
        <v>27.510000000000002</v>
      </c>
      <c r="I1418" s="234"/>
      <c r="J1418" s="235">
        <f>ROUND(I1418*H1418,2)</f>
        <v>0</v>
      </c>
      <c r="K1418" s="236"/>
      <c r="L1418" s="45"/>
      <c r="M1418" s="237" t="s">
        <v>1</v>
      </c>
      <c r="N1418" s="238" t="s">
        <v>42</v>
      </c>
      <c r="O1418" s="92"/>
      <c r="P1418" s="239">
        <f>O1418*H1418</f>
        <v>0</v>
      </c>
      <c r="Q1418" s="239">
        <v>1.0000000000000001E-05</v>
      </c>
      <c r="R1418" s="239">
        <f>Q1418*H1418</f>
        <v>0.00027510000000000002</v>
      </c>
      <c r="S1418" s="239">
        <v>0</v>
      </c>
      <c r="T1418" s="240">
        <f>S1418*H1418</f>
        <v>0</v>
      </c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39"/>
      <c r="AE1418" s="39"/>
      <c r="AR1418" s="241" t="s">
        <v>325</v>
      </c>
      <c r="AT1418" s="241" t="s">
        <v>237</v>
      </c>
      <c r="AU1418" s="241" t="s">
        <v>86</v>
      </c>
      <c r="AY1418" s="18" t="s">
        <v>235</v>
      </c>
      <c r="BE1418" s="242">
        <f>IF(N1418="základní",J1418,0)</f>
        <v>0</v>
      </c>
      <c r="BF1418" s="242">
        <f>IF(N1418="snížená",J1418,0)</f>
        <v>0</v>
      </c>
      <c r="BG1418" s="242">
        <f>IF(N1418="zákl. přenesená",J1418,0)</f>
        <v>0</v>
      </c>
      <c r="BH1418" s="242">
        <f>IF(N1418="sníž. přenesená",J1418,0)</f>
        <v>0</v>
      </c>
      <c r="BI1418" s="242">
        <f>IF(N1418="nulová",J1418,0)</f>
        <v>0</v>
      </c>
      <c r="BJ1418" s="18" t="s">
        <v>84</v>
      </c>
      <c r="BK1418" s="242">
        <f>ROUND(I1418*H1418,2)</f>
        <v>0</v>
      </c>
      <c r="BL1418" s="18" t="s">
        <v>325</v>
      </c>
      <c r="BM1418" s="241" t="s">
        <v>1759</v>
      </c>
    </row>
    <row r="1419" s="15" customFormat="1">
      <c r="A1419" s="15"/>
      <c r="B1419" s="266"/>
      <c r="C1419" s="267"/>
      <c r="D1419" s="245" t="s">
        <v>243</v>
      </c>
      <c r="E1419" s="268" t="s">
        <v>1</v>
      </c>
      <c r="F1419" s="269" t="s">
        <v>483</v>
      </c>
      <c r="G1419" s="267"/>
      <c r="H1419" s="268" t="s">
        <v>1</v>
      </c>
      <c r="I1419" s="270"/>
      <c r="J1419" s="267"/>
      <c r="K1419" s="267"/>
      <c r="L1419" s="271"/>
      <c r="M1419" s="272"/>
      <c r="N1419" s="273"/>
      <c r="O1419" s="273"/>
      <c r="P1419" s="273"/>
      <c r="Q1419" s="273"/>
      <c r="R1419" s="273"/>
      <c r="S1419" s="273"/>
      <c r="T1419" s="274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T1419" s="275" t="s">
        <v>243</v>
      </c>
      <c r="AU1419" s="275" t="s">
        <v>86</v>
      </c>
      <c r="AV1419" s="15" t="s">
        <v>84</v>
      </c>
      <c r="AW1419" s="15" t="s">
        <v>32</v>
      </c>
      <c r="AX1419" s="15" t="s">
        <v>77</v>
      </c>
      <c r="AY1419" s="275" t="s">
        <v>235</v>
      </c>
    </row>
    <row r="1420" s="13" customFormat="1">
      <c r="A1420" s="13"/>
      <c r="B1420" s="243"/>
      <c r="C1420" s="244"/>
      <c r="D1420" s="245" t="s">
        <v>243</v>
      </c>
      <c r="E1420" s="246" t="s">
        <v>1</v>
      </c>
      <c r="F1420" s="247" t="s">
        <v>1751</v>
      </c>
      <c r="G1420" s="244"/>
      <c r="H1420" s="248">
        <v>27.510000000000002</v>
      </c>
      <c r="I1420" s="249"/>
      <c r="J1420" s="244"/>
      <c r="K1420" s="244"/>
      <c r="L1420" s="250"/>
      <c r="M1420" s="251"/>
      <c r="N1420" s="252"/>
      <c r="O1420" s="252"/>
      <c r="P1420" s="252"/>
      <c r="Q1420" s="252"/>
      <c r="R1420" s="252"/>
      <c r="S1420" s="252"/>
      <c r="T1420" s="25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54" t="s">
        <v>243</v>
      </c>
      <c r="AU1420" s="254" t="s">
        <v>86</v>
      </c>
      <c r="AV1420" s="13" t="s">
        <v>86</v>
      </c>
      <c r="AW1420" s="13" t="s">
        <v>32</v>
      </c>
      <c r="AX1420" s="13" t="s">
        <v>77</v>
      </c>
      <c r="AY1420" s="254" t="s">
        <v>235</v>
      </c>
    </row>
    <row r="1421" s="14" customFormat="1">
      <c r="A1421" s="14"/>
      <c r="B1421" s="255"/>
      <c r="C1421" s="256"/>
      <c r="D1421" s="245" t="s">
        <v>243</v>
      </c>
      <c r="E1421" s="257" t="s">
        <v>1</v>
      </c>
      <c r="F1421" s="258" t="s">
        <v>245</v>
      </c>
      <c r="G1421" s="256"/>
      <c r="H1421" s="259">
        <v>27.510000000000002</v>
      </c>
      <c r="I1421" s="260"/>
      <c r="J1421" s="256"/>
      <c r="K1421" s="256"/>
      <c r="L1421" s="261"/>
      <c r="M1421" s="262"/>
      <c r="N1421" s="263"/>
      <c r="O1421" s="263"/>
      <c r="P1421" s="263"/>
      <c r="Q1421" s="263"/>
      <c r="R1421" s="263"/>
      <c r="S1421" s="263"/>
      <c r="T1421" s="26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65" t="s">
        <v>243</v>
      </c>
      <c r="AU1421" s="265" t="s">
        <v>86</v>
      </c>
      <c r="AV1421" s="14" t="s">
        <v>241</v>
      </c>
      <c r="AW1421" s="14" t="s">
        <v>32</v>
      </c>
      <c r="AX1421" s="14" t="s">
        <v>84</v>
      </c>
      <c r="AY1421" s="265" t="s">
        <v>235</v>
      </c>
    </row>
    <row r="1422" s="13" customFormat="1">
      <c r="A1422" s="13"/>
      <c r="B1422" s="243"/>
      <c r="C1422" s="244"/>
      <c r="D1422" s="245" t="s">
        <v>243</v>
      </c>
      <c r="E1422" s="246" t="s">
        <v>1</v>
      </c>
      <c r="F1422" s="247" t="s">
        <v>1752</v>
      </c>
      <c r="G1422" s="244"/>
      <c r="H1422" s="248">
        <v>66</v>
      </c>
      <c r="I1422" s="249"/>
      <c r="J1422" s="244"/>
      <c r="K1422" s="244"/>
      <c r="L1422" s="250"/>
      <c r="M1422" s="251"/>
      <c r="N1422" s="252"/>
      <c r="O1422" s="252"/>
      <c r="P1422" s="252"/>
      <c r="Q1422" s="252"/>
      <c r="R1422" s="252"/>
      <c r="S1422" s="252"/>
      <c r="T1422" s="25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54" t="s">
        <v>243</v>
      </c>
      <c r="AU1422" s="254" t="s">
        <v>86</v>
      </c>
      <c r="AV1422" s="13" t="s">
        <v>86</v>
      </c>
      <c r="AW1422" s="13" t="s">
        <v>32</v>
      </c>
      <c r="AX1422" s="13" t="s">
        <v>77</v>
      </c>
      <c r="AY1422" s="254" t="s">
        <v>235</v>
      </c>
    </row>
    <row r="1423" s="2" customFormat="1" ht="16.5" customHeight="1">
      <c r="A1423" s="39"/>
      <c r="B1423" s="40"/>
      <c r="C1423" s="287" t="s">
        <v>1760</v>
      </c>
      <c r="D1423" s="287" t="s">
        <v>518</v>
      </c>
      <c r="E1423" s="288" t="s">
        <v>1761</v>
      </c>
      <c r="F1423" s="289" t="s">
        <v>1762</v>
      </c>
      <c r="G1423" s="290" t="s">
        <v>174</v>
      </c>
      <c r="H1423" s="291">
        <v>28.059999999999999</v>
      </c>
      <c r="I1423" s="292"/>
      <c r="J1423" s="293">
        <f>ROUND(I1423*H1423,2)</f>
        <v>0</v>
      </c>
      <c r="K1423" s="294"/>
      <c r="L1423" s="295"/>
      <c r="M1423" s="296" t="s">
        <v>1</v>
      </c>
      <c r="N1423" s="297" t="s">
        <v>42</v>
      </c>
      <c r="O1423" s="92"/>
      <c r="P1423" s="239">
        <f>O1423*H1423</f>
        <v>0</v>
      </c>
      <c r="Q1423" s="239">
        <v>0.00027</v>
      </c>
      <c r="R1423" s="239">
        <f>Q1423*H1423</f>
        <v>0.0075761999999999999</v>
      </c>
      <c r="S1423" s="239">
        <v>0</v>
      </c>
      <c r="T1423" s="240">
        <f>S1423*H1423</f>
        <v>0</v>
      </c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R1423" s="241" t="s">
        <v>421</v>
      </c>
      <c r="AT1423" s="241" t="s">
        <v>518</v>
      </c>
      <c r="AU1423" s="241" t="s">
        <v>86</v>
      </c>
      <c r="AY1423" s="18" t="s">
        <v>235</v>
      </c>
      <c r="BE1423" s="242">
        <f>IF(N1423="základní",J1423,0)</f>
        <v>0</v>
      </c>
      <c r="BF1423" s="242">
        <f>IF(N1423="snížená",J1423,0)</f>
        <v>0</v>
      </c>
      <c r="BG1423" s="242">
        <f>IF(N1423="zákl. přenesená",J1423,0)</f>
        <v>0</v>
      </c>
      <c r="BH1423" s="242">
        <f>IF(N1423="sníž. přenesená",J1423,0)</f>
        <v>0</v>
      </c>
      <c r="BI1423" s="242">
        <f>IF(N1423="nulová",J1423,0)</f>
        <v>0</v>
      </c>
      <c r="BJ1423" s="18" t="s">
        <v>84</v>
      </c>
      <c r="BK1423" s="242">
        <f>ROUND(I1423*H1423,2)</f>
        <v>0</v>
      </c>
      <c r="BL1423" s="18" t="s">
        <v>325</v>
      </c>
      <c r="BM1423" s="241" t="s">
        <v>1763</v>
      </c>
    </row>
    <row r="1424" s="13" customFormat="1">
      <c r="A1424" s="13"/>
      <c r="B1424" s="243"/>
      <c r="C1424" s="244"/>
      <c r="D1424" s="245" t="s">
        <v>243</v>
      </c>
      <c r="E1424" s="244"/>
      <c r="F1424" s="247" t="s">
        <v>1764</v>
      </c>
      <c r="G1424" s="244"/>
      <c r="H1424" s="248">
        <v>28.059999999999999</v>
      </c>
      <c r="I1424" s="249"/>
      <c r="J1424" s="244"/>
      <c r="K1424" s="244"/>
      <c r="L1424" s="250"/>
      <c r="M1424" s="251"/>
      <c r="N1424" s="252"/>
      <c r="O1424" s="252"/>
      <c r="P1424" s="252"/>
      <c r="Q1424" s="252"/>
      <c r="R1424" s="252"/>
      <c r="S1424" s="252"/>
      <c r="T1424" s="25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54" t="s">
        <v>243</v>
      </c>
      <c r="AU1424" s="254" t="s">
        <v>86</v>
      </c>
      <c r="AV1424" s="13" t="s">
        <v>86</v>
      </c>
      <c r="AW1424" s="13" t="s">
        <v>4</v>
      </c>
      <c r="AX1424" s="13" t="s">
        <v>84</v>
      </c>
      <c r="AY1424" s="254" t="s">
        <v>235</v>
      </c>
    </row>
    <row r="1425" s="2" customFormat="1" ht="16.5" customHeight="1">
      <c r="A1425" s="39"/>
      <c r="B1425" s="40"/>
      <c r="C1425" s="229" t="s">
        <v>1765</v>
      </c>
      <c r="D1425" s="229" t="s">
        <v>237</v>
      </c>
      <c r="E1425" s="230" t="s">
        <v>1766</v>
      </c>
      <c r="F1425" s="231" t="s">
        <v>1767</v>
      </c>
      <c r="G1425" s="232" t="s">
        <v>174</v>
      </c>
      <c r="H1425" s="233">
        <v>4</v>
      </c>
      <c r="I1425" s="234"/>
      <c r="J1425" s="235">
        <f>ROUND(I1425*H1425,2)</f>
        <v>0</v>
      </c>
      <c r="K1425" s="236"/>
      <c r="L1425" s="45"/>
      <c r="M1425" s="237" t="s">
        <v>1</v>
      </c>
      <c r="N1425" s="238" t="s">
        <v>42</v>
      </c>
      <c r="O1425" s="92"/>
      <c r="P1425" s="239">
        <f>O1425*H1425</f>
        <v>0</v>
      </c>
      <c r="Q1425" s="239">
        <v>0</v>
      </c>
      <c r="R1425" s="239">
        <f>Q1425*H1425</f>
        <v>0</v>
      </c>
      <c r="S1425" s="239">
        <v>0</v>
      </c>
      <c r="T1425" s="240">
        <f>S1425*H1425</f>
        <v>0</v>
      </c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R1425" s="241" t="s">
        <v>325</v>
      </c>
      <c r="AT1425" s="241" t="s">
        <v>237</v>
      </c>
      <c r="AU1425" s="241" t="s">
        <v>86</v>
      </c>
      <c r="AY1425" s="18" t="s">
        <v>235</v>
      </c>
      <c r="BE1425" s="242">
        <f>IF(N1425="základní",J1425,0)</f>
        <v>0</v>
      </c>
      <c r="BF1425" s="242">
        <f>IF(N1425="snížená",J1425,0)</f>
        <v>0</v>
      </c>
      <c r="BG1425" s="242">
        <f>IF(N1425="zákl. přenesená",J1425,0)</f>
        <v>0</v>
      </c>
      <c r="BH1425" s="242">
        <f>IF(N1425="sníž. přenesená",J1425,0)</f>
        <v>0</v>
      </c>
      <c r="BI1425" s="242">
        <f>IF(N1425="nulová",J1425,0)</f>
        <v>0</v>
      </c>
      <c r="BJ1425" s="18" t="s">
        <v>84</v>
      </c>
      <c r="BK1425" s="242">
        <f>ROUND(I1425*H1425,2)</f>
        <v>0</v>
      </c>
      <c r="BL1425" s="18" t="s">
        <v>325</v>
      </c>
      <c r="BM1425" s="241" t="s">
        <v>1768</v>
      </c>
    </row>
    <row r="1426" s="15" customFormat="1">
      <c r="A1426" s="15"/>
      <c r="B1426" s="266"/>
      <c r="C1426" s="267"/>
      <c r="D1426" s="245" t="s">
        <v>243</v>
      </c>
      <c r="E1426" s="268" t="s">
        <v>1</v>
      </c>
      <c r="F1426" s="269" t="s">
        <v>483</v>
      </c>
      <c r="G1426" s="267"/>
      <c r="H1426" s="268" t="s">
        <v>1</v>
      </c>
      <c r="I1426" s="270"/>
      <c r="J1426" s="267"/>
      <c r="K1426" s="267"/>
      <c r="L1426" s="271"/>
      <c r="M1426" s="272"/>
      <c r="N1426" s="273"/>
      <c r="O1426" s="273"/>
      <c r="P1426" s="273"/>
      <c r="Q1426" s="273"/>
      <c r="R1426" s="273"/>
      <c r="S1426" s="273"/>
      <c r="T1426" s="274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T1426" s="275" t="s">
        <v>243</v>
      </c>
      <c r="AU1426" s="275" t="s">
        <v>86</v>
      </c>
      <c r="AV1426" s="15" t="s">
        <v>84</v>
      </c>
      <c r="AW1426" s="15" t="s">
        <v>32</v>
      </c>
      <c r="AX1426" s="15" t="s">
        <v>77</v>
      </c>
      <c r="AY1426" s="275" t="s">
        <v>235</v>
      </c>
    </row>
    <row r="1427" s="13" customFormat="1">
      <c r="A1427" s="13"/>
      <c r="B1427" s="243"/>
      <c r="C1427" s="244"/>
      <c r="D1427" s="245" t="s">
        <v>243</v>
      </c>
      <c r="E1427" s="246" t="s">
        <v>1</v>
      </c>
      <c r="F1427" s="247" t="s">
        <v>1769</v>
      </c>
      <c r="G1427" s="244"/>
      <c r="H1427" s="248">
        <v>4</v>
      </c>
      <c r="I1427" s="249"/>
      <c r="J1427" s="244"/>
      <c r="K1427" s="244"/>
      <c r="L1427" s="250"/>
      <c r="M1427" s="251"/>
      <c r="N1427" s="252"/>
      <c r="O1427" s="252"/>
      <c r="P1427" s="252"/>
      <c r="Q1427" s="252"/>
      <c r="R1427" s="252"/>
      <c r="S1427" s="252"/>
      <c r="T1427" s="25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54" t="s">
        <v>243</v>
      </c>
      <c r="AU1427" s="254" t="s">
        <v>86</v>
      </c>
      <c r="AV1427" s="13" t="s">
        <v>86</v>
      </c>
      <c r="AW1427" s="13" t="s">
        <v>32</v>
      </c>
      <c r="AX1427" s="13" t="s">
        <v>77</v>
      </c>
      <c r="AY1427" s="254" t="s">
        <v>235</v>
      </c>
    </row>
    <row r="1428" s="14" customFormat="1">
      <c r="A1428" s="14"/>
      <c r="B1428" s="255"/>
      <c r="C1428" s="256"/>
      <c r="D1428" s="245" t="s">
        <v>243</v>
      </c>
      <c r="E1428" s="257" t="s">
        <v>1</v>
      </c>
      <c r="F1428" s="258" t="s">
        <v>245</v>
      </c>
      <c r="G1428" s="256"/>
      <c r="H1428" s="259">
        <v>4</v>
      </c>
      <c r="I1428" s="260"/>
      <c r="J1428" s="256"/>
      <c r="K1428" s="256"/>
      <c r="L1428" s="261"/>
      <c r="M1428" s="262"/>
      <c r="N1428" s="263"/>
      <c r="O1428" s="263"/>
      <c r="P1428" s="263"/>
      <c r="Q1428" s="263"/>
      <c r="R1428" s="263"/>
      <c r="S1428" s="263"/>
      <c r="T1428" s="26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65" t="s">
        <v>243</v>
      </c>
      <c r="AU1428" s="265" t="s">
        <v>86</v>
      </c>
      <c r="AV1428" s="14" t="s">
        <v>241</v>
      </c>
      <c r="AW1428" s="14" t="s">
        <v>32</v>
      </c>
      <c r="AX1428" s="14" t="s">
        <v>84</v>
      </c>
      <c r="AY1428" s="265" t="s">
        <v>235</v>
      </c>
    </row>
    <row r="1429" s="13" customFormat="1">
      <c r="A1429" s="13"/>
      <c r="B1429" s="243"/>
      <c r="C1429" s="244"/>
      <c r="D1429" s="245" t="s">
        <v>243</v>
      </c>
      <c r="E1429" s="246" t="s">
        <v>1</v>
      </c>
      <c r="F1429" s="247" t="s">
        <v>1770</v>
      </c>
      <c r="G1429" s="244"/>
      <c r="H1429" s="248">
        <v>4.5</v>
      </c>
      <c r="I1429" s="249"/>
      <c r="J1429" s="244"/>
      <c r="K1429" s="244"/>
      <c r="L1429" s="250"/>
      <c r="M1429" s="251"/>
      <c r="N1429" s="252"/>
      <c r="O1429" s="252"/>
      <c r="P1429" s="252"/>
      <c r="Q1429" s="252"/>
      <c r="R1429" s="252"/>
      <c r="S1429" s="252"/>
      <c r="T1429" s="25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54" t="s">
        <v>243</v>
      </c>
      <c r="AU1429" s="254" t="s">
        <v>86</v>
      </c>
      <c r="AV1429" s="13" t="s">
        <v>86</v>
      </c>
      <c r="AW1429" s="13" t="s">
        <v>32</v>
      </c>
      <c r="AX1429" s="13" t="s">
        <v>77</v>
      </c>
      <c r="AY1429" s="254" t="s">
        <v>235</v>
      </c>
    </row>
    <row r="1430" s="2" customFormat="1" ht="16.5" customHeight="1">
      <c r="A1430" s="39"/>
      <c r="B1430" s="40"/>
      <c r="C1430" s="287" t="s">
        <v>1771</v>
      </c>
      <c r="D1430" s="287" t="s">
        <v>518</v>
      </c>
      <c r="E1430" s="288" t="s">
        <v>1772</v>
      </c>
      <c r="F1430" s="289" t="s">
        <v>1773</v>
      </c>
      <c r="G1430" s="290" t="s">
        <v>174</v>
      </c>
      <c r="H1430" s="291">
        <v>4.0800000000000001</v>
      </c>
      <c r="I1430" s="292"/>
      <c r="J1430" s="293">
        <f>ROUND(I1430*H1430,2)</f>
        <v>0</v>
      </c>
      <c r="K1430" s="294"/>
      <c r="L1430" s="295"/>
      <c r="M1430" s="296" t="s">
        <v>1</v>
      </c>
      <c r="N1430" s="297" t="s">
        <v>42</v>
      </c>
      <c r="O1430" s="92"/>
      <c r="P1430" s="239">
        <f>O1430*H1430</f>
        <v>0</v>
      </c>
      <c r="Q1430" s="239">
        <v>0.00016000000000000001</v>
      </c>
      <c r="R1430" s="239">
        <f>Q1430*H1430</f>
        <v>0.00065280000000000004</v>
      </c>
      <c r="S1430" s="239">
        <v>0</v>
      </c>
      <c r="T1430" s="240">
        <f>S1430*H1430</f>
        <v>0</v>
      </c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39"/>
      <c r="AE1430" s="39"/>
      <c r="AR1430" s="241" t="s">
        <v>421</v>
      </c>
      <c r="AT1430" s="241" t="s">
        <v>518</v>
      </c>
      <c r="AU1430" s="241" t="s">
        <v>86</v>
      </c>
      <c r="AY1430" s="18" t="s">
        <v>235</v>
      </c>
      <c r="BE1430" s="242">
        <f>IF(N1430="základní",J1430,0)</f>
        <v>0</v>
      </c>
      <c r="BF1430" s="242">
        <f>IF(N1430="snížená",J1430,0)</f>
        <v>0</v>
      </c>
      <c r="BG1430" s="242">
        <f>IF(N1430="zákl. přenesená",J1430,0)</f>
        <v>0</v>
      </c>
      <c r="BH1430" s="242">
        <f>IF(N1430="sníž. přenesená",J1430,0)</f>
        <v>0</v>
      </c>
      <c r="BI1430" s="242">
        <f>IF(N1430="nulová",J1430,0)</f>
        <v>0</v>
      </c>
      <c r="BJ1430" s="18" t="s">
        <v>84</v>
      </c>
      <c r="BK1430" s="242">
        <f>ROUND(I1430*H1430,2)</f>
        <v>0</v>
      </c>
      <c r="BL1430" s="18" t="s">
        <v>325</v>
      </c>
      <c r="BM1430" s="241" t="s">
        <v>1774</v>
      </c>
    </row>
    <row r="1431" s="13" customFormat="1">
      <c r="A1431" s="13"/>
      <c r="B1431" s="243"/>
      <c r="C1431" s="244"/>
      <c r="D1431" s="245" t="s">
        <v>243</v>
      </c>
      <c r="E1431" s="244"/>
      <c r="F1431" s="247" t="s">
        <v>1775</v>
      </c>
      <c r="G1431" s="244"/>
      <c r="H1431" s="248">
        <v>4.0800000000000001</v>
      </c>
      <c r="I1431" s="249"/>
      <c r="J1431" s="244"/>
      <c r="K1431" s="244"/>
      <c r="L1431" s="250"/>
      <c r="M1431" s="251"/>
      <c r="N1431" s="252"/>
      <c r="O1431" s="252"/>
      <c r="P1431" s="252"/>
      <c r="Q1431" s="252"/>
      <c r="R1431" s="252"/>
      <c r="S1431" s="252"/>
      <c r="T1431" s="25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54" t="s">
        <v>243</v>
      </c>
      <c r="AU1431" s="254" t="s">
        <v>86</v>
      </c>
      <c r="AV1431" s="13" t="s">
        <v>86</v>
      </c>
      <c r="AW1431" s="13" t="s">
        <v>4</v>
      </c>
      <c r="AX1431" s="13" t="s">
        <v>84</v>
      </c>
      <c r="AY1431" s="254" t="s">
        <v>235</v>
      </c>
    </row>
    <row r="1432" s="2" customFormat="1" ht="24.15" customHeight="1">
      <c r="A1432" s="39"/>
      <c r="B1432" s="40"/>
      <c r="C1432" s="229" t="s">
        <v>1776</v>
      </c>
      <c r="D1432" s="229" t="s">
        <v>237</v>
      </c>
      <c r="E1432" s="230" t="s">
        <v>1777</v>
      </c>
      <c r="F1432" s="231" t="s">
        <v>1778</v>
      </c>
      <c r="G1432" s="232" t="s">
        <v>328</v>
      </c>
      <c r="H1432" s="233">
        <v>0.59399999999999997</v>
      </c>
      <c r="I1432" s="234"/>
      <c r="J1432" s="235">
        <f>ROUND(I1432*H1432,2)</f>
        <v>0</v>
      </c>
      <c r="K1432" s="236"/>
      <c r="L1432" s="45"/>
      <c r="M1432" s="237" t="s">
        <v>1</v>
      </c>
      <c r="N1432" s="238" t="s">
        <v>42</v>
      </c>
      <c r="O1432" s="92"/>
      <c r="P1432" s="239">
        <f>O1432*H1432</f>
        <v>0</v>
      </c>
      <c r="Q1432" s="239">
        <v>0</v>
      </c>
      <c r="R1432" s="239">
        <f>Q1432*H1432</f>
        <v>0</v>
      </c>
      <c r="S1432" s="239">
        <v>0</v>
      </c>
      <c r="T1432" s="240">
        <f>S1432*H1432</f>
        <v>0</v>
      </c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R1432" s="241" t="s">
        <v>325</v>
      </c>
      <c r="AT1432" s="241" t="s">
        <v>237</v>
      </c>
      <c r="AU1432" s="241" t="s">
        <v>86</v>
      </c>
      <c r="AY1432" s="18" t="s">
        <v>235</v>
      </c>
      <c r="BE1432" s="242">
        <f>IF(N1432="základní",J1432,0)</f>
        <v>0</v>
      </c>
      <c r="BF1432" s="242">
        <f>IF(N1432="snížená",J1432,0)</f>
        <v>0</v>
      </c>
      <c r="BG1432" s="242">
        <f>IF(N1432="zákl. přenesená",J1432,0)</f>
        <v>0</v>
      </c>
      <c r="BH1432" s="242">
        <f>IF(N1432="sníž. přenesená",J1432,0)</f>
        <v>0</v>
      </c>
      <c r="BI1432" s="242">
        <f>IF(N1432="nulová",J1432,0)</f>
        <v>0</v>
      </c>
      <c r="BJ1432" s="18" t="s">
        <v>84</v>
      </c>
      <c r="BK1432" s="242">
        <f>ROUND(I1432*H1432,2)</f>
        <v>0</v>
      </c>
      <c r="BL1432" s="18" t="s">
        <v>325</v>
      </c>
      <c r="BM1432" s="241" t="s">
        <v>1779</v>
      </c>
    </row>
    <row r="1433" s="12" customFormat="1" ht="22.8" customHeight="1">
      <c r="A1433" s="12"/>
      <c r="B1433" s="213"/>
      <c r="C1433" s="214"/>
      <c r="D1433" s="215" t="s">
        <v>76</v>
      </c>
      <c r="E1433" s="227" t="s">
        <v>1780</v>
      </c>
      <c r="F1433" s="227" t="s">
        <v>1781</v>
      </c>
      <c r="G1433" s="214"/>
      <c r="H1433" s="214"/>
      <c r="I1433" s="217"/>
      <c r="J1433" s="228">
        <f>BK1433</f>
        <v>0</v>
      </c>
      <c r="K1433" s="214"/>
      <c r="L1433" s="219"/>
      <c r="M1433" s="220"/>
      <c r="N1433" s="221"/>
      <c r="O1433" s="221"/>
      <c r="P1433" s="222">
        <f>SUM(P1434:P1452)</f>
        <v>0</v>
      </c>
      <c r="Q1433" s="221"/>
      <c r="R1433" s="222">
        <f>SUM(R1434:R1452)</f>
        <v>82.279363200000006</v>
      </c>
      <c r="S1433" s="221"/>
      <c r="T1433" s="223">
        <f>SUM(T1434:T1452)</f>
        <v>0</v>
      </c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R1433" s="224" t="s">
        <v>86</v>
      </c>
      <c r="AT1433" s="225" t="s">
        <v>76</v>
      </c>
      <c r="AU1433" s="225" t="s">
        <v>84</v>
      </c>
      <c r="AY1433" s="224" t="s">
        <v>235</v>
      </c>
      <c r="BK1433" s="226">
        <f>SUM(BK1434:BK1452)</f>
        <v>0</v>
      </c>
    </row>
    <row r="1434" s="2" customFormat="1" ht="21.75" customHeight="1">
      <c r="A1434" s="39"/>
      <c r="B1434" s="40"/>
      <c r="C1434" s="229" t="s">
        <v>1782</v>
      </c>
      <c r="D1434" s="229" t="s">
        <v>237</v>
      </c>
      <c r="E1434" s="230" t="s">
        <v>1783</v>
      </c>
      <c r="F1434" s="231" t="s">
        <v>1784</v>
      </c>
      <c r="G1434" s="232" t="s">
        <v>166</v>
      </c>
      <c r="H1434" s="233">
        <v>16403.294000000002</v>
      </c>
      <c r="I1434" s="234"/>
      <c r="J1434" s="235">
        <f>ROUND(I1434*H1434,2)</f>
        <v>0</v>
      </c>
      <c r="K1434" s="236"/>
      <c r="L1434" s="45"/>
      <c r="M1434" s="237" t="s">
        <v>1</v>
      </c>
      <c r="N1434" s="238" t="s">
        <v>42</v>
      </c>
      <c r="O1434" s="92"/>
      <c r="P1434" s="239">
        <f>O1434*H1434</f>
        <v>0</v>
      </c>
      <c r="Q1434" s="239">
        <v>0.0047999999999999996</v>
      </c>
      <c r="R1434" s="239">
        <f>Q1434*H1434</f>
        <v>78.735811200000001</v>
      </c>
      <c r="S1434" s="239">
        <v>0</v>
      </c>
      <c r="T1434" s="240">
        <f>S1434*H1434</f>
        <v>0</v>
      </c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R1434" s="241" t="s">
        <v>325</v>
      </c>
      <c r="AT1434" s="241" t="s">
        <v>237</v>
      </c>
      <c r="AU1434" s="241" t="s">
        <v>86</v>
      </c>
      <c r="AY1434" s="18" t="s">
        <v>235</v>
      </c>
      <c r="BE1434" s="242">
        <f>IF(N1434="základní",J1434,0)</f>
        <v>0</v>
      </c>
      <c r="BF1434" s="242">
        <f>IF(N1434="snížená",J1434,0)</f>
        <v>0</v>
      </c>
      <c r="BG1434" s="242">
        <f>IF(N1434="zákl. přenesená",J1434,0)</f>
        <v>0</v>
      </c>
      <c r="BH1434" s="242">
        <f>IF(N1434="sníž. přenesená",J1434,0)</f>
        <v>0</v>
      </c>
      <c r="BI1434" s="242">
        <f>IF(N1434="nulová",J1434,0)</f>
        <v>0</v>
      </c>
      <c r="BJ1434" s="18" t="s">
        <v>84</v>
      </c>
      <c r="BK1434" s="242">
        <f>ROUND(I1434*H1434,2)</f>
        <v>0</v>
      </c>
      <c r="BL1434" s="18" t="s">
        <v>325</v>
      </c>
      <c r="BM1434" s="241" t="s">
        <v>1785</v>
      </c>
    </row>
    <row r="1435" s="2" customFormat="1">
      <c r="A1435" s="39"/>
      <c r="B1435" s="40"/>
      <c r="C1435" s="41"/>
      <c r="D1435" s="245" t="s">
        <v>621</v>
      </c>
      <c r="E1435" s="41"/>
      <c r="F1435" s="298" t="s">
        <v>1786</v>
      </c>
      <c r="G1435" s="41"/>
      <c r="H1435" s="41"/>
      <c r="I1435" s="299"/>
      <c r="J1435" s="41"/>
      <c r="K1435" s="41"/>
      <c r="L1435" s="45"/>
      <c r="M1435" s="300"/>
      <c r="N1435" s="301"/>
      <c r="O1435" s="92"/>
      <c r="P1435" s="92"/>
      <c r="Q1435" s="92"/>
      <c r="R1435" s="92"/>
      <c r="S1435" s="92"/>
      <c r="T1435" s="93"/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T1435" s="18" t="s">
        <v>621</v>
      </c>
      <c r="AU1435" s="18" t="s">
        <v>86</v>
      </c>
    </row>
    <row r="1436" s="15" customFormat="1">
      <c r="A1436" s="15"/>
      <c r="B1436" s="266"/>
      <c r="C1436" s="267"/>
      <c r="D1436" s="245" t="s">
        <v>243</v>
      </c>
      <c r="E1436" s="268" t="s">
        <v>1</v>
      </c>
      <c r="F1436" s="269" t="s">
        <v>1787</v>
      </c>
      <c r="G1436" s="267"/>
      <c r="H1436" s="268" t="s">
        <v>1</v>
      </c>
      <c r="I1436" s="270"/>
      <c r="J1436" s="267"/>
      <c r="K1436" s="267"/>
      <c r="L1436" s="271"/>
      <c r="M1436" s="272"/>
      <c r="N1436" s="273"/>
      <c r="O1436" s="273"/>
      <c r="P1436" s="273"/>
      <c r="Q1436" s="273"/>
      <c r="R1436" s="273"/>
      <c r="S1436" s="273"/>
      <c r="T1436" s="274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T1436" s="275" t="s">
        <v>243</v>
      </c>
      <c r="AU1436" s="275" t="s">
        <v>86</v>
      </c>
      <c r="AV1436" s="15" t="s">
        <v>84</v>
      </c>
      <c r="AW1436" s="15" t="s">
        <v>32</v>
      </c>
      <c r="AX1436" s="15" t="s">
        <v>77</v>
      </c>
      <c r="AY1436" s="275" t="s">
        <v>235</v>
      </c>
    </row>
    <row r="1437" s="15" customFormat="1">
      <c r="A1437" s="15"/>
      <c r="B1437" s="266"/>
      <c r="C1437" s="267"/>
      <c r="D1437" s="245" t="s">
        <v>243</v>
      </c>
      <c r="E1437" s="268" t="s">
        <v>1</v>
      </c>
      <c r="F1437" s="269" t="s">
        <v>1788</v>
      </c>
      <c r="G1437" s="267"/>
      <c r="H1437" s="268" t="s">
        <v>1</v>
      </c>
      <c r="I1437" s="270"/>
      <c r="J1437" s="267"/>
      <c r="K1437" s="267"/>
      <c r="L1437" s="271"/>
      <c r="M1437" s="272"/>
      <c r="N1437" s="273"/>
      <c r="O1437" s="273"/>
      <c r="P1437" s="273"/>
      <c r="Q1437" s="273"/>
      <c r="R1437" s="273"/>
      <c r="S1437" s="273"/>
      <c r="T1437" s="274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T1437" s="275" t="s">
        <v>243</v>
      </c>
      <c r="AU1437" s="275" t="s">
        <v>86</v>
      </c>
      <c r="AV1437" s="15" t="s">
        <v>84</v>
      </c>
      <c r="AW1437" s="15" t="s">
        <v>32</v>
      </c>
      <c r="AX1437" s="15" t="s">
        <v>77</v>
      </c>
      <c r="AY1437" s="275" t="s">
        <v>235</v>
      </c>
    </row>
    <row r="1438" s="13" customFormat="1">
      <c r="A1438" s="13"/>
      <c r="B1438" s="243"/>
      <c r="C1438" s="244"/>
      <c r="D1438" s="245" t="s">
        <v>243</v>
      </c>
      <c r="E1438" s="246" t="s">
        <v>1</v>
      </c>
      <c r="F1438" s="247" t="s">
        <v>1789</v>
      </c>
      <c r="G1438" s="244"/>
      <c r="H1438" s="248">
        <v>8201.6509999999998</v>
      </c>
      <c r="I1438" s="249"/>
      <c r="J1438" s="244"/>
      <c r="K1438" s="244"/>
      <c r="L1438" s="250"/>
      <c r="M1438" s="251"/>
      <c r="N1438" s="252"/>
      <c r="O1438" s="252"/>
      <c r="P1438" s="252"/>
      <c r="Q1438" s="252"/>
      <c r="R1438" s="252"/>
      <c r="S1438" s="252"/>
      <c r="T1438" s="25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54" t="s">
        <v>243</v>
      </c>
      <c r="AU1438" s="254" t="s">
        <v>86</v>
      </c>
      <c r="AV1438" s="13" t="s">
        <v>86</v>
      </c>
      <c r="AW1438" s="13" t="s">
        <v>32</v>
      </c>
      <c r="AX1438" s="13" t="s">
        <v>77</v>
      </c>
      <c r="AY1438" s="254" t="s">
        <v>235</v>
      </c>
    </row>
    <row r="1439" s="13" customFormat="1">
      <c r="A1439" s="13"/>
      <c r="B1439" s="243"/>
      <c r="C1439" s="244"/>
      <c r="D1439" s="245" t="s">
        <v>243</v>
      </c>
      <c r="E1439" s="246" t="s">
        <v>1</v>
      </c>
      <c r="F1439" s="247" t="s">
        <v>1790</v>
      </c>
      <c r="G1439" s="244"/>
      <c r="H1439" s="248">
        <v>8201.643</v>
      </c>
      <c r="I1439" s="249"/>
      <c r="J1439" s="244"/>
      <c r="K1439" s="244"/>
      <c r="L1439" s="250"/>
      <c r="M1439" s="251"/>
      <c r="N1439" s="252"/>
      <c r="O1439" s="252"/>
      <c r="P1439" s="252"/>
      <c r="Q1439" s="252"/>
      <c r="R1439" s="252"/>
      <c r="S1439" s="252"/>
      <c r="T1439" s="25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254" t="s">
        <v>243</v>
      </c>
      <c r="AU1439" s="254" t="s">
        <v>86</v>
      </c>
      <c r="AV1439" s="13" t="s">
        <v>86</v>
      </c>
      <c r="AW1439" s="13" t="s">
        <v>32</v>
      </c>
      <c r="AX1439" s="13" t="s">
        <v>77</v>
      </c>
      <c r="AY1439" s="254" t="s">
        <v>235</v>
      </c>
    </row>
    <row r="1440" s="14" customFormat="1">
      <c r="A1440" s="14"/>
      <c r="B1440" s="255"/>
      <c r="C1440" s="256"/>
      <c r="D1440" s="245" t="s">
        <v>243</v>
      </c>
      <c r="E1440" s="257" t="s">
        <v>1</v>
      </c>
      <c r="F1440" s="258" t="s">
        <v>245</v>
      </c>
      <c r="G1440" s="256"/>
      <c r="H1440" s="259">
        <v>16403.294000000002</v>
      </c>
      <c r="I1440" s="260"/>
      <c r="J1440" s="256"/>
      <c r="K1440" s="256"/>
      <c r="L1440" s="261"/>
      <c r="M1440" s="262"/>
      <c r="N1440" s="263"/>
      <c r="O1440" s="263"/>
      <c r="P1440" s="263"/>
      <c r="Q1440" s="263"/>
      <c r="R1440" s="263"/>
      <c r="S1440" s="263"/>
      <c r="T1440" s="26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65" t="s">
        <v>243</v>
      </c>
      <c r="AU1440" s="265" t="s">
        <v>86</v>
      </c>
      <c r="AV1440" s="14" t="s">
        <v>241</v>
      </c>
      <c r="AW1440" s="14" t="s">
        <v>32</v>
      </c>
      <c r="AX1440" s="14" t="s">
        <v>84</v>
      </c>
      <c r="AY1440" s="265" t="s">
        <v>235</v>
      </c>
    </row>
    <row r="1441" s="15" customFormat="1">
      <c r="A1441" s="15"/>
      <c r="B1441" s="266"/>
      <c r="C1441" s="267"/>
      <c r="D1441" s="245" t="s">
        <v>243</v>
      </c>
      <c r="E1441" s="268" t="s">
        <v>1</v>
      </c>
      <c r="F1441" s="269" t="s">
        <v>1791</v>
      </c>
      <c r="G1441" s="267"/>
      <c r="H1441" s="268" t="s">
        <v>1</v>
      </c>
      <c r="I1441" s="270"/>
      <c r="J1441" s="267"/>
      <c r="K1441" s="267"/>
      <c r="L1441" s="271"/>
      <c r="M1441" s="272"/>
      <c r="N1441" s="273"/>
      <c r="O1441" s="273"/>
      <c r="P1441" s="273"/>
      <c r="Q1441" s="273"/>
      <c r="R1441" s="273"/>
      <c r="S1441" s="273"/>
      <c r="T1441" s="274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T1441" s="275" t="s">
        <v>243</v>
      </c>
      <c r="AU1441" s="275" t="s">
        <v>86</v>
      </c>
      <c r="AV1441" s="15" t="s">
        <v>84</v>
      </c>
      <c r="AW1441" s="15" t="s">
        <v>32</v>
      </c>
      <c r="AX1441" s="15" t="s">
        <v>77</v>
      </c>
      <c r="AY1441" s="275" t="s">
        <v>235</v>
      </c>
    </row>
    <row r="1442" s="13" customFormat="1">
      <c r="A1442" s="13"/>
      <c r="B1442" s="243"/>
      <c r="C1442" s="244"/>
      <c r="D1442" s="245" t="s">
        <v>243</v>
      </c>
      <c r="E1442" s="246" t="s">
        <v>1</v>
      </c>
      <c r="F1442" s="247" t="s">
        <v>1792</v>
      </c>
      <c r="G1442" s="244"/>
      <c r="H1442" s="248">
        <v>15685</v>
      </c>
      <c r="I1442" s="249"/>
      <c r="J1442" s="244"/>
      <c r="K1442" s="244"/>
      <c r="L1442" s="250"/>
      <c r="M1442" s="251"/>
      <c r="N1442" s="252"/>
      <c r="O1442" s="252"/>
      <c r="P1442" s="252"/>
      <c r="Q1442" s="252"/>
      <c r="R1442" s="252"/>
      <c r="S1442" s="252"/>
      <c r="T1442" s="25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54" t="s">
        <v>243</v>
      </c>
      <c r="AU1442" s="254" t="s">
        <v>86</v>
      </c>
      <c r="AV1442" s="13" t="s">
        <v>86</v>
      </c>
      <c r="AW1442" s="13" t="s">
        <v>32</v>
      </c>
      <c r="AX1442" s="13" t="s">
        <v>77</v>
      </c>
      <c r="AY1442" s="254" t="s">
        <v>235</v>
      </c>
    </row>
    <row r="1443" s="2" customFormat="1" ht="16.5" customHeight="1">
      <c r="A1443" s="39"/>
      <c r="B1443" s="40"/>
      <c r="C1443" s="229" t="s">
        <v>1793</v>
      </c>
      <c r="D1443" s="229" t="s">
        <v>237</v>
      </c>
      <c r="E1443" s="230" t="s">
        <v>1794</v>
      </c>
      <c r="F1443" s="231" t="s">
        <v>1795</v>
      </c>
      <c r="G1443" s="232" t="s">
        <v>166</v>
      </c>
      <c r="H1443" s="233">
        <v>738.24000000000001</v>
      </c>
      <c r="I1443" s="234"/>
      <c r="J1443" s="235">
        <f>ROUND(I1443*H1443,2)</f>
        <v>0</v>
      </c>
      <c r="K1443" s="236"/>
      <c r="L1443" s="45"/>
      <c r="M1443" s="237" t="s">
        <v>1</v>
      </c>
      <c r="N1443" s="238" t="s">
        <v>42</v>
      </c>
      <c r="O1443" s="92"/>
      <c r="P1443" s="239">
        <f>O1443*H1443</f>
        <v>0</v>
      </c>
      <c r="Q1443" s="239">
        <v>0.0047999999999999996</v>
      </c>
      <c r="R1443" s="239">
        <f>Q1443*H1443</f>
        <v>3.5435519999999996</v>
      </c>
      <c r="S1443" s="239">
        <v>0</v>
      </c>
      <c r="T1443" s="240">
        <f>S1443*H1443</f>
        <v>0</v>
      </c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R1443" s="241" t="s">
        <v>325</v>
      </c>
      <c r="AT1443" s="241" t="s">
        <v>237</v>
      </c>
      <c r="AU1443" s="241" t="s">
        <v>86</v>
      </c>
      <c r="AY1443" s="18" t="s">
        <v>235</v>
      </c>
      <c r="BE1443" s="242">
        <f>IF(N1443="základní",J1443,0)</f>
        <v>0</v>
      </c>
      <c r="BF1443" s="242">
        <f>IF(N1443="snížená",J1443,0)</f>
        <v>0</v>
      </c>
      <c r="BG1443" s="242">
        <f>IF(N1443="zákl. přenesená",J1443,0)</f>
        <v>0</v>
      </c>
      <c r="BH1443" s="242">
        <f>IF(N1443="sníž. přenesená",J1443,0)</f>
        <v>0</v>
      </c>
      <c r="BI1443" s="242">
        <f>IF(N1443="nulová",J1443,0)</f>
        <v>0</v>
      </c>
      <c r="BJ1443" s="18" t="s">
        <v>84</v>
      </c>
      <c r="BK1443" s="242">
        <f>ROUND(I1443*H1443,2)</f>
        <v>0</v>
      </c>
      <c r="BL1443" s="18" t="s">
        <v>325</v>
      </c>
      <c r="BM1443" s="241" t="s">
        <v>1796</v>
      </c>
    </row>
    <row r="1444" s="2" customFormat="1">
      <c r="A1444" s="39"/>
      <c r="B1444" s="40"/>
      <c r="C1444" s="41"/>
      <c r="D1444" s="245" t="s">
        <v>621</v>
      </c>
      <c r="E1444" s="41"/>
      <c r="F1444" s="298" t="s">
        <v>1786</v>
      </c>
      <c r="G1444" s="41"/>
      <c r="H1444" s="41"/>
      <c r="I1444" s="299"/>
      <c r="J1444" s="41"/>
      <c r="K1444" s="41"/>
      <c r="L1444" s="45"/>
      <c r="M1444" s="300"/>
      <c r="N1444" s="301"/>
      <c r="O1444" s="92"/>
      <c r="P1444" s="92"/>
      <c r="Q1444" s="92"/>
      <c r="R1444" s="92"/>
      <c r="S1444" s="92"/>
      <c r="T1444" s="93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T1444" s="18" t="s">
        <v>621</v>
      </c>
      <c r="AU1444" s="18" t="s">
        <v>86</v>
      </c>
    </row>
    <row r="1445" s="15" customFormat="1">
      <c r="A1445" s="15"/>
      <c r="B1445" s="266"/>
      <c r="C1445" s="267"/>
      <c r="D1445" s="245" t="s">
        <v>243</v>
      </c>
      <c r="E1445" s="268" t="s">
        <v>1</v>
      </c>
      <c r="F1445" s="269" t="s">
        <v>1797</v>
      </c>
      <c r="G1445" s="267"/>
      <c r="H1445" s="268" t="s">
        <v>1</v>
      </c>
      <c r="I1445" s="270"/>
      <c r="J1445" s="267"/>
      <c r="K1445" s="267"/>
      <c r="L1445" s="271"/>
      <c r="M1445" s="272"/>
      <c r="N1445" s="273"/>
      <c r="O1445" s="273"/>
      <c r="P1445" s="273"/>
      <c r="Q1445" s="273"/>
      <c r="R1445" s="273"/>
      <c r="S1445" s="273"/>
      <c r="T1445" s="274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T1445" s="275" t="s">
        <v>243</v>
      </c>
      <c r="AU1445" s="275" t="s">
        <v>86</v>
      </c>
      <c r="AV1445" s="15" t="s">
        <v>84</v>
      </c>
      <c r="AW1445" s="15" t="s">
        <v>32</v>
      </c>
      <c r="AX1445" s="15" t="s">
        <v>77</v>
      </c>
      <c r="AY1445" s="275" t="s">
        <v>235</v>
      </c>
    </row>
    <row r="1446" s="15" customFormat="1">
      <c r="A1446" s="15"/>
      <c r="B1446" s="266"/>
      <c r="C1446" s="267"/>
      <c r="D1446" s="245" t="s">
        <v>243</v>
      </c>
      <c r="E1446" s="268" t="s">
        <v>1</v>
      </c>
      <c r="F1446" s="269" t="s">
        <v>1788</v>
      </c>
      <c r="G1446" s="267"/>
      <c r="H1446" s="268" t="s">
        <v>1</v>
      </c>
      <c r="I1446" s="270"/>
      <c r="J1446" s="267"/>
      <c r="K1446" s="267"/>
      <c r="L1446" s="271"/>
      <c r="M1446" s="272"/>
      <c r="N1446" s="273"/>
      <c r="O1446" s="273"/>
      <c r="P1446" s="273"/>
      <c r="Q1446" s="273"/>
      <c r="R1446" s="273"/>
      <c r="S1446" s="273"/>
      <c r="T1446" s="274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T1446" s="275" t="s">
        <v>243</v>
      </c>
      <c r="AU1446" s="275" t="s">
        <v>86</v>
      </c>
      <c r="AV1446" s="15" t="s">
        <v>84</v>
      </c>
      <c r="AW1446" s="15" t="s">
        <v>32</v>
      </c>
      <c r="AX1446" s="15" t="s">
        <v>77</v>
      </c>
      <c r="AY1446" s="275" t="s">
        <v>235</v>
      </c>
    </row>
    <row r="1447" s="13" customFormat="1">
      <c r="A1447" s="13"/>
      <c r="B1447" s="243"/>
      <c r="C1447" s="244"/>
      <c r="D1447" s="245" t="s">
        <v>243</v>
      </c>
      <c r="E1447" s="246" t="s">
        <v>1</v>
      </c>
      <c r="F1447" s="247" t="s">
        <v>1798</v>
      </c>
      <c r="G1447" s="244"/>
      <c r="H1447" s="248">
        <v>369.12</v>
      </c>
      <c r="I1447" s="249"/>
      <c r="J1447" s="244"/>
      <c r="K1447" s="244"/>
      <c r="L1447" s="250"/>
      <c r="M1447" s="251"/>
      <c r="N1447" s="252"/>
      <c r="O1447" s="252"/>
      <c r="P1447" s="252"/>
      <c r="Q1447" s="252"/>
      <c r="R1447" s="252"/>
      <c r="S1447" s="252"/>
      <c r="T1447" s="25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54" t="s">
        <v>243</v>
      </c>
      <c r="AU1447" s="254" t="s">
        <v>86</v>
      </c>
      <c r="AV1447" s="13" t="s">
        <v>86</v>
      </c>
      <c r="AW1447" s="13" t="s">
        <v>32</v>
      </c>
      <c r="AX1447" s="13" t="s">
        <v>77</v>
      </c>
      <c r="AY1447" s="254" t="s">
        <v>235</v>
      </c>
    </row>
    <row r="1448" s="13" customFormat="1">
      <c r="A1448" s="13"/>
      <c r="B1448" s="243"/>
      <c r="C1448" s="244"/>
      <c r="D1448" s="245" t="s">
        <v>243</v>
      </c>
      <c r="E1448" s="246" t="s">
        <v>1</v>
      </c>
      <c r="F1448" s="247" t="s">
        <v>1799</v>
      </c>
      <c r="G1448" s="244"/>
      <c r="H1448" s="248">
        <v>369.12</v>
      </c>
      <c r="I1448" s="249"/>
      <c r="J1448" s="244"/>
      <c r="K1448" s="244"/>
      <c r="L1448" s="250"/>
      <c r="M1448" s="251"/>
      <c r="N1448" s="252"/>
      <c r="O1448" s="252"/>
      <c r="P1448" s="252"/>
      <c r="Q1448" s="252"/>
      <c r="R1448" s="252"/>
      <c r="S1448" s="252"/>
      <c r="T1448" s="25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254" t="s">
        <v>243</v>
      </c>
      <c r="AU1448" s="254" t="s">
        <v>86</v>
      </c>
      <c r="AV1448" s="13" t="s">
        <v>86</v>
      </c>
      <c r="AW1448" s="13" t="s">
        <v>32</v>
      </c>
      <c r="AX1448" s="13" t="s">
        <v>77</v>
      </c>
      <c r="AY1448" s="254" t="s">
        <v>235</v>
      </c>
    </row>
    <row r="1449" s="14" customFormat="1">
      <c r="A1449" s="14"/>
      <c r="B1449" s="255"/>
      <c r="C1449" s="256"/>
      <c r="D1449" s="245" t="s">
        <v>243</v>
      </c>
      <c r="E1449" s="257" t="s">
        <v>1</v>
      </c>
      <c r="F1449" s="258" t="s">
        <v>245</v>
      </c>
      <c r="G1449" s="256"/>
      <c r="H1449" s="259">
        <v>738.24000000000001</v>
      </c>
      <c r="I1449" s="260"/>
      <c r="J1449" s="256"/>
      <c r="K1449" s="256"/>
      <c r="L1449" s="261"/>
      <c r="M1449" s="262"/>
      <c r="N1449" s="263"/>
      <c r="O1449" s="263"/>
      <c r="P1449" s="263"/>
      <c r="Q1449" s="263"/>
      <c r="R1449" s="263"/>
      <c r="S1449" s="263"/>
      <c r="T1449" s="26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65" t="s">
        <v>243</v>
      </c>
      <c r="AU1449" s="265" t="s">
        <v>86</v>
      </c>
      <c r="AV1449" s="14" t="s">
        <v>241</v>
      </c>
      <c r="AW1449" s="14" t="s">
        <v>32</v>
      </c>
      <c r="AX1449" s="14" t="s">
        <v>84</v>
      </c>
      <c r="AY1449" s="265" t="s">
        <v>235</v>
      </c>
    </row>
    <row r="1450" s="15" customFormat="1">
      <c r="A1450" s="15"/>
      <c r="B1450" s="266"/>
      <c r="C1450" s="267"/>
      <c r="D1450" s="245" t="s">
        <v>243</v>
      </c>
      <c r="E1450" s="268" t="s">
        <v>1</v>
      </c>
      <c r="F1450" s="269" t="s">
        <v>1791</v>
      </c>
      <c r="G1450" s="267"/>
      <c r="H1450" s="268" t="s">
        <v>1</v>
      </c>
      <c r="I1450" s="270"/>
      <c r="J1450" s="267"/>
      <c r="K1450" s="267"/>
      <c r="L1450" s="271"/>
      <c r="M1450" s="272"/>
      <c r="N1450" s="273"/>
      <c r="O1450" s="273"/>
      <c r="P1450" s="273"/>
      <c r="Q1450" s="273"/>
      <c r="R1450" s="273"/>
      <c r="S1450" s="273"/>
      <c r="T1450" s="274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T1450" s="275" t="s">
        <v>243</v>
      </c>
      <c r="AU1450" s="275" t="s">
        <v>86</v>
      </c>
      <c r="AV1450" s="15" t="s">
        <v>84</v>
      </c>
      <c r="AW1450" s="15" t="s">
        <v>32</v>
      </c>
      <c r="AX1450" s="15" t="s">
        <v>77</v>
      </c>
      <c r="AY1450" s="275" t="s">
        <v>235</v>
      </c>
    </row>
    <row r="1451" s="13" customFormat="1">
      <c r="A1451" s="13"/>
      <c r="B1451" s="243"/>
      <c r="C1451" s="244"/>
      <c r="D1451" s="245" t="s">
        <v>243</v>
      </c>
      <c r="E1451" s="246" t="s">
        <v>1</v>
      </c>
      <c r="F1451" s="247" t="s">
        <v>1800</v>
      </c>
      <c r="G1451" s="244"/>
      <c r="H1451" s="248">
        <v>712</v>
      </c>
      <c r="I1451" s="249"/>
      <c r="J1451" s="244"/>
      <c r="K1451" s="244"/>
      <c r="L1451" s="250"/>
      <c r="M1451" s="251"/>
      <c r="N1451" s="252"/>
      <c r="O1451" s="252"/>
      <c r="P1451" s="252"/>
      <c r="Q1451" s="252"/>
      <c r="R1451" s="252"/>
      <c r="S1451" s="252"/>
      <c r="T1451" s="25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54" t="s">
        <v>243</v>
      </c>
      <c r="AU1451" s="254" t="s">
        <v>86</v>
      </c>
      <c r="AV1451" s="13" t="s">
        <v>86</v>
      </c>
      <c r="AW1451" s="13" t="s">
        <v>32</v>
      </c>
      <c r="AX1451" s="13" t="s">
        <v>77</v>
      </c>
      <c r="AY1451" s="254" t="s">
        <v>235</v>
      </c>
    </row>
    <row r="1452" s="2" customFormat="1" ht="24.15" customHeight="1">
      <c r="A1452" s="39"/>
      <c r="B1452" s="40"/>
      <c r="C1452" s="229" t="s">
        <v>1801</v>
      </c>
      <c r="D1452" s="229" t="s">
        <v>237</v>
      </c>
      <c r="E1452" s="230" t="s">
        <v>1802</v>
      </c>
      <c r="F1452" s="231" t="s">
        <v>1803</v>
      </c>
      <c r="G1452" s="232" t="s">
        <v>328</v>
      </c>
      <c r="H1452" s="233">
        <v>82.278999999999996</v>
      </c>
      <c r="I1452" s="234"/>
      <c r="J1452" s="235">
        <f>ROUND(I1452*H1452,2)</f>
        <v>0</v>
      </c>
      <c r="K1452" s="236"/>
      <c r="L1452" s="45"/>
      <c r="M1452" s="237" t="s">
        <v>1</v>
      </c>
      <c r="N1452" s="238" t="s">
        <v>42</v>
      </c>
      <c r="O1452" s="92"/>
      <c r="P1452" s="239">
        <f>O1452*H1452</f>
        <v>0</v>
      </c>
      <c r="Q1452" s="239">
        <v>0</v>
      </c>
      <c r="R1452" s="239">
        <f>Q1452*H1452</f>
        <v>0</v>
      </c>
      <c r="S1452" s="239">
        <v>0</v>
      </c>
      <c r="T1452" s="240">
        <f>S1452*H1452</f>
        <v>0</v>
      </c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R1452" s="241" t="s">
        <v>325</v>
      </c>
      <c r="AT1452" s="241" t="s">
        <v>237</v>
      </c>
      <c r="AU1452" s="241" t="s">
        <v>86</v>
      </c>
      <c r="AY1452" s="18" t="s">
        <v>235</v>
      </c>
      <c r="BE1452" s="242">
        <f>IF(N1452="základní",J1452,0)</f>
        <v>0</v>
      </c>
      <c r="BF1452" s="242">
        <f>IF(N1452="snížená",J1452,0)</f>
        <v>0</v>
      </c>
      <c r="BG1452" s="242">
        <f>IF(N1452="zákl. přenesená",J1452,0)</f>
        <v>0</v>
      </c>
      <c r="BH1452" s="242">
        <f>IF(N1452="sníž. přenesená",J1452,0)</f>
        <v>0</v>
      </c>
      <c r="BI1452" s="242">
        <f>IF(N1452="nulová",J1452,0)</f>
        <v>0</v>
      </c>
      <c r="BJ1452" s="18" t="s">
        <v>84</v>
      </c>
      <c r="BK1452" s="242">
        <f>ROUND(I1452*H1452,2)</f>
        <v>0</v>
      </c>
      <c r="BL1452" s="18" t="s">
        <v>325</v>
      </c>
      <c r="BM1452" s="241" t="s">
        <v>1804</v>
      </c>
    </row>
    <row r="1453" s="12" customFormat="1" ht="22.8" customHeight="1">
      <c r="A1453" s="12"/>
      <c r="B1453" s="213"/>
      <c r="C1453" s="214"/>
      <c r="D1453" s="215" t="s">
        <v>76</v>
      </c>
      <c r="E1453" s="227" t="s">
        <v>1805</v>
      </c>
      <c r="F1453" s="227" t="s">
        <v>1806</v>
      </c>
      <c r="G1453" s="214"/>
      <c r="H1453" s="214"/>
      <c r="I1453" s="217"/>
      <c r="J1453" s="228">
        <f>BK1453</f>
        <v>0</v>
      </c>
      <c r="K1453" s="214"/>
      <c r="L1453" s="219"/>
      <c r="M1453" s="220"/>
      <c r="N1453" s="221"/>
      <c r="O1453" s="221"/>
      <c r="P1453" s="222">
        <f>SUM(P1454:P1484)</f>
        <v>0</v>
      </c>
      <c r="Q1453" s="221"/>
      <c r="R1453" s="222">
        <f>SUM(R1454:R1484)</f>
        <v>6.7355635400000002</v>
      </c>
      <c r="S1453" s="221"/>
      <c r="T1453" s="223">
        <f>SUM(T1454:T1484)</f>
        <v>0</v>
      </c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R1453" s="224" t="s">
        <v>86</v>
      </c>
      <c r="AT1453" s="225" t="s">
        <v>76</v>
      </c>
      <c r="AU1453" s="225" t="s">
        <v>84</v>
      </c>
      <c r="AY1453" s="224" t="s">
        <v>235</v>
      </c>
      <c r="BK1453" s="226">
        <f>SUM(BK1454:BK1484)</f>
        <v>0</v>
      </c>
    </row>
    <row r="1454" s="2" customFormat="1" ht="16.5" customHeight="1">
      <c r="A1454" s="39"/>
      <c r="B1454" s="40"/>
      <c r="C1454" s="229" t="s">
        <v>1807</v>
      </c>
      <c r="D1454" s="229" t="s">
        <v>237</v>
      </c>
      <c r="E1454" s="230" t="s">
        <v>1808</v>
      </c>
      <c r="F1454" s="231" t="s">
        <v>1809</v>
      </c>
      <c r="G1454" s="232" t="s">
        <v>166</v>
      </c>
      <c r="H1454" s="233">
        <v>261.43799999999999</v>
      </c>
      <c r="I1454" s="234"/>
      <c r="J1454" s="235">
        <f>ROUND(I1454*H1454,2)</f>
        <v>0</v>
      </c>
      <c r="K1454" s="236"/>
      <c r="L1454" s="45"/>
      <c r="M1454" s="237" t="s">
        <v>1</v>
      </c>
      <c r="N1454" s="238" t="s">
        <v>42</v>
      </c>
      <c r="O1454" s="92"/>
      <c r="P1454" s="239">
        <f>O1454*H1454</f>
        <v>0</v>
      </c>
      <c r="Q1454" s="239">
        <v>0.00029999999999999997</v>
      </c>
      <c r="R1454" s="239">
        <f>Q1454*H1454</f>
        <v>0.078431399999999984</v>
      </c>
      <c r="S1454" s="239">
        <v>0</v>
      </c>
      <c r="T1454" s="240">
        <f>S1454*H1454</f>
        <v>0</v>
      </c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39"/>
      <c r="AE1454" s="39"/>
      <c r="AR1454" s="241" t="s">
        <v>325</v>
      </c>
      <c r="AT1454" s="241" t="s">
        <v>237</v>
      </c>
      <c r="AU1454" s="241" t="s">
        <v>86</v>
      </c>
      <c r="AY1454" s="18" t="s">
        <v>235</v>
      </c>
      <c r="BE1454" s="242">
        <f>IF(N1454="základní",J1454,0)</f>
        <v>0</v>
      </c>
      <c r="BF1454" s="242">
        <f>IF(N1454="snížená",J1454,0)</f>
        <v>0</v>
      </c>
      <c r="BG1454" s="242">
        <f>IF(N1454="zákl. přenesená",J1454,0)</f>
        <v>0</v>
      </c>
      <c r="BH1454" s="242">
        <f>IF(N1454="sníž. přenesená",J1454,0)</f>
        <v>0</v>
      </c>
      <c r="BI1454" s="242">
        <f>IF(N1454="nulová",J1454,0)</f>
        <v>0</v>
      </c>
      <c r="BJ1454" s="18" t="s">
        <v>84</v>
      </c>
      <c r="BK1454" s="242">
        <f>ROUND(I1454*H1454,2)</f>
        <v>0</v>
      </c>
      <c r="BL1454" s="18" t="s">
        <v>325</v>
      </c>
      <c r="BM1454" s="241" t="s">
        <v>1810</v>
      </c>
    </row>
    <row r="1455" s="15" customFormat="1">
      <c r="A1455" s="15"/>
      <c r="B1455" s="266"/>
      <c r="C1455" s="267"/>
      <c r="D1455" s="245" t="s">
        <v>243</v>
      </c>
      <c r="E1455" s="268" t="s">
        <v>1</v>
      </c>
      <c r="F1455" s="269" t="s">
        <v>1811</v>
      </c>
      <c r="G1455" s="267"/>
      <c r="H1455" s="268" t="s">
        <v>1</v>
      </c>
      <c r="I1455" s="270"/>
      <c r="J1455" s="267"/>
      <c r="K1455" s="267"/>
      <c r="L1455" s="271"/>
      <c r="M1455" s="272"/>
      <c r="N1455" s="273"/>
      <c r="O1455" s="273"/>
      <c r="P1455" s="273"/>
      <c r="Q1455" s="273"/>
      <c r="R1455" s="273"/>
      <c r="S1455" s="273"/>
      <c r="T1455" s="274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T1455" s="275" t="s">
        <v>243</v>
      </c>
      <c r="AU1455" s="275" t="s">
        <v>86</v>
      </c>
      <c r="AV1455" s="15" t="s">
        <v>84</v>
      </c>
      <c r="AW1455" s="15" t="s">
        <v>32</v>
      </c>
      <c r="AX1455" s="15" t="s">
        <v>77</v>
      </c>
      <c r="AY1455" s="275" t="s">
        <v>235</v>
      </c>
    </row>
    <row r="1456" s="13" customFormat="1">
      <c r="A1456" s="13"/>
      <c r="B1456" s="243"/>
      <c r="C1456" s="244"/>
      <c r="D1456" s="245" t="s">
        <v>243</v>
      </c>
      <c r="E1456" s="246" t="s">
        <v>1</v>
      </c>
      <c r="F1456" s="247" t="s">
        <v>1812</v>
      </c>
      <c r="G1456" s="244"/>
      <c r="H1456" s="248">
        <v>131.53999999999999</v>
      </c>
      <c r="I1456" s="249"/>
      <c r="J1456" s="244"/>
      <c r="K1456" s="244"/>
      <c r="L1456" s="250"/>
      <c r="M1456" s="251"/>
      <c r="N1456" s="252"/>
      <c r="O1456" s="252"/>
      <c r="P1456" s="252"/>
      <c r="Q1456" s="252"/>
      <c r="R1456" s="252"/>
      <c r="S1456" s="252"/>
      <c r="T1456" s="25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54" t="s">
        <v>243</v>
      </c>
      <c r="AU1456" s="254" t="s">
        <v>86</v>
      </c>
      <c r="AV1456" s="13" t="s">
        <v>86</v>
      </c>
      <c r="AW1456" s="13" t="s">
        <v>32</v>
      </c>
      <c r="AX1456" s="13" t="s">
        <v>77</v>
      </c>
      <c r="AY1456" s="254" t="s">
        <v>235</v>
      </c>
    </row>
    <row r="1457" s="13" customFormat="1">
      <c r="A1457" s="13"/>
      <c r="B1457" s="243"/>
      <c r="C1457" s="244"/>
      <c r="D1457" s="245" t="s">
        <v>243</v>
      </c>
      <c r="E1457" s="246" t="s">
        <v>1</v>
      </c>
      <c r="F1457" s="247" t="s">
        <v>1813</v>
      </c>
      <c r="G1457" s="244"/>
      <c r="H1457" s="248">
        <v>-20</v>
      </c>
      <c r="I1457" s="249"/>
      <c r="J1457" s="244"/>
      <c r="K1457" s="244"/>
      <c r="L1457" s="250"/>
      <c r="M1457" s="251"/>
      <c r="N1457" s="252"/>
      <c r="O1457" s="252"/>
      <c r="P1457" s="252"/>
      <c r="Q1457" s="252"/>
      <c r="R1457" s="252"/>
      <c r="S1457" s="252"/>
      <c r="T1457" s="25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54" t="s">
        <v>243</v>
      </c>
      <c r="AU1457" s="254" t="s">
        <v>86</v>
      </c>
      <c r="AV1457" s="13" t="s">
        <v>86</v>
      </c>
      <c r="AW1457" s="13" t="s">
        <v>32</v>
      </c>
      <c r="AX1457" s="13" t="s">
        <v>77</v>
      </c>
      <c r="AY1457" s="254" t="s">
        <v>235</v>
      </c>
    </row>
    <row r="1458" s="13" customFormat="1">
      <c r="A1458" s="13"/>
      <c r="B1458" s="243"/>
      <c r="C1458" s="244"/>
      <c r="D1458" s="245" t="s">
        <v>243</v>
      </c>
      <c r="E1458" s="246" t="s">
        <v>1</v>
      </c>
      <c r="F1458" s="247" t="s">
        <v>1814</v>
      </c>
      <c r="G1458" s="244"/>
      <c r="H1458" s="248">
        <v>92.840000000000003</v>
      </c>
      <c r="I1458" s="249"/>
      <c r="J1458" s="244"/>
      <c r="K1458" s="244"/>
      <c r="L1458" s="250"/>
      <c r="M1458" s="251"/>
      <c r="N1458" s="252"/>
      <c r="O1458" s="252"/>
      <c r="P1458" s="252"/>
      <c r="Q1458" s="252"/>
      <c r="R1458" s="252"/>
      <c r="S1458" s="252"/>
      <c r="T1458" s="25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54" t="s">
        <v>243</v>
      </c>
      <c r="AU1458" s="254" t="s">
        <v>86</v>
      </c>
      <c r="AV1458" s="13" t="s">
        <v>86</v>
      </c>
      <c r="AW1458" s="13" t="s">
        <v>32</v>
      </c>
      <c r="AX1458" s="13" t="s">
        <v>77</v>
      </c>
      <c r="AY1458" s="254" t="s">
        <v>235</v>
      </c>
    </row>
    <row r="1459" s="13" customFormat="1">
      <c r="A1459" s="13"/>
      <c r="B1459" s="243"/>
      <c r="C1459" s="244"/>
      <c r="D1459" s="245" t="s">
        <v>243</v>
      </c>
      <c r="E1459" s="246" t="s">
        <v>1</v>
      </c>
      <c r="F1459" s="247" t="s">
        <v>1815</v>
      </c>
      <c r="G1459" s="244"/>
      <c r="H1459" s="248">
        <v>2.0640000000000001</v>
      </c>
      <c r="I1459" s="249"/>
      <c r="J1459" s="244"/>
      <c r="K1459" s="244"/>
      <c r="L1459" s="250"/>
      <c r="M1459" s="251"/>
      <c r="N1459" s="252"/>
      <c r="O1459" s="252"/>
      <c r="P1459" s="252"/>
      <c r="Q1459" s="252"/>
      <c r="R1459" s="252"/>
      <c r="S1459" s="252"/>
      <c r="T1459" s="25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54" t="s">
        <v>243</v>
      </c>
      <c r="AU1459" s="254" t="s">
        <v>86</v>
      </c>
      <c r="AV1459" s="13" t="s">
        <v>86</v>
      </c>
      <c r="AW1459" s="13" t="s">
        <v>32</v>
      </c>
      <c r="AX1459" s="13" t="s">
        <v>77</v>
      </c>
      <c r="AY1459" s="254" t="s">
        <v>235</v>
      </c>
    </row>
    <row r="1460" s="13" customFormat="1">
      <c r="A1460" s="13"/>
      <c r="B1460" s="243"/>
      <c r="C1460" s="244"/>
      <c r="D1460" s="245" t="s">
        <v>243</v>
      </c>
      <c r="E1460" s="246" t="s">
        <v>1</v>
      </c>
      <c r="F1460" s="247" t="s">
        <v>1816</v>
      </c>
      <c r="G1460" s="244"/>
      <c r="H1460" s="248">
        <v>-15.85</v>
      </c>
      <c r="I1460" s="249"/>
      <c r="J1460" s="244"/>
      <c r="K1460" s="244"/>
      <c r="L1460" s="250"/>
      <c r="M1460" s="251"/>
      <c r="N1460" s="252"/>
      <c r="O1460" s="252"/>
      <c r="P1460" s="252"/>
      <c r="Q1460" s="252"/>
      <c r="R1460" s="252"/>
      <c r="S1460" s="252"/>
      <c r="T1460" s="25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T1460" s="254" t="s">
        <v>243</v>
      </c>
      <c r="AU1460" s="254" t="s">
        <v>86</v>
      </c>
      <c r="AV1460" s="13" t="s">
        <v>86</v>
      </c>
      <c r="AW1460" s="13" t="s">
        <v>32</v>
      </c>
      <c r="AX1460" s="13" t="s">
        <v>77</v>
      </c>
      <c r="AY1460" s="254" t="s">
        <v>235</v>
      </c>
    </row>
    <row r="1461" s="16" customFormat="1">
      <c r="A1461" s="16"/>
      <c r="B1461" s="276"/>
      <c r="C1461" s="277"/>
      <c r="D1461" s="245" t="s">
        <v>243</v>
      </c>
      <c r="E1461" s="278" t="s">
        <v>1</v>
      </c>
      <c r="F1461" s="279" t="s">
        <v>492</v>
      </c>
      <c r="G1461" s="277"/>
      <c r="H1461" s="280">
        <v>190.59399999999999</v>
      </c>
      <c r="I1461" s="281"/>
      <c r="J1461" s="277"/>
      <c r="K1461" s="277"/>
      <c r="L1461" s="282"/>
      <c r="M1461" s="283"/>
      <c r="N1461" s="284"/>
      <c r="O1461" s="284"/>
      <c r="P1461" s="284"/>
      <c r="Q1461" s="284"/>
      <c r="R1461" s="284"/>
      <c r="S1461" s="284"/>
      <c r="T1461" s="285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T1461" s="286" t="s">
        <v>243</v>
      </c>
      <c r="AU1461" s="286" t="s">
        <v>86</v>
      </c>
      <c r="AV1461" s="16" t="s">
        <v>250</v>
      </c>
      <c r="AW1461" s="16" t="s">
        <v>32</v>
      </c>
      <c r="AX1461" s="16" t="s">
        <v>77</v>
      </c>
      <c r="AY1461" s="286" t="s">
        <v>235</v>
      </c>
    </row>
    <row r="1462" s="15" customFormat="1">
      <c r="A1462" s="15"/>
      <c r="B1462" s="266"/>
      <c r="C1462" s="267"/>
      <c r="D1462" s="245" t="s">
        <v>243</v>
      </c>
      <c r="E1462" s="268" t="s">
        <v>1</v>
      </c>
      <c r="F1462" s="269" t="s">
        <v>1817</v>
      </c>
      <c r="G1462" s="267"/>
      <c r="H1462" s="268" t="s">
        <v>1</v>
      </c>
      <c r="I1462" s="270"/>
      <c r="J1462" s="267"/>
      <c r="K1462" s="267"/>
      <c r="L1462" s="271"/>
      <c r="M1462" s="272"/>
      <c r="N1462" s="273"/>
      <c r="O1462" s="273"/>
      <c r="P1462" s="273"/>
      <c r="Q1462" s="273"/>
      <c r="R1462" s="273"/>
      <c r="S1462" s="273"/>
      <c r="T1462" s="274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T1462" s="275" t="s">
        <v>243</v>
      </c>
      <c r="AU1462" s="275" t="s">
        <v>86</v>
      </c>
      <c r="AV1462" s="15" t="s">
        <v>84</v>
      </c>
      <c r="AW1462" s="15" t="s">
        <v>32</v>
      </c>
      <c r="AX1462" s="15" t="s">
        <v>77</v>
      </c>
      <c r="AY1462" s="275" t="s">
        <v>235</v>
      </c>
    </row>
    <row r="1463" s="13" customFormat="1">
      <c r="A1463" s="13"/>
      <c r="B1463" s="243"/>
      <c r="C1463" s="244"/>
      <c r="D1463" s="245" t="s">
        <v>243</v>
      </c>
      <c r="E1463" s="246" t="s">
        <v>1</v>
      </c>
      <c r="F1463" s="247" t="s">
        <v>1818</v>
      </c>
      <c r="G1463" s="244"/>
      <c r="H1463" s="248">
        <v>82.530000000000001</v>
      </c>
      <c r="I1463" s="249"/>
      <c r="J1463" s="244"/>
      <c r="K1463" s="244"/>
      <c r="L1463" s="250"/>
      <c r="M1463" s="251"/>
      <c r="N1463" s="252"/>
      <c r="O1463" s="252"/>
      <c r="P1463" s="252"/>
      <c r="Q1463" s="252"/>
      <c r="R1463" s="252"/>
      <c r="S1463" s="252"/>
      <c r="T1463" s="25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54" t="s">
        <v>243</v>
      </c>
      <c r="AU1463" s="254" t="s">
        <v>86</v>
      </c>
      <c r="AV1463" s="13" t="s">
        <v>86</v>
      </c>
      <c r="AW1463" s="13" t="s">
        <v>32</v>
      </c>
      <c r="AX1463" s="13" t="s">
        <v>77</v>
      </c>
      <c r="AY1463" s="254" t="s">
        <v>235</v>
      </c>
    </row>
    <row r="1464" s="13" customFormat="1">
      <c r="A1464" s="13"/>
      <c r="B1464" s="243"/>
      <c r="C1464" s="244"/>
      <c r="D1464" s="245" t="s">
        <v>243</v>
      </c>
      <c r="E1464" s="246" t="s">
        <v>1</v>
      </c>
      <c r="F1464" s="247" t="s">
        <v>1819</v>
      </c>
      <c r="G1464" s="244"/>
      <c r="H1464" s="248">
        <v>-11.686</v>
      </c>
      <c r="I1464" s="249"/>
      <c r="J1464" s="244"/>
      <c r="K1464" s="244"/>
      <c r="L1464" s="250"/>
      <c r="M1464" s="251"/>
      <c r="N1464" s="252"/>
      <c r="O1464" s="252"/>
      <c r="P1464" s="252"/>
      <c r="Q1464" s="252"/>
      <c r="R1464" s="252"/>
      <c r="S1464" s="252"/>
      <c r="T1464" s="25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54" t="s">
        <v>243</v>
      </c>
      <c r="AU1464" s="254" t="s">
        <v>86</v>
      </c>
      <c r="AV1464" s="13" t="s">
        <v>86</v>
      </c>
      <c r="AW1464" s="13" t="s">
        <v>32</v>
      </c>
      <c r="AX1464" s="13" t="s">
        <v>77</v>
      </c>
      <c r="AY1464" s="254" t="s">
        <v>235</v>
      </c>
    </row>
    <row r="1465" s="16" customFormat="1">
      <c r="A1465" s="16"/>
      <c r="B1465" s="276"/>
      <c r="C1465" s="277"/>
      <c r="D1465" s="245" t="s">
        <v>243</v>
      </c>
      <c r="E1465" s="278" t="s">
        <v>1</v>
      </c>
      <c r="F1465" s="279" t="s">
        <v>492</v>
      </c>
      <c r="G1465" s="277"/>
      <c r="H1465" s="280">
        <v>70.843999999999994</v>
      </c>
      <c r="I1465" s="281"/>
      <c r="J1465" s="277"/>
      <c r="K1465" s="277"/>
      <c r="L1465" s="282"/>
      <c r="M1465" s="283"/>
      <c r="N1465" s="284"/>
      <c r="O1465" s="284"/>
      <c r="P1465" s="284"/>
      <c r="Q1465" s="284"/>
      <c r="R1465" s="284"/>
      <c r="S1465" s="284"/>
      <c r="T1465" s="285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T1465" s="286" t="s">
        <v>243</v>
      </c>
      <c r="AU1465" s="286" t="s">
        <v>86</v>
      </c>
      <c r="AV1465" s="16" t="s">
        <v>250</v>
      </c>
      <c r="AW1465" s="16" t="s">
        <v>32</v>
      </c>
      <c r="AX1465" s="16" t="s">
        <v>77</v>
      </c>
      <c r="AY1465" s="286" t="s">
        <v>235</v>
      </c>
    </row>
    <row r="1466" s="14" customFormat="1">
      <c r="A1466" s="14"/>
      <c r="B1466" s="255"/>
      <c r="C1466" s="256"/>
      <c r="D1466" s="245" t="s">
        <v>243</v>
      </c>
      <c r="E1466" s="257" t="s">
        <v>1</v>
      </c>
      <c r="F1466" s="258" t="s">
        <v>245</v>
      </c>
      <c r="G1466" s="256"/>
      <c r="H1466" s="259">
        <v>261.43799999999999</v>
      </c>
      <c r="I1466" s="260"/>
      <c r="J1466" s="256"/>
      <c r="K1466" s="256"/>
      <c r="L1466" s="261"/>
      <c r="M1466" s="262"/>
      <c r="N1466" s="263"/>
      <c r="O1466" s="263"/>
      <c r="P1466" s="263"/>
      <c r="Q1466" s="263"/>
      <c r="R1466" s="263"/>
      <c r="S1466" s="263"/>
      <c r="T1466" s="26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65" t="s">
        <v>243</v>
      </c>
      <c r="AU1466" s="265" t="s">
        <v>86</v>
      </c>
      <c r="AV1466" s="14" t="s">
        <v>241</v>
      </c>
      <c r="AW1466" s="14" t="s">
        <v>32</v>
      </c>
      <c r="AX1466" s="14" t="s">
        <v>84</v>
      </c>
      <c r="AY1466" s="265" t="s">
        <v>235</v>
      </c>
    </row>
    <row r="1467" s="2" customFormat="1" ht="33" customHeight="1">
      <c r="A1467" s="39"/>
      <c r="B1467" s="40"/>
      <c r="C1467" s="229" t="s">
        <v>1820</v>
      </c>
      <c r="D1467" s="229" t="s">
        <v>237</v>
      </c>
      <c r="E1467" s="230" t="s">
        <v>1821</v>
      </c>
      <c r="F1467" s="231" t="s">
        <v>1822</v>
      </c>
      <c r="G1467" s="232" t="s">
        <v>166</v>
      </c>
      <c r="H1467" s="233">
        <v>70.843999999999994</v>
      </c>
      <c r="I1467" s="234"/>
      <c r="J1467" s="235">
        <f>ROUND(I1467*H1467,2)</f>
        <v>0</v>
      </c>
      <c r="K1467" s="236"/>
      <c r="L1467" s="45"/>
      <c r="M1467" s="237" t="s">
        <v>1</v>
      </c>
      <c r="N1467" s="238" t="s">
        <v>42</v>
      </c>
      <c r="O1467" s="92"/>
      <c r="P1467" s="239">
        <f>O1467*H1467</f>
        <v>0</v>
      </c>
      <c r="Q1467" s="239">
        <v>0.0090299999999999998</v>
      </c>
      <c r="R1467" s="239">
        <f>Q1467*H1467</f>
        <v>0.63972131999999993</v>
      </c>
      <c r="S1467" s="239">
        <v>0</v>
      </c>
      <c r="T1467" s="240">
        <f>S1467*H1467</f>
        <v>0</v>
      </c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R1467" s="241" t="s">
        <v>325</v>
      </c>
      <c r="AT1467" s="241" t="s">
        <v>237</v>
      </c>
      <c r="AU1467" s="241" t="s">
        <v>86</v>
      </c>
      <c r="AY1467" s="18" t="s">
        <v>235</v>
      </c>
      <c r="BE1467" s="242">
        <f>IF(N1467="základní",J1467,0)</f>
        <v>0</v>
      </c>
      <c r="BF1467" s="242">
        <f>IF(N1467="snížená",J1467,0)</f>
        <v>0</v>
      </c>
      <c r="BG1467" s="242">
        <f>IF(N1467="zákl. přenesená",J1467,0)</f>
        <v>0</v>
      </c>
      <c r="BH1467" s="242">
        <f>IF(N1467="sníž. přenesená",J1467,0)</f>
        <v>0</v>
      </c>
      <c r="BI1467" s="242">
        <f>IF(N1467="nulová",J1467,0)</f>
        <v>0</v>
      </c>
      <c r="BJ1467" s="18" t="s">
        <v>84</v>
      </c>
      <c r="BK1467" s="242">
        <f>ROUND(I1467*H1467,2)</f>
        <v>0</v>
      </c>
      <c r="BL1467" s="18" t="s">
        <v>325</v>
      </c>
      <c r="BM1467" s="241" t="s">
        <v>1823</v>
      </c>
    </row>
    <row r="1468" s="2" customFormat="1" ht="24.15" customHeight="1">
      <c r="A1468" s="39"/>
      <c r="B1468" s="40"/>
      <c r="C1468" s="287" t="s">
        <v>1824</v>
      </c>
      <c r="D1468" s="287" t="s">
        <v>518</v>
      </c>
      <c r="E1468" s="288" t="s">
        <v>1825</v>
      </c>
      <c r="F1468" s="289" t="s">
        <v>1826</v>
      </c>
      <c r="G1468" s="290" t="s">
        <v>166</v>
      </c>
      <c r="H1468" s="291">
        <v>81.471000000000004</v>
      </c>
      <c r="I1468" s="292"/>
      <c r="J1468" s="293">
        <f>ROUND(I1468*H1468,2)</f>
        <v>0</v>
      </c>
      <c r="K1468" s="294"/>
      <c r="L1468" s="295"/>
      <c r="M1468" s="296" t="s">
        <v>1</v>
      </c>
      <c r="N1468" s="297" t="s">
        <v>42</v>
      </c>
      <c r="O1468" s="92"/>
      <c r="P1468" s="239">
        <f>O1468*H1468</f>
        <v>0</v>
      </c>
      <c r="Q1468" s="239">
        <v>0.0201</v>
      </c>
      <c r="R1468" s="239">
        <f>Q1468*H1468</f>
        <v>1.6375671000000001</v>
      </c>
      <c r="S1468" s="239">
        <v>0</v>
      </c>
      <c r="T1468" s="240">
        <f>S1468*H1468</f>
        <v>0</v>
      </c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  <c r="AE1468" s="39"/>
      <c r="AR1468" s="241" t="s">
        <v>421</v>
      </c>
      <c r="AT1468" s="241" t="s">
        <v>518</v>
      </c>
      <c r="AU1468" s="241" t="s">
        <v>86</v>
      </c>
      <c r="AY1468" s="18" t="s">
        <v>235</v>
      </c>
      <c r="BE1468" s="242">
        <f>IF(N1468="základní",J1468,0)</f>
        <v>0</v>
      </c>
      <c r="BF1468" s="242">
        <f>IF(N1468="snížená",J1468,0)</f>
        <v>0</v>
      </c>
      <c r="BG1468" s="242">
        <f>IF(N1468="zákl. přenesená",J1468,0)</f>
        <v>0</v>
      </c>
      <c r="BH1468" s="242">
        <f>IF(N1468="sníž. přenesená",J1468,0)</f>
        <v>0</v>
      </c>
      <c r="BI1468" s="242">
        <f>IF(N1468="nulová",J1468,0)</f>
        <v>0</v>
      </c>
      <c r="BJ1468" s="18" t="s">
        <v>84</v>
      </c>
      <c r="BK1468" s="242">
        <f>ROUND(I1468*H1468,2)</f>
        <v>0</v>
      </c>
      <c r="BL1468" s="18" t="s">
        <v>325</v>
      </c>
      <c r="BM1468" s="241" t="s">
        <v>1827</v>
      </c>
    </row>
    <row r="1469" s="15" customFormat="1">
      <c r="A1469" s="15"/>
      <c r="B1469" s="266"/>
      <c r="C1469" s="267"/>
      <c r="D1469" s="245" t="s">
        <v>243</v>
      </c>
      <c r="E1469" s="268" t="s">
        <v>1</v>
      </c>
      <c r="F1469" s="269" t="s">
        <v>1817</v>
      </c>
      <c r="G1469" s="267"/>
      <c r="H1469" s="268" t="s">
        <v>1</v>
      </c>
      <c r="I1469" s="270"/>
      <c r="J1469" s="267"/>
      <c r="K1469" s="267"/>
      <c r="L1469" s="271"/>
      <c r="M1469" s="272"/>
      <c r="N1469" s="273"/>
      <c r="O1469" s="273"/>
      <c r="P1469" s="273"/>
      <c r="Q1469" s="273"/>
      <c r="R1469" s="273"/>
      <c r="S1469" s="273"/>
      <c r="T1469" s="274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T1469" s="275" t="s">
        <v>243</v>
      </c>
      <c r="AU1469" s="275" t="s">
        <v>86</v>
      </c>
      <c r="AV1469" s="15" t="s">
        <v>84</v>
      </c>
      <c r="AW1469" s="15" t="s">
        <v>32</v>
      </c>
      <c r="AX1469" s="15" t="s">
        <v>77</v>
      </c>
      <c r="AY1469" s="275" t="s">
        <v>235</v>
      </c>
    </row>
    <row r="1470" s="13" customFormat="1">
      <c r="A1470" s="13"/>
      <c r="B1470" s="243"/>
      <c r="C1470" s="244"/>
      <c r="D1470" s="245" t="s">
        <v>243</v>
      </c>
      <c r="E1470" s="246" t="s">
        <v>1</v>
      </c>
      <c r="F1470" s="247" t="s">
        <v>1818</v>
      </c>
      <c r="G1470" s="244"/>
      <c r="H1470" s="248">
        <v>82.530000000000001</v>
      </c>
      <c r="I1470" s="249"/>
      <c r="J1470" s="244"/>
      <c r="K1470" s="244"/>
      <c r="L1470" s="250"/>
      <c r="M1470" s="251"/>
      <c r="N1470" s="252"/>
      <c r="O1470" s="252"/>
      <c r="P1470" s="252"/>
      <c r="Q1470" s="252"/>
      <c r="R1470" s="252"/>
      <c r="S1470" s="252"/>
      <c r="T1470" s="25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54" t="s">
        <v>243</v>
      </c>
      <c r="AU1470" s="254" t="s">
        <v>86</v>
      </c>
      <c r="AV1470" s="13" t="s">
        <v>86</v>
      </c>
      <c r="AW1470" s="13" t="s">
        <v>32</v>
      </c>
      <c r="AX1470" s="13" t="s">
        <v>77</v>
      </c>
      <c r="AY1470" s="254" t="s">
        <v>235</v>
      </c>
    </row>
    <row r="1471" s="13" customFormat="1">
      <c r="A1471" s="13"/>
      <c r="B1471" s="243"/>
      <c r="C1471" s="244"/>
      <c r="D1471" s="245" t="s">
        <v>243</v>
      </c>
      <c r="E1471" s="246" t="s">
        <v>1</v>
      </c>
      <c r="F1471" s="247" t="s">
        <v>1819</v>
      </c>
      <c r="G1471" s="244"/>
      <c r="H1471" s="248">
        <v>-11.686</v>
      </c>
      <c r="I1471" s="249"/>
      <c r="J1471" s="244"/>
      <c r="K1471" s="244"/>
      <c r="L1471" s="250"/>
      <c r="M1471" s="251"/>
      <c r="N1471" s="252"/>
      <c r="O1471" s="252"/>
      <c r="P1471" s="252"/>
      <c r="Q1471" s="252"/>
      <c r="R1471" s="252"/>
      <c r="S1471" s="252"/>
      <c r="T1471" s="25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54" t="s">
        <v>243</v>
      </c>
      <c r="AU1471" s="254" t="s">
        <v>86</v>
      </c>
      <c r="AV1471" s="13" t="s">
        <v>86</v>
      </c>
      <c r="AW1471" s="13" t="s">
        <v>32</v>
      </c>
      <c r="AX1471" s="13" t="s">
        <v>77</v>
      </c>
      <c r="AY1471" s="254" t="s">
        <v>235</v>
      </c>
    </row>
    <row r="1472" s="14" customFormat="1">
      <c r="A1472" s="14"/>
      <c r="B1472" s="255"/>
      <c r="C1472" s="256"/>
      <c r="D1472" s="245" t="s">
        <v>243</v>
      </c>
      <c r="E1472" s="257" t="s">
        <v>1</v>
      </c>
      <c r="F1472" s="258" t="s">
        <v>245</v>
      </c>
      <c r="G1472" s="256"/>
      <c r="H1472" s="259">
        <v>70.843999999999994</v>
      </c>
      <c r="I1472" s="260"/>
      <c r="J1472" s="256"/>
      <c r="K1472" s="256"/>
      <c r="L1472" s="261"/>
      <c r="M1472" s="262"/>
      <c r="N1472" s="263"/>
      <c r="O1472" s="263"/>
      <c r="P1472" s="263"/>
      <c r="Q1472" s="263"/>
      <c r="R1472" s="263"/>
      <c r="S1472" s="263"/>
      <c r="T1472" s="26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65" t="s">
        <v>243</v>
      </c>
      <c r="AU1472" s="265" t="s">
        <v>86</v>
      </c>
      <c r="AV1472" s="14" t="s">
        <v>241</v>
      </c>
      <c r="AW1472" s="14" t="s">
        <v>32</v>
      </c>
      <c r="AX1472" s="14" t="s">
        <v>84</v>
      </c>
      <c r="AY1472" s="265" t="s">
        <v>235</v>
      </c>
    </row>
    <row r="1473" s="13" customFormat="1">
      <c r="A1473" s="13"/>
      <c r="B1473" s="243"/>
      <c r="C1473" s="244"/>
      <c r="D1473" s="245" t="s">
        <v>243</v>
      </c>
      <c r="E1473" s="244"/>
      <c r="F1473" s="247" t="s">
        <v>1828</v>
      </c>
      <c r="G1473" s="244"/>
      <c r="H1473" s="248">
        <v>81.471000000000004</v>
      </c>
      <c r="I1473" s="249"/>
      <c r="J1473" s="244"/>
      <c r="K1473" s="244"/>
      <c r="L1473" s="250"/>
      <c r="M1473" s="251"/>
      <c r="N1473" s="252"/>
      <c r="O1473" s="252"/>
      <c r="P1473" s="252"/>
      <c r="Q1473" s="252"/>
      <c r="R1473" s="252"/>
      <c r="S1473" s="252"/>
      <c r="T1473" s="25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54" t="s">
        <v>243</v>
      </c>
      <c r="AU1473" s="254" t="s">
        <v>86</v>
      </c>
      <c r="AV1473" s="13" t="s">
        <v>86</v>
      </c>
      <c r="AW1473" s="13" t="s">
        <v>4</v>
      </c>
      <c r="AX1473" s="13" t="s">
        <v>84</v>
      </c>
      <c r="AY1473" s="254" t="s">
        <v>235</v>
      </c>
    </row>
    <row r="1474" s="2" customFormat="1" ht="33" customHeight="1">
      <c r="A1474" s="39"/>
      <c r="B1474" s="40"/>
      <c r="C1474" s="229" t="s">
        <v>1829</v>
      </c>
      <c r="D1474" s="229" t="s">
        <v>237</v>
      </c>
      <c r="E1474" s="230" t="s">
        <v>1830</v>
      </c>
      <c r="F1474" s="231" t="s">
        <v>1831</v>
      </c>
      <c r="G1474" s="232" t="s">
        <v>166</v>
      </c>
      <c r="H1474" s="233">
        <v>190.59399999999999</v>
      </c>
      <c r="I1474" s="234"/>
      <c r="J1474" s="235">
        <f>ROUND(I1474*H1474,2)</f>
        <v>0</v>
      </c>
      <c r="K1474" s="236"/>
      <c r="L1474" s="45"/>
      <c r="M1474" s="237" t="s">
        <v>1</v>
      </c>
      <c r="N1474" s="238" t="s">
        <v>42</v>
      </c>
      <c r="O1474" s="92"/>
      <c r="P1474" s="239">
        <f>O1474*H1474</f>
        <v>0</v>
      </c>
      <c r="Q1474" s="239">
        <v>0.0053800000000000002</v>
      </c>
      <c r="R1474" s="239">
        <f>Q1474*H1474</f>
        <v>1.0253957200000001</v>
      </c>
      <c r="S1474" s="239">
        <v>0</v>
      </c>
      <c r="T1474" s="240">
        <f>S1474*H1474</f>
        <v>0</v>
      </c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39"/>
      <c r="AE1474" s="39"/>
      <c r="AR1474" s="241" t="s">
        <v>325</v>
      </c>
      <c r="AT1474" s="241" t="s">
        <v>237</v>
      </c>
      <c r="AU1474" s="241" t="s">
        <v>86</v>
      </c>
      <c r="AY1474" s="18" t="s">
        <v>235</v>
      </c>
      <c r="BE1474" s="242">
        <f>IF(N1474="základní",J1474,0)</f>
        <v>0</v>
      </c>
      <c r="BF1474" s="242">
        <f>IF(N1474="snížená",J1474,0)</f>
        <v>0</v>
      </c>
      <c r="BG1474" s="242">
        <f>IF(N1474="zákl. přenesená",J1474,0)</f>
        <v>0</v>
      </c>
      <c r="BH1474" s="242">
        <f>IF(N1474="sníž. přenesená",J1474,0)</f>
        <v>0</v>
      </c>
      <c r="BI1474" s="242">
        <f>IF(N1474="nulová",J1474,0)</f>
        <v>0</v>
      </c>
      <c r="BJ1474" s="18" t="s">
        <v>84</v>
      </c>
      <c r="BK1474" s="242">
        <f>ROUND(I1474*H1474,2)</f>
        <v>0</v>
      </c>
      <c r="BL1474" s="18" t="s">
        <v>325</v>
      </c>
      <c r="BM1474" s="241" t="s">
        <v>1832</v>
      </c>
    </row>
    <row r="1475" s="2" customFormat="1" ht="24.15" customHeight="1">
      <c r="A1475" s="39"/>
      <c r="B1475" s="40"/>
      <c r="C1475" s="287" t="s">
        <v>1833</v>
      </c>
      <c r="D1475" s="287" t="s">
        <v>518</v>
      </c>
      <c r="E1475" s="288" t="s">
        <v>1834</v>
      </c>
      <c r="F1475" s="289" t="s">
        <v>1835</v>
      </c>
      <c r="G1475" s="290" t="s">
        <v>166</v>
      </c>
      <c r="H1475" s="291">
        <v>209.65299999999999</v>
      </c>
      <c r="I1475" s="292"/>
      <c r="J1475" s="293">
        <f>ROUND(I1475*H1475,2)</f>
        <v>0</v>
      </c>
      <c r="K1475" s="294"/>
      <c r="L1475" s="295"/>
      <c r="M1475" s="296" t="s">
        <v>1</v>
      </c>
      <c r="N1475" s="297" t="s">
        <v>42</v>
      </c>
      <c r="O1475" s="92"/>
      <c r="P1475" s="239">
        <f>O1475*H1475</f>
        <v>0</v>
      </c>
      <c r="Q1475" s="239">
        <v>0.016</v>
      </c>
      <c r="R1475" s="239">
        <f>Q1475*H1475</f>
        <v>3.3544480000000001</v>
      </c>
      <c r="S1475" s="239">
        <v>0</v>
      </c>
      <c r="T1475" s="240">
        <f>S1475*H1475</f>
        <v>0</v>
      </c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39"/>
      <c r="AE1475" s="39"/>
      <c r="AR1475" s="241" t="s">
        <v>421</v>
      </c>
      <c r="AT1475" s="241" t="s">
        <v>518</v>
      </c>
      <c r="AU1475" s="241" t="s">
        <v>86</v>
      </c>
      <c r="AY1475" s="18" t="s">
        <v>235</v>
      </c>
      <c r="BE1475" s="242">
        <f>IF(N1475="základní",J1475,0)</f>
        <v>0</v>
      </c>
      <c r="BF1475" s="242">
        <f>IF(N1475="snížená",J1475,0)</f>
        <v>0</v>
      </c>
      <c r="BG1475" s="242">
        <f>IF(N1475="zákl. přenesená",J1475,0)</f>
        <v>0</v>
      </c>
      <c r="BH1475" s="242">
        <f>IF(N1475="sníž. přenesená",J1475,0)</f>
        <v>0</v>
      </c>
      <c r="BI1475" s="242">
        <f>IF(N1475="nulová",J1475,0)</f>
        <v>0</v>
      </c>
      <c r="BJ1475" s="18" t="s">
        <v>84</v>
      </c>
      <c r="BK1475" s="242">
        <f>ROUND(I1475*H1475,2)</f>
        <v>0</v>
      </c>
      <c r="BL1475" s="18" t="s">
        <v>325</v>
      </c>
      <c r="BM1475" s="241" t="s">
        <v>1836</v>
      </c>
    </row>
    <row r="1476" s="15" customFormat="1">
      <c r="A1476" s="15"/>
      <c r="B1476" s="266"/>
      <c r="C1476" s="267"/>
      <c r="D1476" s="245" t="s">
        <v>243</v>
      </c>
      <c r="E1476" s="268" t="s">
        <v>1</v>
      </c>
      <c r="F1476" s="269" t="s">
        <v>1811</v>
      </c>
      <c r="G1476" s="267"/>
      <c r="H1476" s="268" t="s">
        <v>1</v>
      </c>
      <c r="I1476" s="270"/>
      <c r="J1476" s="267"/>
      <c r="K1476" s="267"/>
      <c r="L1476" s="271"/>
      <c r="M1476" s="272"/>
      <c r="N1476" s="273"/>
      <c r="O1476" s="273"/>
      <c r="P1476" s="273"/>
      <c r="Q1476" s="273"/>
      <c r="R1476" s="273"/>
      <c r="S1476" s="273"/>
      <c r="T1476" s="274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T1476" s="275" t="s">
        <v>243</v>
      </c>
      <c r="AU1476" s="275" t="s">
        <v>86</v>
      </c>
      <c r="AV1476" s="15" t="s">
        <v>84</v>
      </c>
      <c r="AW1476" s="15" t="s">
        <v>32</v>
      </c>
      <c r="AX1476" s="15" t="s">
        <v>77</v>
      </c>
      <c r="AY1476" s="275" t="s">
        <v>235</v>
      </c>
    </row>
    <row r="1477" s="13" customFormat="1">
      <c r="A1477" s="13"/>
      <c r="B1477" s="243"/>
      <c r="C1477" s="244"/>
      <c r="D1477" s="245" t="s">
        <v>243</v>
      </c>
      <c r="E1477" s="246" t="s">
        <v>1</v>
      </c>
      <c r="F1477" s="247" t="s">
        <v>1812</v>
      </c>
      <c r="G1477" s="244"/>
      <c r="H1477" s="248">
        <v>131.53999999999999</v>
      </c>
      <c r="I1477" s="249"/>
      <c r="J1477" s="244"/>
      <c r="K1477" s="244"/>
      <c r="L1477" s="250"/>
      <c r="M1477" s="251"/>
      <c r="N1477" s="252"/>
      <c r="O1477" s="252"/>
      <c r="P1477" s="252"/>
      <c r="Q1477" s="252"/>
      <c r="R1477" s="252"/>
      <c r="S1477" s="252"/>
      <c r="T1477" s="25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54" t="s">
        <v>243</v>
      </c>
      <c r="AU1477" s="254" t="s">
        <v>86</v>
      </c>
      <c r="AV1477" s="13" t="s">
        <v>86</v>
      </c>
      <c r="AW1477" s="13" t="s">
        <v>32</v>
      </c>
      <c r="AX1477" s="13" t="s">
        <v>77</v>
      </c>
      <c r="AY1477" s="254" t="s">
        <v>235</v>
      </c>
    </row>
    <row r="1478" s="13" customFormat="1">
      <c r="A1478" s="13"/>
      <c r="B1478" s="243"/>
      <c r="C1478" s="244"/>
      <c r="D1478" s="245" t="s">
        <v>243</v>
      </c>
      <c r="E1478" s="246" t="s">
        <v>1</v>
      </c>
      <c r="F1478" s="247" t="s">
        <v>1813</v>
      </c>
      <c r="G1478" s="244"/>
      <c r="H1478" s="248">
        <v>-20</v>
      </c>
      <c r="I1478" s="249"/>
      <c r="J1478" s="244"/>
      <c r="K1478" s="244"/>
      <c r="L1478" s="250"/>
      <c r="M1478" s="251"/>
      <c r="N1478" s="252"/>
      <c r="O1478" s="252"/>
      <c r="P1478" s="252"/>
      <c r="Q1478" s="252"/>
      <c r="R1478" s="252"/>
      <c r="S1478" s="252"/>
      <c r="T1478" s="25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54" t="s">
        <v>243</v>
      </c>
      <c r="AU1478" s="254" t="s">
        <v>86</v>
      </c>
      <c r="AV1478" s="13" t="s">
        <v>86</v>
      </c>
      <c r="AW1478" s="13" t="s">
        <v>32</v>
      </c>
      <c r="AX1478" s="13" t="s">
        <v>77</v>
      </c>
      <c r="AY1478" s="254" t="s">
        <v>235</v>
      </c>
    </row>
    <row r="1479" s="13" customFormat="1">
      <c r="A1479" s="13"/>
      <c r="B1479" s="243"/>
      <c r="C1479" s="244"/>
      <c r="D1479" s="245" t="s">
        <v>243</v>
      </c>
      <c r="E1479" s="246" t="s">
        <v>1</v>
      </c>
      <c r="F1479" s="247" t="s">
        <v>1814</v>
      </c>
      <c r="G1479" s="244"/>
      <c r="H1479" s="248">
        <v>92.840000000000003</v>
      </c>
      <c r="I1479" s="249"/>
      <c r="J1479" s="244"/>
      <c r="K1479" s="244"/>
      <c r="L1479" s="250"/>
      <c r="M1479" s="251"/>
      <c r="N1479" s="252"/>
      <c r="O1479" s="252"/>
      <c r="P1479" s="252"/>
      <c r="Q1479" s="252"/>
      <c r="R1479" s="252"/>
      <c r="S1479" s="252"/>
      <c r="T1479" s="25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54" t="s">
        <v>243</v>
      </c>
      <c r="AU1479" s="254" t="s">
        <v>86</v>
      </c>
      <c r="AV1479" s="13" t="s">
        <v>86</v>
      </c>
      <c r="AW1479" s="13" t="s">
        <v>32</v>
      </c>
      <c r="AX1479" s="13" t="s">
        <v>77</v>
      </c>
      <c r="AY1479" s="254" t="s">
        <v>235</v>
      </c>
    </row>
    <row r="1480" s="13" customFormat="1">
      <c r="A1480" s="13"/>
      <c r="B1480" s="243"/>
      <c r="C1480" s="244"/>
      <c r="D1480" s="245" t="s">
        <v>243</v>
      </c>
      <c r="E1480" s="246" t="s">
        <v>1</v>
      </c>
      <c r="F1480" s="247" t="s">
        <v>1815</v>
      </c>
      <c r="G1480" s="244"/>
      <c r="H1480" s="248">
        <v>2.0640000000000001</v>
      </c>
      <c r="I1480" s="249"/>
      <c r="J1480" s="244"/>
      <c r="K1480" s="244"/>
      <c r="L1480" s="250"/>
      <c r="M1480" s="251"/>
      <c r="N1480" s="252"/>
      <c r="O1480" s="252"/>
      <c r="P1480" s="252"/>
      <c r="Q1480" s="252"/>
      <c r="R1480" s="252"/>
      <c r="S1480" s="252"/>
      <c r="T1480" s="25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54" t="s">
        <v>243</v>
      </c>
      <c r="AU1480" s="254" t="s">
        <v>86</v>
      </c>
      <c r="AV1480" s="13" t="s">
        <v>86</v>
      </c>
      <c r="AW1480" s="13" t="s">
        <v>32</v>
      </c>
      <c r="AX1480" s="13" t="s">
        <v>77</v>
      </c>
      <c r="AY1480" s="254" t="s">
        <v>235</v>
      </c>
    </row>
    <row r="1481" s="13" customFormat="1">
      <c r="A1481" s="13"/>
      <c r="B1481" s="243"/>
      <c r="C1481" s="244"/>
      <c r="D1481" s="245" t="s">
        <v>243</v>
      </c>
      <c r="E1481" s="246" t="s">
        <v>1</v>
      </c>
      <c r="F1481" s="247" t="s">
        <v>1816</v>
      </c>
      <c r="G1481" s="244"/>
      <c r="H1481" s="248">
        <v>-15.85</v>
      </c>
      <c r="I1481" s="249"/>
      <c r="J1481" s="244"/>
      <c r="K1481" s="244"/>
      <c r="L1481" s="250"/>
      <c r="M1481" s="251"/>
      <c r="N1481" s="252"/>
      <c r="O1481" s="252"/>
      <c r="P1481" s="252"/>
      <c r="Q1481" s="252"/>
      <c r="R1481" s="252"/>
      <c r="S1481" s="252"/>
      <c r="T1481" s="25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54" t="s">
        <v>243</v>
      </c>
      <c r="AU1481" s="254" t="s">
        <v>86</v>
      </c>
      <c r="AV1481" s="13" t="s">
        <v>86</v>
      </c>
      <c r="AW1481" s="13" t="s">
        <v>32</v>
      </c>
      <c r="AX1481" s="13" t="s">
        <v>77</v>
      </c>
      <c r="AY1481" s="254" t="s">
        <v>235</v>
      </c>
    </row>
    <row r="1482" s="14" customFormat="1">
      <c r="A1482" s="14"/>
      <c r="B1482" s="255"/>
      <c r="C1482" s="256"/>
      <c r="D1482" s="245" t="s">
        <v>243</v>
      </c>
      <c r="E1482" s="257" t="s">
        <v>1</v>
      </c>
      <c r="F1482" s="258" t="s">
        <v>245</v>
      </c>
      <c r="G1482" s="256"/>
      <c r="H1482" s="259">
        <v>190.59399999999999</v>
      </c>
      <c r="I1482" s="260"/>
      <c r="J1482" s="256"/>
      <c r="K1482" s="256"/>
      <c r="L1482" s="261"/>
      <c r="M1482" s="262"/>
      <c r="N1482" s="263"/>
      <c r="O1482" s="263"/>
      <c r="P1482" s="263"/>
      <c r="Q1482" s="263"/>
      <c r="R1482" s="263"/>
      <c r="S1482" s="263"/>
      <c r="T1482" s="26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65" t="s">
        <v>243</v>
      </c>
      <c r="AU1482" s="265" t="s">
        <v>86</v>
      </c>
      <c r="AV1482" s="14" t="s">
        <v>241</v>
      </c>
      <c r="AW1482" s="14" t="s">
        <v>32</v>
      </c>
      <c r="AX1482" s="14" t="s">
        <v>84</v>
      </c>
      <c r="AY1482" s="265" t="s">
        <v>235</v>
      </c>
    </row>
    <row r="1483" s="13" customFormat="1">
      <c r="A1483" s="13"/>
      <c r="B1483" s="243"/>
      <c r="C1483" s="244"/>
      <c r="D1483" s="245" t="s">
        <v>243</v>
      </c>
      <c r="E1483" s="244"/>
      <c r="F1483" s="247" t="s">
        <v>1837</v>
      </c>
      <c r="G1483" s="244"/>
      <c r="H1483" s="248">
        <v>209.65299999999999</v>
      </c>
      <c r="I1483" s="249"/>
      <c r="J1483" s="244"/>
      <c r="K1483" s="244"/>
      <c r="L1483" s="250"/>
      <c r="M1483" s="251"/>
      <c r="N1483" s="252"/>
      <c r="O1483" s="252"/>
      <c r="P1483" s="252"/>
      <c r="Q1483" s="252"/>
      <c r="R1483" s="252"/>
      <c r="S1483" s="252"/>
      <c r="T1483" s="25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54" t="s">
        <v>243</v>
      </c>
      <c r="AU1483" s="254" t="s">
        <v>86</v>
      </c>
      <c r="AV1483" s="13" t="s">
        <v>86</v>
      </c>
      <c r="AW1483" s="13" t="s">
        <v>4</v>
      </c>
      <c r="AX1483" s="13" t="s">
        <v>84</v>
      </c>
      <c r="AY1483" s="254" t="s">
        <v>235</v>
      </c>
    </row>
    <row r="1484" s="2" customFormat="1" ht="24.15" customHeight="1">
      <c r="A1484" s="39"/>
      <c r="B1484" s="40"/>
      <c r="C1484" s="229" t="s">
        <v>1838</v>
      </c>
      <c r="D1484" s="229" t="s">
        <v>237</v>
      </c>
      <c r="E1484" s="230" t="s">
        <v>1839</v>
      </c>
      <c r="F1484" s="231" t="s">
        <v>1840</v>
      </c>
      <c r="G1484" s="232" t="s">
        <v>328</v>
      </c>
      <c r="H1484" s="233">
        <v>6.7359999999999998</v>
      </c>
      <c r="I1484" s="234"/>
      <c r="J1484" s="235">
        <f>ROUND(I1484*H1484,2)</f>
        <v>0</v>
      </c>
      <c r="K1484" s="236"/>
      <c r="L1484" s="45"/>
      <c r="M1484" s="237" t="s">
        <v>1</v>
      </c>
      <c r="N1484" s="238" t="s">
        <v>42</v>
      </c>
      <c r="O1484" s="92"/>
      <c r="P1484" s="239">
        <f>O1484*H1484</f>
        <v>0</v>
      </c>
      <c r="Q1484" s="239">
        <v>0</v>
      </c>
      <c r="R1484" s="239">
        <f>Q1484*H1484</f>
        <v>0</v>
      </c>
      <c r="S1484" s="239">
        <v>0</v>
      </c>
      <c r="T1484" s="240">
        <f>S1484*H1484</f>
        <v>0</v>
      </c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R1484" s="241" t="s">
        <v>325</v>
      </c>
      <c r="AT1484" s="241" t="s">
        <v>237</v>
      </c>
      <c r="AU1484" s="241" t="s">
        <v>86</v>
      </c>
      <c r="AY1484" s="18" t="s">
        <v>235</v>
      </c>
      <c r="BE1484" s="242">
        <f>IF(N1484="základní",J1484,0)</f>
        <v>0</v>
      </c>
      <c r="BF1484" s="242">
        <f>IF(N1484="snížená",J1484,0)</f>
        <v>0</v>
      </c>
      <c r="BG1484" s="242">
        <f>IF(N1484="zákl. přenesená",J1484,0)</f>
        <v>0</v>
      </c>
      <c r="BH1484" s="242">
        <f>IF(N1484="sníž. přenesená",J1484,0)</f>
        <v>0</v>
      </c>
      <c r="BI1484" s="242">
        <f>IF(N1484="nulová",J1484,0)</f>
        <v>0</v>
      </c>
      <c r="BJ1484" s="18" t="s">
        <v>84</v>
      </c>
      <c r="BK1484" s="242">
        <f>ROUND(I1484*H1484,2)</f>
        <v>0</v>
      </c>
      <c r="BL1484" s="18" t="s">
        <v>325</v>
      </c>
      <c r="BM1484" s="241" t="s">
        <v>1841</v>
      </c>
    </row>
    <row r="1485" s="12" customFormat="1" ht="22.8" customHeight="1">
      <c r="A1485" s="12"/>
      <c r="B1485" s="213"/>
      <c r="C1485" s="214"/>
      <c r="D1485" s="215" t="s">
        <v>76</v>
      </c>
      <c r="E1485" s="227" t="s">
        <v>1842</v>
      </c>
      <c r="F1485" s="227" t="s">
        <v>1843</v>
      </c>
      <c r="G1485" s="214"/>
      <c r="H1485" s="214"/>
      <c r="I1485" s="217"/>
      <c r="J1485" s="228">
        <f>BK1485</f>
        <v>0</v>
      </c>
      <c r="K1485" s="214"/>
      <c r="L1485" s="219"/>
      <c r="M1485" s="220"/>
      <c r="N1485" s="221"/>
      <c r="O1485" s="221"/>
      <c r="P1485" s="222">
        <f>SUM(P1486:P1505)</f>
        <v>0</v>
      </c>
      <c r="Q1485" s="221"/>
      <c r="R1485" s="222">
        <f>SUM(R1486:R1505)</f>
        <v>0.016196500000000003</v>
      </c>
      <c r="S1485" s="221"/>
      <c r="T1485" s="223">
        <f>SUM(T1486:T1505)</f>
        <v>0</v>
      </c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R1485" s="224" t="s">
        <v>86</v>
      </c>
      <c r="AT1485" s="225" t="s">
        <v>76</v>
      </c>
      <c r="AU1485" s="225" t="s">
        <v>84</v>
      </c>
      <c r="AY1485" s="224" t="s">
        <v>235</v>
      </c>
      <c r="BK1485" s="226">
        <f>SUM(BK1486:BK1505)</f>
        <v>0</v>
      </c>
    </row>
    <row r="1486" s="2" customFormat="1" ht="24.15" customHeight="1">
      <c r="A1486" s="39"/>
      <c r="B1486" s="40"/>
      <c r="C1486" s="229" t="s">
        <v>1844</v>
      </c>
      <c r="D1486" s="229" t="s">
        <v>237</v>
      </c>
      <c r="E1486" s="230" t="s">
        <v>1845</v>
      </c>
      <c r="F1486" s="231" t="s">
        <v>1846</v>
      </c>
      <c r="G1486" s="232" t="s">
        <v>166</v>
      </c>
      <c r="H1486" s="233">
        <v>27.925000000000001</v>
      </c>
      <c r="I1486" s="234"/>
      <c r="J1486" s="235">
        <f>ROUND(I1486*H1486,2)</f>
        <v>0</v>
      </c>
      <c r="K1486" s="236"/>
      <c r="L1486" s="45"/>
      <c r="M1486" s="237" t="s">
        <v>1</v>
      </c>
      <c r="N1486" s="238" t="s">
        <v>42</v>
      </c>
      <c r="O1486" s="92"/>
      <c r="P1486" s="239">
        <f>O1486*H1486</f>
        <v>0</v>
      </c>
      <c r="Q1486" s="239">
        <v>8.0000000000000007E-05</v>
      </c>
      <c r="R1486" s="239">
        <f>Q1486*H1486</f>
        <v>0.0022340000000000003</v>
      </c>
      <c r="S1486" s="239">
        <v>0</v>
      </c>
      <c r="T1486" s="240">
        <f>S1486*H1486</f>
        <v>0</v>
      </c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R1486" s="241" t="s">
        <v>325</v>
      </c>
      <c r="AT1486" s="241" t="s">
        <v>237</v>
      </c>
      <c r="AU1486" s="241" t="s">
        <v>86</v>
      </c>
      <c r="AY1486" s="18" t="s">
        <v>235</v>
      </c>
      <c r="BE1486" s="242">
        <f>IF(N1486="základní",J1486,0)</f>
        <v>0</v>
      </c>
      <c r="BF1486" s="242">
        <f>IF(N1486="snížená",J1486,0)</f>
        <v>0</v>
      </c>
      <c r="BG1486" s="242">
        <f>IF(N1486="zákl. přenesená",J1486,0)</f>
        <v>0</v>
      </c>
      <c r="BH1486" s="242">
        <f>IF(N1486="sníž. přenesená",J1486,0)</f>
        <v>0</v>
      </c>
      <c r="BI1486" s="242">
        <f>IF(N1486="nulová",J1486,0)</f>
        <v>0</v>
      </c>
      <c r="BJ1486" s="18" t="s">
        <v>84</v>
      </c>
      <c r="BK1486" s="242">
        <f>ROUND(I1486*H1486,2)</f>
        <v>0</v>
      </c>
      <c r="BL1486" s="18" t="s">
        <v>325</v>
      </c>
      <c r="BM1486" s="241" t="s">
        <v>1847</v>
      </c>
    </row>
    <row r="1487" s="13" customFormat="1">
      <c r="A1487" s="13"/>
      <c r="B1487" s="243"/>
      <c r="C1487" s="244"/>
      <c r="D1487" s="245" t="s">
        <v>243</v>
      </c>
      <c r="E1487" s="246" t="s">
        <v>1</v>
      </c>
      <c r="F1487" s="247" t="s">
        <v>187</v>
      </c>
      <c r="G1487" s="244"/>
      <c r="H1487" s="248">
        <v>27.925000000000001</v>
      </c>
      <c r="I1487" s="249"/>
      <c r="J1487" s="244"/>
      <c r="K1487" s="244"/>
      <c r="L1487" s="250"/>
      <c r="M1487" s="251"/>
      <c r="N1487" s="252"/>
      <c r="O1487" s="252"/>
      <c r="P1487" s="252"/>
      <c r="Q1487" s="252"/>
      <c r="R1487" s="252"/>
      <c r="S1487" s="252"/>
      <c r="T1487" s="25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54" t="s">
        <v>243</v>
      </c>
      <c r="AU1487" s="254" t="s">
        <v>86</v>
      </c>
      <c r="AV1487" s="13" t="s">
        <v>86</v>
      </c>
      <c r="AW1487" s="13" t="s">
        <v>32</v>
      </c>
      <c r="AX1487" s="13" t="s">
        <v>84</v>
      </c>
      <c r="AY1487" s="254" t="s">
        <v>235</v>
      </c>
    </row>
    <row r="1488" s="2" customFormat="1" ht="16.5" customHeight="1">
      <c r="A1488" s="39"/>
      <c r="B1488" s="40"/>
      <c r="C1488" s="229" t="s">
        <v>1848</v>
      </c>
      <c r="D1488" s="229" t="s">
        <v>237</v>
      </c>
      <c r="E1488" s="230" t="s">
        <v>1849</v>
      </c>
      <c r="F1488" s="231" t="s">
        <v>1850</v>
      </c>
      <c r="G1488" s="232" t="s">
        <v>166</v>
      </c>
      <c r="H1488" s="233">
        <v>27.925000000000001</v>
      </c>
      <c r="I1488" s="234"/>
      <c r="J1488" s="235">
        <f>ROUND(I1488*H1488,2)</f>
        <v>0</v>
      </c>
      <c r="K1488" s="236"/>
      <c r="L1488" s="45"/>
      <c r="M1488" s="237" t="s">
        <v>1</v>
      </c>
      <c r="N1488" s="238" t="s">
        <v>42</v>
      </c>
      <c r="O1488" s="92"/>
      <c r="P1488" s="239">
        <f>O1488*H1488</f>
        <v>0</v>
      </c>
      <c r="Q1488" s="239">
        <v>0</v>
      </c>
      <c r="R1488" s="239">
        <f>Q1488*H1488</f>
        <v>0</v>
      </c>
      <c r="S1488" s="239">
        <v>0</v>
      </c>
      <c r="T1488" s="240">
        <f>S1488*H1488</f>
        <v>0</v>
      </c>
      <c r="U1488" s="39"/>
      <c r="V1488" s="39"/>
      <c r="W1488" s="39"/>
      <c r="X1488" s="39"/>
      <c r="Y1488" s="39"/>
      <c r="Z1488" s="39"/>
      <c r="AA1488" s="39"/>
      <c r="AB1488" s="39"/>
      <c r="AC1488" s="39"/>
      <c r="AD1488" s="39"/>
      <c r="AE1488" s="39"/>
      <c r="AR1488" s="241" t="s">
        <v>325</v>
      </c>
      <c r="AT1488" s="241" t="s">
        <v>237</v>
      </c>
      <c r="AU1488" s="241" t="s">
        <v>86</v>
      </c>
      <c r="AY1488" s="18" t="s">
        <v>235</v>
      </c>
      <c r="BE1488" s="242">
        <f>IF(N1488="základní",J1488,0)</f>
        <v>0</v>
      </c>
      <c r="BF1488" s="242">
        <f>IF(N1488="snížená",J1488,0)</f>
        <v>0</v>
      </c>
      <c r="BG1488" s="242">
        <f>IF(N1488="zákl. přenesená",J1488,0)</f>
        <v>0</v>
      </c>
      <c r="BH1488" s="242">
        <f>IF(N1488="sníž. přenesená",J1488,0)</f>
        <v>0</v>
      </c>
      <c r="BI1488" s="242">
        <f>IF(N1488="nulová",J1488,0)</f>
        <v>0</v>
      </c>
      <c r="BJ1488" s="18" t="s">
        <v>84</v>
      </c>
      <c r="BK1488" s="242">
        <f>ROUND(I1488*H1488,2)</f>
        <v>0</v>
      </c>
      <c r="BL1488" s="18" t="s">
        <v>325</v>
      </c>
      <c r="BM1488" s="241" t="s">
        <v>1851</v>
      </c>
    </row>
    <row r="1489" s="13" customFormat="1">
      <c r="A1489" s="13"/>
      <c r="B1489" s="243"/>
      <c r="C1489" s="244"/>
      <c r="D1489" s="245" t="s">
        <v>243</v>
      </c>
      <c r="E1489" s="246" t="s">
        <v>1</v>
      </c>
      <c r="F1489" s="247" t="s">
        <v>187</v>
      </c>
      <c r="G1489" s="244"/>
      <c r="H1489" s="248">
        <v>27.925000000000001</v>
      </c>
      <c r="I1489" s="249"/>
      <c r="J1489" s="244"/>
      <c r="K1489" s="244"/>
      <c r="L1489" s="250"/>
      <c r="M1489" s="251"/>
      <c r="N1489" s="252"/>
      <c r="O1489" s="252"/>
      <c r="P1489" s="252"/>
      <c r="Q1489" s="252"/>
      <c r="R1489" s="252"/>
      <c r="S1489" s="252"/>
      <c r="T1489" s="25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54" t="s">
        <v>243</v>
      </c>
      <c r="AU1489" s="254" t="s">
        <v>86</v>
      </c>
      <c r="AV1489" s="13" t="s">
        <v>86</v>
      </c>
      <c r="AW1489" s="13" t="s">
        <v>32</v>
      </c>
      <c r="AX1489" s="13" t="s">
        <v>84</v>
      </c>
      <c r="AY1489" s="254" t="s">
        <v>235</v>
      </c>
    </row>
    <row r="1490" s="2" customFormat="1" ht="24.15" customHeight="1">
      <c r="A1490" s="39"/>
      <c r="B1490" s="40"/>
      <c r="C1490" s="229" t="s">
        <v>1852</v>
      </c>
      <c r="D1490" s="229" t="s">
        <v>237</v>
      </c>
      <c r="E1490" s="230" t="s">
        <v>1853</v>
      </c>
      <c r="F1490" s="231" t="s">
        <v>1854</v>
      </c>
      <c r="G1490" s="232" t="s">
        <v>166</v>
      </c>
      <c r="H1490" s="233">
        <v>27.925000000000001</v>
      </c>
      <c r="I1490" s="234"/>
      <c r="J1490" s="235">
        <f>ROUND(I1490*H1490,2)</f>
        <v>0</v>
      </c>
      <c r="K1490" s="236"/>
      <c r="L1490" s="45"/>
      <c r="M1490" s="237" t="s">
        <v>1</v>
      </c>
      <c r="N1490" s="238" t="s">
        <v>42</v>
      </c>
      <c r="O1490" s="92"/>
      <c r="P1490" s="239">
        <f>O1490*H1490</f>
        <v>0</v>
      </c>
      <c r="Q1490" s="239">
        <v>0.00016000000000000001</v>
      </c>
      <c r="R1490" s="239">
        <f>Q1490*H1490</f>
        <v>0.0044680000000000006</v>
      </c>
      <c r="S1490" s="239">
        <v>0</v>
      </c>
      <c r="T1490" s="240">
        <f>S1490*H1490</f>
        <v>0</v>
      </c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R1490" s="241" t="s">
        <v>325</v>
      </c>
      <c r="AT1490" s="241" t="s">
        <v>237</v>
      </c>
      <c r="AU1490" s="241" t="s">
        <v>86</v>
      </c>
      <c r="AY1490" s="18" t="s">
        <v>235</v>
      </c>
      <c r="BE1490" s="242">
        <f>IF(N1490="základní",J1490,0)</f>
        <v>0</v>
      </c>
      <c r="BF1490" s="242">
        <f>IF(N1490="snížená",J1490,0)</f>
        <v>0</v>
      </c>
      <c r="BG1490" s="242">
        <f>IF(N1490="zákl. přenesená",J1490,0)</f>
        <v>0</v>
      </c>
      <c r="BH1490" s="242">
        <f>IF(N1490="sníž. přenesená",J1490,0)</f>
        <v>0</v>
      </c>
      <c r="BI1490" s="242">
        <f>IF(N1490="nulová",J1490,0)</f>
        <v>0</v>
      </c>
      <c r="BJ1490" s="18" t="s">
        <v>84</v>
      </c>
      <c r="BK1490" s="242">
        <f>ROUND(I1490*H1490,2)</f>
        <v>0</v>
      </c>
      <c r="BL1490" s="18" t="s">
        <v>325</v>
      </c>
      <c r="BM1490" s="241" t="s">
        <v>1855</v>
      </c>
    </row>
    <row r="1491" s="13" customFormat="1">
      <c r="A1491" s="13"/>
      <c r="B1491" s="243"/>
      <c r="C1491" s="244"/>
      <c r="D1491" s="245" t="s">
        <v>243</v>
      </c>
      <c r="E1491" s="246" t="s">
        <v>1</v>
      </c>
      <c r="F1491" s="247" t="s">
        <v>187</v>
      </c>
      <c r="G1491" s="244"/>
      <c r="H1491" s="248">
        <v>27.925000000000001</v>
      </c>
      <c r="I1491" s="249"/>
      <c r="J1491" s="244"/>
      <c r="K1491" s="244"/>
      <c r="L1491" s="250"/>
      <c r="M1491" s="251"/>
      <c r="N1491" s="252"/>
      <c r="O1491" s="252"/>
      <c r="P1491" s="252"/>
      <c r="Q1491" s="252"/>
      <c r="R1491" s="252"/>
      <c r="S1491" s="252"/>
      <c r="T1491" s="25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54" t="s">
        <v>243</v>
      </c>
      <c r="AU1491" s="254" t="s">
        <v>86</v>
      </c>
      <c r="AV1491" s="13" t="s">
        <v>86</v>
      </c>
      <c r="AW1491" s="13" t="s">
        <v>32</v>
      </c>
      <c r="AX1491" s="13" t="s">
        <v>84</v>
      </c>
      <c r="AY1491" s="254" t="s">
        <v>235</v>
      </c>
    </row>
    <row r="1492" s="2" customFormat="1" ht="24.15" customHeight="1">
      <c r="A1492" s="39"/>
      <c r="B1492" s="40"/>
      <c r="C1492" s="229" t="s">
        <v>1856</v>
      </c>
      <c r="D1492" s="229" t="s">
        <v>237</v>
      </c>
      <c r="E1492" s="230" t="s">
        <v>1857</v>
      </c>
      <c r="F1492" s="231" t="s">
        <v>1858</v>
      </c>
      <c r="G1492" s="232" t="s">
        <v>166</v>
      </c>
      <c r="H1492" s="233">
        <v>27.925000000000001</v>
      </c>
      <c r="I1492" s="234"/>
      <c r="J1492" s="235">
        <f>ROUND(I1492*H1492,2)</f>
        <v>0</v>
      </c>
      <c r="K1492" s="236"/>
      <c r="L1492" s="45"/>
      <c r="M1492" s="237" t="s">
        <v>1</v>
      </c>
      <c r="N1492" s="238" t="s">
        <v>42</v>
      </c>
      <c r="O1492" s="92"/>
      <c r="P1492" s="239">
        <f>O1492*H1492</f>
        <v>0</v>
      </c>
      <c r="Q1492" s="239">
        <v>0.00017000000000000001</v>
      </c>
      <c r="R1492" s="239">
        <f>Q1492*H1492</f>
        <v>0.0047472500000000006</v>
      </c>
      <c r="S1492" s="239">
        <v>0</v>
      </c>
      <c r="T1492" s="240">
        <f>S1492*H1492</f>
        <v>0</v>
      </c>
      <c r="U1492" s="39"/>
      <c r="V1492" s="39"/>
      <c r="W1492" s="39"/>
      <c r="X1492" s="39"/>
      <c r="Y1492" s="39"/>
      <c r="Z1492" s="39"/>
      <c r="AA1492" s="39"/>
      <c r="AB1492" s="39"/>
      <c r="AC1492" s="39"/>
      <c r="AD1492" s="39"/>
      <c r="AE1492" s="39"/>
      <c r="AR1492" s="241" t="s">
        <v>325</v>
      </c>
      <c r="AT1492" s="241" t="s">
        <v>237</v>
      </c>
      <c r="AU1492" s="241" t="s">
        <v>86</v>
      </c>
      <c r="AY1492" s="18" t="s">
        <v>235</v>
      </c>
      <c r="BE1492" s="242">
        <f>IF(N1492="základní",J1492,0)</f>
        <v>0</v>
      </c>
      <c r="BF1492" s="242">
        <f>IF(N1492="snížená",J1492,0)</f>
        <v>0</v>
      </c>
      <c r="BG1492" s="242">
        <f>IF(N1492="zákl. přenesená",J1492,0)</f>
        <v>0</v>
      </c>
      <c r="BH1492" s="242">
        <f>IF(N1492="sníž. přenesená",J1492,0)</f>
        <v>0</v>
      </c>
      <c r="BI1492" s="242">
        <f>IF(N1492="nulová",J1492,0)</f>
        <v>0</v>
      </c>
      <c r="BJ1492" s="18" t="s">
        <v>84</v>
      </c>
      <c r="BK1492" s="242">
        <f>ROUND(I1492*H1492,2)</f>
        <v>0</v>
      </c>
      <c r="BL1492" s="18" t="s">
        <v>325</v>
      </c>
      <c r="BM1492" s="241" t="s">
        <v>1859</v>
      </c>
    </row>
    <row r="1493" s="13" customFormat="1">
      <c r="A1493" s="13"/>
      <c r="B1493" s="243"/>
      <c r="C1493" s="244"/>
      <c r="D1493" s="245" t="s">
        <v>243</v>
      </c>
      <c r="E1493" s="246" t="s">
        <v>1</v>
      </c>
      <c r="F1493" s="247" t="s">
        <v>187</v>
      </c>
      <c r="G1493" s="244"/>
      <c r="H1493" s="248">
        <v>27.925000000000001</v>
      </c>
      <c r="I1493" s="249"/>
      <c r="J1493" s="244"/>
      <c r="K1493" s="244"/>
      <c r="L1493" s="250"/>
      <c r="M1493" s="251"/>
      <c r="N1493" s="252"/>
      <c r="O1493" s="252"/>
      <c r="P1493" s="252"/>
      <c r="Q1493" s="252"/>
      <c r="R1493" s="252"/>
      <c r="S1493" s="252"/>
      <c r="T1493" s="25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54" t="s">
        <v>243</v>
      </c>
      <c r="AU1493" s="254" t="s">
        <v>86</v>
      </c>
      <c r="AV1493" s="13" t="s">
        <v>86</v>
      </c>
      <c r="AW1493" s="13" t="s">
        <v>32</v>
      </c>
      <c r="AX1493" s="13" t="s">
        <v>84</v>
      </c>
      <c r="AY1493" s="254" t="s">
        <v>235</v>
      </c>
    </row>
    <row r="1494" s="2" customFormat="1" ht="24.15" customHeight="1">
      <c r="A1494" s="39"/>
      <c r="B1494" s="40"/>
      <c r="C1494" s="229" t="s">
        <v>1860</v>
      </c>
      <c r="D1494" s="229" t="s">
        <v>237</v>
      </c>
      <c r="E1494" s="230" t="s">
        <v>1861</v>
      </c>
      <c r="F1494" s="231" t="s">
        <v>1862</v>
      </c>
      <c r="G1494" s="232" t="s">
        <v>166</v>
      </c>
      <c r="H1494" s="233">
        <v>27.925000000000001</v>
      </c>
      <c r="I1494" s="234"/>
      <c r="J1494" s="235">
        <f>ROUND(I1494*H1494,2)</f>
        <v>0</v>
      </c>
      <c r="K1494" s="236"/>
      <c r="L1494" s="45"/>
      <c r="M1494" s="237" t="s">
        <v>1</v>
      </c>
      <c r="N1494" s="238" t="s">
        <v>42</v>
      </c>
      <c r="O1494" s="92"/>
      <c r="P1494" s="239">
        <f>O1494*H1494</f>
        <v>0</v>
      </c>
      <c r="Q1494" s="239">
        <v>0.00017000000000000001</v>
      </c>
      <c r="R1494" s="239">
        <f>Q1494*H1494</f>
        <v>0.0047472500000000006</v>
      </c>
      <c r="S1494" s="239">
        <v>0</v>
      </c>
      <c r="T1494" s="240">
        <f>S1494*H1494</f>
        <v>0</v>
      </c>
      <c r="U1494" s="39"/>
      <c r="V1494" s="39"/>
      <c r="W1494" s="39"/>
      <c r="X1494" s="39"/>
      <c r="Y1494" s="39"/>
      <c r="Z1494" s="39"/>
      <c r="AA1494" s="39"/>
      <c r="AB1494" s="39"/>
      <c r="AC1494" s="39"/>
      <c r="AD1494" s="39"/>
      <c r="AE1494" s="39"/>
      <c r="AR1494" s="241" t="s">
        <v>325</v>
      </c>
      <c r="AT1494" s="241" t="s">
        <v>237</v>
      </c>
      <c r="AU1494" s="241" t="s">
        <v>86</v>
      </c>
      <c r="AY1494" s="18" t="s">
        <v>235</v>
      </c>
      <c r="BE1494" s="242">
        <f>IF(N1494="základní",J1494,0)</f>
        <v>0</v>
      </c>
      <c r="BF1494" s="242">
        <f>IF(N1494="snížená",J1494,0)</f>
        <v>0</v>
      </c>
      <c r="BG1494" s="242">
        <f>IF(N1494="zákl. přenesená",J1494,0)</f>
        <v>0</v>
      </c>
      <c r="BH1494" s="242">
        <f>IF(N1494="sníž. přenesená",J1494,0)</f>
        <v>0</v>
      </c>
      <c r="BI1494" s="242">
        <f>IF(N1494="nulová",J1494,0)</f>
        <v>0</v>
      </c>
      <c r="BJ1494" s="18" t="s">
        <v>84</v>
      </c>
      <c r="BK1494" s="242">
        <f>ROUND(I1494*H1494,2)</f>
        <v>0</v>
      </c>
      <c r="BL1494" s="18" t="s">
        <v>325</v>
      </c>
      <c r="BM1494" s="241" t="s">
        <v>1863</v>
      </c>
    </row>
    <row r="1495" s="13" customFormat="1">
      <c r="A1495" s="13"/>
      <c r="B1495" s="243"/>
      <c r="C1495" s="244"/>
      <c r="D1495" s="245" t="s">
        <v>243</v>
      </c>
      <c r="E1495" s="246" t="s">
        <v>1</v>
      </c>
      <c r="F1495" s="247" t="s">
        <v>1864</v>
      </c>
      <c r="G1495" s="244"/>
      <c r="H1495" s="248">
        <v>4.7000000000000002</v>
      </c>
      <c r="I1495" s="249"/>
      <c r="J1495" s="244"/>
      <c r="K1495" s="244"/>
      <c r="L1495" s="250"/>
      <c r="M1495" s="251"/>
      <c r="N1495" s="252"/>
      <c r="O1495" s="252"/>
      <c r="P1495" s="252"/>
      <c r="Q1495" s="252"/>
      <c r="R1495" s="252"/>
      <c r="S1495" s="252"/>
      <c r="T1495" s="25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54" t="s">
        <v>243</v>
      </c>
      <c r="AU1495" s="254" t="s">
        <v>86</v>
      </c>
      <c r="AV1495" s="13" t="s">
        <v>86</v>
      </c>
      <c r="AW1495" s="13" t="s">
        <v>32</v>
      </c>
      <c r="AX1495" s="13" t="s">
        <v>77</v>
      </c>
      <c r="AY1495" s="254" t="s">
        <v>235</v>
      </c>
    </row>
    <row r="1496" s="13" customFormat="1">
      <c r="A1496" s="13"/>
      <c r="B1496" s="243"/>
      <c r="C1496" s="244"/>
      <c r="D1496" s="245" t="s">
        <v>243</v>
      </c>
      <c r="E1496" s="246" t="s">
        <v>1</v>
      </c>
      <c r="F1496" s="247" t="s">
        <v>1865</v>
      </c>
      <c r="G1496" s="244"/>
      <c r="H1496" s="248">
        <v>2.3500000000000001</v>
      </c>
      <c r="I1496" s="249"/>
      <c r="J1496" s="244"/>
      <c r="K1496" s="244"/>
      <c r="L1496" s="250"/>
      <c r="M1496" s="251"/>
      <c r="N1496" s="252"/>
      <c r="O1496" s="252"/>
      <c r="P1496" s="252"/>
      <c r="Q1496" s="252"/>
      <c r="R1496" s="252"/>
      <c r="S1496" s="252"/>
      <c r="T1496" s="25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54" t="s">
        <v>243</v>
      </c>
      <c r="AU1496" s="254" t="s">
        <v>86</v>
      </c>
      <c r="AV1496" s="13" t="s">
        <v>86</v>
      </c>
      <c r="AW1496" s="13" t="s">
        <v>32</v>
      </c>
      <c r="AX1496" s="13" t="s">
        <v>77</v>
      </c>
      <c r="AY1496" s="254" t="s">
        <v>235</v>
      </c>
    </row>
    <row r="1497" s="13" customFormat="1">
      <c r="A1497" s="13"/>
      <c r="B1497" s="243"/>
      <c r="C1497" s="244"/>
      <c r="D1497" s="245" t="s">
        <v>243</v>
      </c>
      <c r="E1497" s="246" t="s">
        <v>1</v>
      </c>
      <c r="F1497" s="247" t="s">
        <v>1866</v>
      </c>
      <c r="G1497" s="244"/>
      <c r="H1497" s="248">
        <v>3.6000000000000001</v>
      </c>
      <c r="I1497" s="249"/>
      <c r="J1497" s="244"/>
      <c r="K1497" s="244"/>
      <c r="L1497" s="250"/>
      <c r="M1497" s="251"/>
      <c r="N1497" s="252"/>
      <c r="O1497" s="252"/>
      <c r="P1497" s="252"/>
      <c r="Q1497" s="252"/>
      <c r="R1497" s="252"/>
      <c r="S1497" s="252"/>
      <c r="T1497" s="25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54" t="s">
        <v>243</v>
      </c>
      <c r="AU1497" s="254" t="s">
        <v>86</v>
      </c>
      <c r="AV1497" s="13" t="s">
        <v>86</v>
      </c>
      <c r="AW1497" s="13" t="s">
        <v>32</v>
      </c>
      <c r="AX1497" s="13" t="s">
        <v>77</v>
      </c>
      <c r="AY1497" s="254" t="s">
        <v>235</v>
      </c>
    </row>
    <row r="1498" s="13" customFormat="1">
      <c r="A1498" s="13"/>
      <c r="B1498" s="243"/>
      <c r="C1498" s="244"/>
      <c r="D1498" s="245" t="s">
        <v>243</v>
      </c>
      <c r="E1498" s="246" t="s">
        <v>1</v>
      </c>
      <c r="F1498" s="247" t="s">
        <v>1867</v>
      </c>
      <c r="G1498" s="244"/>
      <c r="H1498" s="248">
        <v>2.4500000000000002</v>
      </c>
      <c r="I1498" s="249"/>
      <c r="J1498" s="244"/>
      <c r="K1498" s="244"/>
      <c r="L1498" s="250"/>
      <c r="M1498" s="251"/>
      <c r="N1498" s="252"/>
      <c r="O1498" s="252"/>
      <c r="P1498" s="252"/>
      <c r="Q1498" s="252"/>
      <c r="R1498" s="252"/>
      <c r="S1498" s="252"/>
      <c r="T1498" s="25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54" t="s">
        <v>243</v>
      </c>
      <c r="AU1498" s="254" t="s">
        <v>86</v>
      </c>
      <c r="AV1498" s="13" t="s">
        <v>86</v>
      </c>
      <c r="AW1498" s="13" t="s">
        <v>32</v>
      </c>
      <c r="AX1498" s="13" t="s">
        <v>77</v>
      </c>
      <c r="AY1498" s="254" t="s">
        <v>235</v>
      </c>
    </row>
    <row r="1499" s="13" customFormat="1">
      <c r="A1499" s="13"/>
      <c r="B1499" s="243"/>
      <c r="C1499" s="244"/>
      <c r="D1499" s="245" t="s">
        <v>243</v>
      </c>
      <c r="E1499" s="246" t="s">
        <v>1</v>
      </c>
      <c r="F1499" s="247" t="s">
        <v>1868</v>
      </c>
      <c r="G1499" s="244"/>
      <c r="H1499" s="248">
        <v>1.2749999999999999</v>
      </c>
      <c r="I1499" s="249"/>
      <c r="J1499" s="244"/>
      <c r="K1499" s="244"/>
      <c r="L1499" s="250"/>
      <c r="M1499" s="251"/>
      <c r="N1499" s="252"/>
      <c r="O1499" s="252"/>
      <c r="P1499" s="252"/>
      <c r="Q1499" s="252"/>
      <c r="R1499" s="252"/>
      <c r="S1499" s="252"/>
      <c r="T1499" s="25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54" t="s">
        <v>243</v>
      </c>
      <c r="AU1499" s="254" t="s">
        <v>86</v>
      </c>
      <c r="AV1499" s="13" t="s">
        <v>86</v>
      </c>
      <c r="AW1499" s="13" t="s">
        <v>32</v>
      </c>
      <c r="AX1499" s="13" t="s">
        <v>77</v>
      </c>
      <c r="AY1499" s="254" t="s">
        <v>235</v>
      </c>
    </row>
    <row r="1500" s="13" customFormat="1">
      <c r="A1500" s="13"/>
      <c r="B1500" s="243"/>
      <c r="C1500" s="244"/>
      <c r="D1500" s="245" t="s">
        <v>243</v>
      </c>
      <c r="E1500" s="246" t="s">
        <v>1</v>
      </c>
      <c r="F1500" s="247" t="s">
        <v>1869</v>
      </c>
      <c r="G1500" s="244"/>
      <c r="H1500" s="248">
        <v>1.25</v>
      </c>
      <c r="I1500" s="249"/>
      <c r="J1500" s="244"/>
      <c r="K1500" s="244"/>
      <c r="L1500" s="250"/>
      <c r="M1500" s="251"/>
      <c r="N1500" s="252"/>
      <c r="O1500" s="252"/>
      <c r="P1500" s="252"/>
      <c r="Q1500" s="252"/>
      <c r="R1500" s="252"/>
      <c r="S1500" s="252"/>
      <c r="T1500" s="25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54" t="s">
        <v>243</v>
      </c>
      <c r="AU1500" s="254" t="s">
        <v>86</v>
      </c>
      <c r="AV1500" s="13" t="s">
        <v>86</v>
      </c>
      <c r="AW1500" s="13" t="s">
        <v>32</v>
      </c>
      <c r="AX1500" s="13" t="s">
        <v>77</v>
      </c>
      <c r="AY1500" s="254" t="s">
        <v>235</v>
      </c>
    </row>
    <row r="1501" s="16" customFormat="1">
      <c r="A1501" s="16"/>
      <c r="B1501" s="276"/>
      <c r="C1501" s="277"/>
      <c r="D1501" s="245" t="s">
        <v>243</v>
      </c>
      <c r="E1501" s="278" t="s">
        <v>1</v>
      </c>
      <c r="F1501" s="279" t="s">
        <v>492</v>
      </c>
      <c r="G1501" s="277"/>
      <c r="H1501" s="280">
        <v>15.625</v>
      </c>
      <c r="I1501" s="281"/>
      <c r="J1501" s="277"/>
      <c r="K1501" s="277"/>
      <c r="L1501" s="282"/>
      <c r="M1501" s="283"/>
      <c r="N1501" s="284"/>
      <c r="O1501" s="284"/>
      <c r="P1501" s="284"/>
      <c r="Q1501" s="284"/>
      <c r="R1501" s="284"/>
      <c r="S1501" s="284"/>
      <c r="T1501" s="285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T1501" s="286" t="s">
        <v>243</v>
      </c>
      <c r="AU1501" s="286" t="s">
        <v>86</v>
      </c>
      <c r="AV1501" s="16" t="s">
        <v>250</v>
      </c>
      <c r="AW1501" s="16" t="s">
        <v>32</v>
      </c>
      <c r="AX1501" s="16" t="s">
        <v>77</v>
      </c>
      <c r="AY1501" s="286" t="s">
        <v>235</v>
      </c>
    </row>
    <row r="1502" s="13" customFormat="1">
      <c r="A1502" s="13"/>
      <c r="B1502" s="243"/>
      <c r="C1502" s="244"/>
      <c r="D1502" s="245" t="s">
        <v>243</v>
      </c>
      <c r="E1502" s="246" t="s">
        <v>1</v>
      </c>
      <c r="F1502" s="247" t="s">
        <v>1870</v>
      </c>
      <c r="G1502" s="244"/>
      <c r="H1502" s="248">
        <v>11.025</v>
      </c>
      <c r="I1502" s="249"/>
      <c r="J1502" s="244"/>
      <c r="K1502" s="244"/>
      <c r="L1502" s="250"/>
      <c r="M1502" s="251"/>
      <c r="N1502" s="252"/>
      <c r="O1502" s="252"/>
      <c r="P1502" s="252"/>
      <c r="Q1502" s="252"/>
      <c r="R1502" s="252"/>
      <c r="S1502" s="252"/>
      <c r="T1502" s="25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54" t="s">
        <v>243</v>
      </c>
      <c r="AU1502" s="254" t="s">
        <v>86</v>
      </c>
      <c r="AV1502" s="13" t="s">
        <v>86</v>
      </c>
      <c r="AW1502" s="13" t="s">
        <v>32</v>
      </c>
      <c r="AX1502" s="13" t="s">
        <v>77</v>
      </c>
      <c r="AY1502" s="254" t="s">
        <v>235</v>
      </c>
    </row>
    <row r="1503" s="13" customFormat="1">
      <c r="A1503" s="13"/>
      <c r="B1503" s="243"/>
      <c r="C1503" s="244"/>
      <c r="D1503" s="245" t="s">
        <v>243</v>
      </c>
      <c r="E1503" s="246" t="s">
        <v>1</v>
      </c>
      <c r="F1503" s="247" t="s">
        <v>1868</v>
      </c>
      <c r="G1503" s="244"/>
      <c r="H1503" s="248">
        <v>1.2749999999999999</v>
      </c>
      <c r="I1503" s="249"/>
      <c r="J1503" s="244"/>
      <c r="K1503" s="244"/>
      <c r="L1503" s="250"/>
      <c r="M1503" s="251"/>
      <c r="N1503" s="252"/>
      <c r="O1503" s="252"/>
      <c r="P1503" s="252"/>
      <c r="Q1503" s="252"/>
      <c r="R1503" s="252"/>
      <c r="S1503" s="252"/>
      <c r="T1503" s="25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54" t="s">
        <v>243</v>
      </c>
      <c r="AU1503" s="254" t="s">
        <v>86</v>
      </c>
      <c r="AV1503" s="13" t="s">
        <v>86</v>
      </c>
      <c r="AW1503" s="13" t="s">
        <v>32</v>
      </c>
      <c r="AX1503" s="13" t="s">
        <v>77</v>
      </c>
      <c r="AY1503" s="254" t="s">
        <v>235</v>
      </c>
    </row>
    <row r="1504" s="16" customFormat="1">
      <c r="A1504" s="16"/>
      <c r="B1504" s="276"/>
      <c r="C1504" s="277"/>
      <c r="D1504" s="245" t="s">
        <v>243</v>
      </c>
      <c r="E1504" s="278" t="s">
        <v>1</v>
      </c>
      <c r="F1504" s="279" t="s">
        <v>492</v>
      </c>
      <c r="G1504" s="277"/>
      <c r="H1504" s="280">
        <v>12.300000000000001</v>
      </c>
      <c r="I1504" s="281"/>
      <c r="J1504" s="277"/>
      <c r="K1504" s="277"/>
      <c r="L1504" s="282"/>
      <c r="M1504" s="283"/>
      <c r="N1504" s="284"/>
      <c r="O1504" s="284"/>
      <c r="P1504" s="284"/>
      <c r="Q1504" s="284"/>
      <c r="R1504" s="284"/>
      <c r="S1504" s="284"/>
      <c r="T1504" s="285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T1504" s="286" t="s">
        <v>243</v>
      </c>
      <c r="AU1504" s="286" t="s">
        <v>86</v>
      </c>
      <c r="AV1504" s="16" t="s">
        <v>250</v>
      </c>
      <c r="AW1504" s="16" t="s">
        <v>32</v>
      </c>
      <c r="AX1504" s="16" t="s">
        <v>77</v>
      </c>
      <c r="AY1504" s="286" t="s">
        <v>235</v>
      </c>
    </row>
    <row r="1505" s="14" customFormat="1">
      <c r="A1505" s="14"/>
      <c r="B1505" s="255"/>
      <c r="C1505" s="256"/>
      <c r="D1505" s="245" t="s">
        <v>243</v>
      </c>
      <c r="E1505" s="257" t="s">
        <v>187</v>
      </c>
      <c r="F1505" s="258" t="s">
        <v>245</v>
      </c>
      <c r="G1505" s="256"/>
      <c r="H1505" s="259">
        <v>27.925000000000001</v>
      </c>
      <c r="I1505" s="260"/>
      <c r="J1505" s="256"/>
      <c r="K1505" s="256"/>
      <c r="L1505" s="261"/>
      <c r="M1505" s="262"/>
      <c r="N1505" s="263"/>
      <c r="O1505" s="263"/>
      <c r="P1505" s="263"/>
      <c r="Q1505" s="263"/>
      <c r="R1505" s="263"/>
      <c r="S1505" s="263"/>
      <c r="T1505" s="26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265" t="s">
        <v>243</v>
      </c>
      <c r="AU1505" s="265" t="s">
        <v>86</v>
      </c>
      <c r="AV1505" s="14" t="s">
        <v>241</v>
      </c>
      <c r="AW1505" s="14" t="s">
        <v>32</v>
      </c>
      <c r="AX1505" s="14" t="s">
        <v>84</v>
      </c>
      <c r="AY1505" s="265" t="s">
        <v>235</v>
      </c>
    </row>
    <row r="1506" s="12" customFormat="1" ht="22.8" customHeight="1">
      <c r="A1506" s="12"/>
      <c r="B1506" s="213"/>
      <c r="C1506" s="214"/>
      <c r="D1506" s="215" t="s">
        <v>76</v>
      </c>
      <c r="E1506" s="227" t="s">
        <v>1871</v>
      </c>
      <c r="F1506" s="227" t="s">
        <v>1872</v>
      </c>
      <c r="G1506" s="214"/>
      <c r="H1506" s="214"/>
      <c r="I1506" s="217"/>
      <c r="J1506" s="228">
        <f>BK1506</f>
        <v>0</v>
      </c>
      <c r="K1506" s="214"/>
      <c r="L1506" s="219"/>
      <c r="M1506" s="220"/>
      <c r="N1506" s="221"/>
      <c r="O1506" s="221"/>
      <c r="P1506" s="222">
        <f>SUM(P1507:P1541)</f>
        <v>0</v>
      </c>
      <c r="Q1506" s="221"/>
      <c r="R1506" s="222">
        <f>SUM(R1507:R1541)</f>
        <v>0.15729895999999999</v>
      </c>
      <c r="S1506" s="221"/>
      <c r="T1506" s="223">
        <f>SUM(T1507:T1541)</f>
        <v>0</v>
      </c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R1506" s="224" t="s">
        <v>86</v>
      </c>
      <c r="AT1506" s="225" t="s">
        <v>76</v>
      </c>
      <c r="AU1506" s="225" t="s">
        <v>84</v>
      </c>
      <c r="AY1506" s="224" t="s">
        <v>235</v>
      </c>
      <c r="BK1506" s="226">
        <f>SUM(BK1507:BK1541)</f>
        <v>0</v>
      </c>
    </row>
    <row r="1507" s="2" customFormat="1" ht="24.15" customHeight="1">
      <c r="A1507" s="39"/>
      <c r="B1507" s="40"/>
      <c r="C1507" s="229" t="s">
        <v>1873</v>
      </c>
      <c r="D1507" s="229" t="s">
        <v>237</v>
      </c>
      <c r="E1507" s="230" t="s">
        <v>1874</v>
      </c>
      <c r="F1507" s="231" t="s">
        <v>1875</v>
      </c>
      <c r="G1507" s="232" t="s">
        <v>166</v>
      </c>
      <c r="H1507" s="233">
        <v>561.78200000000004</v>
      </c>
      <c r="I1507" s="234"/>
      <c r="J1507" s="235">
        <f>ROUND(I1507*H1507,2)</f>
        <v>0</v>
      </c>
      <c r="K1507" s="236"/>
      <c r="L1507" s="45"/>
      <c r="M1507" s="237" t="s">
        <v>1</v>
      </c>
      <c r="N1507" s="238" t="s">
        <v>42</v>
      </c>
      <c r="O1507" s="92"/>
      <c r="P1507" s="239">
        <f>O1507*H1507</f>
        <v>0</v>
      </c>
      <c r="Q1507" s="239">
        <v>0</v>
      </c>
      <c r="R1507" s="239">
        <f>Q1507*H1507</f>
        <v>0</v>
      </c>
      <c r="S1507" s="239">
        <v>0</v>
      </c>
      <c r="T1507" s="240">
        <f>S1507*H1507</f>
        <v>0</v>
      </c>
      <c r="U1507" s="39"/>
      <c r="V1507" s="39"/>
      <c r="W1507" s="39"/>
      <c r="X1507" s="39"/>
      <c r="Y1507" s="39"/>
      <c r="Z1507" s="39"/>
      <c r="AA1507" s="39"/>
      <c r="AB1507" s="39"/>
      <c r="AC1507" s="39"/>
      <c r="AD1507" s="39"/>
      <c r="AE1507" s="39"/>
      <c r="AR1507" s="241" t="s">
        <v>325</v>
      </c>
      <c r="AT1507" s="241" t="s">
        <v>237</v>
      </c>
      <c r="AU1507" s="241" t="s">
        <v>86</v>
      </c>
      <c r="AY1507" s="18" t="s">
        <v>235</v>
      </c>
      <c r="BE1507" s="242">
        <f>IF(N1507="základní",J1507,0)</f>
        <v>0</v>
      </c>
      <c r="BF1507" s="242">
        <f>IF(N1507="snížená",J1507,0)</f>
        <v>0</v>
      </c>
      <c r="BG1507" s="242">
        <f>IF(N1507="zákl. přenesená",J1507,0)</f>
        <v>0</v>
      </c>
      <c r="BH1507" s="242">
        <f>IF(N1507="sníž. přenesená",J1507,0)</f>
        <v>0</v>
      </c>
      <c r="BI1507" s="242">
        <f>IF(N1507="nulová",J1507,0)</f>
        <v>0</v>
      </c>
      <c r="BJ1507" s="18" t="s">
        <v>84</v>
      </c>
      <c r="BK1507" s="242">
        <f>ROUND(I1507*H1507,2)</f>
        <v>0</v>
      </c>
      <c r="BL1507" s="18" t="s">
        <v>325</v>
      </c>
      <c r="BM1507" s="241" t="s">
        <v>1876</v>
      </c>
    </row>
    <row r="1508" s="15" customFormat="1">
      <c r="A1508" s="15"/>
      <c r="B1508" s="266"/>
      <c r="C1508" s="267"/>
      <c r="D1508" s="245" t="s">
        <v>243</v>
      </c>
      <c r="E1508" s="268" t="s">
        <v>1</v>
      </c>
      <c r="F1508" s="269" t="s">
        <v>483</v>
      </c>
      <c r="G1508" s="267"/>
      <c r="H1508" s="268" t="s">
        <v>1</v>
      </c>
      <c r="I1508" s="270"/>
      <c r="J1508" s="267"/>
      <c r="K1508" s="267"/>
      <c r="L1508" s="271"/>
      <c r="M1508" s="272"/>
      <c r="N1508" s="273"/>
      <c r="O1508" s="273"/>
      <c r="P1508" s="273"/>
      <c r="Q1508" s="273"/>
      <c r="R1508" s="273"/>
      <c r="S1508" s="273"/>
      <c r="T1508" s="274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T1508" s="275" t="s">
        <v>243</v>
      </c>
      <c r="AU1508" s="275" t="s">
        <v>86</v>
      </c>
      <c r="AV1508" s="15" t="s">
        <v>84</v>
      </c>
      <c r="AW1508" s="15" t="s">
        <v>32</v>
      </c>
      <c r="AX1508" s="15" t="s">
        <v>77</v>
      </c>
      <c r="AY1508" s="275" t="s">
        <v>235</v>
      </c>
    </row>
    <row r="1509" s="15" customFormat="1">
      <c r="A1509" s="15"/>
      <c r="B1509" s="266"/>
      <c r="C1509" s="267"/>
      <c r="D1509" s="245" t="s">
        <v>243</v>
      </c>
      <c r="E1509" s="268" t="s">
        <v>1</v>
      </c>
      <c r="F1509" s="269" t="s">
        <v>502</v>
      </c>
      <c r="G1509" s="267"/>
      <c r="H1509" s="268" t="s">
        <v>1</v>
      </c>
      <c r="I1509" s="270"/>
      <c r="J1509" s="267"/>
      <c r="K1509" s="267"/>
      <c r="L1509" s="271"/>
      <c r="M1509" s="272"/>
      <c r="N1509" s="273"/>
      <c r="O1509" s="273"/>
      <c r="P1509" s="273"/>
      <c r="Q1509" s="273"/>
      <c r="R1509" s="273"/>
      <c r="S1509" s="273"/>
      <c r="T1509" s="274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T1509" s="275" t="s">
        <v>243</v>
      </c>
      <c r="AU1509" s="275" t="s">
        <v>86</v>
      </c>
      <c r="AV1509" s="15" t="s">
        <v>84</v>
      </c>
      <c r="AW1509" s="15" t="s">
        <v>32</v>
      </c>
      <c r="AX1509" s="15" t="s">
        <v>77</v>
      </c>
      <c r="AY1509" s="275" t="s">
        <v>235</v>
      </c>
    </row>
    <row r="1510" s="13" customFormat="1">
      <c r="A1510" s="13"/>
      <c r="B1510" s="243"/>
      <c r="C1510" s="244"/>
      <c r="D1510" s="245" t="s">
        <v>243</v>
      </c>
      <c r="E1510" s="246" t="s">
        <v>1</v>
      </c>
      <c r="F1510" s="247" t="s">
        <v>485</v>
      </c>
      <c r="G1510" s="244"/>
      <c r="H1510" s="248">
        <v>220.5</v>
      </c>
      <c r="I1510" s="249"/>
      <c r="J1510" s="244"/>
      <c r="K1510" s="244"/>
      <c r="L1510" s="250"/>
      <c r="M1510" s="251"/>
      <c r="N1510" s="252"/>
      <c r="O1510" s="252"/>
      <c r="P1510" s="252"/>
      <c r="Q1510" s="252"/>
      <c r="R1510" s="252"/>
      <c r="S1510" s="252"/>
      <c r="T1510" s="25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54" t="s">
        <v>243</v>
      </c>
      <c r="AU1510" s="254" t="s">
        <v>86</v>
      </c>
      <c r="AV1510" s="13" t="s">
        <v>86</v>
      </c>
      <c r="AW1510" s="13" t="s">
        <v>32</v>
      </c>
      <c r="AX1510" s="13" t="s">
        <v>77</v>
      </c>
      <c r="AY1510" s="254" t="s">
        <v>235</v>
      </c>
    </row>
    <row r="1511" s="13" customFormat="1">
      <c r="A1511" s="13"/>
      <c r="B1511" s="243"/>
      <c r="C1511" s="244"/>
      <c r="D1511" s="245" t="s">
        <v>243</v>
      </c>
      <c r="E1511" s="246" t="s">
        <v>1</v>
      </c>
      <c r="F1511" s="247" t="s">
        <v>486</v>
      </c>
      <c r="G1511" s="244"/>
      <c r="H1511" s="248">
        <v>-74.200000000000003</v>
      </c>
      <c r="I1511" s="249"/>
      <c r="J1511" s="244"/>
      <c r="K1511" s="244"/>
      <c r="L1511" s="250"/>
      <c r="M1511" s="251"/>
      <c r="N1511" s="252"/>
      <c r="O1511" s="252"/>
      <c r="P1511" s="252"/>
      <c r="Q1511" s="252"/>
      <c r="R1511" s="252"/>
      <c r="S1511" s="252"/>
      <c r="T1511" s="25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54" t="s">
        <v>243</v>
      </c>
      <c r="AU1511" s="254" t="s">
        <v>86</v>
      </c>
      <c r="AV1511" s="13" t="s">
        <v>86</v>
      </c>
      <c r="AW1511" s="13" t="s">
        <v>32</v>
      </c>
      <c r="AX1511" s="13" t="s">
        <v>77</v>
      </c>
      <c r="AY1511" s="254" t="s">
        <v>235</v>
      </c>
    </row>
    <row r="1512" s="13" customFormat="1">
      <c r="A1512" s="13"/>
      <c r="B1512" s="243"/>
      <c r="C1512" s="244"/>
      <c r="D1512" s="245" t="s">
        <v>243</v>
      </c>
      <c r="E1512" s="246" t="s">
        <v>1</v>
      </c>
      <c r="F1512" s="247" t="s">
        <v>487</v>
      </c>
      <c r="G1512" s="244"/>
      <c r="H1512" s="248">
        <v>237.34</v>
      </c>
      <c r="I1512" s="249"/>
      <c r="J1512" s="244"/>
      <c r="K1512" s="244"/>
      <c r="L1512" s="250"/>
      <c r="M1512" s="251"/>
      <c r="N1512" s="252"/>
      <c r="O1512" s="252"/>
      <c r="P1512" s="252"/>
      <c r="Q1512" s="252"/>
      <c r="R1512" s="252"/>
      <c r="S1512" s="252"/>
      <c r="T1512" s="25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T1512" s="254" t="s">
        <v>243</v>
      </c>
      <c r="AU1512" s="254" t="s">
        <v>86</v>
      </c>
      <c r="AV1512" s="13" t="s">
        <v>86</v>
      </c>
      <c r="AW1512" s="13" t="s">
        <v>32</v>
      </c>
      <c r="AX1512" s="13" t="s">
        <v>77</v>
      </c>
      <c r="AY1512" s="254" t="s">
        <v>235</v>
      </c>
    </row>
    <row r="1513" s="13" customFormat="1">
      <c r="A1513" s="13"/>
      <c r="B1513" s="243"/>
      <c r="C1513" s="244"/>
      <c r="D1513" s="245" t="s">
        <v>243</v>
      </c>
      <c r="E1513" s="246" t="s">
        <v>1</v>
      </c>
      <c r="F1513" s="247" t="s">
        <v>488</v>
      </c>
      <c r="G1513" s="244"/>
      <c r="H1513" s="248">
        <v>-80.099999999999994</v>
      </c>
      <c r="I1513" s="249"/>
      <c r="J1513" s="244"/>
      <c r="K1513" s="244"/>
      <c r="L1513" s="250"/>
      <c r="M1513" s="251"/>
      <c r="N1513" s="252"/>
      <c r="O1513" s="252"/>
      <c r="P1513" s="252"/>
      <c r="Q1513" s="252"/>
      <c r="R1513" s="252"/>
      <c r="S1513" s="252"/>
      <c r="T1513" s="25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54" t="s">
        <v>243</v>
      </c>
      <c r="AU1513" s="254" t="s">
        <v>86</v>
      </c>
      <c r="AV1513" s="13" t="s">
        <v>86</v>
      </c>
      <c r="AW1513" s="13" t="s">
        <v>32</v>
      </c>
      <c r="AX1513" s="13" t="s">
        <v>77</v>
      </c>
      <c r="AY1513" s="254" t="s">
        <v>235</v>
      </c>
    </row>
    <row r="1514" s="13" customFormat="1">
      <c r="A1514" s="13"/>
      <c r="B1514" s="243"/>
      <c r="C1514" s="244"/>
      <c r="D1514" s="245" t="s">
        <v>243</v>
      </c>
      <c r="E1514" s="246" t="s">
        <v>1</v>
      </c>
      <c r="F1514" s="247" t="s">
        <v>489</v>
      </c>
      <c r="G1514" s="244"/>
      <c r="H1514" s="248">
        <v>329.83999999999997</v>
      </c>
      <c r="I1514" s="249"/>
      <c r="J1514" s="244"/>
      <c r="K1514" s="244"/>
      <c r="L1514" s="250"/>
      <c r="M1514" s="251"/>
      <c r="N1514" s="252"/>
      <c r="O1514" s="252"/>
      <c r="P1514" s="252"/>
      <c r="Q1514" s="252"/>
      <c r="R1514" s="252"/>
      <c r="S1514" s="252"/>
      <c r="T1514" s="25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54" t="s">
        <v>243</v>
      </c>
      <c r="AU1514" s="254" t="s">
        <v>86</v>
      </c>
      <c r="AV1514" s="13" t="s">
        <v>86</v>
      </c>
      <c r="AW1514" s="13" t="s">
        <v>32</v>
      </c>
      <c r="AX1514" s="13" t="s">
        <v>77</v>
      </c>
      <c r="AY1514" s="254" t="s">
        <v>235</v>
      </c>
    </row>
    <row r="1515" s="13" customFormat="1">
      <c r="A1515" s="13"/>
      <c r="B1515" s="243"/>
      <c r="C1515" s="244"/>
      <c r="D1515" s="245" t="s">
        <v>243</v>
      </c>
      <c r="E1515" s="246" t="s">
        <v>1</v>
      </c>
      <c r="F1515" s="247" t="s">
        <v>488</v>
      </c>
      <c r="G1515" s="244"/>
      <c r="H1515" s="248">
        <v>-80.099999999999994</v>
      </c>
      <c r="I1515" s="249"/>
      <c r="J1515" s="244"/>
      <c r="K1515" s="244"/>
      <c r="L1515" s="250"/>
      <c r="M1515" s="251"/>
      <c r="N1515" s="252"/>
      <c r="O1515" s="252"/>
      <c r="P1515" s="252"/>
      <c r="Q1515" s="252"/>
      <c r="R1515" s="252"/>
      <c r="S1515" s="252"/>
      <c r="T1515" s="25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54" t="s">
        <v>243</v>
      </c>
      <c r="AU1515" s="254" t="s">
        <v>86</v>
      </c>
      <c r="AV1515" s="13" t="s">
        <v>86</v>
      </c>
      <c r="AW1515" s="13" t="s">
        <v>32</v>
      </c>
      <c r="AX1515" s="13" t="s">
        <v>77</v>
      </c>
      <c r="AY1515" s="254" t="s">
        <v>235</v>
      </c>
    </row>
    <row r="1516" s="13" customFormat="1">
      <c r="A1516" s="13"/>
      <c r="B1516" s="243"/>
      <c r="C1516" s="244"/>
      <c r="D1516" s="245" t="s">
        <v>243</v>
      </c>
      <c r="E1516" s="246" t="s">
        <v>1</v>
      </c>
      <c r="F1516" s="247" t="s">
        <v>490</v>
      </c>
      <c r="G1516" s="244"/>
      <c r="H1516" s="248">
        <v>356.44</v>
      </c>
      <c r="I1516" s="249"/>
      <c r="J1516" s="244"/>
      <c r="K1516" s="244"/>
      <c r="L1516" s="250"/>
      <c r="M1516" s="251"/>
      <c r="N1516" s="252"/>
      <c r="O1516" s="252"/>
      <c r="P1516" s="252"/>
      <c r="Q1516" s="252"/>
      <c r="R1516" s="252"/>
      <c r="S1516" s="252"/>
      <c r="T1516" s="25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54" t="s">
        <v>243</v>
      </c>
      <c r="AU1516" s="254" t="s">
        <v>86</v>
      </c>
      <c r="AV1516" s="13" t="s">
        <v>86</v>
      </c>
      <c r="AW1516" s="13" t="s">
        <v>32</v>
      </c>
      <c r="AX1516" s="13" t="s">
        <v>77</v>
      </c>
      <c r="AY1516" s="254" t="s">
        <v>235</v>
      </c>
    </row>
    <row r="1517" s="13" customFormat="1">
      <c r="A1517" s="13"/>
      <c r="B1517" s="243"/>
      <c r="C1517" s="244"/>
      <c r="D1517" s="245" t="s">
        <v>243</v>
      </c>
      <c r="E1517" s="246" t="s">
        <v>1</v>
      </c>
      <c r="F1517" s="247" t="s">
        <v>491</v>
      </c>
      <c r="G1517" s="244"/>
      <c r="H1517" s="248">
        <v>-86.5</v>
      </c>
      <c r="I1517" s="249"/>
      <c r="J1517" s="244"/>
      <c r="K1517" s="244"/>
      <c r="L1517" s="250"/>
      <c r="M1517" s="251"/>
      <c r="N1517" s="252"/>
      <c r="O1517" s="252"/>
      <c r="P1517" s="252"/>
      <c r="Q1517" s="252"/>
      <c r="R1517" s="252"/>
      <c r="S1517" s="252"/>
      <c r="T1517" s="25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54" t="s">
        <v>243</v>
      </c>
      <c r="AU1517" s="254" t="s">
        <v>86</v>
      </c>
      <c r="AV1517" s="13" t="s">
        <v>86</v>
      </c>
      <c r="AW1517" s="13" t="s">
        <v>32</v>
      </c>
      <c r="AX1517" s="13" t="s">
        <v>77</v>
      </c>
      <c r="AY1517" s="254" t="s">
        <v>235</v>
      </c>
    </row>
    <row r="1518" s="16" customFormat="1">
      <c r="A1518" s="16"/>
      <c r="B1518" s="276"/>
      <c r="C1518" s="277"/>
      <c r="D1518" s="245" t="s">
        <v>243</v>
      </c>
      <c r="E1518" s="278" t="s">
        <v>1</v>
      </c>
      <c r="F1518" s="279" t="s">
        <v>492</v>
      </c>
      <c r="G1518" s="277"/>
      <c r="H1518" s="280">
        <v>823.22000000000003</v>
      </c>
      <c r="I1518" s="281"/>
      <c r="J1518" s="277"/>
      <c r="K1518" s="277"/>
      <c r="L1518" s="282"/>
      <c r="M1518" s="283"/>
      <c r="N1518" s="284"/>
      <c r="O1518" s="284"/>
      <c r="P1518" s="284"/>
      <c r="Q1518" s="284"/>
      <c r="R1518" s="284"/>
      <c r="S1518" s="284"/>
      <c r="T1518" s="285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T1518" s="286" t="s">
        <v>243</v>
      </c>
      <c r="AU1518" s="286" t="s">
        <v>86</v>
      </c>
      <c r="AV1518" s="16" t="s">
        <v>250</v>
      </c>
      <c r="AW1518" s="16" t="s">
        <v>32</v>
      </c>
      <c r="AX1518" s="16" t="s">
        <v>77</v>
      </c>
      <c r="AY1518" s="286" t="s">
        <v>235</v>
      </c>
    </row>
    <row r="1519" s="13" customFormat="1">
      <c r="A1519" s="13"/>
      <c r="B1519" s="243"/>
      <c r="C1519" s="244"/>
      <c r="D1519" s="245" t="s">
        <v>243</v>
      </c>
      <c r="E1519" s="246" t="s">
        <v>1</v>
      </c>
      <c r="F1519" s="247" t="s">
        <v>1877</v>
      </c>
      <c r="G1519" s="244"/>
      <c r="H1519" s="248">
        <v>-261.43799999999999</v>
      </c>
      <c r="I1519" s="249"/>
      <c r="J1519" s="244"/>
      <c r="K1519" s="244"/>
      <c r="L1519" s="250"/>
      <c r="M1519" s="251"/>
      <c r="N1519" s="252"/>
      <c r="O1519" s="252"/>
      <c r="P1519" s="252"/>
      <c r="Q1519" s="252"/>
      <c r="R1519" s="252"/>
      <c r="S1519" s="252"/>
      <c r="T1519" s="25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54" t="s">
        <v>243</v>
      </c>
      <c r="AU1519" s="254" t="s">
        <v>86</v>
      </c>
      <c r="AV1519" s="13" t="s">
        <v>86</v>
      </c>
      <c r="AW1519" s="13" t="s">
        <v>32</v>
      </c>
      <c r="AX1519" s="13" t="s">
        <v>77</v>
      </c>
      <c r="AY1519" s="254" t="s">
        <v>235</v>
      </c>
    </row>
    <row r="1520" s="16" customFormat="1">
      <c r="A1520" s="16"/>
      <c r="B1520" s="276"/>
      <c r="C1520" s="277"/>
      <c r="D1520" s="245" t="s">
        <v>243</v>
      </c>
      <c r="E1520" s="278" t="s">
        <v>1</v>
      </c>
      <c r="F1520" s="279" t="s">
        <v>492</v>
      </c>
      <c r="G1520" s="277"/>
      <c r="H1520" s="280">
        <v>-261.43799999999999</v>
      </c>
      <c r="I1520" s="281"/>
      <c r="J1520" s="277"/>
      <c r="K1520" s="277"/>
      <c r="L1520" s="282"/>
      <c r="M1520" s="283"/>
      <c r="N1520" s="284"/>
      <c r="O1520" s="284"/>
      <c r="P1520" s="284"/>
      <c r="Q1520" s="284"/>
      <c r="R1520" s="284"/>
      <c r="S1520" s="284"/>
      <c r="T1520" s="285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T1520" s="286" t="s">
        <v>243</v>
      </c>
      <c r="AU1520" s="286" t="s">
        <v>86</v>
      </c>
      <c r="AV1520" s="16" t="s">
        <v>250</v>
      </c>
      <c r="AW1520" s="16" t="s">
        <v>32</v>
      </c>
      <c r="AX1520" s="16" t="s">
        <v>77</v>
      </c>
      <c r="AY1520" s="286" t="s">
        <v>235</v>
      </c>
    </row>
    <row r="1521" s="14" customFormat="1">
      <c r="A1521" s="14"/>
      <c r="B1521" s="255"/>
      <c r="C1521" s="256"/>
      <c r="D1521" s="245" t="s">
        <v>243</v>
      </c>
      <c r="E1521" s="257" t="s">
        <v>1</v>
      </c>
      <c r="F1521" s="258" t="s">
        <v>245</v>
      </c>
      <c r="G1521" s="256"/>
      <c r="H1521" s="259">
        <v>561.78200000000004</v>
      </c>
      <c r="I1521" s="260"/>
      <c r="J1521" s="256"/>
      <c r="K1521" s="256"/>
      <c r="L1521" s="261"/>
      <c r="M1521" s="262"/>
      <c r="N1521" s="263"/>
      <c r="O1521" s="263"/>
      <c r="P1521" s="263"/>
      <c r="Q1521" s="263"/>
      <c r="R1521" s="263"/>
      <c r="S1521" s="263"/>
      <c r="T1521" s="26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65" t="s">
        <v>243</v>
      </c>
      <c r="AU1521" s="265" t="s">
        <v>86</v>
      </c>
      <c r="AV1521" s="14" t="s">
        <v>241</v>
      </c>
      <c r="AW1521" s="14" t="s">
        <v>32</v>
      </c>
      <c r="AX1521" s="14" t="s">
        <v>84</v>
      </c>
      <c r="AY1521" s="265" t="s">
        <v>235</v>
      </c>
    </row>
    <row r="1522" s="15" customFormat="1">
      <c r="A1522" s="15"/>
      <c r="B1522" s="266"/>
      <c r="C1522" s="267"/>
      <c r="D1522" s="245" t="s">
        <v>243</v>
      </c>
      <c r="E1522" s="268" t="s">
        <v>1</v>
      </c>
      <c r="F1522" s="269" t="s">
        <v>1791</v>
      </c>
      <c r="G1522" s="267"/>
      <c r="H1522" s="268" t="s">
        <v>1</v>
      </c>
      <c r="I1522" s="270"/>
      <c r="J1522" s="267"/>
      <c r="K1522" s="267"/>
      <c r="L1522" s="271"/>
      <c r="M1522" s="272"/>
      <c r="N1522" s="273"/>
      <c r="O1522" s="273"/>
      <c r="P1522" s="273"/>
      <c r="Q1522" s="273"/>
      <c r="R1522" s="273"/>
      <c r="S1522" s="273"/>
      <c r="T1522" s="274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T1522" s="275" t="s">
        <v>243</v>
      </c>
      <c r="AU1522" s="275" t="s">
        <v>86</v>
      </c>
      <c r="AV1522" s="15" t="s">
        <v>84</v>
      </c>
      <c r="AW1522" s="15" t="s">
        <v>32</v>
      </c>
      <c r="AX1522" s="15" t="s">
        <v>77</v>
      </c>
      <c r="AY1522" s="275" t="s">
        <v>235</v>
      </c>
    </row>
    <row r="1523" s="13" customFormat="1">
      <c r="A1523" s="13"/>
      <c r="B1523" s="243"/>
      <c r="C1523" s="244"/>
      <c r="D1523" s="245" t="s">
        <v>243</v>
      </c>
      <c r="E1523" s="246" t="s">
        <v>1</v>
      </c>
      <c r="F1523" s="247" t="s">
        <v>1878</v>
      </c>
      <c r="G1523" s="244"/>
      <c r="H1523" s="248">
        <v>736</v>
      </c>
      <c r="I1523" s="249"/>
      <c r="J1523" s="244"/>
      <c r="K1523" s="244"/>
      <c r="L1523" s="250"/>
      <c r="M1523" s="251"/>
      <c r="N1523" s="252"/>
      <c r="O1523" s="252"/>
      <c r="P1523" s="252"/>
      <c r="Q1523" s="252"/>
      <c r="R1523" s="252"/>
      <c r="S1523" s="252"/>
      <c r="T1523" s="25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54" t="s">
        <v>243</v>
      </c>
      <c r="AU1523" s="254" t="s">
        <v>86</v>
      </c>
      <c r="AV1523" s="13" t="s">
        <v>86</v>
      </c>
      <c r="AW1523" s="13" t="s">
        <v>32</v>
      </c>
      <c r="AX1523" s="13" t="s">
        <v>77</v>
      </c>
      <c r="AY1523" s="254" t="s">
        <v>235</v>
      </c>
    </row>
    <row r="1524" s="2" customFormat="1" ht="16.5" customHeight="1">
      <c r="A1524" s="39"/>
      <c r="B1524" s="40"/>
      <c r="C1524" s="229" t="s">
        <v>1879</v>
      </c>
      <c r="D1524" s="229" t="s">
        <v>237</v>
      </c>
      <c r="E1524" s="230" t="s">
        <v>1880</v>
      </c>
      <c r="F1524" s="231" t="s">
        <v>1881</v>
      </c>
      <c r="G1524" s="232" t="s">
        <v>166</v>
      </c>
      <c r="H1524" s="233">
        <v>561.78200000000004</v>
      </c>
      <c r="I1524" s="234"/>
      <c r="J1524" s="235">
        <f>ROUND(I1524*H1524,2)</f>
        <v>0</v>
      </c>
      <c r="K1524" s="236"/>
      <c r="L1524" s="45"/>
      <c r="M1524" s="237" t="s">
        <v>1</v>
      </c>
      <c r="N1524" s="238" t="s">
        <v>42</v>
      </c>
      <c r="O1524" s="92"/>
      <c r="P1524" s="239">
        <f>O1524*H1524</f>
        <v>0</v>
      </c>
      <c r="Q1524" s="239">
        <v>0.00027999999999999998</v>
      </c>
      <c r="R1524" s="239">
        <f>Q1524*H1524</f>
        <v>0.15729895999999999</v>
      </c>
      <c r="S1524" s="239">
        <v>0</v>
      </c>
      <c r="T1524" s="240">
        <f>S1524*H1524</f>
        <v>0</v>
      </c>
      <c r="U1524" s="39"/>
      <c r="V1524" s="39"/>
      <c r="W1524" s="39"/>
      <c r="X1524" s="39"/>
      <c r="Y1524" s="39"/>
      <c r="Z1524" s="39"/>
      <c r="AA1524" s="39"/>
      <c r="AB1524" s="39"/>
      <c r="AC1524" s="39"/>
      <c r="AD1524" s="39"/>
      <c r="AE1524" s="39"/>
      <c r="AR1524" s="241" t="s">
        <v>325</v>
      </c>
      <c r="AT1524" s="241" t="s">
        <v>237</v>
      </c>
      <c r="AU1524" s="241" t="s">
        <v>86</v>
      </c>
      <c r="AY1524" s="18" t="s">
        <v>235</v>
      </c>
      <c r="BE1524" s="242">
        <f>IF(N1524="základní",J1524,0)</f>
        <v>0</v>
      </c>
      <c r="BF1524" s="242">
        <f>IF(N1524="snížená",J1524,0)</f>
        <v>0</v>
      </c>
      <c r="BG1524" s="242">
        <f>IF(N1524="zákl. přenesená",J1524,0)</f>
        <v>0</v>
      </c>
      <c r="BH1524" s="242">
        <f>IF(N1524="sníž. přenesená",J1524,0)</f>
        <v>0</v>
      </c>
      <c r="BI1524" s="242">
        <f>IF(N1524="nulová",J1524,0)</f>
        <v>0</v>
      </c>
      <c r="BJ1524" s="18" t="s">
        <v>84</v>
      </c>
      <c r="BK1524" s="242">
        <f>ROUND(I1524*H1524,2)</f>
        <v>0</v>
      </c>
      <c r="BL1524" s="18" t="s">
        <v>325</v>
      </c>
      <c r="BM1524" s="241" t="s">
        <v>1882</v>
      </c>
    </row>
    <row r="1525" s="2" customFormat="1">
      <c r="A1525" s="39"/>
      <c r="B1525" s="40"/>
      <c r="C1525" s="41"/>
      <c r="D1525" s="245" t="s">
        <v>621</v>
      </c>
      <c r="E1525" s="41"/>
      <c r="F1525" s="298" t="s">
        <v>1883</v>
      </c>
      <c r="G1525" s="41"/>
      <c r="H1525" s="41"/>
      <c r="I1525" s="299"/>
      <c r="J1525" s="41"/>
      <c r="K1525" s="41"/>
      <c r="L1525" s="45"/>
      <c r="M1525" s="300"/>
      <c r="N1525" s="301"/>
      <c r="O1525" s="92"/>
      <c r="P1525" s="92"/>
      <c r="Q1525" s="92"/>
      <c r="R1525" s="92"/>
      <c r="S1525" s="92"/>
      <c r="T1525" s="93"/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39"/>
      <c r="AE1525" s="39"/>
      <c r="AT1525" s="18" t="s">
        <v>621</v>
      </c>
      <c r="AU1525" s="18" t="s">
        <v>86</v>
      </c>
    </row>
    <row r="1526" s="15" customFormat="1">
      <c r="A1526" s="15"/>
      <c r="B1526" s="266"/>
      <c r="C1526" s="267"/>
      <c r="D1526" s="245" t="s">
        <v>243</v>
      </c>
      <c r="E1526" s="268" t="s">
        <v>1</v>
      </c>
      <c r="F1526" s="269" t="s">
        <v>483</v>
      </c>
      <c r="G1526" s="267"/>
      <c r="H1526" s="268" t="s">
        <v>1</v>
      </c>
      <c r="I1526" s="270"/>
      <c r="J1526" s="267"/>
      <c r="K1526" s="267"/>
      <c r="L1526" s="271"/>
      <c r="M1526" s="272"/>
      <c r="N1526" s="273"/>
      <c r="O1526" s="273"/>
      <c r="P1526" s="273"/>
      <c r="Q1526" s="273"/>
      <c r="R1526" s="273"/>
      <c r="S1526" s="273"/>
      <c r="T1526" s="274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T1526" s="275" t="s">
        <v>243</v>
      </c>
      <c r="AU1526" s="275" t="s">
        <v>86</v>
      </c>
      <c r="AV1526" s="15" t="s">
        <v>84</v>
      </c>
      <c r="AW1526" s="15" t="s">
        <v>32</v>
      </c>
      <c r="AX1526" s="15" t="s">
        <v>77</v>
      </c>
      <c r="AY1526" s="275" t="s">
        <v>235</v>
      </c>
    </row>
    <row r="1527" s="15" customFormat="1">
      <c r="A1527" s="15"/>
      <c r="B1527" s="266"/>
      <c r="C1527" s="267"/>
      <c r="D1527" s="245" t="s">
        <v>243</v>
      </c>
      <c r="E1527" s="268" t="s">
        <v>1</v>
      </c>
      <c r="F1527" s="269" t="s">
        <v>502</v>
      </c>
      <c r="G1527" s="267"/>
      <c r="H1527" s="268" t="s">
        <v>1</v>
      </c>
      <c r="I1527" s="270"/>
      <c r="J1527" s="267"/>
      <c r="K1527" s="267"/>
      <c r="L1527" s="271"/>
      <c r="M1527" s="272"/>
      <c r="N1527" s="273"/>
      <c r="O1527" s="273"/>
      <c r="P1527" s="273"/>
      <c r="Q1527" s="273"/>
      <c r="R1527" s="273"/>
      <c r="S1527" s="273"/>
      <c r="T1527" s="274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T1527" s="275" t="s">
        <v>243</v>
      </c>
      <c r="AU1527" s="275" t="s">
        <v>86</v>
      </c>
      <c r="AV1527" s="15" t="s">
        <v>84</v>
      </c>
      <c r="AW1527" s="15" t="s">
        <v>32</v>
      </c>
      <c r="AX1527" s="15" t="s">
        <v>77</v>
      </c>
      <c r="AY1527" s="275" t="s">
        <v>235</v>
      </c>
    </row>
    <row r="1528" s="13" customFormat="1">
      <c r="A1528" s="13"/>
      <c r="B1528" s="243"/>
      <c r="C1528" s="244"/>
      <c r="D1528" s="245" t="s">
        <v>243</v>
      </c>
      <c r="E1528" s="246" t="s">
        <v>1</v>
      </c>
      <c r="F1528" s="247" t="s">
        <v>485</v>
      </c>
      <c r="G1528" s="244"/>
      <c r="H1528" s="248">
        <v>220.5</v>
      </c>
      <c r="I1528" s="249"/>
      <c r="J1528" s="244"/>
      <c r="K1528" s="244"/>
      <c r="L1528" s="250"/>
      <c r="M1528" s="251"/>
      <c r="N1528" s="252"/>
      <c r="O1528" s="252"/>
      <c r="P1528" s="252"/>
      <c r="Q1528" s="252"/>
      <c r="R1528" s="252"/>
      <c r="S1528" s="252"/>
      <c r="T1528" s="25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54" t="s">
        <v>243</v>
      </c>
      <c r="AU1528" s="254" t="s">
        <v>86</v>
      </c>
      <c r="AV1528" s="13" t="s">
        <v>86</v>
      </c>
      <c r="AW1528" s="13" t="s">
        <v>32</v>
      </c>
      <c r="AX1528" s="13" t="s">
        <v>77</v>
      </c>
      <c r="AY1528" s="254" t="s">
        <v>235</v>
      </c>
    </row>
    <row r="1529" s="13" customFormat="1">
      <c r="A1529" s="13"/>
      <c r="B1529" s="243"/>
      <c r="C1529" s="244"/>
      <c r="D1529" s="245" t="s">
        <v>243</v>
      </c>
      <c r="E1529" s="246" t="s">
        <v>1</v>
      </c>
      <c r="F1529" s="247" t="s">
        <v>486</v>
      </c>
      <c r="G1529" s="244"/>
      <c r="H1529" s="248">
        <v>-74.200000000000003</v>
      </c>
      <c r="I1529" s="249"/>
      <c r="J1529" s="244"/>
      <c r="K1529" s="244"/>
      <c r="L1529" s="250"/>
      <c r="M1529" s="251"/>
      <c r="N1529" s="252"/>
      <c r="O1529" s="252"/>
      <c r="P1529" s="252"/>
      <c r="Q1529" s="252"/>
      <c r="R1529" s="252"/>
      <c r="S1529" s="252"/>
      <c r="T1529" s="25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54" t="s">
        <v>243</v>
      </c>
      <c r="AU1529" s="254" t="s">
        <v>86</v>
      </c>
      <c r="AV1529" s="13" t="s">
        <v>86</v>
      </c>
      <c r="AW1529" s="13" t="s">
        <v>32</v>
      </c>
      <c r="AX1529" s="13" t="s">
        <v>77</v>
      </c>
      <c r="AY1529" s="254" t="s">
        <v>235</v>
      </c>
    </row>
    <row r="1530" s="13" customFormat="1">
      <c r="A1530" s="13"/>
      <c r="B1530" s="243"/>
      <c r="C1530" s="244"/>
      <c r="D1530" s="245" t="s">
        <v>243</v>
      </c>
      <c r="E1530" s="246" t="s">
        <v>1</v>
      </c>
      <c r="F1530" s="247" t="s">
        <v>487</v>
      </c>
      <c r="G1530" s="244"/>
      <c r="H1530" s="248">
        <v>237.34</v>
      </c>
      <c r="I1530" s="249"/>
      <c r="J1530" s="244"/>
      <c r="K1530" s="244"/>
      <c r="L1530" s="250"/>
      <c r="M1530" s="251"/>
      <c r="N1530" s="252"/>
      <c r="O1530" s="252"/>
      <c r="P1530" s="252"/>
      <c r="Q1530" s="252"/>
      <c r="R1530" s="252"/>
      <c r="S1530" s="252"/>
      <c r="T1530" s="25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54" t="s">
        <v>243</v>
      </c>
      <c r="AU1530" s="254" t="s">
        <v>86</v>
      </c>
      <c r="AV1530" s="13" t="s">
        <v>86</v>
      </c>
      <c r="AW1530" s="13" t="s">
        <v>32</v>
      </c>
      <c r="AX1530" s="13" t="s">
        <v>77</v>
      </c>
      <c r="AY1530" s="254" t="s">
        <v>235</v>
      </c>
    </row>
    <row r="1531" s="13" customFormat="1">
      <c r="A1531" s="13"/>
      <c r="B1531" s="243"/>
      <c r="C1531" s="244"/>
      <c r="D1531" s="245" t="s">
        <v>243</v>
      </c>
      <c r="E1531" s="246" t="s">
        <v>1</v>
      </c>
      <c r="F1531" s="247" t="s">
        <v>488</v>
      </c>
      <c r="G1531" s="244"/>
      <c r="H1531" s="248">
        <v>-80.099999999999994</v>
      </c>
      <c r="I1531" s="249"/>
      <c r="J1531" s="244"/>
      <c r="K1531" s="244"/>
      <c r="L1531" s="250"/>
      <c r="M1531" s="251"/>
      <c r="N1531" s="252"/>
      <c r="O1531" s="252"/>
      <c r="P1531" s="252"/>
      <c r="Q1531" s="252"/>
      <c r="R1531" s="252"/>
      <c r="S1531" s="252"/>
      <c r="T1531" s="25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54" t="s">
        <v>243</v>
      </c>
      <c r="AU1531" s="254" t="s">
        <v>86</v>
      </c>
      <c r="AV1531" s="13" t="s">
        <v>86</v>
      </c>
      <c r="AW1531" s="13" t="s">
        <v>32</v>
      </c>
      <c r="AX1531" s="13" t="s">
        <v>77</v>
      </c>
      <c r="AY1531" s="254" t="s">
        <v>235</v>
      </c>
    </row>
    <row r="1532" s="13" customFormat="1">
      <c r="A1532" s="13"/>
      <c r="B1532" s="243"/>
      <c r="C1532" s="244"/>
      <c r="D1532" s="245" t="s">
        <v>243</v>
      </c>
      <c r="E1532" s="246" t="s">
        <v>1</v>
      </c>
      <c r="F1532" s="247" t="s">
        <v>489</v>
      </c>
      <c r="G1532" s="244"/>
      <c r="H1532" s="248">
        <v>329.83999999999997</v>
      </c>
      <c r="I1532" s="249"/>
      <c r="J1532" s="244"/>
      <c r="K1532" s="244"/>
      <c r="L1532" s="250"/>
      <c r="M1532" s="251"/>
      <c r="N1532" s="252"/>
      <c r="O1532" s="252"/>
      <c r="P1532" s="252"/>
      <c r="Q1532" s="252"/>
      <c r="R1532" s="252"/>
      <c r="S1532" s="252"/>
      <c r="T1532" s="25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54" t="s">
        <v>243</v>
      </c>
      <c r="AU1532" s="254" t="s">
        <v>86</v>
      </c>
      <c r="AV1532" s="13" t="s">
        <v>86</v>
      </c>
      <c r="AW1532" s="13" t="s">
        <v>32</v>
      </c>
      <c r="AX1532" s="13" t="s">
        <v>77</v>
      </c>
      <c r="AY1532" s="254" t="s">
        <v>235</v>
      </c>
    </row>
    <row r="1533" s="13" customFormat="1">
      <c r="A1533" s="13"/>
      <c r="B1533" s="243"/>
      <c r="C1533" s="244"/>
      <c r="D1533" s="245" t="s">
        <v>243</v>
      </c>
      <c r="E1533" s="246" t="s">
        <v>1</v>
      </c>
      <c r="F1533" s="247" t="s">
        <v>488</v>
      </c>
      <c r="G1533" s="244"/>
      <c r="H1533" s="248">
        <v>-80.099999999999994</v>
      </c>
      <c r="I1533" s="249"/>
      <c r="J1533" s="244"/>
      <c r="K1533" s="244"/>
      <c r="L1533" s="250"/>
      <c r="M1533" s="251"/>
      <c r="N1533" s="252"/>
      <c r="O1533" s="252"/>
      <c r="P1533" s="252"/>
      <c r="Q1533" s="252"/>
      <c r="R1533" s="252"/>
      <c r="S1533" s="252"/>
      <c r="T1533" s="25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54" t="s">
        <v>243</v>
      </c>
      <c r="AU1533" s="254" t="s">
        <v>86</v>
      </c>
      <c r="AV1533" s="13" t="s">
        <v>86</v>
      </c>
      <c r="AW1533" s="13" t="s">
        <v>32</v>
      </c>
      <c r="AX1533" s="13" t="s">
        <v>77</v>
      </c>
      <c r="AY1533" s="254" t="s">
        <v>235</v>
      </c>
    </row>
    <row r="1534" s="13" customFormat="1">
      <c r="A1534" s="13"/>
      <c r="B1534" s="243"/>
      <c r="C1534" s="244"/>
      <c r="D1534" s="245" t="s">
        <v>243</v>
      </c>
      <c r="E1534" s="246" t="s">
        <v>1</v>
      </c>
      <c r="F1534" s="247" t="s">
        <v>490</v>
      </c>
      <c r="G1534" s="244"/>
      <c r="H1534" s="248">
        <v>356.44</v>
      </c>
      <c r="I1534" s="249"/>
      <c r="J1534" s="244"/>
      <c r="K1534" s="244"/>
      <c r="L1534" s="250"/>
      <c r="M1534" s="251"/>
      <c r="N1534" s="252"/>
      <c r="O1534" s="252"/>
      <c r="P1534" s="252"/>
      <c r="Q1534" s="252"/>
      <c r="R1534" s="252"/>
      <c r="S1534" s="252"/>
      <c r="T1534" s="25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54" t="s">
        <v>243</v>
      </c>
      <c r="AU1534" s="254" t="s">
        <v>86</v>
      </c>
      <c r="AV1534" s="13" t="s">
        <v>86</v>
      </c>
      <c r="AW1534" s="13" t="s">
        <v>32</v>
      </c>
      <c r="AX1534" s="13" t="s">
        <v>77</v>
      </c>
      <c r="AY1534" s="254" t="s">
        <v>235</v>
      </c>
    </row>
    <row r="1535" s="13" customFormat="1">
      <c r="A1535" s="13"/>
      <c r="B1535" s="243"/>
      <c r="C1535" s="244"/>
      <c r="D1535" s="245" t="s">
        <v>243</v>
      </c>
      <c r="E1535" s="246" t="s">
        <v>1</v>
      </c>
      <c r="F1535" s="247" t="s">
        <v>491</v>
      </c>
      <c r="G1535" s="244"/>
      <c r="H1535" s="248">
        <v>-86.5</v>
      </c>
      <c r="I1535" s="249"/>
      <c r="J1535" s="244"/>
      <c r="K1535" s="244"/>
      <c r="L1535" s="250"/>
      <c r="M1535" s="251"/>
      <c r="N1535" s="252"/>
      <c r="O1535" s="252"/>
      <c r="P1535" s="252"/>
      <c r="Q1535" s="252"/>
      <c r="R1535" s="252"/>
      <c r="S1535" s="252"/>
      <c r="T1535" s="25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54" t="s">
        <v>243</v>
      </c>
      <c r="AU1535" s="254" t="s">
        <v>86</v>
      </c>
      <c r="AV1535" s="13" t="s">
        <v>86</v>
      </c>
      <c r="AW1535" s="13" t="s">
        <v>32</v>
      </c>
      <c r="AX1535" s="13" t="s">
        <v>77</v>
      </c>
      <c r="AY1535" s="254" t="s">
        <v>235</v>
      </c>
    </row>
    <row r="1536" s="16" customFormat="1">
      <c r="A1536" s="16"/>
      <c r="B1536" s="276"/>
      <c r="C1536" s="277"/>
      <c r="D1536" s="245" t="s">
        <v>243</v>
      </c>
      <c r="E1536" s="278" t="s">
        <v>1</v>
      </c>
      <c r="F1536" s="279" t="s">
        <v>492</v>
      </c>
      <c r="G1536" s="277"/>
      <c r="H1536" s="280">
        <v>823.22000000000003</v>
      </c>
      <c r="I1536" s="281"/>
      <c r="J1536" s="277"/>
      <c r="K1536" s="277"/>
      <c r="L1536" s="282"/>
      <c r="M1536" s="283"/>
      <c r="N1536" s="284"/>
      <c r="O1536" s="284"/>
      <c r="P1536" s="284"/>
      <c r="Q1536" s="284"/>
      <c r="R1536" s="284"/>
      <c r="S1536" s="284"/>
      <c r="T1536" s="285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T1536" s="286" t="s">
        <v>243</v>
      </c>
      <c r="AU1536" s="286" t="s">
        <v>86</v>
      </c>
      <c r="AV1536" s="16" t="s">
        <v>250</v>
      </c>
      <c r="AW1536" s="16" t="s">
        <v>32</v>
      </c>
      <c r="AX1536" s="16" t="s">
        <v>77</v>
      </c>
      <c r="AY1536" s="286" t="s">
        <v>235</v>
      </c>
    </row>
    <row r="1537" s="13" customFormat="1">
      <c r="A1537" s="13"/>
      <c r="B1537" s="243"/>
      <c r="C1537" s="244"/>
      <c r="D1537" s="245" t="s">
        <v>243</v>
      </c>
      <c r="E1537" s="246" t="s">
        <v>1</v>
      </c>
      <c r="F1537" s="247" t="s">
        <v>1877</v>
      </c>
      <c r="G1537" s="244"/>
      <c r="H1537" s="248">
        <v>-261.43799999999999</v>
      </c>
      <c r="I1537" s="249"/>
      <c r="J1537" s="244"/>
      <c r="K1537" s="244"/>
      <c r="L1537" s="250"/>
      <c r="M1537" s="251"/>
      <c r="N1537" s="252"/>
      <c r="O1537" s="252"/>
      <c r="P1537" s="252"/>
      <c r="Q1537" s="252"/>
      <c r="R1537" s="252"/>
      <c r="S1537" s="252"/>
      <c r="T1537" s="25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54" t="s">
        <v>243</v>
      </c>
      <c r="AU1537" s="254" t="s">
        <v>86</v>
      </c>
      <c r="AV1537" s="13" t="s">
        <v>86</v>
      </c>
      <c r="AW1537" s="13" t="s">
        <v>32</v>
      </c>
      <c r="AX1537" s="13" t="s">
        <v>77</v>
      </c>
      <c r="AY1537" s="254" t="s">
        <v>235</v>
      </c>
    </row>
    <row r="1538" s="16" customFormat="1">
      <c r="A1538" s="16"/>
      <c r="B1538" s="276"/>
      <c r="C1538" s="277"/>
      <c r="D1538" s="245" t="s">
        <v>243</v>
      </c>
      <c r="E1538" s="278" t="s">
        <v>1</v>
      </c>
      <c r="F1538" s="279" t="s">
        <v>492</v>
      </c>
      <c r="G1538" s="277"/>
      <c r="H1538" s="280">
        <v>-261.43799999999999</v>
      </c>
      <c r="I1538" s="281"/>
      <c r="J1538" s="277"/>
      <c r="K1538" s="277"/>
      <c r="L1538" s="282"/>
      <c r="M1538" s="283"/>
      <c r="N1538" s="284"/>
      <c r="O1538" s="284"/>
      <c r="P1538" s="284"/>
      <c r="Q1538" s="284"/>
      <c r="R1538" s="284"/>
      <c r="S1538" s="284"/>
      <c r="T1538" s="285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T1538" s="286" t="s">
        <v>243</v>
      </c>
      <c r="AU1538" s="286" t="s">
        <v>86</v>
      </c>
      <c r="AV1538" s="16" t="s">
        <v>250</v>
      </c>
      <c r="AW1538" s="16" t="s">
        <v>32</v>
      </c>
      <c r="AX1538" s="16" t="s">
        <v>77</v>
      </c>
      <c r="AY1538" s="286" t="s">
        <v>235</v>
      </c>
    </row>
    <row r="1539" s="14" customFormat="1">
      <c r="A1539" s="14"/>
      <c r="B1539" s="255"/>
      <c r="C1539" s="256"/>
      <c r="D1539" s="245" t="s">
        <v>243</v>
      </c>
      <c r="E1539" s="257" t="s">
        <v>1</v>
      </c>
      <c r="F1539" s="258" t="s">
        <v>245</v>
      </c>
      <c r="G1539" s="256"/>
      <c r="H1539" s="259">
        <v>561.78200000000004</v>
      </c>
      <c r="I1539" s="260"/>
      <c r="J1539" s="256"/>
      <c r="K1539" s="256"/>
      <c r="L1539" s="261"/>
      <c r="M1539" s="262"/>
      <c r="N1539" s="263"/>
      <c r="O1539" s="263"/>
      <c r="P1539" s="263"/>
      <c r="Q1539" s="263"/>
      <c r="R1539" s="263"/>
      <c r="S1539" s="263"/>
      <c r="T1539" s="26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T1539" s="265" t="s">
        <v>243</v>
      </c>
      <c r="AU1539" s="265" t="s">
        <v>86</v>
      </c>
      <c r="AV1539" s="14" t="s">
        <v>241</v>
      </c>
      <c r="AW1539" s="14" t="s">
        <v>32</v>
      </c>
      <c r="AX1539" s="14" t="s">
        <v>84</v>
      </c>
      <c r="AY1539" s="265" t="s">
        <v>235</v>
      </c>
    </row>
    <row r="1540" s="15" customFormat="1">
      <c r="A1540" s="15"/>
      <c r="B1540" s="266"/>
      <c r="C1540" s="267"/>
      <c r="D1540" s="245" t="s">
        <v>243</v>
      </c>
      <c r="E1540" s="268" t="s">
        <v>1</v>
      </c>
      <c r="F1540" s="269" t="s">
        <v>1791</v>
      </c>
      <c r="G1540" s="267"/>
      <c r="H1540" s="268" t="s">
        <v>1</v>
      </c>
      <c r="I1540" s="270"/>
      <c r="J1540" s="267"/>
      <c r="K1540" s="267"/>
      <c r="L1540" s="271"/>
      <c r="M1540" s="272"/>
      <c r="N1540" s="273"/>
      <c r="O1540" s="273"/>
      <c r="P1540" s="273"/>
      <c r="Q1540" s="273"/>
      <c r="R1540" s="273"/>
      <c r="S1540" s="273"/>
      <c r="T1540" s="274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T1540" s="275" t="s">
        <v>243</v>
      </c>
      <c r="AU1540" s="275" t="s">
        <v>86</v>
      </c>
      <c r="AV1540" s="15" t="s">
        <v>84</v>
      </c>
      <c r="AW1540" s="15" t="s">
        <v>32</v>
      </c>
      <c r="AX1540" s="15" t="s">
        <v>77</v>
      </c>
      <c r="AY1540" s="275" t="s">
        <v>235</v>
      </c>
    </row>
    <row r="1541" s="13" customFormat="1">
      <c r="A1541" s="13"/>
      <c r="B1541" s="243"/>
      <c r="C1541" s="244"/>
      <c r="D1541" s="245" t="s">
        <v>243</v>
      </c>
      <c r="E1541" s="246" t="s">
        <v>1</v>
      </c>
      <c r="F1541" s="247" t="s">
        <v>1878</v>
      </c>
      <c r="G1541" s="244"/>
      <c r="H1541" s="248">
        <v>736</v>
      </c>
      <c r="I1541" s="249"/>
      <c r="J1541" s="244"/>
      <c r="K1541" s="244"/>
      <c r="L1541" s="250"/>
      <c r="M1541" s="302"/>
      <c r="N1541" s="303"/>
      <c r="O1541" s="303"/>
      <c r="P1541" s="303"/>
      <c r="Q1541" s="303"/>
      <c r="R1541" s="303"/>
      <c r="S1541" s="303"/>
      <c r="T1541" s="304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54" t="s">
        <v>243</v>
      </c>
      <c r="AU1541" s="254" t="s">
        <v>86</v>
      </c>
      <c r="AV1541" s="13" t="s">
        <v>86</v>
      </c>
      <c r="AW1541" s="13" t="s">
        <v>32</v>
      </c>
      <c r="AX1541" s="13" t="s">
        <v>77</v>
      </c>
      <c r="AY1541" s="254" t="s">
        <v>235</v>
      </c>
    </row>
    <row r="1542" s="2" customFormat="1" ht="6.96" customHeight="1">
      <c r="A1542" s="39"/>
      <c r="B1542" s="67"/>
      <c r="C1542" s="68"/>
      <c r="D1542" s="68"/>
      <c r="E1542" s="68"/>
      <c r="F1542" s="68"/>
      <c r="G1542" s="68"/>
      <c r="H1542" s="68"/>
      <c r="I1542" s="68"/>
      <c r="J1542" s="68"/>
      <c r="K1542" s="68"/>
      <c r="L1542" s="45"/>
      <c r="M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  <c r="Y1542" s="39"/>
      <c r="Z1542" s="39"/>
      <c r="AA1542" s="39"/>
      <c r="AB1542" s="39"/>
      <c r="AC1542" s="39"/>
      <c r="AD1542" s="39"/>
      <c r="AE1542" s="39"/>
    </row>
  </sheetData>
  <sheetProtection sheet="1" autoFilter="0" formatColumns="0" formatRows="0" objects="1" scenarios="1" spinCount="100000" saltValue="vGvrrvp3Y9G4rUlNqPQfzjLG3o4+9+k6+F+tjJbHQQnN4h9jeM8uuaW3me/4JkcaLz9n3ti9m5TGBYZc50vR0w==" hashValue="6rDyqK1MChCKlJcZ0iVlfMJdvAc76JRHJUjbCFmxxNplCRRhbDmmZm6I69cLCDVoBfmKU2IQ36crfawNKnfzFg==" algorithmName="SHA-512" password="CC35"/>
  <autoFilter ref="C144:K154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3:H133"/>
    <mergeCell ref="E135:H135"/>
    <mergeCell ref="E137:H13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6436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2185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ROUND((SUM(BE125:BE301)),  2)</f>
        <v>0</v>
      </c>
      <c r="G35" s="39"/>
      <c r="H35" s="39"/>
      <c r="I35" s="166">
        <v>0.20999999999999999</v>
      </c>
      <c r="J35" s="165">
        <f>ROUND(((SUM(BE125:BE301))*I35),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ROUND((SUM(BF125:BF301)),  2)</f>
        <v>0</v>
      </c>
      <c r="G36" s="39"/>
      <c r="H36" s="39"/>
      <c r="I36" s="166">
        <v>0.12</v>
      </c>
      <c r="J36" s="165">
        <f>ROUND(((SUM(BF125:BF301))*I36),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ROUND((SUM(BG125:BG301)),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ROUND((SUM(BH125:BH301)),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ROUND((SUM(BI125:BI301)),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6436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D.1.2 - Stavebně-konstrukční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195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198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199</v>
      </c>
      <c r="E101" s="198"/>
      <c r="F101" s="198"/>
      <c r="G101" s="198"/>
      <c r="H101" s="198"/>
      <c r="I101" s="198"/>
      <c r="J101" s="199">
        <f>J208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201</v>
      </c>
      <c r="E102" s="198"/>
      <c r="F102" s="198"/>
      <c r="G102" s="198"/>
      <c r="H102" s="198"/>
      <c r="I102" s="198"/>
      <c r="J102" s="199">
        <f>J292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203</v>
      </c>
      <c r="E103" s="198"/>
      <c r="F103" s="198"/>
      <c r="G103" s="198"/>
      <c r="H103" s="198"/>
      <c r="I103" s="198"/>
      <c r="J103" s="199">
        <f>J300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220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178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6436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184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D.1.2 - Stavebně-konstrukční řešení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>České Budějovice</v>
      </c>
      <c r="G119" s="41"/>
      <c r="H119" s="41"/>
      <c r="I119" s="33" t="s">
        <v>22</v>
      </c>
      <c r="J119" s="80" t="str">
        <f>IF(J14="","",J14)</f>
        <v>13. 6. 2025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30</v>
      </c>
      <c r="J121" s="37" t="str">
        <f>E23</f>
        <v>AGP nova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28</v>
      </c>
      <c r="D122" s="41"/>
      <c r="E122" s="41"/>
      <c r="F122" s="28" t="str">
        <f>IF(E20="","",E20)</f>
        <v>Vyplň údaj</v>
      </c>
      <c r="G122" s="41"/>
      <c r="H122" s="41"/>
      <c r="I122" s="33" t="s">
        <v>33</v>
      </c>
      <c r="J122" s="37" t="str">
        <f>E26</f>
        <v>QSB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221</v>
      </c>
      <c r="D124" s="204" t="s">
        <v>62</v>
      </c>
      <c r="E124" s="204" t="s">
        <v>58</v>
      </c>
      <c r="F124" s="204" t="s">
        <v>59</v>
      </c>
      <c r="G124" s="204" t="s">
        <v>222</v>
      </c>
      <c r="H124" s="204" t="s">
        <v>223</v>
      </c>
      <c r="I124" s="204" t="s">
        <v>224</v>
      </c>
      <c r="J124" s="205" t="s">
        <v>192</v>
      </c>
      <c r="K124" s="206" t="s">
        <v>225</v>
      </c>
      <c r="L124" s="207"/>
      <c r="M124" s="101" t="s">
        <v>1</v>
      </c>
      <c r="N124" s="102" t="s">
        <v>41</v>
      </c>
      <c r="O124" s="102" t="s">
        <v>226</v>
      </c>
      <c r="P124" s="102" t="s">
        <v>227</v>
      </c>
      <c r="Q124" s="102" t="s">
        <v>228</v>
      </c>
      <c r="R124" s="102" t="s">
        <v>229</v>
      </c>
      <c r="S124" s="102" t="s">
        <v>230</v>
      </c>
      <c r="T124" s="103" t="s">
        <v>231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232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712.87518251999995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76</v>
      </c>
      <c r="AU125" s="18" t="s">
        <v>194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76</v>
      </c>
      <c r="E126" s="216" t="s">
        <v>233</v>
      </c>
      <c r="F126" s="216" t="s">
        <v>234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P127+P208+P292+P300</f>
        <v>0</v>
      </c>
      <c r="Q126" s="221"/>
      <c r="R126" s="222">
        <f>R127+R208+R292+R300</f>
        <v>712.87518251999995</v>
      </c>
      <c r="S126" s="221"/>
      <c r="T126" s="223">
        <f>T127+T208+T292+T300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84</v>
      </c>
      <c r="AT126" s="225" t="s">
        <v>76</v>
      </c>
      <c r="AU126" s="225" t="s">
        <v>77</v>
      </c>
      <c r="AY126" s="224" t="s">
        <v>235</v>
      </c>
      <c r="BK126" s="226">
        <f>BK127+BK208+BK292+BK300</f>
        <v>0</v>
      </c>
    </row>
    <row r="127" s="12" customFormat="1" ht="22.8" customHeight="1">
      <c r="A127" s="12"/>
      <c r="B127" s="213"/>
      <c r="C127" s="214"/>
      <c r="D127" s="215" t="s">
        <v>76</v>
      </c>
      <c r="E127" s="227" t="s">
        <v>250</v>
      </c>
      <c r="F127" s="227" t="s">
        <v>348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SUM(P128:P207)</f>
        <v>0</v>
      </c>
      <c r="Q127" s="221"/>
      <c r="R127" s="222">
        <f>SUM(R128:R207)</f>
        <v>48.759018719999993</v>
      </c>
      <c r="S127" s="221"/>
      <c r="T127" s="223">
        <f>SUM(T128:T207)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84</v>
      </c>
      <c r="AT127" s="225" t="s">
        <v>76</v>
      </c>
      <c r="AU127" s="225" t="s">
        <v>84</v>
      </c>
      <c r="AY127" s="224" t="s">
        <v>235</v>
      </c>
      <c r="BK127" s="226">
        <f>SUM(BK128:BK207)</f>
        <v>0</v>
      </c>
    </row>
    <row r="128" s="2" customFormat="1" ht="33" customHeight="1">
      <c r="A128" s="39"/>
      <c r="B128" s="40"/>
      <c r="C128" s="229" t="s">
        <v>84</v>
      </c>
      <c r="D128" s="229" t="s">
        <v>237</v>
      </c>
      <c r="E128" s="230" t="s">
        <v>7215</v>
      </c>
      <c r="F128" s="231" t="s">
        <v>7216</v>
      </c>
      <c r="G128" s="232" t="s">
        <v>163</v>
      </c>
      <c r="H128" s="233">
        <v>4.3739999999999997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2.5018699999999998</v>
      </c>
      <c r="R128" s="239">
        <f>Q128*H128</f>
        <v>10.943179379999998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241</v>
      </c>
      <c r="AT128" s="241" t="s">
        <v>237</v>
      </c>
      <c r="AU128" s="241" t="s">
        <v>86</v>
      </c>
      <c r="AY128" s="18" t="s">
        <v>235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241</v>
      </c>
      <c r="BM128" s="241" t="s">
        <v>7217</v>
      </c>
    </row>
    <row r="129" s="15" customFormat="1">
      <c r="A129" s="15"/>
      <c r="B129" s="266"/>
      <c r="C129" s="267"/>
      <c r="D129" s="245" t="s">
        <v>243</v>
      </c>
      <c r="E129" s="268" t="s">
        <v>1</v>
      </c>
      <c r="F129" s="269" t="s">
        <v>412</v>
      </c>
      <c r="G129" s="267"/>
      <c r="H129" s="268" t="s">
        <v>1</v>
      </c>
      <c r="I129" s="270"/>
      <c r="J129" s="267"/>
      <c r="K129" s="267"/>
      <c r="L129" s="271"/>
      <c r="M129" s="272"/>
      <c r="N129" s="273"/>
      <c r="O129" s="273"/>
      <c r="P129" s="273"/>
      <c r="Q129" s="273"/>
      <c r="R129" s="273"/>
      <c r="S129" s="273"/>
      <c r="T129" s="274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5" t="s">
        <v>243</v>
      </c>
      <c r="AU129" s="275" t="s">
        <v>86</v>
      </c>
      <c r="AV129" s="15" t="s">
        <v>84</v>
      </c>
      <c r="AW129" s="15" t="s">
        <v>32</v>
      </c>
      <c r="AX129" s="15" t="s">
        <v>77</v>
      </c>
      <c r="AY129" s="275" t="s">
        <v>235</v>
      </c>
    </row>
    <row r="130" s="15" customFormat="1">
      <c r="A130" s="15"/>
      <c r="B130" s="266"/>
      <c r="C130" s="267"/>
      <c r="D130" s="245" t="s">
        <v>243</v>
      </c>
      <c r="E130" s="268" t="s">
        <v>1</v>
      </c>
      <c r="F130" s="269" t="s">
        <v>7218</v>
      </c>
      <c r="G130" s="267"/>
      <c r="H130" s="268" t="s">
        <v>1</v>
      </c>
      <c r="I130" s="270"/>
      <c r="J130" s="267"/>
      <c r="K130" s="267"/>
      <c r="L130" s="271"/>
      <c r="M130" s="272"/>
      <c r="N130" s="273"/>
      <c r="O130" s="273"/>
      <c r="P130" s="273"/>
      <c r="Q130" s="273"/>
      <c r="R130" s="273"/>
      <c r="S130" s="273"/>
      <c r="T130" s="27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75" t="s">
        <v>243</v>
      </c>
      <c r="AU130" s="275" t="s">
        <v>86</v>
      </c>
      <c r="AV130" s="15" t="s">
        <v>84</v>
      </c>
      <c r="AW130" s="15" t="s">
        <v>32</v>
      </c>
      <c r="AX130" s="15" t="s">
        <v>77</v>
      </c>
      <c r="AY130" s="275" t="s">
        <v>235</v>
      </c>
    </row>
    <row r="131" s="15" customFormat="1">
      <c r="A131" s="15"/>
      <c r="B131" s="266"/>
      <c r="C131" s="267"/>
      <c r="D131" s="245" t="s">
        <v>243</v>
      </c>
      <c r="E131" s="268" t="s">
        <v>1</v>
      </c>
      <c r="F131" s="269" t="s">
        <v>7219</v>
      </c>
      <c r="G131" s="267"/>
      <c r="H131" s="268" t="s">
        <v>1</v>
      </c>
      <c r="I131" s="270"/>
      <c r="J131" s="267"/>
      <c r="K131" s="267"/>
      <c r="L131" s="271"/>
      <c r="M131" s="272"/>
      <c r="N131" s="273"/>
      <c r="O131" s="273"/>
      <c r="P131" s="273"/>
      <c r="Q131" s="273"/>
      <c r="R131" s="273"/>
      <c r="S131" s="273"/>
      <c r="T131" s="27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75" t="s">
        <v>243</v>
      </c>
      <c r="AU131" s="275" t="s">
        <v>86</v>
      </c>
      <c r="AV131" s="15" t="s">
        <v>84</v>
      </c>
      <c r="AW131" s="15" t="s">
        <v>32</v>
      </c>
      <c r="AX131" s="15" t="s">
        <v>77</v>
      </c>
      <c r="AY131" s="275" t="s">
        <v>235</v>
      </c>
    </row>
    <row r="132" s="13" customFormat="1">
      <c r="A132" s="13"/>
      <c r="B132" s="243"/>
      <c r="C132" s="244"/>
      <c r="D132" s="245" t="s">
        <v>243</v>
      </c>
      <c r="E132" s="246" t="s">
        <v>1</v>
      </c>
      <c r="F132" s="247" t="s">
        <v>7220</v>
      </c>
      <c r="G132" s="244"/>
      <c r="H132" s="248">
        <v>2.6549999999999998</v>
      </c>
      <c r="I132" s="249"/>
      <c r="J132" s="244"/>
      <c r="K132" s="244"/>
      <c r="L132" s="250"/>
      <c r="M132" s="251"/>
      <c r="N132" s="252"/>
      <c r="O132" s="252"/>
      <c r="P132" s="252"/>
      <c r="Q132" s="252"/>
      <c r="R132" s="252"/>
      <c r="S132" s="252"/>
      <c r="T132" s="25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4" t="s">
        <v>243</v>
      </c>
      <c r="AU132" s="254" t="s">
        <v>86</v>
      </c>
      <c r="AV132" s="13" t="s">
        <v>86</v>
      </c>
      <c r="AW132" s="13" t="s">
        <v>32</v>
      </c>
      <c r="AX132" s="13" t="s">
        <v>77</v>
      </c>
      <c r="AY132" s="254" t="s">
        <v>235</v>
      </c>
    </row>
    <row r="133" s="15" customFormat="1">
      <c r="A133" s="15"/>
      <c r="B133" s="266"/>
      <c r="C133" s="267"/>
      <c r="D133" s="245" t="s">
        <v>243</v>
      </c>
      <c r="E133" s="268" t="s">
        <v>1</v>
      </c>
      <c r="F133" s="269" t="s">
        <v>7221</v>
      </c>
      <c r="G133" s="267"/>
      <c r="H133" s="268" t="s">
        <v>1</v>
      </c>
      <c r="I133" s="270"/>
      <c r="J133" s="267"/>
      <c r="K133" s="267"/>
      <c r="L133" s="271"/>
      <c r="M133" s="272"/>
      <c r="N133" s="273"/>
      <c r="O133" s="273"/>
      <c r="P133" s="273"/>
      <c r="Q133" s="273"/>
      <c r="R133" s="273"/>
      <c r="S133" s="273"/>
      <c r="T133" s="27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5" t="s">
        <v>243</v>
      </c>
      <c r="AU133" s="275" t="s">
        <v>86</v>
      </c>
      <c r="AV133" s="15" t="s">
        <v>84</v>
      </c>
      <c r="AW133" s="15" t="s">
        <v>32</v>
      </c>
      <c r="AX133" s="15" t="s">
        <v>77</v>
      </c>
      <c r="AY133" s="275" t="s">
        <v>235</v>
      </c>
    </row>
    <row r="134" s="13" customFormat="1">
      <c r="A134" s="13"/>
      <c r="B134" s="243"/>
      <c r="C134" s="244"/>
      <c r="D134" s="245" t="s">
        <v>243</v>
      </c>
      <c r="E134" s="246" t="s">
        <v>1</v>
      </c>
      <c r="F134" s="247" t="s">
        <v>7222</v>
      </c>
      <c r="G134" s="244"/>
      <c r="H134" s="248">
        <v>1.456</v>
      </c>
      <c r="I134" s="249"/>
      <c r="J134" s="244"/>
      <c r="K134" s="244"/>
      <c r="L134" s="250"/>
      <c r="M134" s="251"/>
      <c r="N134" s="252"/>
      <c r="O134" s="252"/>
      <c r="P134" s="252"/>
      <c r="Q134" s="252"/>
      <c r="R134" s="252"/>
      <c r="S134" s="252"/>
      <c r="T134" s="25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4" t="s">
        <v>243</v>
      </c>
      <c r="AU134" s="254" t="s">
        <v>86</v>
      </c>
      <c r="AV134" s="13" t="s">
        <v>86</v>
      </c>
      <c r="AW134" s="13" t="s">
        <v>32</v>
      </c>
      <c r="AX134" s="13" t="s">
        <v>77</v>
      </c>
      <c r="AY134" s="254" t="s">
        <v>235</v>
      </c>
    </row>
    <row r="135" s="15" customFormat="1">
      <c r="A135" s="15"/>
      <c r="B135" s="266"/>
      <c r="C135" s="267"/>
      <c r="D135" s="245" t="s">
        <v>243</v>
      </c>
      <c r="E135" s="268" t="s">
        <v>1</v>
      </c>
      <c r="F135" s="269" t="s">
        <v>7223</v>
      </c>
      <c r="G135" s="267"/>
      <c r="H135" s="268" t="s">
        <v>1</v>
      </c>
      <c r="I135" s="270"/>
      <c r="J135" s="267"/>
      <c r="K135" s="267"/>
      <c r="L135" s="271"/>
      <c r="M135" s="272"/>
      <c r="N135" s="273"/>
      <c r="O135" s="273"/>
      <c r="P135" s="273"/>
      <c r="Q135" s="273"/>
      <c r="R135" s="273"/>
      <c r="S135" s="273"/>
      <c r="T135" s="27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5" t="s">
        <v>243</v>
      </c>
      <c r="AU135" s="275" t="s">
        <v>86</v>
      </c>
      <c r="AV135" s="15" t="s">
        <v>84</v>
      </c>
      <c r="AW135" s="15" t="s">
        <v>32</v>
      </c>
      <c r="AX135" s="15" t="s">
        <v>77</v>
      </c>
      <c r="AY135" s="275" t="s">
        <v>235</v>
      </c>
    </row>
    <row r="136" s="13" customFormat="1">
      <c r="A136" s="13"/>
      <c r="B136" s="243"/>
      <c r="C136" s="244"/>
      <c r="D136" s="245" t="s">
        <v>243</v>
      </c>
      <c r="E136" s="246" t="s">
        <v>1</v>
      </c>
      <c r="F136" s="247" t="s">
        <v>7224</v>
      </c>
      <c r="G136" s="244"/>
      <c r="H136" s="248">
        <v>0.26300000000000001</v>
      </c>
      <c r="I136" s="249"/>
      <c r="J136" s="244"/>
      <c r="K136" s="244"/>
      <c r="L136" s="250"/>
      <c r="M136" s="251"/>
      <c r="N136" s="252"/>
      <c r="O136" s="252"/>
      <c r="P136" s="252"/>
      <c r="Q136" s="252"/>
      <c r="R136" s="252"/>
      <c r="S136" s="252"/>
      <c r="T136" s="25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4" t="s">
        <v>243</v>
      </c>
      <c r="AU136" s="254" t="s">
        <v>86</v>
      </c>
      <c r="AV136" s="13" t="s">
        <v>86</v>
      </c>
      <c r="AW136" s="13" t="s">
        <v>32</v>
      </c>
      <c r="AX136" s="13" t="s">
        <v>77</v>
      </c>
      <c r="AY136" s="254" t="s">
        <v>235</v>
      </c>
    </row>
    <row r="137" s="14" customFormat="1">
      <c r="A137" s="14"/>
      <c r="B137" s="255"/>
      <c r="C137" s="256"/>
      <c r="D137" s="245" t="s">
        <v>243</v>
      </c>
      <c r="E137" s="257" t="s">
        <v>1</v>
      </c>
      <c r="F137" s="258" t="s">
        <v>245</v>
      </c>
      <c r="G137" s="256"/>
      <c r="H137" s="259">
        <v>4.3739999999999997</v>
      </c>
      <c r="I137" s="260"/>
      <c r="J137" s="256"/>
      <c r="K137" s="256"/>
      <c r="L137" s="261"/>
      <c r="M137" s="262"/>
      <c r="N137" s="263"/>
      <c r="O137" s="263"/>
      <c r="P137" s="263"/>
      <c r="Q137" s="263"/>
      <c r="R137" s="263"/>
      <c r="S137" s="263"/>
      <c r="T137" s="26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5" t="s">
        <v>243</v>
      </c>
      <c r="AU137" s="265" t="s">
        <v>86</v>
      </c>
      <c r="AV137" s="14" t="s">
        <v>241</v>
      </c>
      <c r="AW137" s="14" t="s">
        <v>32</v>
      </c>
      <c r="AX137" s="14" t="s">
        <v>84</v>
      </c>
      <c r="AY137" s="265" t="s">
        <v>235</v>
      </c>
    </row>
    <row r="138" s="2" customFormat="1" ht="24.15" customHeight="1">
      <c r="A138" s="39"/>
      <c r="B138" s="40"/>
      <c r="C138" s="229" t="s">
        <v>86</v>
      </c>
      <c r="D138" s="229" t="s">
        <v>237</v>
      </c>
      <c r="E138" s="230" t="s">
        <v>7225</v>
      </c>
      <c r="F138" s="231" t="s">
        <v>7226</v>
      </c>
      <c r="G138" s="232" t="s">
        <v>240</v>
      </c>
      <c r="H138" s="233">
        <v>2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0.032800000000000003</v>
      </c>
      <c r="R138" s="239">
        <f>Q138*H138</f>
        <v>0.065600000000000006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241</v>
      </c>
      <c r="AT138" s="241" t="s">
        <v>237</v>
      </c>
      <c r="AU138" s="241" t="s">
        <v>86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241</v>
      </c>
      <c r="BM138" s="241" t="s">
        <v>7227</v>
      </c>
    </row>
    <row r="139" s="2" customFormat="1">
      <c r="A139" s="39"/>
      <c r="B139" s="40"/>
      <c r="C139" s="41"/>
      <c r="D139" s="245" t="s">
        <v>621</v>
      </c>
      <c r="E139" s="41"/>
      <c r="F139" s="298" t="s">
        <v>2381</v>
      </c>
      <c r="G139" s="41"/>
      <c r="H139" s="41"/>
      <c r="I139" s="299"/>
      <c r="J139" s="41"/>
      <c r="K139" s="41"/>
      <c r="L139" s="45"/>
      <c r="M139" s="300"/>
      <c r="N139" s="301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621</v>
      </c>
      <c r="AU139" s="18" t="s">
        <v>86</v>
      </c>
    </row>
    <row r="140" s="15" customFormat="1">
      <c r="A140" s="15"/>
      <c r="B140" s="266"/>
      <c r="C140" s="267"/>
      <c r="D140" s="245" t="s">
        <v>243</v>
      </c>
      <c r="E140" s="268" t="s">
        <v>1</v>
      </c>
      <c r="F140" s="269" t="s">
        <v>7228</v>
      </c>
      <c r="G140" s="267"/>
      <c r="H140" s="268" t="s">
        <v>1</v>
      </c>
      <c r="I140" s="270"/>
      <c r="J140" s="267"/>
      <c r="K140" s="267"/>
      <c r="L140" s="271"/>
      <c r="M140" s="272"/>
      <c r="N140" s="273"/>
      <c r="O140" s="273"/>
      <c r="P140" s="273"/>
      <c r="Q140" s="273"/>
      <c r="R140" s="273"/>
      <c r="S140" s="273"/>
      <c r="T140" s="274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5" t="s">
        <v>243</v>
      </c>
      <c r="AU140" s="275" t="s">
        <v>86</v>
      </c>
      <c r="AV140" s="15" t="s">
        <v>84</v>
      </c>
      <c r="AW140" s="15" t="s">
        <v>32</v>
      </c>
      <c r="AX140" s="15" t="s">
        <v>77</v>
      </c>
      <c r="AY140" s="275" t="s">
        <v>235</v>
      </c>
    </row>
    <row r="141" s="15" customFormat="1">
      <c r="A141" s="15"/>
      <c r="B141" s="266"/>
      <c r="C141" s="267"/>
      <c r="D141" s="245" t="s">
        <v>243</v>
      </c>
      <c r="E141" s="268" t="s">
        <v>1</v>
      </c>
      <c r="F141" s="269" t="s">
        <v>7223</v>
      </c>
      <c r="G141" s="267"/>
      <c r="H141" s="268" t="s">
        <v>1</v>
      </c>
      <c r="I141" s="270"/>
      <c r="J141" s="267"/>
      <c r="K141" s="267"/>
      <c r="L141" s="271"/>
      <c r="M141" s="272"/>
      <c r="N141" s="273"/>
      <c r="O141" s="273"/>
      <c r="P141" s="273"/>
      <c r="Q141" s="273"/>
      <c r="R141" s="273"/>
      <c r="S141" s="273"/>
      <c r="T141" s="27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5" t="s">
        <v>243</v>
      </c>
      <c r="AU141" s="275" t="s">
        <v>86</v>
      </c>
      <c r="AV141" s="15" t="s">
        <v>84</v>
      </c>
      <c r="AW141" s="15" t="s">
        <v>32</v>
      </c>
      <c r="AX141" s="15" t="s">
        <v>77</v>
      </c>
      <c r="AY141" s="275" t="s">
        <v>235</v>
      </c>
    </row>
    <row r="142" s="13" customFormat="1">
      <c r="A142" s="13"/>
      <c r="B142" s="243"/>
      <c r="C142" s="244"/>
      <c r="D142" s="245" t="s">
        <v>243</v>
      </c>
      <c r="E142" s="246" t="s">
        <v>1</v>
      </c>
      <c r="F142" s="247" t="s">
        <v>7229</v>
      </c>
      <c r="G142" s="244"/>
      <c r="H142" s="248">
        <v>2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243</v>
      </c>
      <c r="AU142" s="254" t="s">
        <v>86</v>
      </c>
      <c r="AV142" s="13" t="s">
        <v>86</v>
      </c>
      <c r="AW142" s="13" t="s">
        <v>32</v>
      </c>
      <c r="AX142" s="13" t="s">
        <v>77</v>
      </c>
      <c r="AY142" s="254" t="s">
        <v>235</v>
      </c>
    </row>
    <row r="143" s="14" customFormat="1">
      <c r="A143" s="14"/>
      <c r="B143" s="255"/>
      <c r="C143" s="256"/>
      <c r="D143" s="245" t="s">
        <v>243</v>
      </c>
      <c r="E143" s="257" t="s">
        <v>1</v>
      </c>
      <c r="F143" s="258" t="s">
        <v>245</v>
      </c>
      <c r="G143" s="256"/>
      <c r="H143" s="259">
        <v>2</v>
      </c>
      <c r="I143" s="260"/>
      <c r="J143" s="256"/>
      <c r="K143" s="256"/>
      <c r="L143" s="261"/>
      <c r="M143" s="262"/>
      <c r="N143" s="263"/>
      <c r="O143" s="263"/>
      <c r="P143" s="263"/>
      <c r="Q143" s="263"/>
      <c r="R143" s="263"/>
      <c r="S143" s="263"/>
      <c r="T143" s="26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5" t="s">
        <v>243</v>
      </c>
      <c r="AU143" s="265" t="s">
        <v>86</v>
      </c>
      <c r="AV143" s="14" t="s">
        <v>241</v>
      </c>
      <c r="AW143" s="14" t="s">
        <v>32</v>
      </c>
      <c r="AX143" s="14" t="s">
        <v>84</v>
      </c>
      <c r="AY143" s="265" t="s">
        <v>235</v>
      </c>
    </row>
    <row r="144" s="2" customFormat="1" ht="24.15" customHeight="1">
      <c r="A144" s="39"/>
      <c r="B144" s="40"/>
      <c r="C144" s="287" t="s">
        <v>250</v>
      </c>
      <c r="D144" s="287" t="s">
        <v>518</v>
      </c>
      <c r="E144" s="288" t="s">
        <v>2496</v>
      </c>
      <c r="F144" s="289" t="s">
        <v>2497</v>
      </c>
      <c r="G144" s="290" t="s">
        <v>163</v>
      </c>
      <c r="H144" s="291">
        <v>0.95799999999999996</v>
      </c>
      <c r="I144" s="292"/>
      <c r="J144" s="293">
        <f>ROUND(I144*H144,2)</f>
        <v>0</v>
      </c>
      <c r="K144" s="294"/>
      <c r="L144" s="295"/>
      <c r="M144" s="296" t="s">
        <v>1</v>
      </c>
      <c r="N144" s="297" t="s">
        <v>42</v>
      </c>
      <c r="O144" s="92"/>
      <c r="P144" s="239">
        <f>O144*H144</f>
        <v>0</v>
      </c>
      <c r="Q144" s="239">
        <v>2.6499999999999999</v>
      </c>
      <c r="R144" s="239">
        <f>Q144*H144</f>
        <v>2.5387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281</v>
      </c>
      <c r="AT144" s="241" t="s">
        <v>518</v>
      </c>
      <c r="AU144" s="241" t="s">
        <v>86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241</v>
      </c>
      <c r="BM144" s="241" t="s">
        <v>7230</v>
      </c>
    </row>
    <row r="145" s="2" customFormat="1">
      <c r="A145" s="39"/>
      <c r="B145" s="40"/>
      <c r="C145" s="41"/>
      <c r="D145" s="245" t="s">
        <v>621</v>
      </c>
      <c r="E145" s="41"/>
      <c r="F145" s="298" t="s">
        <v>2499</v>
      </c>
      <c r="G145" s="41"/>
      <c r="H145" s="41"/>
      <c r="I145" s="299"/>
      <c r="J145" s="41"/>
      <c r="K145" s="41"/>
      <c r="L145" s="45"/>
      <c r="M145" s="300"/>
      <c r="N145" s="301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621</v>
      </c>
      <c r="AU145" s="18" t="s">
        <v>86</v>
      </c>
    </row>
    <row r="146" s="15" customFormat="1">
      <c r="A146" s="15"/>
      <c r="B146" s="266"/>
      <c r="C146" s="267"/>
      <c r="D146" s="245" t="s">
        <v>243</v>
      </c>
      <c r="E146" s="268" t="s">
        <v>1</v>
      </c>
      <c r="F146" s="269" t="s">
        <v>7228</v>
      </c>
      <c r="G146" s="267"/>
      <c r="H146" s="268" t="s">
        <v>1</v>
      </c>
      <c r="I146" s="270"/>
      <c r="J146" s="267"/>
      <c r="K146" s="267"/>
      <c r="L146" s="271"/>
      <c r="M146" s="272"/>
      <c r="N146" s="273"/>
      <c r="O146" s="273"/>
      <c r="P146" s="273"/>
      <c r="Q146" s="273"/>
      <c r="R146" s="273"/>
      <c r="S146" s="273"/>
      <c r="T146" s="27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5" t="s">
        <v>243</v>
      </c>
      <c r="AU146" s="275" t="s">
        <v>86</v>
      </c>
      <c r="AV146" s="15" t="s">
        <v>84</v>
      </c>
      <c r="AW146" s="15" t="s">
        <v>32</v>
      </c>
      <c r="AX146" s="15" t="s">
        <v>77</v>
      </c>
      <c r="AY146" s="275" t="s">
        <v>235</v>
      </c>
    </row>
    <row r="147" s="15" customFormat="1">
      <c r="A147" s="15"/>
      <c r="B147" s="266"/>
      <c r="C147" s="267"/>
      <c r="D147" s="245" t="s">
        <v>243</v>
      </c>
      <c r="E147" s="268" t="s">
        <v>1</v>
      </c>
      <c r="F147" s="269" t="s">
        <v>7223</v>
      </c>
      <c r="G147" s="267"/>
      <c r="H147" s="268" t="s">
        <v>1</v>
      </c>
      <c r="I147" s="270"/>
      <c r="J147" s="267"/>
      <c r="K147" s="267"/>
      <c r="L147" s="271"/>
      <c r="M147" s="272"/>
      <c r="N147" s="273"/>
      <c r="O147" s="273"/>
      <c r="P147" s="273"/>
      <c r="Q147" s="273"/>
      <c r="R147" s="273"/>
      <c r="S147" s="273"/>
      <c r="T147" s="27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5" t="s">
        <v>243</v>
      </c>
      <c r="AU147" s="275" t="s">
        <v>86</v>
      </c>
      <c r="AV147" s="15" t="s">
        <v>84</v>
      </c>
      <c r="AW147" s="15" t="s">
        <v>32</v>
      </c>
      <c r="AX147" s="15" t="s">
        <v>77</v>
      </c>
      <c r="AY147" s="275" t="s">
        <v>235</v>
      </c>
    </row>
    <row r="148" s="13" customFormat="1">
      <c r="A148" s="13"/>
      <c r="B148" s="243"/>
      <c r="C148" s="244"/>
      <c r="D148" s="245" t="s">
        <v>243</v>
      </c>
      <c r="E148" s="246" t="s">
        <v>1</v>
      </c>
      <c r="F148" s="247" t="s">
        <v>7231</v>
      </c>
      <c r="G148" s="244"/>
      <c r="H148" s="248">
        <v>0.95799999999999996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243</v>
      </c>
      <c r="AU148" s="254" t="s">
        <v>86</v>
      </c>
      <c r="AV148" s="13" t="s">
        <v>86</v>
      </c>
      <c r="AW148" s="13" t="s">
        <v>32</v>
      </c>
      <c r="AX148" s="13" t="s">
        <v>77</v>
      </c>
      <c r="AY148" s="254" t="s">
        <v>235</v>
      </c>
    </row>
    <row r="149" s="14" customFormat="1">
      <c r="A149" s="14"/>
      <c r="B149" s="255"/>
      <c r="C149" s="256"/>
      <c r="D149" s="245" t="s">
        <v>243</v>
      </c>
      <c r="E149" s="257" t="s">
        <v>1</v>
      </c>
      <c r="F149" s="258" t="s">
        <v>245</v>
      </c>
      <c r="G149" s="256"/>
      <c r="H149" s="259">
        <v>0.95799999999999996</v>
      </c>
      <c r="I149" s="260"/>
      <c r="J149" s="256"/>
      <c r="K149" s="256"/>
      <c r="L149" s="261"/>
      <c r="M149" s="262"/>
      <c r="N149" s="263"/>
      <c r="O149" s="263"/>
      <c r="P149" s="263"/>
      <c r="Q149" s="263"/>
      <c r="R149" s="263"/>
      <c r="S149" s="263"/>
      <c r="T149" s="26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5" t="s">
        <v>243</v>
      </c>
      <c r="AU149" s="265" t="s">
        <v>86</v>
      </c>
      <c r="AV149" s="14" t="s">
        <v>241</v>
      </c>
      <c r="AW149" s="14" t="s">
        <v>32</v>
      </c>
      <c r="AX149" s="14" t="s">
        <v>84</v>
      </c>
      <c r="AY149" s="265" t="s">
        <v>235</v>
      </c>
    </row>
    <row r="150" s="2" customFormat="1" ht="24.15" customHeight="1">
      <c r="A150" s="39"/>
      <c r="B150" s="40"/>
      <c r="C150" s="229" t="s">
        <v>241</v>
      </c>
      <c r="D150" s="229" t="s">
        <v>237</v>
      </c>
      <c r="E150" s="230" t="s">
        <v>7232</v>
      </c>
      <c r="F150" s="231" t="s">
        <v>7233</v>
      </c>
      <c r="G150" s="232" t="s">
        <v>166</v>
      </c>
      <c r="H150" s="233">
        <v>2.7999999999999998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0.0024399999999999999</v>
      </c>
      <c r="R150" s="239">
        <f>Q150*H150</f>
        <v>0.0068319999999999995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241</v>
      </c>
      <c r="AT150" s="241" t="s">
        <v>237</v>
      </c>
      <c r="AU150" s="241" t="s">
        <v>86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241</v>
      </c>
      <c r="BM150" s="241" t="s">
        <v>7234</v>
      </c>
    </row>
    <row r="151" s="15" customFormat="1">
      <c r="A151" s="15"/>
      <c r="B151" s="266"/>
      <c r="C151" s="267"/>
      <c r="D151" s="245" t="s">
        <v>243</v>
      </c>
      <c r="E151" s="268" t="s">
        <v>1</v>
      </c>
      <c r="F151" s="269" t="s">
        <v>7223</v>
      </c>
      <c r="G151" s="267"/>
      <c r="H151" s="268" t="s">
        <v>1</v>
      </c>
      <c r="I151" s="270"/>
      <c r="J151" s="267"/>
      <c r="K151" s="267"/>
      <c r="L151" s="271"/>
      <c r="M151" s="272"/>
      <c r="N151" s="273"/>
      <c r="O151" s="273"/>
      <c r="P151" s="273"/>
      <c r="Q151" s="273"/>
      <c r="R151" s="273"/>
      <c r="S151" s="273"/>
      <c r="T151" s="274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75" t="s">
        <v>243</v>
      </c>
      <c r="AU151" s="275" t="s">
        <v>86</v>
      </c>
      <c r="AV151" s="15" t="s">
        <v>84</v>
      </c>
      <c r="AW151" s="15" t="s">
        <v>32</v>
      </c>
      <c r="AX151" s="15" t="s">
        <v>77</v>
      </c>
      <c r="AY151" s="275" t="s">
        <v>235</v>
      </c>
    </row>
    <row r="152" s="13" customFormat="1">
      <c r="A152" s="13"/>
      <c r="B152" s="243"/>
      <c r="C152" s="244"/>
      <c r="D152" s="245" t="s">
        <v>243</v>
      </c>
      <c r="E152" s="246" t="s">
        <v>1</v>
      </c>
      <c r="F152" s="247" t="s">
        <v>7235</v>
      </c>
      <c r="G152" s="244"/>
      <c r="H152" s="248">
        <v>2.7999999999999998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243</v>
      </c>
      <c r="AU152" s="254" t="s">
        <v>86</v>
      </c>
      <c r="AV152" s="13" t="s">
        <v>86</v>
      </c>
      <c r="AW152" s="13" t="s">
        <v>32</v>
      </c>
      <c r="AX152" s="13" t="s">
        <v>84</v>
      </c>
      <c r="AY152" s="254" t="s">
        <v>235</v>
      </c>
    </row>
    <row r="153" s="2" customFormat="1" ht="24.15" customHeight="1">
      <c r="A153" s="39"/>
      <c r="B153" s="40"/>
      <c r="C153" s="229" t="s">
        <v>263</v>
      </c>
      <c r="D153" s="229" t="s">
        <v>237</v>
      </c>
      <c r="E153" s="230" t="s">
        <v>7236</v>
      </c>
      <c r="F153" s="231" t="s">
        <v>7237</v>
      </c>
      <c r="G153" s="232" t="s">
        <v>166</v>
      </c>
      <c r="H153" s="233">
        <v>2.7999999999999998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241</v>
      </c>
      <c r="AT153" s="241" t="s">
        <v>237</v>
      </c>
      <c r="AU153" s="241" t="s">
        <v>86</v>
      </c>
      <c r="AY153" s="18" t="s">
        <v>235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241</v>
      </c>
      <c r="BM153" s="241" t="s">
        <v>7238</v>
      </c>
    </row>
    <row r="154" s="15" customFormat="1">
      <c r="A154" s="15"/>
      <c r="B154" s="266"/>
      <c r="C154" s="267"/>
      <c r="D154" s="245" t="s">
        <v>243</v>
      </c>
      <c r="E154" s="268" t="s">
        <v>1</v>
      </c>
      <c r="F154" s="269" t="s">
        <v>7223</v>
      </c>
      <c r="G154" s="267"/>
      <c r="H154" s="268" t="s">
        <v>1</v>
      </c>
      <c r="I154" s="270"/>
      <c r="J154" s="267"/>
      <c r="K154" s="267"/>
      <c r="L154" s="271"/>
      <c r="M154" s="272"/>
      <c r="N154" s="273"/>
      <c r="O154" s="273"/>
      <c r="P154" s="273"/>
      <c r="Q154" s="273"/>
      <c r="R154" s="273"/>
      <c r="S154" s="273"/>
      <c r="T154" s="27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5" t="s">
        <v>243</v>
      </c>
      <c r="AU154" s="275" t="s">
        <v>86</v>
      </c>
      <c r="AV154" s="15" t="s">
        <v>84</v>
      </c>
      <c r="AW154" s="15" t="s">
        <v>32</v>
      </c>
      <c r="AX154" s="15" t="s">
        <v>77</v>
      </c>
      <c r="AY154" s="275" t="s">
        <v>235</v>
      </c>
    </row>
    <row r="155" s="13" customFormat="1">
      <c r="A155" s="13"/>
      <c r="B155" s="243"/>
      <c r="C155" s="244"/>
      <c r="D155" s="245" t="s">
        <v>243</v>
      </c>
      <c r="E155" s="246" t="s">
        <v>1</v>
      </c>
      <c r="F155" s="247" t="s">
        <v>7235</v>
      </c>
      <c r="G155" s="244"/>
      <c r="H155" s="248">
        <v>2.7999999999999998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243</v>
      </c>
      <c r="AU155" s="254" t="s">
        <v>86</v>
      </c>
      <c r="AV155" s="13" t="s">
        <v>86</v>
      </c>
      <c r="AW155" s="13" t="s">
        <v>32</v>
      </c>
      <c r="AX155" s="13" t="s">
        <v>84</v>
      </c>
      <c r="AY155" s="254" t="s">
        <v>235</v>
      </c>
    </row>
    <row r="156" s="2" customFormat="1" ht="21.75" customHeight="1">
      <c r="A156" s="39"/>
      <c r="B156" s="40"/>
      <c r="C156" s="229" t="s">
        <v>269</v>
      </c>
      <c r="D156" s="229" t="s">
        <v>237</v>
      </c>
      <c r="E156" s="230" t="s">
        <v>7239</v>
      </c>
      <c r="F156" s="231" t="s">
        <v>7240</v>
      </c>
      <c r="G156" s="232" t="s">
        <v>328</v>
      </c>
      <c r="H156" s="233">
        <v>0.036999999999999998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1.05237</v>
      </c>
      <c r="R156" s="239">
        <f>Q156*H156</f>
        <v>0.038937689999999997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241</v>
      </c>
      <c r="AT156" s="241" t="s">
        <v>237</v>
      </c>
      <c r="AU156" s="241" t="s">
        <v>86</v>
      </c>
      <c r="AY156" s="18" t="s">
        <v>235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241</v>
      </c>
      <c r="BM156" s="241" t="s">
        <v>7241</v>
      </c>
    </row>
    <row r="157" s="15" customFormat="1">
      <c r="A157" s="15"/>
      <c r="B157" s="266"/>
      <c r="C157" s="267"/>
      <c r="D157" s="245" t="s">
        <v>243</v>
      </c>
      <c r="E157" s="268" t="s">
        <v>1</v>
      </c>
      <c r="F157" s="269" t="s">
        <v>7223</v>
      </c>
      <c r="G157" s="267"/>
      <c r="H157" s="268" t="s">
        <v>1</v>
      </c>
      <c r="I157" s="270"/>
      <c r="J157" s="267"/>
      <c r="K157" s="267"/>
      <c r="L157" s="271"/>
      <c r="M157" s="272"/>
      <c r="N157" s="273"/>
      <c r="O157" s="273"/>
      <c r="P157" s="273"/>
      <c r="Q157" s="273"/>
      <c r="R157" s="273"/>
      <c r="S157" s="273"/>
      <c r="T157" s="27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75" t="s">
        <v>243</v>
      </c>
      <c r="AU157" s="275" t="s">
        <v>86</v>
      </c>
      <c r="AV157" s="15" t="s">
        <v>84</v>
      </c>
      <c r="AW157" s="15" t="s">
        <v>32</v>
      </c>
      <c r="AX157" s="15" t="s">
        <v>77</v>
      </c>
      <c r="AY157" s="275" t="s">
        <v>235</v>
      </c>
    </row>
    <row r="158" s="13" customFormat="1">
      <c r="A158" s="13"/>
      <c r="B158" s="243"/>
      <c r="C158" s="244"/>
      <c r="D158" s="245" t="s">
        <v>243</v>
      </c>
      <c r="E158" s="246" t="s">
        <v>1</v>
      </c>
      <c r="F158" s="247" t="s">
        <v>7242</v>
      </c>
      <c r="G158" s="244"/>
      <c r="H158" s="248">
        <v>0.036999999999999998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243</v>
      </c>
      <c r="AU158" s="254" t="s">
        <v>86</v>
      </c>
      <c r="AV158" s="13" t="s">
        <v>86</v>
      </c>
      <c r="AW158" s="13" t="s">
        <v>32</v>
      </c>
      <c r="AX158" s="13" t="s">
        <v>84</v>
      </c>
      <c r="AY158" s="254" t="s">
        <v>235</v>
      </c>
    </row>
    <row r="159" s="2" customFormat="1" ht="24.15" customHeight="1">
      <c r="A159" s="39"/>
      <c r="B159" s="40"/>
      <c r="C159" s="229" t="s">
        <v>277</v>
      </c>
      <c r="D159" s="229" t="s">
        <v>237</v>
      </c>
      <c r="E159" s="230" t="s">
        <v>7243</v>
      </c>
      <c r="F159" s="231" t="s">
        <v>7244</v>
      </c>
      <c r="G159" s="232" t="s">
        <v>166</v>
      </c>
      <c r="H159" s="233">
        <v>24.172000000000001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0.0025899999999999999</v>
      </c>
      <c r="R159" s="239">
        <f>Q159*H159</f>
        <v>0.062605479999999991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241</v>
      </c>
      <c r="AT159" s="241" t="s">
        <v>237</v>
      </c>
      <c r="AU159" s="241" t="s">
        <v>86</v>
      </c>
      <c r="AY159" s="18" t="s">
        <v>235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241</v>
      </c>
      <c r="BM159" s="241" t="s">
        <v>7245</v>
      </c>
    </row>
    <row r="160" s="15" customFormat="1">
      <c r="A160" s="15"/>
      <c r="B160" s="266"/>
      <c r="C160" s="267"/>
      <c r="D160" s="245" t="s">
        <v>243</v>
      </c>
      <c r="E160" s="268" t="s">
        <v>1</v>
      </c>
      <c r="F160" s="269" t="s">
        <v>7219</v>
      </c>
      <c r="G160" s="267"/>
      <c r="H160" s="268" t="s">
        <v>1</v>
      </c>
      <c r="I160" s="270"/>
      <c r="J160" s="267"/>
      <c r="K160" s="267"/>
      <c r="L160" s="271"/>
      <c r="M160" s="272"/>
      <c r="N160" s="273"/>
      <c r="O160" s="273"/>
      <c r="P160" s="273"/>
      <c r="Q160" s="273"/>
      <c r="R160" s="273"/>
      <c r="S160" s="273"/>
      <c r="T160" s="274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75" t="s">
        <v>243</v>
      </c>
      <c r="AU160" s="275" t="s">
        <v>86</v>
      </c>
      <c r="AV160" s="15" t="s">
        <v>84</v>
      </c>
      <c r="AW160" s="15" t="s">
        <v>32</v>
      </c>
      <c r="AX160" s="15" t="s">
        <v>77</v>
      </c>
      <c r="AY160" s="275" t="s">
        <v>235</v>
      </c>
    </row>
    <row r="161" s="13" customFormat="1">
      <c r="A161" s="13"/>
      <c r="B161" s="243"/>
      <c r="C161" s="244"/>
      <c r="D161" s="245" t="s">
        <v>243</v>
      </c>
      <c r="E161" s="246" t="s">
        <v>1</v>
      </c>
      <c r="F161" s="247" t="s">
        <v>7246</v>
      </c>
      <c r="G161" s="244"/>
      <c r="H161" s="248">
        <v>17.699999999999999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243</v>
      </c>
      <c r="AU161" s="254" t="s">
        <v>86</v>
      </c>
      <c r="AV161" s="13" t="s">
        <v>86</v>
      </c>
      <c r="AW161" s="13" t="s">
        <v>32</v>
      </c>
      <c r="AX161" s="13" t="s">
        <v>77</v>
      </c>
      <c r="AY161" s="254" t="s">
        <v>235</v>
      </c>
    </row>
    <row r="162" s="15" customFormat="1">
      <c r="A162" s="15"/>
      <c r="B162" s="266"/>
      <c r="C162" s="267"/>
      <c r="D162" s="245" t="s">
        <v>243</v>
      </c>
      <c r="E162" s="268" t="s">
        <v>1</v>
      </c>
      <c r="F162" s="269" t="s">
        <v>7221</v>
      </c>
      <c r="G162" s="267"/>
      <c r="H162" s="268" t="s">
        <v>1</v>
      </c>
      <c r="I162" s="270"/>
      <c r="J162" s="267"/>
      <c r="K162" s="267"/>
      <c r="L162" s="271"/>
      <c r="M162" s="272"/>
      <c r="N162" s="273"/>
      <c r="O162" s="273"/>
      <c r="P162" s="273"/>
      <c r="Q162" s="273"/>
      <c r="R162" s="273"/>
      <c r="S162" s="273"/>
      <c r="T162" s="274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5" t="s">
        <v>243</v>
      </c>
      <c r="AU162" s="275" t="s">
        <v>86</v>
      </c>
      <c r="AV162" s="15" t="s">
        <v>84</v>
      </c>
      <c r="AW162" s="15" t="s">
        <v>32</v>
      </c>
      <c r="AX162" s="15" t="s">
        <v>77</v>
      </c>
      <c r="AY162" s="275" t="s">
        <v>235</v>
      </c>
    </row>
    <row r="163" s="13" customFormat="1">
      <c r="A163" s="13"/>
      <c r="B163" s="243"/>
      <c r="C163" s="244"/>
      <c r="D163" s="245" t="s">
        <v>243</v>
      </c>
      <c r="E163" s="246" t="s">
        <v>1</v>
      </c>
      <c r="F163" s="247" t="s">
        <v>7247</v>
      </c>
      <c r="G163" s="244"/>
      <c r="H163" s="248">
        <v>6.4720000000000004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243</v>
      </c>
      <c r="AU163" s="254" t="s">
        <v>86</v>
      </c>
      <c r="AV163" s="13" t="s">
        <v>86</v>
      </c>
      <c r="AW163" s="13" t="s">
        <v>32</v>
      </c>
      <c r="AX163" s="13" t="s">
        <v>77</v>
      </c>
      <c r="AY163" s="254" t="s">
        <v>235</v>
      </c>
    </row>
    <row r="164" s="14" customFormat="1">
      <c r="A164" s="14"/>
      <c r="B164" s="255"/>
      <c r="C164" s="256"/>
      <c r="D164" s="245" t="s">
        <v>243</v>
      </c>
      <c r="E164" s="257" t="s">
        <v>1</v>
      </c>
      <c r="F164" s="258" t="s">
        <v>245</v>
      </c>
      <c r="G164" s="256"/>
      <c r="H164" s="259">
        <v>24.172000000000001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5" t="s">
        <v>243</v>
      </c>
      <c r="AU164" s="265" t="s">
        <v>86</v>
      </c>
      <c r="AV164" s="14" t="s">
        <v>241</v>
      </c>
      <c r="AW164" s="14" t="s">
        <v>32</v>
      </c>
      <c r="AX164" s="14" t="s">
        <v>84</v>
      </c>
      <c r="AY164" s="265" t="s">
        <v>235</v>
      </c>
    </row>
    <row r="165" s="2" customFormat="1" ht="24.15" customHeight="1">
      <c r="A165" s="39"/>
      <c r="B165" s="40"/>
      <c r="C165" s="229" t="s">
        <v>281</v>
      </c>
      <c r="D165" s="229" t="s">
        <v>237</v>
      </c>
      <c r="E165" s="230" t="s">
        <v>7248</v>
      </c>
      <c r="F165" s="231" t="s">
        <v>7249</v>
      </c>
      <c r="G165" s="232" t="s">
        <v>166</v>
      </c>
      <c r="H165" s="233">
        <v>24.172000000000001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241</v>
      </c>
      <c r="AT165" s="241" t="s">
        <v>237</v>
      </c>
      <c r="AU165" s="241" t="s">
        <v>86</v>
      </c>
      <c r="AY165" s="18" t="s">
        <v>235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241</v>
      </c>
      <c r="BM165" s="241" t="s">
        <v>7250</v>
      </c>
    </row>
    <row r="166" s="2" customFormat="1" ht="16.5" customHeight="1">
      <c r="A166" s="39"/>
      <c r="B166" s="40"/>
      <c r="C166" s="229" t="s">
        <v>286</v>
      </c>
      <c r="D166" s="229" t="s">
        <v>237</v>
      </c>
      <c r="E166" s="230" t="s">
        <v>7251</v>
      </c>
      <c r="F166" s="231" t="s">
        <v>7252</v>
      </c>
      <c r="G166" s="232" t="s">
        <v>328</v>
      </c>
      <c r="H166" s="233">
        <v>0.54100000000000004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1.05237</v>
      </c>
      <c r="R166" s="239">
        <f>Q166*H166</f>
        <v>0.56933217000000003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241</v>
      </c>
      <c r="AT166" s="241" t="s">
        <v>237</v>
      </c>
      <c r="AU166" s="241" t="s">
        <v>86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241</v>
      </c>
      <c r="BM166" s="241" t="s">
        <v>7253</v>
      </c>
    </row>
    <row r="167" s="15" customFormat="1">
      <c r="A167" s="15"/>
      <c r="B167" s="266"/>
      <c r="C167" s="267"/>
      <c r="D167" s="245" t="s">
        <v>243</v>
      </c>
      <c r="E167" s="268" t="s">
        <v>1</v>
      </c>
      <c r="F167" s="269" t="s">
        <v>412</v>
      </c>
      <c r="G167" s="267"/>
      <c r="H167" s="268" t="s">
        <v>1</v>
      </c>
      <c r="I167" s="270"/>
      <c r="J167" s="267"/>
      <c r="K167" s="267"/>
      <c r="L167" s="271"/>
      <c r="M167" s="272"/>
      <c r="N167" s="273"/>
      <c r="O167" s="273"/>
      <c r="P167" s="273"/>
      <c r="Q167" s="273"/>
      <c r="R167" s="273"/>
      <c r="S167" s="273"/>
      <c r="T167" s="274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75" t="s">
        <v>243</v>
      </c>
      <c r="AU167" s="275" t="s">
        <v>86</v>
      </c>
      <c r="AV167" s="15" t="s">
        <v>84</v>
      </c>
      <c r="AW167" s="15" t="s">
        <v>32</v>
      </c>
      <c r="AX167" s="15" t="s">
        <v>77</v>
      </c>
      <c r="AY167" s="275" t="s">
        <v>235</v>
      </c>
    </row>
    <row r="168" s="15" customFormat="1">
      <c r="A168" s="15"/>
      <c r="B168" s="266"/>
      <c r="C168" s="267"/>
      <c r="D168" s="245" t="s">
        <v>243</v>
      </c>
      <c r="E168" s="268" t="s">
        <v>1</v>
      </c>
      <c r="F168" s="269" t="s">
        <v>7218</v>
      </c>
      <c r="G168" s="267"/>
      <c r="H168" s="268" t="s">
        <v>1</v>
      </c>
      <c r="I168" s="270"/>
      <c r="J168" s="267"/>
      <c r="K168" s="267"/>
      <c r="L168" s="271"/>
      <c r="M168" s="272"/>
      <c r="N168" s="273"/>
      <c r="O168" s="273"/>
      <c r="P168" s="273"/>
      <c r="Q168" s="273"/>
      <c r="R168" s="273"/>
      <c r="S168" s="273"/>
      <c r="T168" s="274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75" t="s">
        <v>243</v>
      </c>
      <c r="AU168" s="275" t="s">
        <v>86</v>
      </c>
      <c r="AV168" s="15" t="s">
        <v>84</v>
      </c>
      <c r="AW168" s="15" t="s">
        <v>32</v>
      </c>
      <c r="AX168" s="15" t="s">
        <v>77</v>
      </c>
      <c r="AY168" s="275" t="s">
        <v>235</v>
      </c>
    </row>
    <row r="169" s="13" customFormat="1">
      <c r="A169" s="13"/>
      <c r="B169" s="243"/>
      <c r="C169" s="244"/>
      <c r="D169" s="245" t="s">
        <v>243</v>
      </c>
      <c r="E169" s="246" t="s">
        <v>1</v>
      </c>
      <c r="F169" s="247" t="s">
        <v>7254</v>
      </c>
      <c r="G169" s="244"/>
      <c r="H169" s="248">
        <v>0.42499999999999999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243</v>
      </c>
      <c r="AU169" s="254" t="s">
        <v>86</v>
      </c>
      <c r="AV169" s="13" t="s">
        <v>86</v>
      </c>
      <c r="AW169" s="13" t="s">
        <v>32</v>
      </c>
      <c r="AX169" s="13" t="s">
        <v>77</v>
      </c>
      <c r="AY169" s="254" t="s">
        <v>235</v>
      </c>
    </row>
    <row r="170" s="13" customFormat="1">
      <c r="A170" s="13"/>
      <c r="B170" s="243"/>
      <c r="C170" s="244"/>
      <c r="D170" s="245" t="s">
        <v>243</v>
      </c>
      <c r="E170" s="246" t="s">
        <v>1</v>
      </c>
      <c r="F170" s="247" t="s">
        <v>7255</v>
      </c>
      <c r="G170" s="244"/>
      <c r="H170" s="248">
        <v>0.11600000000000001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243</v>
      </c>
      <c r="AU170" s="254" t="s">
        <v>86</v>
      </c>
      <c r="AV170" s="13" t="s">
        <v>86</v>
      </c>
      <c r="AW170" s="13" t="s">
        <v>32</v>
      </c>
      <c r="AX170" s="13" t="s">
        <v>77</v>
      </c>
      <c r="AY170" s="254" t="s">
        <v>235</v>
      </c>
    </row>
    <row r="171" s="14" customFormat="1">
      <c r="A171" s="14"/>
      <c r="B171" s="255"/>
      <c r="C171" s="256"/>
      <c r="D171" s="245" t="s">
        <v>243</v>
      </c>
      <c r="E171" s="257" t="s">
        <v>1</v>
      </c>
      <c r="F171" s="258" t="s">
        <v>245</v>
      </c>
      <c r="G171" s="256"/>
      <c r="H171" s="259">
        <v>0.54100000000000004</v>
      </c>
      <c r="I171" s="260"/>
      <c r="J171" s="256"/>
      <c r="K171" s="256"/>
      <c r="L171" s="261"/>
      <c r="M171" s="262"/>
      <c r="N171" s="263"/>
      <c r="O171" s="263"/>
      <c r="P171" s="263"/>
      <c r="Q171" s="263"/>
      <c r="R171" s="263"/>
      <c r="S171" s="263"/>
      <c r="T171" s="26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5" t="s">
        <v>243</v>
      </c>
      <c r="AU171" s="265" t="s">
        <v>86</v>
      </c>
      <c r="AV171" s="14" t="s">
        <v>241</v>
      </c>
      <c r="AW171" s="14" t="s">
        <v>32</v>
      </c>
      <c r="AX171" s="14" t="s">
        <v>84</v>
      </c>
      <c r="AY171" s="265" t="s">
        <v>235</v>
      </c>
    </row>
    <row r="172" s="2" customFormat="1" ht="33" customHeight="1">
      <c r="A172" s="39"/>
      <c r="B172" s="40"/>
      <c r="C172" s="229" t="s">
        <v>291</v>
      </c>
      <c r="D172" s="229" t="s">
        <v>237</v>
      </c>
      <c r="E172" s="230" t="s">
        <v>2617</v>
      </c>
      <c r="F172" s="231" t="s">
        <v>2618</v>
      </c>
      <c r="G172" s="232" t="s">
        <v>240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0.15525</v>
      </c>
      <c r="R172" s="239">
        <f>Q172*H172</f>
        <v>0.621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241</v>
      </c>
      <c r="AT172" s="241" t="s">
        <v>237</v>
      </c>
      <c r="AU172" s="241" t="s">
        <v>86</v>
      </c>
      <c r="AY172" s="18" t="s">
        <v>235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241</v>
      </c>
      <c r="BM172" s="241" t="s">
        <v>7256</v>
      </c>
    </row>
    <row r="173" s="15" customFormat="1">
      <c r="A173" s="15"/>
      <c r="B173" s="266"/>
      <c r="C173" s="267"/>
      <c r="D173" s="245" t="s">
        <v>243</v>
      </c>
      <c r="E173" s="268" t="s">
        <v>1</v>
      </c>
      <c r="F173" s="269" t="s">
        <v>2265</v>
      </c>
      <c r="G173" s="267"/>
      <c r="H173" s="268" t="s">
        <v>1</v>
      </c>
      <c r="I173" s="270"/>
      <c r="J173" s="267"/>
      <c r="K173" s="267"/>
      <c r="L173" s="271"/>
      <c r="M173" s="272"/>
      <c r="N173" s="273"/>
      <c r="O173" s="273"/>
      <c r="P173" s="273"/>
      <c r="Q173" s="273"/>
      <c r="R173" s="273"/>
      <c r="S173" s="273"/>
      <c r="T173" s="274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5" t="s">
        <v>243</v>
      </c>
      <c r="AU173" s="275" t="s">
        <v>86</v>
      </c>
      <c r="AV173" s="15" t="s">
        <v>84</v>
      </c>
      <c r="AW173" s="15" t="s">
        <v>32</v>
      </c>
      <c r="AX173" s="15" t="s">
        <v>77</v>
      </c>
      <c r="AY173" s="275" t="s">
        <v>235</v>
      </c>
    </row>
    <row r="174" s="15" customFormat="1">
      <c r="A174" s="15"/>
      <c r="B174" s="266"/>
      <c r="C174" s="267"/>
      <c r="D174" s="245" t="s">
        <v>243</v>
      </c>
      <c r="E174" s="268" t="s">
        <v>1</v>
      </c>
      <c r="F174" s="269" t="s">
        <v>7228</v>
      </c>
      <c r="G174" s="267"/>
      <c r="H174" s="268" t="s">
        <v>1</v>
      </c>
      <c r="I174" s="270"/>
      <c r="J174" s="267"/>
      <c r="K174" s="267"/>
      <c r="L174" s="271"/>
      <c r="M174" s="272"/>
      <c r="N174" s="273"/>
      <c r="O174" s="273"/>
      <c r="P174" s="273"/>
      <c r="Q174" s="273"/>
      <c r="R174" s="273"/>
      <c r="S174" s="273"/>
      <c r="T174" s="274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5" t="s">
        <v>243</v>
      </c>
      <c r="AU174" s="275" t="s">
        <v>86</v>
      </c>
      <c r="AV174" s="15" t="s">
        <v>84</v>
      </c>
      <c r="AW174" s="15" t="s">
        <v>32</v>
      </c>
      <c r="AX174" s="15" t="s">
        <v>77</v>
      </c>
      <c r="AY174" s="275" t="s">
        <v>235</v>
      </c>
    </row>
    <row r="175" s="13" customFormat="1">
      <c r="A175" s="13"/>
      <c r="B175" s="243"/>
      <c r="C175" s="244"/>
      <c r="D175" s="245" t="s">
        <v>243</v>
      </c>
      <c r="E175" s="246" t="s">
        <v>1</v>
      </c>
      <c r="F175" s="247" t="s">
        <v>7257</v>
      </c>
      <c r="G175" s="244"/>
      <c r="H175" s="248">
        <v>4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243</v>
      </c>
      <c r="AU175" s="254" t="s">
        <v>86</v>
      </c>
      <c r="AV175" s="13" t="s">
        <v>86</v>
      </c>
      <c r="AW175" s="13" t="s">
        <v>32</v>
      </c>
      <c r="AX175" s="13" t="s">
        <v>77</v>
      </c>
      <c r="AY175" s="254" t="s">
        <v>235</v>
      </c>
    </row>
    <row r="176" s="16" customFormat="1">
      <c r="A176" s="16"/>
      <c r="B176" s="276"/>
      <c r="C176" s="277"/>
      <c r="D176" s="245" t="s">
        <v>243</v>
      </c>
      <c r="E176" s="278" t="s">
        <v>1</v>
      </c>
      <c r="F176" s="279" t="s">
        <v>492</v>
      </c>
      <c r="G176" s="277"/>
      <c r="H176" s="280">
        <v>4</v>
      </c>
      <c r="I176" s="281"/>
      <c r="J176" s="277"/>
      <c r="K176" s="277"/>
      <c r="L176" s="282"/>
      <c r="M176" s="283"/>
      <c r="N176" s="284"/>
      <c r="O176" s="284"/>
      <c r="P176" s="284"/>
      <c r="Q176" s="284"/>
      <c r="R176" s="284"/>
      <c r="S176" s="284"/>
      <c r="T176" s="285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286" t="s">
        <v>243</v>
      </c>
      <c r="AU176" s="286" t="s">
        <v>86</v>
      </c>
      <c r="AV176" s="16" t="s">
        <v>250</v>
      </c>
      <c r="AW176" s="16" t="s">
        <v>32</v>
      </c>
      <c r="AX176" s="16" t="s">
        <v>77</v>
      </c>
      <c r="AY176" s="286" t="s">
        <v>235</v>
      </c>
    </row>
    <row r="177" s="14" customFormat="1">
      <c r="A177" s="14"/>
      <c r="B177" s="255"/>
      <c r="C177" s="256"/>
      <c r="D177" s="245" t="s">
        <v>243</v>
      </c>
      <c r="E177" s="257" t="s">
        <v>1</v>
      </c>
      <c r="F177" s="258" t="s">
        <v>245</v>
      </c>
      <c r="G177" s="256"/>
      <c r="H177" s="259">
        <v>4</v>
      </c>
      <c r="I177" s="260"/>
      <c r="J177" s="256"/>
      <c r="K177" s="256"/>
      <c r="L177" s="261"/>
      <c r="M177" s="262"/>
      <c r="N177" s="263"/>
      <c r="O177" s="263"/>
      <c r="P177" s="263"/>
      <c r="Q177" s="263"/>
      <c r="R177" s="263"/>
      <c r="S177" s="263"/>
      <c r="T177" s="26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5" t="s">
        <v>243</v>
      </c>
      <c r="AU177" s="265" t="s">
        <v>86</v>
      </c>
      <c r="AV177" s="14" t="s">
        <v>241</v>
      </c>
      <c r="AW177" s="14" t="s">
        <v>32</v>
      </c>
      <c r="AX177" s="14" t="s">
        <v>84</v>
      </c>
      <c r="AY177" s="265" t="s">
        <v>235</v>
      </c>
    </row>
    <row r="178" s="2" customFormat="1" ht="24.15" customHeight="1">
      <c r="A178" s="39"/>
      <c r="B178" s="40"/>
      <c r="C178" s="287" t="s">
        <v>298</v>
      </c>
      <c r="D178" s="287" t="s">
        <v>518</v>
      </c>
      <c r="E178" s="288" t="s">
        <v>2668</v>
      </c>
      <c r="F178" s="289" t="s">
        <v>2669</v>
      </c>
      <c r="G178" s="290" t="s">
        <v>163</v>
      </c>
      <c r="H178" s="291">
        <v>5.2999999999999998</v>
      </c>
      <c r="I178" s="292"/>
      <c r="J178" s="293">
        <f>ROUND(I178*H178,2)</f>
        <v>0</v>
      </c>
      <c r="K178" s="294"/>
      <c r="L178" s="295"/>
      <c r="M178" s="296" t="s">
        <v>1</v>
      </c>
      <c r="N178" s="297" t="s">
        <v>42</v>
      </c>
      <c r="O178" s="92"/>
      <c r="P178" s="239">
        <f>O178*H178</f>
        <v>0</v>
      </c>
      <c r="Q178" s="239">
        <v>2.6200000000000001</v>
      </c>
      <c r="R178" s="239">
        <f>Q178*H178</f>
        <v>13.885999999999999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281</v>
      </c>
      <c r="AT178" s="241" t="s">
        <v>518</v>
      </c>
      <c r="AU178" s="241" t="s">
        <v>86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241</v>
      </c>
      <c r="BM178" s="241" t="s">
        <v>7258</v>
      </c>
    </row>
    <row r="179" s="2" customFormat="1">
      <c r="A179" s="39"/>
      <c r="B179" s="40"/>
      <c r="C179" s="41"/>
      <c r="D179" s="245" t="s">
        <v>621</v>
      </c>
      <c r="E179" s="41"/>
      <c r="F179" s="298" t="s">
        <v>2671</v>
      </c>
      <c r="G179" s="41"/>
      <c r="H179" s="41"/>
      <c r="I179" s="299"/>
      <c r="J179" s="41"/>
      <c r="K179" s="41"/>
      <c r="L179" s="45"/>
      <c r="M179" s="300"/>
      <c r="N179" s="301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621</v>
      </c>
      <c r="AU179" s="18" t="s">
        <v>86</v>
      </c>
    </row>
    <row r="180" s="15" customFormat="1">
      <c r="A180" s="15"/>
      <c r="B180" s="266"/>
      <c r="C180" s="267"/>
      <c r="D180" s="245" t="s">
        <v>243</v>
      </c>
      <c r="E180" s="268" t="s">
        <v>1</v>
      </c>
      <c r="F180" s="269" t="s">
        <v>7228</v>
      </c>
      <c r="G180" s="267"/>
      <c r="H180" s="268" t="s">
        <v>1</v>
      </c>
      <c r="I180" s="270"/>
      <c r="J180" s="267"/>
      <c r="K180" s="267"/>
      <c r="L180" s="271"/>
      <c r="M180" s="272"/>
      <c r="N180" s="273"/>
      <c r="O180" s="273"/>
      <c r="P180" s="273"/>
      <c r="Q180" s="273"/>
      <c r="R180" s="273"/>
      <c r="S180" s="273"/>
      <c r="T180" s="274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5" t="s">
        <v>243</v>
      </c>
      <c r="AU180" s="275" t="s">
        <v>86</v>
      </c>
      <c r="AV180" s="15" t="s">
        <v>84</v>
      </c>
      <c r="AW180" s="15" t="s">
        <v>32</v>
      </c>
      <c r="AX180" s="15" t="s">
        <v>77</v>
      </c>
      <c r="AY180" s="275" t="s">
        <v>235</v>
      </c>
    </row>
    <row r="181" s="13" customFormat="1">
      <c r="A181" s="13"/>
      <c r="B181" s="243"/>
      <c r="C181" s="244"/>
      <c r="D181" s="245" t="s">
        <v>243</v>
      </c>
      <c r="E181" s="246" t="s">
        <v>1</v>
      </c>
      <c r="F181" s="247" t="s">
        <v>7259</v>
      </c>
      <c r="G181" s="244"/>
      <c r="H181" s="248">
        <v>5.2999999999999998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243</v>
      </c>
      <c r="AU181" s="254" t="s">
        <v>86</v>
      </c>
      <c r="AV181" s="13" t="s">
        <v>86</v>
      </c>
      <c r="AW181" s="13" t="s">
        <v>32</v>
      </c>
      <c r="AX181" s="13" t="s">
        <v>77</v>
      </c>
      <c r="AY181" s="254" t="s">
        <v>235</v>
      </c>
    </row>
    <row r="182" s="16" customFormat="1">
      <c r="A182" s="16"/>
      <c r="B182" s="276"/>
      <c r="C182" s="277"/>
      <c r="D182" s="245" t="s">
        <v>243</v>
      </c>
      <c r="E182" s="278" t="s">
        <v>1</v>
      </c>
      <c r="F182" s="279" t="s">
        <v>492</v>
      </c>
      <c r="G182" s="277"/>
      <c r="H182" s="280">
        <v>5.2999999999999998</v>
      </c>
      <c r="I182" s="281"/>
      <c r="J182" s="277"/>
      <c r="K182" s="277"/>
      <c r="L182" s="282"/>
      <c r="M182" s="283"/>
      <c r="N182" s="284"/>
      <c r="O182" s="284"/>
      <c r="P182" s="284"/>
      <c r="Q182" s="284"/>
      <c r="R182" s="284"/>
      <c r="S182" s="284"/>
      <c r="T182" s="285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286" t="s">
        <v>243</v>
      </c>
      <c r="AU182" s="286" t="s">
        <v>86</v>
      </c>
      <c r="AV182" s="16" t="s">
        <v>250</v>
      </c>
      <c r="AW182" s="16" t="s">
        <v>32</v>
      </c>
      <c r="AX182" s="16" t="s">
        <v>84</v>
      </c>
      <c r="AY182" s="286" t="s">
        <v>235</v>
      </c>
    </row>
    <row r="183" s="2" customFormat="1" ht="24.15" customHeight="1">
      <c r="A183" s="39"/>
      <c r="B183" s="40"/>
      <c r="C183" s="229" t="s">
        <v>8</v>
      </c>
      <c r="D183" s="229" t="s">
        <v>237</v>
      </c>
      <c r="E183" s="230" t="s">
        <v>2714</v>
      </c>
      <c r="F183" s="231" t="s">
        <v>2715</v>
      </c>
      <c r="G183" s="232" t="s">
        <v>328</v>
      </c>
      <c r="H183" s="233">
        <v>0.029999999999999999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1.0384</v>
      </c>
      <c r="R183" s="239">
        <f>Q183*H183</f>
        <v>0.031151999999999999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241</v>
      </c>
      <c r="AT183" s="241" t="s">
        <v>237</v>
      </c>
      <c r="AU183" s="241" t="s">
        <v>86</v>
      </c>
      <c r="AY183" s="18" t="s">
        <v>235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241</v>
      </c>
      <c r="BM183" s="241" t="s">
        <v>7260</v>
      </c>
    </row>
    <row r="184" s="15" customFormat="1">
      <c r="A184" s="15"/>
      <c r="B184" s="266"/>
      <c r="C184" s="267"/>
      <c r="D184" s="245" t="s">
        <v>243</v>
      </c>
      <c r="E184" s="268" t="s">
        <v>1</v>
      </c>
      <c r="F184" s="269" t="s">
        <v>2710</v>
      </c>
      <c r="G184" s="267"/>
      <c r="H184" s="268" t="s">
        <v>1</v>
      </c>
      <c r="I184" s="270"/>
      <c r="J184" s="267"/>
      <c r="K184" s="267"/>
      <c r="L184" s="271"/>
      <c r="M184" s="272"/>
      <c r="N184" s="273"/>
      <c r="O184" s="273"/>
      <c r="P184" s="273"/>
      <c r="Q184" s="273"/>
      <c r="R184" s="273"/>
      <c r="S184" s="273"/>
      <c r="T184" s="274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5" t="s">
        <v>243</v>
      </c>
      <c r="AU184" s="275" t="s">
        <v>86</v>
      </c>
      <c r="AV184" s="15" t="s">
        <v>84</v>
      </c>
      <c r="AW184" s="15" t="s">
        <v>32</v>
      </c>
      <c r="AX184" s="15" t="s">
        <v>77</v>
      </c>
      <c r="AY184" s="275" t="s">
        <v>235</v>
      </c>
    </row>
    <row r="185" s="15" customFormat="1">
      <c r="A185" s="15"/>
      <c r="B185" s="266"/>
      <c r="C185" s="267"/>
      <c r="D185" s="245" t="s">
        <v>243</v>
      </c>
      <c r="E185" s="268" t="s">
        <v>1</v>
      </c>
      <c r="F185" s="269" t="s">
        <v>7228</v>
      </c>
      <c r="G185" s="267"/>
      <c r="H185" s="268" t="s">
        <v>1</v>
      </c>
      <c r="I185" s="270"/>
      <c r="J185" s="267"/>
      <c r="K185" s="267"/>
      <c r="L185" s="271"/>
      <c r="M185" s="272"/>
      <c r="N185" s="273"/>
      <c r="O185" s="273"/>
      <c r="P185" s="273"/>
      <c r="Q185" s="273"/>
      <c r="R185" s="273"/>
      <c r="S185" s="273"/>
      <c r="T185" s="274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5" t="s">
        <v>243</v>
      </c>
      <c r="AU185" s="275" t="s">
        <v>86</v>
      </c>
      <c r="AV185" s="15" t="s">
        <v>84</v>
      </c>
      <c r="AW185" s="15" t="s">
        <v>32</v>
      </c>
      <c r="AX185" s="15" t="s">
        <v>77</v>
      </c>
      <c r="AY185" s="275" t="s">
        <v>235</v>
      </c>
    </row>
    <row r="186" s="13" customFormat="1">
      <c r="A186" s="13"/>
      <c r="B186" s="243"/>
      <c r="C186" s="244"/>
      <c r="D186" s="245" t="s">
        <v>243</v>
      </c>
      <c r="E186" s="246" t="s">
        <v>1</v>
      </c>
      <c r="F186" s="247" t="s">
        <v>7261</v>
      </c>
      <c r="G186" s="244"/>
      <c r="H186" s="248">
        <v>0.029999999999999999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243</v>
      </c>
      <c r="AU186" s="254" t="s">
        <v>86</v>
      </c>
      <c r="AV186" s="13" t="s">
        <v>86</v>
      </c>
      <c r="AW186" s="13" t="s">
        <v>32</v>
      </c>
      <c r="AX186" s="13" t="s">
        <v>77</v>
      </c>
      <c r="AY186" s="254" t="s">
        <v>235</v>
      </c>
    </row>
    <row r="187" s="14" customFormat="1">
      <c r="A187" s="14"/>
      <c r="B187" s="255"/>
      <c r="C187" s="256"/>
      <c r="D187" s="245" t="s">
        <v>243</v>
      </c>
      <c r="E187" s="257" t="s">
        <v>1</v>
      </c>
      <c r="F187" s="258" t="s">
        <v>245</v>
      </c>
      <c r="G187" s="256"/>
      <c r="H187" s="259">
        <v>0.029999999999999999</v>
      </c>
      <c r="I187" s="260"/>
      <c r="J187" s="256"/>
      <c r="K187" s="256"/>
      <c r="L187" s="261"/>
      <c r="M187" s="262"/>
      <c r="N187" s="263"/>
      <c r="O187" s="263"/>
      <c r="P187" s="263"/>
      <c r="Q187" s="263"/>
      <c r="R187" s="263"/>
      <c r="S187" s="263"/>
      <c r="T187" s="26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5" t="s">
        <v>243</v>
      </c>
      <c r="AU187" s="265" t="s">
        <v>86</v>
      </c>
      <c r="AV187" s="14" t="s">
        <v>241</v>
      </c>
      <c r="AW187" s="14" t="s">
        <v>32</v>
      </c>
      <c r="AX187" s="14" t="s">
        <v>84</v>
      </c>
      <c r="AY187" s="265" t="s">
        <v>235</v>
      </c>
    </row>
    <row r="188" s="2" customFormat="1" ht="16.5" customHeight="1">
      <c r="A188" s="39"/>
      <c r="B188" s="40"/>
      <c r="C188" s="229" t="s">
        <v>310</v>
      </c>
      <c r="D188" s="229" t="s">
        <v>237</v>
      </c>
      <c r="E188" s="230" t="s">
        <v>2707</v>
      </c>
      <c r="F188" s="231" t="s">
        <v>2708</v>
      </c>
      <c r="G188" s="232" t="s">
        <v>163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2.6446800000000001</v>
      </c>
      <c r="R188" s="239">
        <f>Q188*H188</f>
        <v>2.6446800000000001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241</v>
      </c>
      <c r="AT188" s="241" t="s">
        <v>237</v>
      </c>
      <c r="AU188" s="241" t="s">
        <v>86</v>
      </c>
      <c r="AY188" s="18" t="s">
        <v>235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241</v>
      </c>
      <c r="BM188" s="241" t="s">
        <v>7262</v>
      </c>
    </row>
    <row r="189" s="15" customFormat="1">
      <c r="A189" s="15"/>
      <c r="B189" s="266"/>
      <c r="C189" s="267"/>
      <c r="D189" s="245" t="s">
        <v>243</v>
      </c>
      <c r="E189" s="268" t="s">
        <v>1</v>
      </c>
      <c r="F189" s="269" t="s">
        <v>7228</v>
      </c>
      <c r="G189" s="267"/>
      <c r="H189" s="268" t="s">
        <v>1</v>
      </c>
      <c r="I189" s="270"/>
      <c r="J189" s="267"/>
      <c r="K189" s="267"/>
      <c r="L189" s="271"/>
      <c r="M189" s="272"/>
      <c r="N189" s="273"/>
      <c r="O189" s="273"/>
      <c r="P189" s="273"/>
      <c r="Q189" s="273"/>
      <c r="R189" s="273"/>
      <c r="S189" s="273"/>
      <c r="T189" s="27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75" t="s">
        <v>243</v>
      </c>
      <c r="AU189" s="275" t="s">
        <v>86</v>
      </c>
      <c r="AV189" s="15" t="s">
        <v>84</v>
      </c>
      <c r="AW189" s="15" t="s">
        <v>32</v>
      </c>
      <c r="AX189" s="15" t="s">
        <v>77</v>
      </c>
      <c r="AY189" s="275" t="s">
        <v>235</v>
      </c>
    </row>
    <row r="190" s="13" customFormat="1">
      <c r="A190" s="13"/>
      <c r="B190" s="243"/>
      <c r="C190" s="244"/>
      <c r="D190" s="245" t="s">
        <v>243</v>
      </c>
      <c r="E190" s="246" t="s">
        <v>1</v>
      </c>
      <c r="F190" s="247" t="s">
        <v>7263</v>
      </c>
      <c r="G190" s="244"/>
      <c r="H190" s="248">
        <v>1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243</v>
      </c>
      <c r="AU190" s="254" t="s">
        <v>86</v>
      </c>
      <c r="AV190" s="13" t="s">
        <v>86</v>
      </c>
      <c r="AW190" s="13" t="s">
        <v>32</v>
      </c>
      <c r="AX190" s="13" t="s">
        <v>77</v>
      </c>
      <c r="AY190" s="254" t="s">
        <v>235</v>
      </c>
    </row>
    <row r="191" s="14" customFormat="1">
      <c r="A191" s="14"/>
      <c r="B191" s="255"/>
      <c r="C191" s="256"/>
      <c r="D191" s="245" t="s">
        <v>243</v>
      </c>
      <c r="E191" s="257" t="s">
        <v>1</v>
      </c>
      <c r="F191" s="258" t="s">
        <v>245</v>
      </c>
      <c r="G191" s="256"/>
      <c r="H191" s="259">
        <v>1</v>
      </c>
      <c r="I191" s="260"/>
      <c r="J191" s="256"/>
      <c r="K191" s="256"/>
      <c r="L191" s="261"/>
      <c r="M191" s="262"/>
      <c r="N191" s="263"/>
      <c r="O191" s="263"/>
      <c r="P191" s="263"/>
      <c r="Q191" s="263"/>
      <c r="R191" s="263"/>
      <c r="S191" s="263"/>
      <c r="T191" s="26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5" t="s">
        <v>243</v>
      </c>
      <c r="AU191" s="265" t="s">
        <v>86</v>
      </c>
      <c r="AV191" s="14" t="s">
        <v>241</v>
      </c>
      <c r="AW191" s="14" t="s">
        <v>32</v>
      </c>
      <c r="AX191" s="14" t="s">
        <v>84</v>
      </c>
      <c r="AY191" s="265" t="s">
        <v>235</v>
      </c>
    </row>
    <row r="192" s="2" customFormat="1" ht="49.05" customHeight="1">
      <c r="A192" s="39"/>
      <c r="B192" s="40"/>
      <c r="C192" s="229" t="s">
        <v>315</v>
      </c>
      <c r="D192" s="229" t="s">
        <v>237</v>
      </c>
      <c r="E192" s="230" t="s">
        <v>7264</v>
      </c>
      <c r="F192" s="231" t="s">
        <v>7265</v>
      </c>
      <c r="G192" s="232" t="s">
        <v>328</v>
      </c>
      <c r="H192" s="233">
        <v>17.350999999999999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1</v>
      </c>
      <c r="R192" s="239">
        <f>Q192*H192</f>
        <v>17.350999999999999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241</v>
      </c>
      <c r="AT192" s="241" t="s">
        <v>237</v>
      </c>
      <c r="AU192" s="241" t="s">
        <v>86</v>
      </c>
      <c r="AY192" s="18" t="s">
        <v>235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241</v>
      </c>
      <c r="BM192" s="241" t="s">
        <v>7266</v>
      </c>
    </row>
    <row r="193" s="15" customFormat="1">
      <c r="A193" s="15"/>
      <c r="B193" s="266"/>
      <c r="C193" s="267"/>
      <c r="D193" s="245" t="s">
        <v>243</v>
      </c>
      <c r="E193" s="268" t="s">
        <v>1</v>
      </c>
      <c r="F193" s="269" t="s">
        <v>7267</v>
      </c>
      <c r="G193" s="267"/>
      <c r="H193" s="268" t="s">
        <v>1</v>
      </c>
      <c r="I193" s="270"/>
      <c r="J193" s="267"/>
      <c r="K193" s="267"/>
      <c r="L193" s="271"/>
      <c r="M193" s="272"/>
      <c r="N193" s="273"/>
      <c r="O193" s="273"/>
      <c r="P193" s="273"/>
      <c r="Q193" s="273"/>
      <c r="R193" s="273"/>
      <c r="S193" s="273"/>
      <c r="T193" s="274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5" t="s">
        <v>243</v>
      </c>
      <c r="AU193" s="275" t="s">
        <v>86</v>
      </c>
      <c r="AV193" s="15" t="s">
        <v>84</v>
      </c>
      <c r="AW193" s="15" t="s">
        <v>32</v>
      </c>
      <c r="AX193" s="15" t="s">
        <v>77</v>
      </c>
      <c r="AY193" s="275" t="s">
        <v>235</v>
      </c>
    </row>
    <row r="194" s="13" customFormat="1">
      <c r="A194" s="13"/>
      <c r="B194" s="243"/>
      <c r="C194" s="244"/>
      <c r="D194" s="245" t="s">
        <v>243</v>
      </c>
      <c r="E194" s="246" t="s">
        <v>1</v>
      </c>
      <c r="F194" s="247" t="s">
        <v>7268</v>
      </c>
      <c r="G194" s="244"/>
      <c r="H194" s="248">
        <v>6.3490000000000002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243</v>
      </c>
      <c r="AU194" s="254" t="s">
        <v>86</v>
      </c>
      <c r="AV194" s="13" t="s">
        <v>86</v>
      </c>
      <c r="AW194" s="13" t="s">
        <v>32</v>
      </c>
      <c r="AX194" s="13" t="s">
        <v>77</v>
      </c>
      <c r="AY194" s="254" t="s">
        <v>235</v>
      </c>
    </row>
    <row r="195" s="13" customFormat="1">
      <c r="A195" s="13"/>
      <c r="B195" s="243"/>
      <c r="C195" s="244"/>
      <c r="D195" s="245" t="s">
        <v>243</v>
      </c>
      <c r="E195" s="246" t="s">
        <v>1</v>
      </c>
      <c r="F195" s="247" t="s">
        <v>7269</v>
      </c>
      <c r="G195" s="244"/>
      <c r="H195" s="248">
        <v>3.1240000000000001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243</v>
      </c>
      <c r="AU195" s="254" t="s">
        <v>86</v>
      </c>
      <c r="AV195" s="13" t="s">
        <v>86</v>
      </c>
      <c r="AW195" s="13" t="s">
        <v>32</v>
      </c>
      <c r="AX195" s="13" t="s">
        <v>77</v>
      </c>
      <c r="AY195" s="254" t="s">
        <v>235</v>
      </c>
    </row>
    <row r="196" s="13" customFormat="1">
      <c r="A196" s="13"/>
      <c r="B196" s="243"/>
      <c r="C196" s="244"/>
      <c r="D196" s="245" t="s">
        <v>243</v>
      </c>
      <c r="E196" s="246" t="s">
        <v>1</v>
      </c>
      <c r="F196" s="247" t="s">
        <v>7270</v>
      </c>
      <c r="G196" s="244"/>
      <c r="H196" s="248">
        <v>0.072999999999999995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243</v>
      </c>
      <c r="AU196" s="254" t="s">
        <v>86</v>
      </c>
      <c r="AV196" s="13" t="s">
        <v>86</v>
      </c>
      <c r="AW196" s="13" t="s">
        <v>32</v>
      </c>
      <c r="AX196" s="13" t="s">
        <v>77</v>
      </c>
      <c r="AY196" s="254" t="s">
        <v>235</v>
      </c>
    </row>
    <row r="197" s="13" customFormat="1">
      <c r="A197" s="13"/>
      <c r="B197" s="243"/>
      <c r="C197" s="244"/>
      <c r="D197" s="245" t="s">
        <v>243</v>
      </c>
      <c r="E197" s="246" t="s">
        <v>1</v>
      </c>
      <c r="F197" s="247" t="s">
        <v>7271</v>
      </c>
      <c r="G197" s="244"/>
      <c r="H197" s="248">
        <v>0.0089999999999999993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243</v>
      </c>
      <c r="AU197" s="254" t="s">
        <v>86</v>
      </c>
      <c r="AV197" s="13" t="s">
        <v>86</v>
      </c>
      <c r="AW197" s="13" t="s">
        <v>32</v>
      </c>
      <c r="AX197" s="13" t="s">
        <v>77</v>
      </c>
      <c r="AY197" s="254" t="s">
        <v>235</v>
      </c>
    </row>
    <row r="198" s="13" customFormat="1">
      <c r="A198" s="13"/>
      <c r="B198" s="243"/>
      <c r="C198" s="244"/>
      <c r="D198" s="245" t="s">
        <v>243</v>
      </c>
      <c r="E198" s="246" t="s">
        <v>1</v>
      </c>
      <c r="F198" s="247" t="s">
        <v>7272</v>
      </c>
      <c r="G198" s="244"/>
      <c r="H198" s="248">
        <v>7.7560000000000002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243</v>
      </c>
      <c r="AU198" s="254" t="s">
        <v>86</v>
      </c>
      <c r="AV198" s="13" t="s">
        <v>86</v>
      </c>
      <c r="AW198" s="13" t="s">
        <v>32</v>
      </c>
      <c r="AX198" s="13" t="s">
        <v>77</v>
      </c>
      <c r="AY198" s="254" t="s">
        <v>235</v>
      </c>
    </row>
    <row r="199" s="13" customFormat="1">
      <c r="A199" s="13"/>
      <c r="B199" s="243"/>
      <c r="C199" s="244"/>
      <c r="D199" s="245" t="s">
        <v>243</v>
      </c>
      <c r="E199" s="246" t="s">
        <v>1</v>
      </c>
      <c r="F199" s="247" t="s">
        <v>7273</v>
      </c>
      <c r="G199" s="244"/>
      <c r="H199" s="248">
        <v>0.040000000000000001</v>
      </c>
      <c r="I199" s="249"/>
      <c r="J199" s="244"/>
      <c r="K199" s="244"/>
      <c r="L199" s="250"/>
      <c r="M199" s="251"/>
      <c r="N199" s="252"/>
      <c r="O199" s="252"/>
      <c r="P199" s="252"/>
      <c r="Q199" s="252"/>
      <c r="R199" s="252"/>
      <c r="S199" s="252"/>
      <c r="T199" s="25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4" t="s">
        <v>243</v>
      </c>
      <c r="AU199" s="254" t="s">
        <v>86</v>
      </c>
      <c r="AV199" s="13" t="s">
        <v>86</v>
      </c>
      <c r="AW199" s="13" t="s">
        <v>32</v>
      </c>
      <c r="AX199" s="13" t="s">
        <v>77</v>
      </c>
      <c r="AY199" s="254" t="s">
        <v>235</v>
      </c>
    </row>
    <row r="200" s="14" customFormat="1">
      <c r="A200" s="14"/>
      <c r="B200" s="255"/>
      <c r="C200" s="256"/>
      <c r="D200" s="245" t="s">
        <v>243</v>
      </c>
      <c r="E200" s="257" t="s">
        <v>1</v>
      </c>
      <c r="F200" s="258" t="s">
        <v>245</v>
      </c>
      <c r="G200" s="256"/>
      <c r="H200" s="259">
        <v>17.350999999999999</v>
      </c>
      <c r="I200" s="260"/>
      <c r="J200" s="256"/>
      <c r="K200" s="256"/>
      <c r="L200" s="261"/>
      <c r="M200" s="262"/>
      <c r="N200" s="263"/>
      <c r="O200" s="263"/>
      <c r="P200" s="263"/>
      <c r="Q200" s="263"/>
      <c r="R200" s="263"/>
      <c r="S200" s="263"/>
      <c r="T200" s="26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5" t="s">
        <v>243</v>
      </c>
      <c r="AU200" s="265" t="s">
        <v>86</v>
      </c>
      <c r="AV200" s="14" t="s">
        <v>241</v>
      </c>
      <c r="AW200" s="14" t="s">
        <v>32</v>
      </c>
      <c r="AX200" s="14" t="s">
        <v>84</v>
      </c>
      <c r="AY200" s="265" t="s">
        <v>235</v>
      </c>
    </row>
    <row r="201" s="15" customFormat="1">
      <c r="A201" s="15"/>
      <c r="B201" s="266"/>
      <c r="C201" s="267"/>
      <c r="D201" s="245" t="s">
        <v>243</v>
      </c>
      <c r="E201" s="268" t="s">
        <v>1</v>
      </c>
      <c r="F201" s="269" t="s">
        <v>7274</v>
      </c>
      <c r="G201" s="267"/>
      <c r="H201" s="268" t="s">
        <v>1</v>
      </c>
      <c r="I201" s="270"/>
      <c r="J201" s="267"/>
      <c r="K201" s="267"/>
      <c r="L201" s="271"/>
      <c r="M201" s="272"/>
      <c r="N201" s="273"/>
      <c r="O201" s="273"/>
      <c r="P201" s="273"/>
      <c r="Q201" s="273"/>
      <c r="R201" s="273"/>
      <c r="S201" s="273"/>
      <c r="T201" s="27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5" t="s">
        <v>243</v>
      </c>
      <c r="AU201" s="275" t="s">
        <v>86</v>
      </c>
      <c r="AV201" s="15" t="s">
        <v>84</v>
      </c>
      <c r="AW201" s="15" t="s">
        <v>32</v>
      </c>
      <c r="AX201" s="15" t="s">
        <v>77</v>
      </c>
      <c r="AY201" s="275" t="s">
        <v>235</v>
      </c>
    </row>
    <row r="202" s="13" customFormat="1">
      <c r="A202" s="13"/>
      <c r="B202" s="243"/>
      <c r="C202" s="244"/>
      <c r="D202" s="245" t="s">
        <v>243</v>
      </c>
      <c r="E202" s="246" t="s">
        <v>1</v>
      </c>
      <c r="F202" s="247" t="s">
        <v>7275</v>
      </c>
      <c r="G202" s="244"/>
      <c r="H202" s="248">
        <v>11.07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243</v>
      </c>
      <c r="AU202" s="254" t="s">
        <v>86</v>
      </c>
      <c r="AV202" s="13" t="s">
        <v>86</v>
      </c>
      <c r="AW202" s="13" t="s">
        <v>32</v>
      </c>
      <c r="AX202" s="13" t="s">
        <v>77</v>
      </c>
      <c r="AY202" s="254" t="s">
        <v>235</v>
      </c>
    </row>
    <row r="203" s="13" customFormat="1">
      <c r="A203" s="13"/>
      <c r="B203" s="243"/>
      <c r="C203" s="244"/>
      <c r="D203" s="245" t="s">
        <v>243</v>
      </c>
      <c r="E203" s="246" t="s">
        <v>1</v>
      </c>
      <c r="F203" s="247" t="s">
        <v>7276</v>
      </c>
      <c r="G203" s="244"/>
      <c r="H203" s="248">
        <v>1.0940000000000001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243</v>
      </c>
      <c r="AU203" s="254" t="s">
        <v>86</v>
      </c>
      <c r="AV203" s="13" t="s">
        <v>86</v>
      </c>
      <c r="AW203" s="13" t="s">
        <v>32</v>
      </c>
      <c r="AX203" s="13" t="s">
        <v>77</v>
      </c>
      <c r="AY203" s="254" t="s">
        <v>235</v>
      </c>
    </row>
    <row r="204" s="13" customFormat="1">
      <c r="A204" s="13"/>
      <c r="B204" s="243"/>
      <c r="C204" s="244"/>
      <c r="D204" s="245" t="s">
        <v>243</v>
      </c>
      <c r="E204" s="246" t="s">
        <v>1</v>
      </c>
      <c r="F204" s="247" t="s">
        <v>7277</v>
      </c>
      <c r="G204" s="244"/>
      <c r="H204" s="248">
        <v>0.159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243</v>
      </c>
      <c r="AU204" s="254" t="s">
        <v>86</v>
      </c>
      <c r="AV204" s="13" t="s">
        <v>86</v>
      </c>
      <c r="AW204" s="13" t="s">
        <v>32</v>
      </c>
      <c r="AX204" s="13" t="s">
        <v>77</v>
      </c>
      <c r="AY204" s="254" t="s">
        <v>235</v>
      </c>
    </row>
    <row r="205" s="13" customFormat="1">
      <c r="A205" s="13"/>
      <c r="B205" s="243"/>
      <c r="C205" s="244"/>
      <c r="D205" s="245" t="s">
        <v>243</v>
      </c>
      <c r="E205" s="246" t="s">
        <v>1</v>
      </c>
      <c r="F205" s="247" t="s">
        <v>7278</v>
      </c>
      <c r="G205" s="244"/>
      <c r="H205" s="248">
        <v>21.385999999999999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243</v>
      </c>
      <c r="AU205" s="254" t="s">
        <v>86</v>
      </c>
      <c r="AV205" s="13" t="s">
        <v>86</v>
      </c>
      <c r="AW205" s="13" t="s">
        <v>32</v>
      </c>
      <c r="AX205" s="13" t="s">
        <v>77</v>
      </c>
      <c r="AY205" s="254" t="s">
        <v>235</v>
      </c>
    </row>
    <row r="206" s="13" customFormat="1">
      <c r="A206" s="13"/>
      <c r="B206" s="243"/>
      <c r="C206" s="244"/>
      <c r="D206" s="245" t="s">
        <v>243</v>
      </c>
      <c r="E206" s="246" t="s">
        <v>1</v>
      </c>
      <c r="F206" s="247" t="s">
        <v>7279</v>
      </c>
      <c r="G206" s="244"/>
      <c r="H206" s="248">
        <v>4.1470000000000002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243</v>
      </c>
      <c r="AU206" s="254" t="s">
        <v>86</v>
      </c>
      <c r="AV206" s="13" t="s">
        <v>86</v>
      </c>
      <c r="AW206" s="13" t="s">
        <v>32</v>
      </c>
      <c r="AX206" s="13" t="s">
        <v>77</v>
      </c>
      <c r="AY206" s="254" t="s">
        <v>235</v>
      </c>
    </row>
    <row r="207" s="16" customFormat="1">
      <c r="A207" s="16"/>
      <c r="B207" s="276"/>
      <c r="C207" s="277"/>
      <c r="D207" s="245" t="s">
        <v>243</v>
      </c>
      <c r="E207" s="278" t="s">
        <v>1</v>
      </c>
      <c r="F207" s="279" t="s">
        <v>492</v>
      </c>
      <c r="G207" s="277"/>
      <c r="H207" s="280">
        <v>37.856000000000002</v>
      </c>
      <c r="I207" s="281"/>
      <c r="J207" s="277"/>
      <c r="K207" s="277"/>
      <c r="L207" s="282"/>
      <c r="M207" s="283"/>
      <c r="N207" s="284"/>
      <c r="O207" s="284"/>
      <c r="P207" s="284"/>
      <c r="Q207" s="284"/>
      <c r="R207" s="284"/>
      <c r="S207" s="284"/>
      <c r="T207" s="285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T207" s="286" t="s">
        <v>243</v>
      </c>
      <c r="AU207" s="286" t="s">
        <v>86</v>
      </c>
      <c r="AV207" s="16" t="s">
        <v>250</v>
      </c>
      <c r="AW207" s="16" t="s">
        <v>32</v>
      </c>
      <c r="AX207" s="16" t="s">
        <v>77</v>
      </c>
      <c r="AY207" s="286" t="s">
        <v>235</v>
      </c>
    </row>
    <row r="208" s="12" customFormat="1" ht="22.8" customHeight="1">
      <c r="A208" s="12"/>
      <c r="B208" s="213"/>
      <c r="C208" s="214"/>
      <c r="D208" s="215" t="s">
        <v>76</v>
      </c>
      <c r="E208" s="227" t="s">
        <v>241</v>
      </c>
      <c r="F208" s="227" t="s">
        <v>469</v>
      </c>
      <c r="G208" s="214"/>
      <c r="H208" s="214"/>
      <c r="I208" s="217"/>
      <c r="J208" s="228">
        <f>BK208</f>
        <v>0</v>
      </c>
      <c r="K208" s="214"/>
      <c r="L208" s="219"/>
      <c r="M208" s="220"/>
      <c r="N208" s="221"/>
      <c r="O208" s="221"/>
      <c r="P208" s="222">
        <f>SUM(P209:P291)</f>
        <v>0</v>
      </c>
      <c r="Q208" s="221"/>
      <c r="R208" s="222">
        <f>SUM(R209:R291)</f>
        <v>663.87806379999995</v>
      </c>
      <c r="S208" s="221"/>
      <c r="T208" s="223">
        <f>SUM(T209:T291)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4" t="s">
        <v>84</v>
      </c>
      <c r="AT208" s="225" t="s">
        <v>76</v>
      </c>
      <c r="AU208" s="225" t="s">
        <v>84</v>
      </c>
      <c r="AY208" s="224" t="s">
        <v>235</v>
      </c>
      <c r="BK208" s="226">
        <f>SUM(BK209:BK291)</f>
        <v>0</v>
      </c>
    </row>
    <row r="209" s="2" customFormat="1" ht="33" customHeight="1">
      <c r="A209" s="39"/>
      <c r="B209" s="40"/>
      <c r="C209" s="229" t="s">
        <v>320</v>
      </c>
      <c r="D209" s="229" t="s">
        <v>237</v>
      </c>
      <c r="E209" s="230" t="s">
        <v>7280</v>
      </c>
      <c r="F209" s="231" t="s">
        <v>2799</v>
      </c>
      <c r="G209" s="232" t="s">
        <v>240</v>
      </c>
      <c r="H209" s="233">
        <v>7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0.12901000000000001</v>
      </c>
      <c r="R209" s="239">
        <f>Q209*H209</f>
        <v>0.90307000000000004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241</v>
      </c>
      <c r="AT209" s="241" t="s">
        <v>237</v>
      </c>
      <c r="AU209" s="241" t="s">
        <v>86</v>
      </c>
      <c r="AY209" s="18" t="s">
        <v>235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241</v>
      </c>
      <c r="BM209" s="241" t="s">
        <v>7281</v>
      </c>
    </row>
    <row r="210" s="15" customFormat="1">
      <c r="A210" s="15"/>
      <c r="B210" s="266"/>
      <c r="C210" s="267"/>
      <c r="D210" s="245" t="s">
        <v>243</v>
      </c>
      <c r="E210" s="268" t="s">
        <v>1</v>
      </c>
      <c r="F210" s="269" t="s">
        <v>7228</v>
      </c>
      <c r="G210" s="267"/>
      <c r="H210" s="268" t="s">
        <v>1</v>
      </c>
      <c r="I210" s="270"/>
      <c r="J210" s="267"/>
      <c r="K210" s="267"/>
      <c r="L210" s="271"/>
      <c r="M210" s="272"/>
      <c r="N210" s="273"/>
      <c r="O210" s="273"/>
      <c r="P210" s="273"/>
      <c r="Q210" s="273"/>
      <c r="R210" s="273"/>
      <c r="S210" s="273"/>
      <c r="T210" s="274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5" t="s">
        <v>243</v>
      </c>
      <c r="AU210" s="275" t="s">
        <v>86</v>
      </c>
      <c r="AV210" s="15" t="s">
        <v>84</v>
      </c>
      <c r="AW210" s="15" t="s">
        <v>32</v>
      </c>
      <c r="AX210" s="15" t="s">
        <v>77</v>
      </c>
      <c r="AY210" s="275" t="s">
        <v>235</v>
      </c>
    </row>
    <row r="211" s="15" customFormat="1">
      <c r="A211" s="15"/>
      <c r="B211" s="266"/>
      <c r="C211" s="267"/>
      <c r="D211" s="245" t="s">
        <v>243</v>
      </c>
      <c r="E211" s="268" t="s">
        <v>1</v>
      </c>
      <c r="F211" s="269" t="s">
        <v>7282</v>
      </c>
      <c r="G211" s="267"/>
      <c r="H211" s="268" t="s">
        <v>1</v>
      </c>
      <c r="I211" s="270"/>
      <c r="J211" s="267"/>
      <c r="K211" s="267"/>
      <c r="L211" s="271"/>
      <c r="M211" s="272"/>
      <c r="N211" s="273"/>
      <c r="O211" s="273"/>
      <c r="P211" s="273"/>
      <c r="Q211" s="273"/>
      <c r="R211" s="273"/>
      <c r="S211" s="273"/>
      <c r="T211" s="274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75" t="s">
        <v>243</v>
      </c>
      <c r="AU211" s="275" t="s">
        <v>86</v>
      </c>
      <c r="AV211" s="15" t="s">
        <v>84</v>
      </c>
      <c r="AW211" s="15" t="s">
        <v>32</v>
      </c>
      <c r="AX211" s="15" t="s">
        <v>77</v>
      </c>
      <c r="AY211" s="275" t="s">
        <v>235</v>
      </c>
    </row>
    <row r="212" s="13" customFormat="1">
      <c r="A212" s="13"/>
      <c r="B212" s="243"/>
      <c r="C212" s="244"/>
      <c r="D212" s="245" t="s">
        <v>243</v>
      </c>
      <c r="E212" s="246" t="s">
        <v>1</v>
      </c>
      <c r="F212" s="247" t="s">
        <v>269</v>
      </c>
      <c r="G212" s="244"/>
      <c r="H212" s="248">
        <v>6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243</v>
      </c>
      <c r="AU212" s="254" t="s">
        <v>86</v>
      </c>
      <c r="AV212" s="13" t="s">
        <v>86</v>
      </c>
      <c r="AW212" s="13" t="s">
        <v>32</v>
      </c>
      <c r="AX212" s="13" t="s">
        <v>77</v>
      </c>
      <c r="AY212" s="254" t="s">
        <v>235</v>
      </c>
    </row>
    <row r="213" s="13" customFormat="1">
      <c r="A213" s="13"/>
      <c r="B213" s="243"/>
      <c r="C213" s="244"/>
      <c r="D213" s="245" t="s">
        <v>243</v>
      </c>
      <c r="E213" s="246" t="s">
        <v>1</v>
      </c>
      <c r="F213" s="247" t="s">
        <v>84</v>
      </c>
      <c r="G213" s="244"/>
      <c r="H213" s="248">
        <v>1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243</v>
      </c>
      <c r="AU213" s="254" t="s">
        <v>86</v>
      </c>
      <c r="AV213" s="13" t="s">
        <v>86</v>
      </c>
      <c r="AW213" s="13" t="s">
        <v>32</v>
      </c>
      <c r="AX213" s="13" t="s">
        <v>77</v>
      </c>
      <c r="AY213" s="254" t="s">
        <v>235</v>
      </c>
    </row>
    <row r="214" s="16" customFormat="1">
      <c r="A214" s="16"/>
      <c r="B214" s="276"/>
      <c r="C214" s="277"/>
      <c r="D214" s="245" t="s">
        <v>243</v>
      </c>
      <c r="E214" s="278" t="s">
        <v>1</v>
      </c>
      <c r="F214" s="279" t="s">
        <v>492</v>
      </c>
      <c r="G214" s="277"/>
      <c r="H214" s="280">
        <v>7</v>
      </c>
      <c r="I214" s="281"/>
      <c r="J214" s="277"/>
      <c r="K214" s="277"/>
      <c r="L214" s="282"/>
      <c r="M214" s="283"/>
      <c r="N214" s="284"/>
      <c r="O214" s="284"/>
      <c r="P214" s="284"/>
      <c r="Q214" s="284"/>
      <c r="R214" s="284"/>
      <c r="S214" s="284"/>
      <c r="T214" s="285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T214" s="286" t="s">
        <v>243</v>
      </c>
      <c r="AU214" s="286" t="s">
        <v>86</v>
      </c>
      <c r="AV214" s="16" t="s">
        <v>250</v>
      </c>
      <c r="AW214" s="16" t="s">
        <v>32</v>
      </c>
      <c r="AX214" s="16" t="s">
        <v>77</v>
      </c>
      <c r="AY214" s="286" t="s">
        <v>235</v>
      </c>
    </row>
    <row r="215" s="14" customFormat="1">
      <c r="A215" s="14"/>
      <c r="B215" s="255"/>
      <c r="C215" s="256"/>
      <c r="D215" s="245" t="s">
        <v>243</v>
      </c>
      <c r="E215" s="257" t="s">
        <v>1</v>
      </c>
      <c r="F215" s="258" t="s">
        <v>245</v>
      </c>
      <c r="G215" s="256"/>
      <c r="H215" s="259">
        <v>7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5" t="s">
        <v>243</v>
      </c>
      <c r="AU215" s="265" t="s">
        <v>86</v>
      </c>
      <c r="AV215" s="14" t="s">
        <v>241</v>
      </c>
      <c r="AW215" s="14" t="s">
        <v>32</v>
      </c>
      <c r="AX215" s="14" t="s">
        <v>84</v>
      </c>
      <c r="AY215" s="265" t="s">
        <v>235</v>
      </c>
    </row>
    <row r="216" s="2" customFormat="1" ht="16.5" customHeight="1">
      <c r="A216" s="39"/>
      <c r="B216" s="40"/>
      <c r="C216" s="287" t="s">
        <v>325</v>
      </c>
      <c r="D216" s="287" t="s">
        <v>518</v>
      </c>
      <c r="E216" s="288" t="s">
        <v>3209</v>
      </c>
      <c r="F216" s="289" t="s">
        <v>3210</v>
      </c>
      <c r="G216" s="290" t="s">
        <v>166</v>
      </c>
      <c r="H216" s="291">
        <v>32.700000000000003</v>
      </c>
      <c r="I216" s="292"/>
      <c r="J216" s="293">
        <f>ROUND(I216*H216,2)</f>
        <v>0</v>
      </c>
      <c r="K216" s="294"/>
      <c r="L216" s="295"/>
      <c r="M216" s="296" t="s">
        <v>1</v>
      </c>
      <c r="N216" s="297" t="s">
        <v>42</v>
      </c>
      <c r="O216" s="92"/>
      <c r="P216" s="239">
        <f>O216*H216</f>
        <v>0</v>
      </c>
      <c r="Q216" s="239">
        <v>0.34999999999999998</v>
      </c>
      <c r="R216" s="239">
        <f>Q216*H216</f>
        <v>11.445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281</v>
      </c>
      <c r="AT216" s="241" t="s">
        <v>518</v>
      </c>
      <c r="AU216" s="241" t="s">
        <v>86</v>
      </c>
      <c r="AY216" s="18" t="s">
        <v>235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241</v>
      </c>
      <c r="BM216" s="241" t="s">
        <v>7283</v>
      </c>
    </row>
    <row r="217" s="15" customFormat="1">
      <c r="A217" s="15"/>
      <c r="B217" s="266"/>
      <c r="C217" s="267"/>
      <c r="D217" s="245" t="s">
        <v>243</v>
      </c>
      <c r="E217" s="268" t="s">
        <v>1</v>
      </c>
      <c r="F217" s="269" t="s">
        <v>7228</v>
      </c>
      <c r="G217" s="267"/>
      <c r="H217" s="268" t="s">
        <v>1</v>
      </c>
      <c r="I217" s="270"/>
      <c r="J217" s="267"/>
      <c r="K217" s="267"/>
      <c r="L217" s="271"/>
      <c r="M217" s="272"/>
      <c r="N217" s="273"/>
      <c r="O217" s="273"/>
      <c r="P217" s="273"/>
      <c r="Q217" s="273"/>
      <c r="R217" s="273"/>
      <c r="S217" s="273"/>
      <c r="T217" s="274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75" t="s">
        <v>243</v>
      </c>
      <c r="AU217" s="275" t="s">
        <v>86</v>
      </c>
      <c r="AV217" s="15" t="s">
        <v>84</v>
      </c>
      <c r="AW217" s="15" t="s">
        <v>32</v>
      </c>
      <c r="AX217" s="15" t="s">
        <v>77</v>
      </c>
      <c r="AY217" s="275" t="s">
        <v>235</v>
      </c>
    </row>
    <row r="218" s="13" customFormat="1">
      <c r="A218" s="13"/>
      <c r="B218" s="243"/>
      <c r="C218" s="244"/>
      <c r="D218" s="245" t="s">
        <v>243</v>
      </c>
      <c r="E218" s="246" t="s">
        <v>1</v>
      </c>
      <c r="F218" s="247" t="s">
        <v>7284</v>
      </c>
      <c r="G218" s="244"/>
      <c r="H218" s="248">
        <v>30.199999999999999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243</v>
      </c>
      <c r="AU218" s="254" t="s">
        <v>86</v>
      </c>
      <c r="AV218" s="13" t="s">
        <v>86</v>
      </c>
      <c r="AW218" s="13" t="s">
        <v>32</v>
      </c>
      <c r="AX218" s="13" t="s">
        <v>77</v>
      </c>
      <c r="AY218" s="254" t="s">
        <v>235</v>
      </c>
    </row>
    <row r="219" s="13" customFormat="1">
      <c r="A219" s="13"/>
      <c r="B219" s="243"/>
      <c r="C219" s="244"/>
      <c r="D219" s="245" t="s">
        <v>243</v>
      </c>
      <c r="E219" s="246" t="s">
        <v>1</v>
      </c>
      <c r="F219" s="247" t="s">
        <v>1122</v>
      </c>
      <c r="G219" s="244"/>
      <c r="H219" s="248">
        <v>2.5</v>
      </c>
      <c r="I219" s="249"/>
      <c r="J219" s="244"/>
      <c r="K219" s="244"/>
      <c r="L219" s="250"/>
      <c r="M219" s="251"/>
      <c r="N219" s="252"/>
      <c r="O219" s="252"/>
      <c r="P219" s="252"/>
      <c r="Q219" s="252"/>
      <c r="R219" s="252"/>
      <c r="S219" s="252"/>
      <c r="T219" s="25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4" t="s">
        <v>243</v>
      </c>
      <c r="AU219" s="254" t="s">
        <v>86</v>
      </c>
      <c r="AV219" s="13" t="s">
        <v>86</v>
      </c>
      <c r="AW219" s="13" t="s">
        <v>32</v>
      </c>
      <c r="AX219" s="13" t="s">
        <v>77</v>
      </c>
      <c r="AY219" s="254" t="s">
        <v>235</v>
      </c>
    </row>
    <row r="220" s="16" customFormat="1">
      <c r="A220" s="16"/>
      <c r="B220" s="276"/>
      <c r="C220" s="277"/>
      <c r="D220" s="245" t="s">
        <v>243</v>
      </c>
      <c r="E220" s="278" t="s">
        <v>1</v>
      </c>
      <c r="F220" s="279" t="s">
        <v>492</v>
      </c>
      <c r="G220" s="277"/>
      <c r="H220" s="280">
        <v>32.700000000000003</v>
      </c>
      <c r="I220" s="281"/>
      <c r="J220" s="277"/>
      <c r="K220" s="277"/>
      <c r="L220" s="282"/>
      <c r="M220" s="283"/>
      <c r="N220" s="284"/>
      <c r="O220" s="284"/>
      <c r="P220" s="284"/>
      <c r="Q220" s="284"/>
      <c r="R220" s="284"/>
      <c r="S220" s="284"/>
      <c r="T220" s="285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286" t="s">
        <v>243</v>
      </c>
      <c r="AU220" s="286" t="s">
        <v>86</v>
      </c>
      <c r="AV220" s="16" t="s">
        <v>250</v>
      </c>
      <c r="AW220" s="16" t="s">
        <v>32</v>
      </c>
      <c r="AX220" s="16" t="s">
        <v>77</v>
      </c>
      <c r="AY220" s="286" t="s">
        <v>235</v>
      </c>
    </row>
    <row r="221" s="14" customFormat="1">
      <c r="A221" s="14"/>
      <c r="B221" s="255"/>
      <c r="C221" s="256"/>
      <c r="D221" s="245" t="s">
        <v>243</v>
      </c>
      <c r="E221" s="257" t="s">
        <v>1</v>
      </c>
      <c r="F221" s="258" t="s">
        <v>245</v>
      </c>
      <c r="G221" s="256"/>
      <c r="H221" s="259">
        <v>32.700000000000003</v>
      </c>
      <c r="I221" s="260"/>
      <c r="J221" s="256"/>
      <c r="K221" s="256"/>
      <c r="L221" s="261"/>
      <c r="M221" s="262"/>
      <c r="N221" s="263"/>
      <c r="O221" s="263"/>
      <c r="P221" s="263"/>
      <c r="Q221" s="263"/>
      <c r="R221" s="263"/>
      <c r="S221" s="263"/>
      <c r="T221" s="26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5" t="s">
        <v>243</v>
      </c>
      <c r="AU221" s="265" t="s">
        <v>86</v>
      </c>
      <c r="AV221" s="14" t="s">
        <v>241</v>
      </c>
      <c r="AW221" s="14" t="s">
        <v>32</v>
      </c>
      <c r="AX221" s="14" t="s">
        <v>84</v>
      </c>
      <c r="AY221" s="265" t="s">
        <v>235</v>
      </c>
    </row>
    <row r="222" s="2" customFormat="1" ht="21.75" customHeight="1">
      <c r="A222" s="39"/>
      <c r="B222" s="40"/>
      <c r="C222" s="229" t="s">
        <v>331</v>
      </c>
      <c r="D222" s="229" t="s">
        <v>237</v>
      </c>
      <c r="E222" s="230" t="s">
        <v>7285</v>
      </c>
      <c r="F222" s="231" t="s">
        <v>7286</v>
      </c>
      <c r="G222" s="232" t="s">
        <v>240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0.1578</v>
      </c>
      <c r="R222" s="239">
        <f>Q222*H222</f>
        <v>0.1578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241</v>
      </c>
      <c r="AT222" s="241" t="s">
        <v>237</v>
      </c>
      <c r="AU222" s="241" t="s">
        <v>86</v>
      </c>
      <c r="AY222" s="18" t="s">
        <v>235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241</v>
      </c>
      <c r="BM222" s="241" t="s">
        <v>7287</v>
      </c>
    </row>
    <row r="223" s="15" customFormat="1">
      <c r="A223" s="15"/>
      <c r="B223" s="266"/>
      <c r="C223" s="267"/>
      <c r="D223" s="245" t="s">
        <v>243</v>
      </c>
      <c r="E223" s="268" t="s">
        <v>1</v>
      </c>
      <c r="F223" s="269" t="s">
        <v>2710</v>
      </c>
      <c r="G223" s="267"/>
      <c r="H223" s="268" t="s">
        <v>1</v>
      </c>
      <c r="I223" s="270"/>
      <c r="J223" s="267"/>
      <c r="K223" s="267"/>
      <c r="L223" s="271"/>
      <c r="M223" s="272"/>
      <c r="N223" s="273"/>
      <c r="O223" s="273"/>
      <c r="P223" s="273"/>
      <c r="Q223" s="273"/>
      <c r="R223" s="273"/>
      <c r="S223" s="273"/>
      <c r="T223" s="274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75" t="s">
        <v>243</v>
      </c>
      <c r="AU223" s="275" t="s">
        <v>86</v>
      </c>
      <c r="AV223" s="15" t="s">
        <v>84</v>
      </c>
      <c r="AW223" s="15" t="s">
        <v>32</v>
      </c>
      <c r="AX223" s="15" t="s">
        <v>77</v>
      </c>
      <c r="AY223" s="275" t="s">
        <v>235</v>
      </c>
    </row>
    <row r="224" s="15" customFormat="1">
      <c r="A224" s="15"/>
      <c r="B224" s="266"/>
      <c r="C224" s="267"/>
      <c r="D224" s="245" t="s">
        <v>243</v>
      </c>
      <c r="E224" s="268" t="s">
        <v>1</v>
      </c>
      <c r="F224" s="269" t="s">
        <v>7228</v>
      </c>
      <c r="G224" s="267"/>
      <c r="H224" s="268" t="s">
        <v>1</v>
      </c>
      <c r="I224" s="270"/>
      <c r="J224" s="267"/>
      <c r="K224" s="267"/>
      <c r="L224" s="271"/>
      <c r="M224" s="272"/>
      <c r="N224" s="273"/>
      <c r="O224" s="273"/>
      <c r="P224" s="273"/>
      <c r="Q224" s="273"/>
      <c r="R224" s="273"/>
      <c r="S224" s="273"/>
      <c r="T224" s="27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5" t="s">
        <v>243</v>
      </c>
      <c r="AU224" s="275" t="s">
        <v>86</v>
      </c>
      <c r="AV224" s="15" t="s">
        <v>84</v>
      </c>
      <c r="AW224" s="15" t="s">
        <v>32</v>
      </c>
      <c r="AX224" s="15" t="s">
        <v>77</v>
      </c>
      <c r="AY224" s="275" t="s">
        <v>235</v>
      </c>
    </row>
    <row r="225" s="13" customFormat="1">
      <c r="A225" s="13"/>
      <c r="B225" s="243"/>
      <c r="C225" s="244"/>
      <c r="D225" s="245" t="s">
        <v>243</v>
      </c>
      <c r="E225" s="246" t="s">
        <v>1</v>
      </c>
      <c r="F225" s="247" t="s">
        <v>7288</v>
      </c>
      <c r="G225" s="244"/>
      <c r="H225" s="248">
        <v>1</v>
      </c>
      <c r="I225" s="249"/>
      <c r="J225" s="244"/>
      <c r="K225" s="244"/>
      <c r="L225" s="250"/>
      <c r="M225" s="251"/>
      <c r="N225" s="252"/>
      <c r="O225" s="252"/>
      <c r="P225" s="252"/>
      <c r="Q225" s="252"/>
      <c r="R225" s="252"/>
      <c r="S225" s="252"/>
      <c r="T225" s="25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4" t="s">
        <v>243</v>
      </c>
      <c r="AU225" s="254" t="s">
        <v>86</v>
      </c>
      <c r="AV225" s="13" t="s">
        <v>86</v>
      </c>
      <c r="AW225" s="13" t="s">
        <v>32</v>
      </c>
      <c r="AX225" s="13" t="s">
        <v>77</v>
      </c>
      <c r="AY225" s="254" t="s">
        <v>235</v>
      </c>
    </row>
    <row r="226" s="14" customFormat="1">
      <c r="A226" s="14"/>
      <c r="B226" s="255"/>
      <c r="C226" s="256"/>
      <c r="D226" s="245" t="s">
        <v>243</v>
      </c>
      <c r="E226" s="257" t="s">
        <v>1</v>
      </c>
      <c r="F226" s="258" t="s">
        <v>245</v>
      </c>
      <c r="G226" s="256"/>
      <c r="H226" s="259">
        <v>1</v>
      </c>
      <c r="I226" s="260"/>
      <c r="J226" s="256"/>
      <c r="K226" s="256"/>
      <c r="L226" s="261"/>
      <c r="M226" s="262"/>
      <c r="N226" s="263"/>
      <c r="O226" s="263"/>
      <c r="P226" s="263"/>
      <c r="Q226" s="263"/>
      <c r="R226" s="263"/>
      <c r="S226" s="263"/>
      <c r="T226" s="26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65" t="s">
        <v>243</v>
      </c>
      <c r="AU226" s="265" t="s">
        <v>86</v>
      </c>
      <c r="AV226" s="14" t="s">
        <v>241</v>
      </c>
      <c r="AW226" s="14" t="s">
        <v>32</v>
      </c>
      <c r="AX226" s="14" t="s">
        <v>84</v>
      </c>
      <c r="AY226" s="265" t="s">
        <v>235</v>
      </c>
    </row>
    <row r="227" s="2" customFormat="1" ht="24.15" customHeight="1">
      <c r="A227" s="39"/>
      <c r="B227" s="40"/>
      <c r="C227" s="287" t="s">
        <v>339</v>
      </c>
      <c r="D227" s="287" t="s">
        <v>518</v>
      </c>
      <c r="E227" s="288" t="s">
        <v>7289</v>
      </c>
      <c r="F227" s="289" t="s">
        <v>7290</v>
      </c>
      <c r="G227" s="290" t="s">
        <v>163</v>
      </c>
      <c r="H227" s="291">
        <v>1</v>
      </c>
      <c r="I227" s="292"/>
      <c r="J227" s="293">
        <f>ROUND(I227*H227,2)</f>
        <v>0</v>
      </c>
      <c r="K227" s="294"/>
      <c r="L227" s="295"/>
      <c r="M227" s="296" t="s">
        <v>1</v>
      </c>
      <c r="N227" s="297" t="s">
        <v>42</v>
      </c>
      <c r="O227" s="92"/>
      <c r="P227" s="239">
        <f>O227*H227</f>
        <v>0</v>
      </c>
      <c r="Q227" s="239">
        <v>2.6000000000000001</v>
      </c>
      <c r="R227" s="239">
        <f>Q227*H227</f>
        <v>2.6000000000000001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281</v>
      </c>
      <c r="AT227" s="241" t="s">
        <v>518</v>
      </c>
      <c r="AU227" s="241" t="s">
        <v>86</v>
      </c>
      <c r="AY227" s="18" t="s">
        <v>235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241</v>
      </c>
      <c r="BM227" s="241" t="s">
        <v>7291</v>
      </c>
    </row>
    <row r="228" s="15" customFormat="1">
      <c r="A228" s="15"/>
      <c r="B228" s="266"/>
      <c r="C228" s="267"/>
      <c r="D228" s="245" t="s">
        <v>243</v>
      </c>
      <c r="E228" s="268" t="s">
        <v>1</v>
      </c>
      <c r="F228" s="269" t="s">
        <v>2710</v>
      </c>
      <c r="G228" s="267"/>
      <c r="H228" s="268" t="s">
        <v>1</v>
      </c>
      <c r="I228" s="270"/>
      <c r="J228" s="267"/>
      <c r="K228" s="267"/>
      <c r="L228" s="271"/>
      <c r="M228" s="272"/>
      <c r="N228" s="273"/>
      <c r="O228" s="273"/>
      <c r="P228" s="273"/>
      <c r="Q228" s="273"/>
      <c r="R228" s="273"/>
      <c r="S228" s="273"/>
      <c r="T228" s="274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5" t="s">
        <v>243</v>
      </c>
      <c r="AU228" s="275" t="s">
        <v>86</v>
      </c>
      <c r="AV228" s="15" t="s">
        <v>84</v>
      </c>
      <c r="AW228" s="15" t="s">
        <v>32</v>
      </c>
      <c r="AX228" s="15" t="s">
        <v>77</v>
      </c>
      <c r="AY228" s="275" t="s">
        <v>235</v>
      </c>
    </row>
    <row r="229" s="15" customFormat="1">
      <c r="A229" s="15"/>
      <c r="B229" s="266"/>
      <c r="C229" s="267"/>
      <c r="D229" s="245" t="s">
        <v>243</v>
      </c>
      <c r="E229" s="268" t="s">
        <v>1</v>
      </c>
      <c r="F229" s="269" t="s">
        <v>7228</v>
      </c>
      <c r="G229" s="267"/>
      <c r="H229" s="268" t="s">
        <v>1</v>
      </c>
      <c r="I229" s="270"/>
      <c r="J229" s="267"/>
      <c r="K229" s="267"/>
      <c r="L229" s="271"/>
      <c r="M229" s="272"/>
      <c r="N229" s="273"/>
      <c r="O229" s="273"/>
      <c r="P229" s="273"/>
      <c r="Q229" s="273"/>
      <c r="R229" s="273"/>
      <c r="S229" s="273"/>
      <c r="T229" s="274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75" t="s">
        <v>243</v>
      </c>
      <c r="AU229" s="275" t="s">
        <v>86</v>
      </c>
      <c r="AV229" s="15" t="s">
        <v>84</v>
      </c>
      <c r="AW229" s="15" t="s">
        <v>32</v>
      </c>
      <c r="AX229" s="15" t="s">
        <v>77</v>
      </c>
      <c r="AY229" s="275" t="s">
        <v>235</v>
      </c>
    </row>
    <row r="230" s="13" customFormat="1">
      <c r="A230" s="13"/>
      <c r="B230" s="243"/>
      <c r="C230" s="244"/>
      <c r="D230" s="245" t="s">
        <v>243</v>
      </c>
      <c r="E230" s="246" t="s">
        <v>1</v>
      </c>
      <c r="F230" s="247" t="s">
        <v>7292</v>
      </c>
      <c r="G230" s="244"/>
      <c r="H230" s="248">
        <v>1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243</v>
      </c>
      <c r="AU230" s="254" t="s">
        <v>86</v>
      </c>
      <c r="AV230" s="13" t="s">
        <v>86</v>
      </c>
      <c r="AW230" s="13" t="s">
        <v>32</v>
      </c>
      <c r="AX230" s="13" t="s">
        <v>77</v>
      </c>
      <c r="AY230" s="254" t="s">
        <v>235</v>
      </c>
    </row>
    <row r="231" s="14" customFormat="1">
      <c r="A231" s="14"/>
      <c r="B231" s="255"/>
      <c r="C231" s="256"/>
      <c r="D231" s="245" t="s">
        <v>243</v>
      </c>
      <c r="E231" s="257" t="s">
        <v>1</v>
      </c>
      <c r="F231" s="258" t="s">
        <v>245</v>
      </c>
      <c r="G231" s="256"/>
      <c r="H231" s="259">
        <v>1</v>
      </c>
      <c r="I231" s="260"/>
      <c r="J231" s="256"/>
      <c r="K231" s="256"/>
      <c r="L231" s="261"/>
      <c r="M231" s="262"/>
      <c r="N231" s="263"/>
      <c r="O231" s="263"/>
      <c r="P231" s="263"/>
      <c r="Q231" s="263"/>
      <c r="R231" s="263"/>
      <c r="S231" s="263"/>
      <c r="T231" s="26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5" t="s">
        <v>243</v>
      </c>
      <c r="AU231" s="265" t="s">
        <v>86</v>
      </c>
      <c r="AV231" s="14" t="s">
        <v>241</v>
      </c>
      <c r="AW231" s="14" t="s">
        <v>32</v>
      </c>
      <c r="AX231" s="14" t="s">
        <v>84</v>
      </c>
      <c r="AY231" s="265" t="s">
        <v>235</v>
      </c>
    </row>
    <row r="232" s="2" customFormat="1" ht="16.5" customHeight="1">
      <c r="A232" s="39"/>
      <c r="B232" s="40"/>
      <c r="C232" s="229" t="s">
        <v>344</v>
      </c>
      <c r="D232" s="229" t="s">
        <v>237</v>
      </c>
      <c r="E232" s="230" t="s">
        <v>7293</v>
      </c>
      <c r="F232" s="231" t="s">
        <v>7294</v>
      </c>
      <c r="G232" s="232" t="s">
        <v>163</v>
      </c>
      <c r="H232" s="233">
        <v>186.50200000000001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2.5020099999999998</v>
      </c>
      <c r="R232" s="239">
        <f>Q232*H232</f>
        <v>466.62986902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241</v>
      </c>
      <c r="AT232" s="241" t="s">
        <v>237</v>
      </c>
      <c r="AU232" s="241" t="s">
        <v>86</v>
      </c>
      <c r="AY232" s="18" t="s">
        <v>235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241</v>
      </c>
      <c r="BM232" s="241" t="s">
        <v>7295</v>
      </c>
    </row>
    <row r="233" s="15" customFormat="1">
      <c r="A233" s="15"/>
      <c r="B233" s="266"/>
      <c r="C233" s="267"/>
      <c r="D233" s="245" t="s">
        <v>243</v>
      </c>
      <c r="E233" s="268" t="s">
        <v>1</v>
      </c>
      <c r="F233" s="269" t="s">
        <v>7296</v>
      </c>
      <c r="G233" s="267"/>
      <c r="H233" s="268" t="s">
        <v>1</v>
      </c>
      <c r="I233" s="270"/>
      <c r="J233" s="267"/>
      <c r="K233" s="267"/>
      <c r="L233" s="271"/>
      <c r="M233" s="272"/>
      <c r="N233" s="273"/>
      <c r="O233" s="273"/>
      <c r="P233" s="273"/>
      <c r="Q233" s="273"/>
      <c r="R233" s="273"/>
      <c r="S233" s="273"/>
      <c r="T233" s="274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75" t="s">
        <v>243</v>
      </c>
      <c r="AU233" s="275" t="s">
        <v>86</v>
      </c>
      <c r="AV233" s="15" t="s">
        <v>84</v>
      </c>
      <c r="AW233" s="15" t="s">
        <v>32</v>
      </c>
      <c r="AX233" s="15" t="s">
        <v>77</v>
      </c>
      <c r="AY233" s="275" t="s">
        <v>235</v>
      </c>
    </row>
    <row r="234" s="13" customFormat="1">
      <c r="A234" s="13"/>
      <c r="B234" s="243"/>
      <c r="C234" s="244"/>
      <c r="D234" s="245" t="s">
        <v>243</v>
      </c>
      <c r="E234" s="246" t="s">
        <v>1</v>
      </c>
      <c r="F234" s="247" t="s">
        <v>7297</v>
      </c>
      <c r="G234" s="244"/>
      <c r="H234" s="248">
        <v>115.776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243</v>
      </c>
      <c r="AU234" s="254" t="s">
        <v>86</v>
      </c>
      <c r="AV234" s="13" t="s">
        <v>86</v>
      </c>
      <c r="AW234" s="13" t="s">
        <v>32</v>
      </c>
      <c r="AX234" s="13" t="s">
        <v>77</v>
      </c>
      <c r="AY234" s="254" t="s">
        <v>235</v>
      </c>
    </row>
    <row r="235" s="13" customFormat="1">
      <c r="A235" s="13"/>
      <c r="B235" s="243"/>
      <c r="C235" s="244"/>
      <c r="D235" s="245" t="s">
        <v>243</v>
      </c>
      <c r="E235" s="246" t="s">
        <v>1</v>
      </c>
      <c r="F235" s="247" t="s">
        <v>7298</v>
      </c>
      <c r="G235" s="244"/>
      <c r="H235" s="248">
        <v>7.6079999999999997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243</v>
      </c>
      <c r="AU235" s="254" t="s">
        <v>86</v>
      </c>
      <c r="AV235" s="13" t="s">
        <v>86</v>
      </c>
      <c r="AW235" s="13" t="s">
        <v>32</v>
      </c>
      <c r="AX235" s="13" t="s">
        <v>77</v>
      </c>
      <c r="AY235" s="254" t="s">
        <v>235</v>
      </c>
    </row>
    <row r="236" s="15" customFormat="1">
      <c r="A236" s="15"/>
      <c r="B236" s="266"/>
      <c r="C236" s="267"/>
      <c r="D236" s="245" t="s">
        <v>243</v>
      </c>
      <c r="E236" s="268" t="s">
        <v>1</v>
      </c>
      <c r="F236" s="269" t="s">
        <v>7299</v>
      </c>
      <c r="G236" s="267"/>
      <c r="H236" s="268" t="s">
        <v>1</v>
      </c>
      <c r="I236" s="270"/>
      <c r="J236" s="267"/>
      <c r="K236" s="267"/>
      <c r="L236" s="271"/>
      <c r="M236" s="272"/>
      <c r="N236" s="273"/>
      <c r="O236" s="273"/>
      <c r="P236" s="273"/>
      <c r="Q236" s="273"/>
      <c r="R236" s="273"/>
      <c r="S236" s="273"/>
      <c r="T236" s="274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75" t="s">
        <v>243</v>
      </c>
      <c r="AU236" s="275" t="s">
        <v>86</v>
      </c>
      <c r="AV236" s="15" t="s">
        <v>84</v>
      </c>
      <c r="AW236" s="15" t="s">
        <v>32</v>
      </c>
      <c r="AX236" s="15" t="s">
        <v>77</v>
      </c>
      <c r="AY236" s="275" t="s">
        <v>235</v>
      </c>
    </row>
    <row r="237" s="13" customFormat="1">
      <c r="A237" s="13"/>
      <c r="B237" s="243"/>
      <c r="C237" s="244"/>
      <c r="D237" s="245" t="s">
        <v>243</v>
      </c>
      <c r="E237" s="246" t="s">
        <v>1</v>
      </c>
      <c r="F237" s="247" t="s">
        <v>7300</v>
      </c>
      <c r="G237" s="244"/>
      <c r="H237" s="248">
        <v>63.118000000000002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243</v>
      </c>
      <c r="AU237" s="254" t="s">
        <v>86</v>
      </c>
      <c r="AV237" s="13" t="s">
        <v>86</v>
      </c>
      <c r="AW237" s="13" t="s">
        <v>32</v>
      </c>
      <c r="AX237" s="13" t="s">
        <v>77</v>
      </c>
      <c r="AY237" s="254" t="s">
        <v>235</v>
      </c>
    </row>
    <row r="238" s="14" customFormat="1">
      <c r="A238" s="14"/>
      <c r="B238" s="255"/>
      <c r="C238" s="256"/>
      <c r="D238" s="245" t="s">
        <v>243</v>
      </c>
      <c r="E238" s="257" t="s">
        <v>1</v>
      </c>
      <c r="F238" s="258" t="s">
        <v>245</v>
      </c>
      <c r="G238" s="256"/>
      <c r="H238" s="259">
        <v>186.50200000000001</v>
      </c>
      <c r="I238" s="260"/>
      <c r="J238" s="256"/>
      <c r="K238" s="256"/>
      <c r="L238" s="261"/>
      <c r="M238" s="262"/>
      <c r="N238" s="263"/>
      <c r="O238" s="263"/>
      <c r="P238" s="263"/>
      <c r="Q238" s="263"/>
      <c r="R238" s="263"/>
      <c r="S238" s="263"/>
      <c r="T238" s="26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65" t="s">
        <v>243</v>
      </c>
      <c r="AU238" s="265" t="s">
        <v>86</v>
      </c>
      <c r="AV238" s="14" t="s">
        <v>241</v>
      </c>
      <c r="AW238" s="14" t="s">
        <v>32</v>
      </c>
      <c r="AX238" s="14" t="s">
        <v>84</v>
      </c>
      <c r="AY238" s="265" t="s">
        <v>235</v>
      </c>
    </row>
    <row r="239" s="2" customFormat="1" ht="24.15" customHeight="1">
      <c r="A239" s="39"/>
      <c r="B239" s="40"/>
      <c r="C239" s="229" t="s">
        <v>349</v>
      </c>
      <c r="D239" s="229" t="s">
        <v>237</v>
      </c>
      <c r="E239" s="230" t="s">
        <v>7301</v>
      </c>
      <c r="F239" s="231" t="s">
        <v>7302</v>
      </c>
      <c r="G239" s="232" t="s">
        <v>166</v>
      </c>
      <c r="H239" s="233">
        <v>317.32999999999998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0.0053299999999999997</v>
      </c>
      <c r="R239" s="239">
        <f>Q239*H239</f>
        <v>1.6913688999999998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241</v>
      </c>
      <c r="AT239" s="241" t="s">
        <v>237</v>
      </c>
      <c r="AU239" s="241" t="s">
        <v>86</v>
      </c>
      <c r="AY239" s="18" t="s">
        <v>235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241</v>
      </c>
      <c r="BM239" s="241" t="s">
        <v>7303</v>
      </c>
    </row>
    <row r="240" s="13" customFormat="1">
      <c r="A240" s="13"/>
      <c r="B240" s="243"/>
      <c r="C240" s="244"/>
      <c r="D240" s="245" t="s">
        <v>243</v>
      </c>
      <c r="E240" s="246" t="s">
        <v>1</v>
      </c>
      <c r="F240" s="247" t="s">
        <v>7304</v>
      </c>
      <c r="G240" s="244"/>
      <c r="H240" s="248">
        <v>317.32999999999998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243</v>
      </c>
      <c r="AU240" s="254" t="s">
        <v>86</v>
      </c>
      <c r="AV240" s="13" t="s">
        <v>86</v>
      </c>
      <c r="AW240" s="13" t="s">
        <v>32</v>
      </c>
      <c r="AX240" s="13" t="s">
        <v>84</v>
      </c>
      <c r="AY240" s="254" t="s">
        <v>235</v>
      </c>
    </row>
    <row r="241" s="2" customFormat="1" ht="24.15" customHeight="1">
      <c r="A241" s="39"/>
      <c r="B241" s="40"/>
      <c r="C241" s="229" t="s">
        <v>7</v>
      </c>
      <c r="D241" s="229" t="s">
        <v>237</v>
      </c>
      <c r="E241" s="230" t="s">
        <v>7305</v>
      </c>
      <c r="F241" s="231" t="s">
        <v>7306</v>
      </c>
      <c r="G241" s="232" t="s">
        <v>166</v>
      </c>
      <c r="H241" s="233">
        <v>317.32999999999998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241</v>
      </c>
      <c r="AT241" s="241" t="s">
        <v>237</v>
      </c>
      <c r="AU241" s="241" t="s">
        <v>86</v>
      </c>
      <c r="AY241" s="18" t="s">
        <v>235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241</v>
      </c>
      <c r="BM241" s="241" t="s">
        <v>7307</v>
      </c>
    </row>
    <row r="242" s="2" customFormat="1" ht="24.15" customHeight="1">
      <c r="A242" s="39"/>
      <c r="B242" s="40"/>
      <c r="C242" s="229" t="s">
        <v>364</v>
      </c>
      <c r="D242" s="229" t="s">
        <v>237</v>
      </c>
      <c r="E242" s="230" t="s">
        <v>7308</v>
      </c>
      <c r="F242" s="231" t="s">
        <v>7309</v>
      </c>
      <c r="G242" s="232" t="s">
        <v>166</v>
      </c>
      <c r="H242" s="233">
        <v>330.78800000000001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0.0055199999999999997</v>
      </c>
      <c r="R242" s="239">
        <f>Q242*H242</f>
        <v>1.8259497599999999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241</v>
      </c>
      <c r="AT242" s="241" t="s">
        <v>237</v>
      </c>
      <c r="AU242" s="241" t="s">
        <v>86</v>
      </c>
      <c r="AY242" s="18" t="s">
        <v>235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241</v>
      </c>
      <c r="BM242" s="241" t="s">
        <v>7310</v>
      </c>
    </row>
    <row r="243" s="13" customFormat="1">
      <c r="A243" s="13"/>
      <c r="B243" s="243"/>
      <c r="C243" s="244"/>
      <c r="D243" s="245" t="s">
        <v>243</v>
      </c>
      <c r="E243" s="246" t="s">
        <v>1</v>
      </c>
      <c r="F243" s="247" t="s">
        <v>7311</v>
      </c>
      <c r="G243" s="244"/>
      <c r="H243" s="248">
        <v>330.78800000000001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243</v>
      </c>
      <c r="AU243" s="254" t="s">
        <v>86</v>
      </c>
      <c r="AV243" s="13" t="s">
        <v>86</v>
      </c>
      <c r="AW243" s="13" t="s">
        <v>32</v>
      </c>
      <c r="AX243" s="13" t="s">
        <v>84</v>
      </c>
      <c r="AY243" s="254" t="s">
        <v>235</v>
      </c>
    </row>
    <row r="244" s="2" customFormat="1" ht="24.15" customHeight="1">
      <c r="A244" s="39"/>
      <c r="B244" s="40"/>
      <c r="C244" s="229" t="s">
        <v>373</v>
      </c>
      <c r="D244" s="229" t="s">
        <v>237</v>
      </c>
      <c r="E244" s="230" t="s">
        <v>7312</v>
      </c>
      <c r="F244" s="231" t="s">
        <v>7313</v>
      </c>
      <c r="G244" s="232" t="s">
        <v>166</v>
      </c>
      <c r="H244" s="233">
        <v>330.78800000000001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241</v>
      </c>
      <c r="AT244" s="241" t="s">
        <v>237</v>
      </c>
      <c r="AU244" s="241" t="s">
        <v>86</v>
      </c>
      <c r="AY244" s="18" t="s">
        <v>235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241</v>
      </c>
      <c r="BM244" s="241" t="s">
        <v>7314</v>
      </c>
    </row>
    <row r="245" s="2" customFormat="1" ht="24.15" customHeight="1">
      <c r="A245" s="39"/>
      <c r="B245" s="40"/>
      <c r="C245" s="229" t="s">
        <v>378</v>
      </c>
      <c r="D245" s="229" t="s">
        <v>237</v>
      </c>
      <c r="E245" s="230" t="s">
        <v>7315</v>
      </c>
      <c r="F245" s="231" t="s">
        <v>7316</v>
      </c>
      <c r="G245" s="232" t="s">
        <v>166</v>
      </c>
      <c r="H245" s="233">
        <v>317.32999999999998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42</v>
      </c>
      <c r="O245" s="92"/>
      <c r="P245" s="239">
        <f>O245*H245</f>
        <v>0</v>
      </c>
      <c r="Q245" s="239">
        <v>0.00088000000000000003</v>
      </c>
      <c r="R245" s="239">
        <f>Q245*H245</f>
        <v>0.27925040000000001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241</v>
      </c>
      <c r="AT245" s="241" t="s">
        <v>237</v>
      </c>
      <c r="AU245" s="241" t="s">
        <v>86</v>
      </c>
      <c r="AY245" s="18" t="s">
        <v>235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84</v>
      </c>
      <c r="BK245" s="242">
        <f>ROUND(I245*H245,2)</f>
        <v>0</v>
      </c>
      <c r="BL245" s="18" t="s">
        <v>241</v>
      </c>
      <c r="BM245" s="241" t="s">
        <v>7317</v>
      </c>
    </row>
    <row r="246" s="2" customFormat="1" ht="24.15" customHeight="1">
      <c r="A246" s="39"/>
      <c r="B246" s="40"/>
      <c r="C246" s="229" t="s">
        <v>383</v>
      </c>
      <c r="D246" s="229" t="s">
        <v>237</v>
      </c>
      <c r="E246" s="230" t="s">
        <v>7318</v>
      </c>
      <c r="F246" s="231" t="s">
        <v>7319</v>
      </c>
      <c r="G246" s="232" t="s">
        <v>166</v>
      </c>
      <c r="H246" s="233">
        <v>317.32999999999998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241</v>
      </c>
      <c r="AT246" s="241" t="s">
        <v>237</v>
      </c>
      <c r="AU246" s="241" t="s">
        <v>86</v>
      </c>
      <c r="AY246" s="18" t="s">
        <v>235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241</v>
      </c>
      <c r="BM246" s="241" t="s">
        <v>7320</v>
      </c>
    </row>
    <row r="247" s="2" customFormat="1" ht="24.15" customHeight="1">
      <c r="A247" s="39"/>
      <c r="B247" s="40"/>
      <c r="C247" s="229" t="s">
        <v>388</v>
      </c>
      <c r="D247" s="229" t="s">
        <v>237</v>
      </c>
      <c r="E247" s="230" t="s">
        <v>7321</v>
      </c>
      <c r="F247" s="231" t="s">
        <v>7322</v>
      </c>
      <c r="G247" s="232" t="s">
        <v>166</v>
      </c>
      <c r="H247" s="233">
        <v>330.78800000000001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0.001</v>
      </c>
      <c r="R247" s="239">
        <f>Q247*H247</f>
        <v>0.33078800000000003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241</v>
      </c>
      <c r="AT247" s="241" t="s">
        <v>237</v>
      </c>
      <c r="AU247" s="241" t="s">
        <v>86</v>
      </c>
      <c r="AY247" s="18" t="s">
        <v>235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241</v>
      </c>
      <c r="BM247" s="241" t="s">
        <v>7323</v>
      </c>
    </row>
    <row r="248" s="2" customFormat="1" ht="24.15" customHeight="1">
      <c r="A248" s="39"/>
      <c r="B248" s="40"/>
      <c r="C248" s="229" t="s">
        <v>394</v>
      </c>
      <c r="D248" s="229" t="s">
        <v>237</v>
      </c>
      <c r="E248" s="230" t="s">
        <v>7324</v>
      </c>
      <c r="F248" s="231" t="s">
        <v>7325</v>
      </c>
      <c r="G248" s="232" t="s">
        <v>166</v>
      </c>
      <c r="H248" s="233">
        <v>330.78800000000001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42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241</v>
      </c>
      <c r="AT248" s="241" t="s">
        <v>237</v>
      </c>
      <c r="AU248" s="241" t="s">
        <v>86</v>
      </c>
      <c r="AY248" s="18" t="s">
        <v>235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84</v>
      </c>
      <c r="BK248" s="242">
        <f>ROUND(I248*H248,2)</f>
        <v>0</v>
      </c>
      <c r="BL248" s="18" t="s">
        <v>241</v>
      </c>
      <c r="BM248" s="241" t="s">
        <v>7326</v>
      </c>
    </row>
    <row r="249" s="2" customFormat="1" ht="33" customHeight="1">
      <c r="A249" s="39"/>
      <c r="B249" s="40"/>
      <c r="C249" s="229" t="s">
        <v>400</v>
      </c>
      <c r="D249" s="229" t="s">
        <v>237</v>
      </c>
      <c r="E249" s="230" t="s">
        <v>3317</v>
      </c>
      <c r="F249" s="231" t="s">
        <v>3318</v>
      </c>
      <c r="G249" s="232" t="s">
        <v>240</v>
      </c>
      <c r="H249" s="233">
        <v>5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0.030269999999999998</v>
      </c>
      <c r="R249" s="239">
        <f>Q249*H249</f>
        <v>0.15134999999999999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241</v>
      </c>
      <c r="AT249" s="241" t="s">
        <v>237</v>
      </c>
      <c r="AU249" s="241" t="s">
        <v>86</v>
      </c>
      <c r="AY249" s="18" t="s">
        <v>235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241</v>
      </c>
      <c r="BM249" s="241" t="s">
        <v>7327</v>
      </c>
    </row>
    <row r="250" s="15" customFormat="1">
      <c r="A250" s="15"/>
      <c r="B250" s="266"/>
      <c r="C250" s="267"/>
      <c r="D250" s="245" t="s">
        <v>243</v>
      </c>
      <c r="E250" s="268" t="s">
        <v>1</v>
      </c>
      <c r="F250" s="269" t="s">
        <v>2265</v>
      </c>
      <c r="G250" s="267"/>
      <c r="H250" s="268" t="s">
        <v>1</v>
      </c>
      <c r="I250" s="270"/>
      <c r="J250" s="267"/>
      <c r="K250" s="267"/>
      <c r="L250" s="271"/>
      <c r="M250" s="272"/>
      <c r="N250" s="273"/>
      <c r="O250" s="273"/>
      <c r="P250" s="273"/>
      <c r="Q250" s="273"/>
      <c r="R250" s="273"/>
      <c r="S250" s="273"/>
      <c r="T250" s="274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5" t="s">
        <v>243</v>
      </c>
      <c r="AU250" s="275" t="s">
        <v>86</v>
      </c>
      <c r="AV250" s="15" t="s">
        <v>84</v>
      </c>
      <c r="AW250" s="15" t="s">
        <v>32</v>
      </c>
      <c r="AX250" s="15" t="s">
        <v>77</v>
      </c>
      <c r="AY250" s="275" t="s">
        <v>235</v>
      </c>
    </row>
    <row r="251" s="15" customFormat="1">
      <c r="A251" s="15"/>
      <c r="B251" s="266"/>
      <c r="C251" s="267"/>
      <c r="D251" s="245" t="s">
        <v>243</v>
      </c>
      <c r="E251" s="268" t="s">
        <v>1</v>
      </c>
      <c r="F251" s="269" t="s">
        <v>7228</v>
      </c>
      <c r="G251" s="267"/>
      <c r="H251" s="268" t="s">
        <v>1</v>
      </c>
      <c r="I251" s="270"/>
      <c r="J251" s="267"/>
      <c r="K251" s="267"/>
      <c r="L251" s="271"/>
      <c r="M251" s="272"/>
      <c r="N251" s="273"/>
      <c r="O251" s="273"/>
      <c r="P251" s="273"/>
      <c r="Q251" s="273"/>
      <c r="R251" s="273"/>
      <c r="S251" s="273"/>
      <c r="T251" s="274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5" t="s">
        <v>243</v>
      </c>
      <c r="AU251" s="275" t="s">
        <v>86</v>
      </c>
      <c r="AV251" s="15" t="s">
        <v>84</v>
      </c>
      <c r="AW251" s="15" t="s">
        <v>32</v>
      </c>
      <c r="AX251" s="15" t="s">
        <v>77</v>
      </c>
      <c r="AY251" s="275" t="s">
        <v>235</v>
      </c>
    </row>
    <row r="252" s="13" customFormat="1">
      <c r="A252" s="13"/>
      <c r="B252" s="243"/>
      <c r="C252" s="244"/>
      <c r="D252" s="245" t="s">
        <v>243</v>
      </c>
      <c r="E252" s="246" t="s">
        <v>1</v>
      </c>
      <c r="F252" s="247" t="s">
        <v>7328</v>
      </c>
      <c r="G252" s="244"/>
      <c r="H252" s="248">
        <v>5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243</v>
      </c>
      <c r="AU252" s="254" t="s">
        <v>86</v>
      </c>
      <c r="AV252" s="13" t="s">
        <v>86</v>
      </c>
      <c r="AW252" s="13" t="s">
        <v>32</v>
      </c>
      <c r="AX252" s="13" t="s">
        <v>77</v>
      </c>
      <c r="AY252" s="254" t="s">
        <v>235</v>
      </c>
    </row>
    <row r="253" s="16" customFormat="1">
      <c r="A253" s="16"/>
      <c r="B253" s="276"/>
      <c r="C253" s="277"/>
      <c r="D253" s="245" t="s">
        <v>243</v>
      </c>
      <c r="E253" s="278" t="s">
        <v>1</v>
      </c>
      <c r="F253" s="279" t="s">
        <v>492</v>
      </c>
      <c r="G253" s="277"/>
      <c r="H253" s="280">
        <v>5</v>
      </c>
      <c r="I253" s="281"/>
      <c r="J253" s="277"/>
      <c r="K253" s="277"/>
      <c r="L253" s="282"/>
      <c r="M253" s="283"/>
      <c r="N253" s="284"/>
      <c r="O253" s="284"/>
      <c r="P253" s="284"/>
      <c r="Q253" s="284"/>
      <c r="R253" s="284"/>
      <c r="S253" s="284"/>
      <c r="T253" s="285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T253" s="286" t="s">
        <v>243</v>
      </c>
      <c r="AU253" s="286" t="s">
        <v>86</v>
      </c>
      <c r="AV253" s="16" t="s">
        <v>250</v>
      </c>
      <c r="AW253" s="16" t="s">
        <v>32</v>
      </c>
      <c r="AX253" s="16" t="s">
        <v>77</v>
      </c>
      <c r="AY253" s="286" t="s">
        <v>235</v>
      </c>
    </row>
    <row r="254" s="14" customFormat="1">
      <c r="A254" s="14"/>
      <c r="B254" s="255"/>
      <c r="C254" s="256"/>
      <c r="D254" s="245" t="s">
        <v>243</v>
      </c>
      <c r="E254" s="257" t="s">
        <v>1</v>
      </c>
      <c r="F254" s="258" t="s">
        <v>245</v>
      </c>
      <c r="G254" s="256"/>
      <c r="H254" s="259">
        <v>5</v>
      </c>
      <c r="I254" s="260"/>
      <c r="J254" s="256"/>
      <c r="K254" s="256"/>
      <c r="L254" s="261"/>
      <c r="M254" s="262"/>
      <c r="N254" s="263"/>
      <c r="O254" s="263"/>
      <c r="P254" s="263"/>
      <c r="Q254" s="263"/>
      <c r="R254" s="263"/>
      <c r="S254" s="263"/>
      <c r="T254" s="26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5" t="s">
        <v>243</v>
      </c>
      <c r="AU254" s="265" t="s">
        <v>86</v>
      </c>
      <c r="AV254" s="14" t="s">
        <v>241</v>
      </c>
      <c r="AW254" s="14" t="s">
        <v>32</v>
      </c>
      <c r="AX254" s="14" t="s">
        <v>84</v>
      </c>
      <c r="AY254" s="265" t="s">
        <v>235</v>
      </c>
    </row>
    <row r="255" s="2" customFormat="1" ht="24.15" customHeight="1">
      <c r="A255" s="39"/>
      <c r="B255" s="40"/>
      <c r="C255" s="287" t="s">
        <v>404</v>
      </c>
      <c r="D255" s="287" t="s">
        <v>518</v>
      </c>
      <c r="E255" s="288" t="s">
        <v>3570</v>
      </c>
      <c r="F255" s="289" t="s">
        <v>3571</v>
      </c>
      <c r="G255" s="290" t="s">
        <v>163</v>
      </c>
      <c r="H255" s="291">
        <v>3.7000000000000002</v>
      </c>
      <c r="I255" s="292"/>
      <c r="J255" s="293">
        <f>ROUND(I255*H255,2)</f>
        <v>0</v>
      </c>
      <c r="K255" s="294"/>
      <c r="L255" s="295"/>
      <c r="M255" s="296" t="s">
        <v>1</v>
      </c>
      <c r="N255" s="297" t="s">
        <v>42</v>
      </c>
      <c r="O255" s="92"/>
      <c r="P255" s="239">
        <f>O255*H255</f>
        <v>0</v>
      </c>
      <c r="Q255" s="239">
        <v>2.6499999999999999</v>
      </c>
      <c r="R255" s="239">
        <f>Q255*H255</f>
        <v>9.8049999999999997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281</v>
      </c>
      <c r="AT255" s="241" t="s">
        <v>518</v>
      </c>
      <c r="AU255" s="241" t="s">
        <v>86</v>
      </c>
      <c r="AY255" s="18" t="s">
        <v>235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241</v>
      </c>
      <c r="BM255" s="241" t="s">
        <v>7329</v>
      </c>
    </row>
    <row r="256" s="2" customFormat="1">
      <c r="A256" s="39"/>
      <c r="B256" s="40"/>
      <c r="C256" s="41"/>
      <c r="D256" s="245" t="s">
        <v>621</v>
      </c>
      <c r="E256" s="41"/>
      <c r="F256" s="298" t="s">
        <v>2499</v>
      </c>
      <c r="G256" s="41"/>
      <c r="H256" s="41"/>
      <c r="I256" s="299"/>
      <c r="J256" s="41"/>
      <c r="K256" s="41"/>
      <c r="L256" s="45"/>
      <c r="M256" s="300"/>
      <c r="N256" s="301"/>
      <c r="O256" s="92"/>
      <c r="P256" s="92"/>
      <c r="Q256" s="92"/>
      <c r="R256" s="92"/>
      <c r="S256" s="92"/>
      <c r="T256" s="93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621</v>
      </c>
      <c r="AU256" s="18" t="s">
        <v>86</v>
      </c>
    </row>
    <row r="257" s="15" customFormat="1">
      <c r="A257" s="15"/>
      <c r="B257" s="266"/>
      <c r="C257" s="267"/>
      <c r="D257" s="245" t="s">
        <v>243</v>
      </c>
      <c r="E257" s="268" t="s">
        <v>1</v>
      </c>
      <c r="F257" s="269" t="s">
        <v>2265</v>
      </c>
      <c r="G257" s="267"/>
      <c r="H257" s="268" t="s">
        <v>1</v>
      </c>
      <c r="I257" s="270"/>
      <c r="J257" s="267"/>
      <c r="K257" s="267"/>
      <c r="L257" s="271"/>
      <c r="M257" s="272"/>
      <c r="N257" s="273"/>
      <c r="O257" s="273"/>
      <c r="P257" s="273"/>
      <c r="Q257" s="273"/>
      <c r="R257" s="273"/>
      <c r="S257" s="273"/>
      <c r="T257" s="274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5" t="s">
        <v>243</v>
      </c>
      <c r="AU257" s="275" t="s">
        <v>86</v>
      </c>
      <c r="AV257" s="15" t="s">
        <v>84</v>
      </c>
      <c r="AW257" s="15" t="s">
        <v>32</v>
      </c>
      <c r="AX257" s="15" t="s">
        <v>77</v>
      </c>
      <c r="AY257" s="275" t="s">
        <v>235</v>
      </c>
    </row>
    <row r="258" s="15" customFormat="1">
      <c r="A258" s="15"/>
      <c r="B258" s="266"/>
      <c r="C258" s="267"/>
      <c r="D258" s="245" t="s">
        <v>243</v>
      </c>
      <c r="E258" s="268" t="s">
        <v>1</v>
      </c>
      <c r="F258" s="269" t="s">
        <v>7228</v>
      </c>
      <c r="G258" s="267"/>
      <c r="H258" s="268" t="s">
        <v>1</v>
      </c>
      <c r="I258" s="270"/>
      <c r="J258" s="267"/>
      <c r="K258" s="267"/>
      <c r="L258" s="271"/>
      <c r="M258" s="272"/>
      <c r="N258" s="273"/>
      <c r="O258" s="273"/>
      <c r="P258" s="273"/>
      <c r="Q258" s="273"/>
      <c r="R258" s="273"/>
      <c r="S258" s="273"/>
      <c r="T258" s="274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5" t="s">
        <v>243</v>
      </c>
      <c r="AU258" s="275" t="s">
        <v>86</v>
      </c>
      <c r="AV258" s="15" t="s">
        <v>84</v>
      </c>
      <c r="AW258" s="15" t="s">
        <v>32</v>
      </c>
      <c r="AX258" s="15" t="s">
        <v>77</v>
      </c>
      <c r="AY258" s="275" t="s">
        <v>235</v>
      </c>
    </row>
    <row r="259" s="13" customFormat="1">
      <c r="A259" s="13"/>
      <c r="B259" s="243"/>
      <c r="C259" s="244"/>
      <c r="D259" s="245" t="s">
        <v>243</v>
      </c>
      <c r="E259" s="246" t="s">
        <v>1</v>
      </c>
      <c r="F259" s="247" t="s">
        <v>7330</v>
      </c>
      <c r="G259" s="244"/>
      <c r="H259" s="248">
        <v>3.7000000000000002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243</v>
      </c>
      <c r="AU259" s="254" t="s">
        <v>86</v>
      </c>
      <c r="AV259" s="13" t="s">
        <v>86</v>
      </c>
      <c r="AW259" s="13" t="s">
        <v>32</v>
      </c>
      <c r="AX259" s="13" t="s">
        <v>77</v>
      </c>
      <c r="AY259" s="254" t="s">
        <v>235</v>
      </c>
    </row>
    <row r="260" s="14" customFormat="1">
      <c r="A260" s="14"/>
      <c r="B260" s="255"/>
      <c r="C260" s="256"/>
      <c r="D260" s="245" t="s">
        <v>243</v>
      </c>
      <c r="E260" s="257" t="s">
        <v>1</v>
      </c>
      <c r="F260" s="258" t="s">
        <v>245</v>
      </c>
      <c r="G260" s="256"/>
      <c r="H260" s="259">
        <v>3.7000000000000002</v>
      </c>
      <c r="I260" s="260"/>
      <c r="J260" s="256"/>
      <c r="K260" s="256"/>
      <c r="L260" s="261"/>
      <c r="M260" s="262"/>
      <c r="N260" s="263"/>
      <c r="O260" s="263"/>
      <c r="P260" s="263"/>
      <c r="Q260" s="263"/>
      <c r="R260" s="263"/>
      <c r="S260" s="263"/>
      <c r="T260" s="26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5" t="s">
        <v>243</v>
      </c>
      <c r="AU260" s="265" t="s">
        <v>86</v>
      </c>
      <c r="AV260" s="14" t="s">
        <v>241</v>
      </c>
      <c r="AW260" s="14" t="s">
        <v>32</v>
      </c>
      <c r="AX260" s="14" t="s">
        <v>84</v>
      </c>
      <c r="AY260" s="265" t="s">
        <v>235</v>
      </c>
    </row>
    <row r="261" s="2" customFormat="1" ht="16.5" customHeight="1">
      <c r="A261" s="39"/>
      <c r="B261" s="40"/>
      <c r="C261" s="229" t="s">
        <v>408</v>
      </c>
      <c r="D261" s="229" t="s">
        <v>237</v>
      </c>
      <c r="E261" s="230" t="s">
        <v>7331</v>
      </c>
      <c r="F261" s="231" t="s">
        <v>7332</v>
      </c>
      <c r="G261" s="232" t="s">
        <v>163</v>
      </c>
      <c r="H261" s="233">
        <v>53.747999999999998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42</v>
      </c>
      <c r="O261" s="92"/>
      <c r="P261" s="239">
        <f>O261*H261</f>
        <v>0</v>
      </c>
      <c r="Q261" s="239">
        <v>2.5019399999999998</v>
      </c>
      <c r="R261" s="239">
        <f>Q261*H261</f>
        <v>134.47427112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241</v>
      </c>
      <c r="AT261" s="241" t="s">
        <v>237</v>
      </c>
      <c r="AU261" s="241" t="s">
        <v>86</v>
      </c>
      <c r="AY261" s="18" t="s">
        <v>235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84</v>
      </c>
      <c r="BK261" s="242">
        <f>ROUND(I261*H261,2)</f>
        <v>0</v>
      </c>
      <c r="BL261" s="18" t="s">
        <v>241</v>
      </c>
      <c r="BM261" s="241" t="s">
        <v>7333</v>
      </c>
    </row>
    <row r="262" s="15" customFormat="1">
      <c r="A262" s="15"/>
      <c r="B262" s="266"/>
      <c r="C262" s="267"/>
      <c r="D262" s="245" t="s">
        <v>243</v>
      </c>
      <c r="E262" s="268" t="s">
        <v>1</v>
      </c>
      <c r="F262" s="269" t="s">
        <v>7334</v>
      </c>
      <c r="G262" s="267"/>
      <c r="H262" s="268" t="s">
        <v>1</v>
      </c>
      <c r="I262" s="270"/>
      <c r="J262" s="267"/>
      <c r="K262" s="267"/>
      <c r="L262" s="271"/>
      <c r="M262" s="272"/>
      <c r="N262" s="273"/>
      <c r="O262" s="273"/>
      <c r="P262" s="273"/>
      <c r="Q262" s="273"/>
      <c r="R262" s="273"/>
      <c r="S262" s="273"/>
      <c r="T262" s="274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5" t="s">
        <v>243</v>
      </c>
      <c r="AU262" s="275" t="s">
        <v>86</v>
      </c>
      <c r="AV262" s="15" t="s">
        <v>84</v>
      </c>
      <c r="AW262" s="15" t="s">
        <v>32</v>
      </c>
      <c r="AX262" s="15" t="s">
        <v>77</v>
      </c>
      <c r="AY262" s="275" t="s">
        <v>235</v>
      </c>
    </row>
    <row r="263" s="13" customFormat="1">
      <c r="A263" s="13"/>
      <c r="B263" s="243"/>
      <c r="C263" s="244"/>
      <c r="D263" s="245" t="s">
        <v>243</v>
      </c>
      <c r="E263" s="246" t="s">
        <v>1</v>
      </c>
      <c r="F263" s="247" t="s">
        <v>7335</v>
      </c>
      <c r="G263" s="244"/>
      <c r="H263" s="248">
        <v>32.508000000000003</v>
      </c>
      <c r="I263" s="249"/>
      <c r="J263" s="244"/>
      <c r="K263" s="244"/>
      <c r="L263" s="250"/>
      <c r="M263" s="251"/>
      <c r="N263" s="252"/>
      <c r="O263" s="252"/>
      <c r="P263" s="252"/>
      <c r="Q263" s="252"/>
      <c r="R263" s="252"/>
      <c r="S263" s="252"/>
      <c r="T263" s="25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4" t="s">
        <v>243</v>
      </c>
      <c r="AU263" s="254" t="s">
        <v>86</v>
      </c>
      <c r="AV263" s="13" t="s">
        <v>86</v>
      </c>
      <c r="AW263" s="13" t="s">
        <v>32</v>
      </c>
      <c r="AX263" s="13" t="s">
        <v>77</v>
      </c>
      <c r="AY263" s="254" t="s">
        <v>235</v>
      </c>
    </row>
    <row r="264" s="13" customFormat="1">
      <c r="A264" s="13"/>
      <c r="B264" s="243"/>
      <c r="C264" s="244"/>
      <c r="D264" s="245" t="s">
        <v>243</v>
      </c>
      <c r="E264" s="246" t="s">
        <v>1</v>
      </c>
      <c r="F264" s="247" t="s">
        <v>7336</v>
      </c>
      <c r="G264" s="244"/>
      <c r="H264" s="248">
        <v>3.024</v>
      </c>
      <c r="I264" s="249"/>
      <c r="J264" s="244"/>
      <c r="K264" s="244"/>
      <c r="L264" s="250"/>
      <c r="M264" s="251"/>
      <c r="N264" s="252"/>
      <c r="O264" s="252"/>
      <c r="P264" s="252"/>
      <c r="Q264" s="252"/>
      <c r="R264" s="252"/>
      <c r="S264" s="252"/>
      <c r="T264" s="25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4" t="s">
        <v>243</v>
      </c>
      <c r="AU264" s="254" t="s">
        <v>86</v>
      </c>
      <c r="AV264" s="13" t="s">
        <v>86</v>
      </c>
      <c r="AW264" s="13" t="s">
        <v>32</v>
      </c>
      <c r="AX264" s="13" t="s">
        <v>77</v>
      </c>
      <c r="AY264" s="254" t="s">
        <v>235</v>
      </c>
    </row>
    <row r="265" s="15" customFormat="1">
      <c r="A265" s="15"/>
      <c r="B265" s="266"/>
      <c r="C265" s="267"/>
      <c r="D265" s="245" t="s">
        <v>243</v>
      </c>
      <c r="E265" s="268" t="s">
        <v>1</v>
      </c>
      <c r="F265" s="269" t="s">
        <v>7337</v>
      </c>
      <c r="G265" s="267"/>
      <c r="H265" s="268" t="s">
        <v>1</v>
      </c>
      <c r="I265" s="270"/>
      <c r="J265" s="267"/>
      <c r="K265" s="267"/>
      <c r="L265" s="271"/>
      <c r="M265" s="272"/>
      <c r="N265" s="273"/>
      <c r="O265" s="273"/>
      <c r="P265" s="273"/>
      <c r="Q265" s="273"/>
      <c r="R265" s="273"/>
      <c r="S265" s="273"/>
      <c r="T265" s="274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5" t="s">
        <v>243</v>
      </c>
      <c r="AU265" s="275" t="s">
        <v>86</v>
      </c>
      <c r="AV265" s="15" t="s">
        <v>84</v>
      </c>
      <c r="AW265" s="15" t="s">
        <v>32</v>
      </c>
      <c r="AX265" s="15" t="s">
        <v>77</v>
      </c>
      <c r="AY265" s="275" t="s">
        <v>235</v>
      </c>
    </row>
    <row r="266" s="13" customFormat="1">
      <c r="A266" s="13"/>
      <c r="B266" s="243"/>
      <c r="C266" s="244"/>
      <c r="D266" s="245" t="s">
        <v>243</v>
      </c>
      <c r="E266" s="246" t="s">
        <v>1</v>
      </c>
      <c r="F266" s="247" t="s">
        <v>7338</v>
      </c>
      <c r="G266" s="244"/>
      <c r="H266" s="248">
        <v>18.216000000000001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243</v>
      </c>
      <c r="AU266" s="254" t="s">
        <v>86</v>
      </c>
      <c r="AV266" s="13" t="s">
        <v>86</v>
      </c>
      <c r="AW266" s="13" t="s">
        <v>32</v>
      </c>
      <c r="AX266" s="13" t="s">
        <v>77</v>
      </c>
      <c r="AY266" s="254" t="s">
        <v>235</v>
      </c>
    </row>
    <row r="267" s="14" customFormat="1">
      <c r="A267" s="14"/>
      <c r="B267" s="255"/>
      <c r="C267" s="256"/>
      <c r="D267" s="245" t="s">
        <v>243</v>
      </c>
      <c r="E267" s="257" t="s">
        <v>1</v>
      </c>
      <c r="F267" s="258" t="s">
        <v>245</v>
      </c>
      <c r="G267" s="256"/>
      <c r="H267" s="259">
        <v>53.747999999999998</v>
      </c>
      <c r="I267" s="260"/>
      <c r="J267" s="256"/>
      <c r="K267" s="256"/>
      <c r="L267" s="261"/>
      <c r="M267" s="262"/>
      <c r="N267" s="263"/>
      <c r="O267" s="263"/>
      <c r="P267" s="263"/>
      <c r="Q267" s="263"/>
      <c r="R267" s="263"/>
      <c r="S267" s="263"/>
      <c r="T267" s="26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5" t="s">
        <v>243</v>
      </c>
      <c r="AU267" s="265" t="s">
        <v>86</v>
      </c>
      <c r="AV267" s="14" t="s">
        <v>241</v>
      </c>
      <c r="AW267" s="14" t="s">
        <v>32</v>
      </c>
      <c r="AX267" s="14" t="s">
        <v>84</v>
      </c>
      <c r="AY267" s="265" t="s">
        <v>235</v>
      </c>
    </row>
    <row r="268" s="2" customFormat="1" ht="24.15" customHeight="1">
      <c r="A268" s="39"/>
      <c r="B268" s="40"/>
      <c r="C268" s="229" t="s">
        <v>416</v>
      </c>
      <c r="D268" s="229" t="s">
        <v>237</v>
      </c>
      <c r="E268" s="230" t="s">
        <v>7339</v>
      </c>
      <c r="F268" s="231" t="s">
        <v>7340</v>
      </c>
      <c r="G268" s="232" t="s">
        <v>166</v>
      </c>
      <c r="H268" s="233">
        <v>143.03999999999999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42</v>
      </c>
      <c r="O268" s="92"/>
      <c r="P268" s="239">
        <f>O268*H268</f>
        <v>0</v>
      </c>
      <c r="Q268" s="239">
        <v>0.0046499999999999996</v>
      </c>
      <c r="R268" s="239">
        <f>Q268*H268</f>
        <v>0.66513599999999995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241</v>
      </c>
      <c r="AT268" s="241" t="s">
        <v>237</v>
      </c>
      <c r="AU268" s="241" t="s">
        <v>86</v>
      </c>
      <c r="AY268" s="18" t="s">
        <v>235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84</v>
      </c>
      <c r="BK268" s="242">
        <f>ROUND(I268*H268,2)</f>
        <v>0</v>
      </c>
      <c r="BL268" s="18" t="s">
        <v>241</v>
      </c>
      <c r="BM268" s="241" t="s">
        <v>7341</v>
      </c>
    </row>
    <row r="269" s="15" customFormat="1">
      <c r="A269" s="15"/>
      <c r="B269" s="266"/>
      <c r="C269" s="267"/>
      <c r="D269" s="245" t="s">
        <v>243</v>
      </c>
      <c r="E269" s="268" t="s">
        <v>1</v>
      </c>
      <c r="F269" s="269" t="s">
        <v>7334</v>
      </c>
      <c r="G269" s="267"/>
      <c r="H269" s="268" t="s">
        <v>1</v>
      </c>
      <c r="I269" s="270"/>
      <c r="J269" s="267"/>
      <c r="K269" s="267"/>
      <c r="L269" s="271"/>
      <c r="M269" s="272"/>
      <c r="N269" s="273"/>
      <c r="O269" s="273"/>
      <c r="P269" s="273"/>
      <c r="Q269" s="273"/>
      <c r="R269" s="273"/>
      <c r="S269" s="273"/>
      <c r="T269" s="27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5" t="s">
        <v>243</v>
      </c>
      <c r="AU269" s="275" t="s">
        <v>86</v>
      </c>
      <c r="AV269" s="15" t="s">
        <v>84</v>
      </c>
      <c r="AW269" s="15" t="s">
        <v>32</v>
      </c>
      <c r="AX269" s="15" t="s">
        <v>77</v>
      </c>
      <c r="AY269" s="275" t="s">
        <v>235</v>
      </c>
    </row>
    <row r="270" s="13" customFormat="1">
      <c r="A270" s="13"/>
      <c r="B270" s="243"/>
      <c r="C270" s="244"/>
      <c r="D270" s="245" t="s">
        <v>243</v>
      </c>
      <c r="E270" s="246" t="s">
        <v>1</v>
      </c>
      <c r="F270" s="247" t="s">
        <v>7342</v>
      </c>
      <c r="G270" s="244"/>
      <c r="H270" s="248">
        <v>72.239999999999995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243</v>
      </c>
      <c r="AU270" s="254" t="s">
        <v>86</v>
      </c>
      <c r="AV270" s="13" t="s">
        <v>86</v>
      </c>
      <c r="AW270" s="13" t="s">
        <v>32</v>
      </c>
      <c r="AX270" s="13" t="s">
        <v>77</v>
      </c>
      <c r="AY270" s="254" t="s">
        <v>235</v>
      </c>
    </row>
    <row r="271" s="13" customFormat="1">
      <c r="A271" s="13"/>
      <c r="B271" s="243"/>
      <c r="C271" s="244"/>
      <c r="D271" s="245" t="s">
        <v>243</v>
      </c>
      <c r="E271" s="246" t="s">
        <v>1</v>
      </c>
      <c r="F271" s="247" t="s">
        <v>7343</v>
      </c>
      <c r="G271" s="244"/>
      <c r="H271" s="248">
        <v>10.08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243</v>
      </c>
      <c r="AU271" s="254" t="s">
        <v>86</v>
      </c>
      <c r="AV271" s="13" t="s">
        <v>86</v>
      </c>
      <c r="AW271" s="13" t="s">
        <v>32</v>
      </c>
      <c r="AX271" s="13" t="s">
        <v>77</v>
      </c>
      <c r="AY271" s="254" t="s">
        <v>235</v>
      </c>
    </row>
    <row r="272" s="15" customFormat="1">
      <c r="A272" s="15"/>
      <c r="B272" s="266"/>
      <c r="C272" s="267"/>
      <c r="D272" s="245" t="s">
        <v>243</v>
      </c>
      <c r="E272" s="268" t="s">
        <v>1</v>
      </c>
      <c r="F272" s="269" t="s">
        <v>7344</v>
      </c>
      <c r="G272" s="267"/>
      <c r="H272" s="268" t="s">
        <v>1</v>
      </c>
      <c r="I272" s="270"/>
      <c r="J272" s="267"/>
      <c r="K272" s="267"/>
      <c r="L272" s="271"/>
      <c r="M272" s="272"/>
      <c r="N272" s="273"/>
      <c r="O272" s="273"/>
      <c r="P272" s="273"/>
      <c r="Q272" s="273"/>
      <c r="R272" s="273"/>
      <c r="S272" s="273"/>
      <c r="T272" s="274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75" t="s">
        <v>243</v>
      </c>
      <c r="AU272" s="275" t="s">
        <v>86</v>
      </c>
      <c r="AV272" s="15" t="s">
        <v>84</v>
      </c>
      <c r="AW272" s="15" t="s">
        <v>32</v>
      </c>
      <c r="AX272" s="15" t="s">
        <v>77</v>
      </c>
      <c r="AY272" s="275" t="s">
        <v>235</v>
      </c>
    </row>
    <row r="273" s="13" customFormat="1">
      <c r="A273" s="13"/>
      <c r="B273" s="243"/>
      <c r="C273" s="244"/>
      <c r="D273" s="245" t="s">
        <v>243</v>
      </c>
      <c r="E273" s="246" t="s">
        <v>1</v>
      </c>
      <c r="F273" s="247" t="s">
        <v>7345</v>
      </c>
      <c r="G273" s="244"/>
      <c r="H273" s="248">
        <v>60.719999999999999</v>
      </c>
      <c r="I273" s="249"/>
      <c r="J273" s="244"/>
      <c r="K273" s="244"/>
      <c r="L273" s="250"/>
      <c r="M273" s="251"/>
      <c r="N273" s="252"/>
      <c r="O273" s="252"/>
      <c r="P273" s="252"/>
      <c r="Q273" s="252"/>
      <c r="R273" s="252"/>
      <c r="S273" s="252"/>
      <c r="T273" s="25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4" t="s">
        <v>243</v>
      </c>
      <c r="AU273" s="254" t="s">
        <v>86</v>
      </c>
      <c r="AV273" s="13" t="s">
        <v>86</v>
      </c>
      <c r="AW273" s="13" t="s">
        <v>32</v>
      </c>
      <c r="AX273" s="13" t="s">
        <v>77</v>
      </c>
      <c r="AY273" s="254" t="s">
        <v>235</v>
      </c>
    </row>
    <row r="274" s="14" customFormat="1">
      <c r="A274" s="14"/>
      <c r="B274" s="255"/>
      <c r="C274" s="256"/>
      <c r="D274" s="245" t="s">
        <v>243</v>
      </c>
      <c r="E274" s="257" t="s">
        <v>1</v>
      </c>
      <c r="F274" s="258" t="s">
        <v>245</v>
      </c>
      <c r="G274" s="256"/>
      <c r="H274" s="259">
        <v>143.03999999999999</v>
      </c>
      <c r="I274" s="260"/>
      <c r="J274" s="256"/>
      <c r="K274" s="256"/>
      <c r="L274" s="261"/>
      <c r="M274" s="262"/>
      <c r="N274" s="263"/>
      <c r="O274" s="263"/>
      <c r="P274" s="263"/>
      <c r="Q274" s="263"/>
      <c r="R274" s="263"/>
      <c r="S274" s="263"/>
      <c r="T274" s="26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5" t="s">
        <v>243</v>
      </c>
      <c r="AU274" s="265" t="s">
        <v>86</v>
      </c>
      <c r="AV274" s="14" t="s">
        <v>241</v>
      </c>
      <c r="AW274" s="14" t="s">
        <v>32</v>
      </c>
      <c r="AX274" s="14" t="s">
        <v>84</v>
      </c>
      <c r="AY274" s="265" t="s">
        <v>235</v>
      </c>
    </row>
    <row r="275" s="2" customFormat="1" ht="24.15" customHeight="1">
      <c r="A275" s="39"/>
      <c r="B275" s="40"/>
      <c r="C275" s="229" t="s">
        <v>421</v>
      </c>
      <c r="D275" s="229" t="s">
        <v>237</v>
      </c>
      <c r="E275" s="230" t="s">
        <v>7346</v>
      </c>
      <c r="F275" s="231" t="s">
        <v>7347</v>
      </c>
      <c r="G275" s="232" t="s">
        <v>166</v>
      </c>
      <c r="H275" s="233">
        <v>143.03999999999999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42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241</v>
      </c>
      <c r="AT275" s="241" t="s">
        <v>237</v>
      </c>
      <c r="AU275" s="241" t="s">
        <v>86</v>
      </c>
      <c r="AY275" s="18" t="s">
        <v>235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84</v>
      </c>
      <c r="BK275" s="242">
        <f>ROUND(I275*H275,2)</f>
        <v>0</v>
      </c>
      <c r="BL275" s="18" t="s">
        <v>241</v>
      </c>
      <c r="BM275" s="241" t="s">
        <v>7348</v>
      </c>
    </row>
    <row r="276" s="2" customFormat="1" ht="33" customHeight="1">
      <c r="A276" s="39"/>
      <c r="B276" s="40"/>
      <c r="C276" s="229" t="s">
        <v>428</v>
      </c>
      <c r="D276" s="229" t="s">
        <v>237</v>
      </c>
      <c r="E276" s="230" t="s">
        <v>7349</v>
      </c>
      <c r="F276" s="231" t="s">
        <v>7350</v>
      </c>
      <c r="G276" s="232" t="s">
        <v>166</v>
      </c>
      <c r="H276" s="233">
        <v>122.45999999999999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0.0016100000000000001</v>
      </c>
      <c r="R276" s="239">
        <f>Q276*H276</f>
        <v>0.19716059999999999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241</v>
      </c>
      <c r="AT276" s="241" t="s">
        <v>237</v>
      </c>
      <c r="AU276" s="241" t="s">
        <v>86</v>
      </c>
      <c r="AY276" s="18" t="s">
        <v>235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241</v>
      </c>
      <c r="BM276" s="241" t="s">
        <v>7351</v>
      </c>
    </row>
    <row r="277" s="15" customFormat="1">
      <c r="A277" s="15"/>
      <c r="B277" s="266"/>
      <c r="C277" s="267"/>
      <c r="D277" s="245" t="s">
        <v>243</v>
      </c>
      <c r="E277" s="268" t="s">
        <v>1</v>
      </c>
      <c r="F277" s="269" t="s">
        <v>7334</v>
      </c>
      <c r="G277" s="267"/>
      <c r="H277" s="268" t="s">
        <v>1</v>
      </c>
      <c r="I277" s="270"/>
      <c r="J277" s="267"/>
      <c r="K277" s="267"/>
      <c r="L277" s="271"/>
      <c r="M277" s="272"/>
      <c r="N277" s="273"/>
      <c r="O277" s="273"/>
      <c r="P277" s="273"/>
      <c r="Q277" s="273"/>
      <c r="R277" s="273"/>
      <c r="S277" s="273"/>
      <c r="T277" s="274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5" t="s">
        <v>243</v>
      </c>
      <c r="AU277" s="275" t="s">
        <v>86</v>
      </c>
      <c r="AV277" s="15" t="s">
        <v>84</v>
      </c>
      <c r="AW277" s="15" t="s">
        <v>32</v>
      </c>
      <c r="AX277" s="15" t="s">
        <v>77</v>
      </c>
      <c r="AY277" s="275" t="s">
        <v>235</v>
      </c>
    </row>
    <row r="278" s="13" customFormat="1">
      <c r="A278" s="13"/>
      <c r="B278" s="243"/>
      <c r="C278" s="244"/>
      <c r="D278" s="245" t="s">
        <v>243</v>
      </c>
      <c r="E278" s="246" t="s">
        <v>1</v>
      </c>
      <c r="F278" s="247" t="s">
        <v>7352</v>
      </c>
      <c r="G278" s="244"/>
      <c r="H278" s="248">
        <v>54.18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243</v>
      </c>
      <c r="AU278" s="254" t="s">
        <v>86</v>
      </c>
      <c r="AV278" s="13" t="s">
        <v>86</v>
      </c>
      <c r="AW278" s="13" t="s">
        <v>32</v>
      </c>
      <c r="AX278" s="13" t="s">
        <v>77</v>
      </c>
      <c r="AY278" s="254" t="s">
        <v>235</v>
      </c>
    </row>
    <row r="279" s="13" customFormat="1">
      <c r="A279" s="13"/>
      <c r="B279" s="243"/>
      <c r="C279" s="244"/>
      <c r="D279" s="245" t="s">
        <v>243</v>
      </c>
      <c r="E279" s="246" t="s">
        <v>1</v>
      </c>
      <c r="F279" s="247" t="s">
        <v>7353</v>
      </c>
      <c r="G279" s="244"/>
      <c r="H279" s="248">
        <v>7.5599999999999996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243</v>
      </c>
      <c r="AU279" s="254" t="s">
        <v>86</v>
      </c>
      <c r="AV279" s="13" t="s">
        <v>86</v>
      </c>
      <c r="AW279" s="13" t="s">
        <v>32</v>
      </c>
      <c r="AX279" s="13" t="s">
        <v>77</v>
      </c>
      <c r="AY279" s="254" t="s">
        <v>235</v>
      </c>
    </row>
    <row r="280" s="15" customFormat="1">
      <c r="A280" s="15"/>
      <c r="B280" s="266"/>
      <c r="C280" s="267"/>
      <c r="D280" s="245" t="s">
        <v>243</v>
      </c>
      <c r="E280" s="268" t="s">
        <v>1</v>
      </c>
      <c r="F280" s="269" t="s">
        <v>7344</v>
      </c>
      <c r="G280" s="267"/>
      <c r="H280" s="268" t="s">
        <v>1</v>
      </c>
      <c r="I280" s="270"/>
      <c r="J280" s="267"/>
      <c r="K280" s="267"/>
      <c r="L280" s="271"/>
      <c r="M280" s="272"/>
      <c r="N280" s="273"/>
      <c r="O280" s="273"/>
      <c r="P280" s="273"/>
      <c r="Q280" s="273"/>
      <c r="R280" s="273"/>
      <c r="S280" s="273"/>
      <c r="T280" s="27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5" t="s">
        <v>243</v>
      </c>
      <c r="AU280" s="275" t="s">
        <v>86</v>
      </c>
      <c r="AV280" s="15" t="s">
        <v>84</v>
      </c>
      <c r="AW280" s="15" t="s">
        <v>32</v>
      </c>
      <c r="AX280" s="15" t="s">
        <v>77</v>
      </c>
      <c r="AY280" s="275" t="s">
        <v>235</v>
      </c>
    </row>
    <row r="281" s="13" customFormat="1">
      <c r="A281" s="13"/>
      <c r="B281" s="243"/>
      <c r="C281" s="244"/>
      <c r="D281" s="245" t="s">
        <v>243</v>
      </c>
      <c r="E281" s="246" t="s">
        <v>1</v>
      </c>
      <c r="F281" s="247" t="s">
        <v>7354</v>
      </c>
      <c r="G281" s="244"/>
      <c r="H281" s="248">
        <v>60.719999999999999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243</v>
      </c>
      <c r="AU281" s="254" t="s">
        <v>86</v>
      </c>
      <c r="AV281" s="13" t="s">
        <v>86</v>
      </c>
      <c r="AW281" s="13" t="s">
        <v>32</v>
      </c>
      <c r="AX281" s="13" t="s">
        <v>77</v>
      </c>
      <c r="AY281" s="254" t="s">
        <v>235</v>
      </c>
    </row>
    <row r="282" s="14" customFormat="1">
      <c r="A282" s="14"/>
      <c r="B282" s="255"/>
      <c r="C282" s="256"/>
      <c r="D282" s="245" t="s">
        <v>243</v>
      </c>
      <c r="E282" s="257" t="s">
        <v>1</v>
      </c>
      <c r="F282" s="258" t="s">
        <v>245</v>
      </c>
      <c r="G282" s="256"/>
      <c r="H282" s="259">
        <v>122.45999999999999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5" t="s">
        <v>243</v>
      </c>
      <c r="AU282" s="265" t="s">
        <v>86</v>
      </c>
      <c r="AV282" s="14" t="s">
        <v>241</v>
      </c>
      <c r="AW282" s="14" t="s">
        <v>32</v>
      </c>
      <c r="AX282" s="14" t="s">
        <v>84</v>
      </c>
      <c r="AY282" s="265" t="s">
        <v>235</v>
      </c>
    </row>
    <row r="283" s="2" customFormat="1" ht="33" customHeight="1">
      <c r="A283" s="39"/>
      <c r="B283" s="40"/>
      <c r="C283" s="229" t="s">
        <v>435</v>
      </c>
      <c r="D283" s="229" t="s">
        <v>237</v>
      </c>
      <c r="E283" s="230" t="s">
        <v>7355</v>
      </c>
      <c r="F283" s="231" t="s">
        <v>7356</v>
      </c>
      <c r="G283" s="232" t="s">
        <v>166</v>
      </c>
      <c r="H283" s="233">
        <v>122.45999999999999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42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241</v>
      </c>
      <c r="AT283" s="241" t="s">
        <v>237</v>
      </c>
      <c r="AU283" s="241" t="s">
        <v>86</v>
      </c>
      <c r="AY283" s="18" t="s">
        <v>235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84</v>
      </c>
      <c r="BK283" s="242">
        <f>ROUND(I283*H283,2)</f>
        <v>0</v>
      </c>
      <c r="BL283" s="18" t="s">
        <v>241</v>
      </c>
      <c r="BM283" s="241" t="s">
        <v>7357</v>
      </c>
    </row>
    <row r="284" s="2" customFormat="1" ht="16.5" customHeight="1">
      <c r="A284" s="39"/>
      <c r="B284" s="40"/>
      <c r="C284" s="229" t="s">
        <v>443</v>
      </c>
      <c r="D284" s="229" t="s">
        <v>237</v>
      </c>
      <c r="E284" s="230" t="s">
        <v>7358</v>
      </c>
      <c r="F284" s="231" t="s">
        <v>7359</v>
      </c>
      <c r="G284" s="232" t="s">
        <v>328</v>
      </c>
      <c r="H284" s="233">
        <v>31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42</v>
      </c>
      <c r="O284" s="92"/>
      <c r="P284" s="239">
        <f>O284*H284</f>
        <v>0</v>
      </c>
      <c r="Q284" s="239">
        <v>1.05555</v>
      </c>
      <c r="R284" s="239">
        <f>Q284*H284</f>
        <v>32.722050000000003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241</v>
      </c>
      <c r="AT284" s="241" t="s">
        <v>237</v>
      </c>
      <c r="AU284" s="241" t="s">
        <v>86</v>
      </c>
      <c r="AY284" s="18" t="s">
        <v>235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84</v>
      </c>
      <c r="BK284" s="242">
        <f>ROUND(I284*H284,2)</f>
        <v>0</v>
      </c>
      <c r="BL284" s="18" t="s">
        <v>241</v>
      </c>
      <c r="BM284" s="241" t="s">
        <v>7360</v>
      </c>
    </row>
    <row r="285" s="15" customFormat="1">
      <c r="A285" s="15"/>
      <c r="B285" s="266"/>
      <c r="C285" s="267"/>
      <c r="D285" s="245" t="s">
        <v>243</v>
      </c>
      <c r="E285" s="268" t="s">
        <v>1</v>
      </c>
      <c r="F285" s="269" t="s">
        <v>7361</v>
      </c>
      <c r="G285" s="267"/>
      <c r="H285" s="268" t="s">
        <v>1</v>
      </c>
      <c r="I285" s="270"/>
      <c r="J285" s="267"/>
      <c r="K285" s="267"/>
      <c r="L285" s="271"/>
      <c r="M285" s="272"/>
      <c r="N285" s="273"/>
      <c r="O285" s="273"/>
      <c r="P285" s="273"/>
      <c r="Q285" s="273"/>
      <c r="R285" s="273"/>
      <c r="S285" s="273"/>
      <c r="T285" s="274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5" t="s">
        <v>243</v>
      </c>
      <c r="AU285" s="275" t="s">
        <v>86</v>
      </c>
      <c r="AV285" s="15" t="s">
        <v>84</v>
      </c>
      <c r="AW285" s="15" t="s">
        <v>32</v>
      </c>
      <c r="AX285" s="15" t="s">
        <v>77</v>
      </c>
      <c r="AY285" s="275" t="s">
        <v>235</v>
      </c>
    </row>
    <row r="286" s="15" customFormat="1">
      <c r="A286" s="15"/>
      <c r="B286" s="266"/>
      <c r="C286" s="267"/>
      <c r="D286" s="245" t="s">
        <v>243</v>
      </c>
      <c r="E286" s="268" t="s">
        <v>1</v>
      </c>
      <c r="F286" s="269" t="s">
        <v>7362</v>
      </c>
      <c r="G286" s="267"/>
      <c r="H286" s="268" t="s">
        <v>1</v>
      </c>
      <c r="I286" s="270"/>
      <c r="J286" s="267"/>
      <c r="K286" s="267"/>
      <c r="L286" s="271"/>
      <c r="M286" s="272"/>
      <c r="N286" s="273"/>
      <c r="O286" s="273"/>
      <c r="P286" s="273"/>
      <c r="Q286" s="273"/>
      <c r="R286" s="273"/>
      <c r="S286" s="273"/>
      <c r="T286" s="274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75" t="s">
        <v>243</v>
      </c>
      <c r="AU286" s="275" t="s">
        <v>86</v>
      </c>
      <c r="AV286" s="15" t="s">
        <v>84</v>
      </c>
      <c r="AW286" s="15" t="s">
        <v>32</v>
      </c>
      <c r="AX286" s="15" t="s">
        <v>77</v>
      </c>
      <c r="AY286" s="275" t="s">
        <v>235</v>
      </c>
    </row>
    <row r="287" s="15" customFormat="1">
      <c r="A287" s="15"/>
      <c r="B287" s="266"/>
      <c r="C287" s="267"/>
      <c r="D287" s="245" t="s">
        <v>243</v>
      </c>
      <c r="E287" s="268" t="s">
        <v>1</v>
      </c>
      <c r="F287" s="269" t="s">
        <v>7296</v>
      </c>
      <c r="G287" s="267"/>
      <c r="H287" s="268" t="s">
        <v>1</v>
      </c>
      <c r="I287" s="270"/>
      <c r="J287" s="267"/>
      <c r="K287" s="267"/>
      <c r="L287" s="271"/>
      <c r="M287" s="272"/>
      <c r="N287" s="273"/>
      <c r="O287" s="273"/>
      <c r="P287" s="273"/>
      <c r="Q287" s="273"/>
      <c r="R287" s="273"/>
      <c r="S287" s="273"/>
      <c r="T287" s="274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5" t="s">
        <v>243</v>
      </c>
      <c r="AU287" s="275" t="s">
        <v>86</v>
      </c>
      <c r="AV287" s="15" t="s">
        <v>84</v>
      </c>
      <c r="AW287" s="15" t="s">
        <v>32</v>
      </c>
      <c r="AX287" s="15" t="s">
        <v>77</v>
      </c>
      <c r="AY287" s="275" t="s">
        <v>235</v>
      </c>
    </row>
    <row r="288" s="13" customFormat="1">
      <c r="A288" s="13"/>
      <c r="B288" s="243"/>
      <c r="C288" s="244"/>
      <c r="D288" s="245" t="s">
        <v>243</v>
      </c>
      <c r="E288" s="246" t="s">
        <v>1</v>
      </c>
      <c r="F288" s="247" t="s">
        <v>315</v>
      </c>
      <c r="G288" s="244"/>
      <c r="H288" s="248">
        <v>14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243</v>
      </c>
      <c r="AU288" s="254" t="s">
        <v>86</v>
      </c>
      <c r="AV288" s="13" t="s">
        <v>86</v>
      </c>
      <c r="AW288" s="13" t="s">
        <v>32</v>
      </c>
      <c r="AX288" s="13" t="s">
        <v>77</v>
      </c>
      <c r="AY288" s="254" t="s">
        <v>235</v>
      </c>
    </row>
    <row r="289" s="15" customFormat="1">
      <c r="A289" s="15"/>
      <c r="B289" s="266"/>
      <c r="C289" s="267"/>
      <c r="D289" s="245" t="s">
        <v>243</v>
      </c>
      <c r="E289" s="268" t="s">
        <v>1</v>
      </c>
      <c r="F289" s="269" t="s">
        <v>7299</v>
      </c>
      <c r="G289" s="267"/>
      <c r="H289" s="268" t="s">
        <v>1</v>
      </c>
      <c r="I289" s="270"/>
      <c r="J289" s="267"/>
      <c r="K289" s="267"/>
      <c r="L289" s="271"/>
      <c r="M289" s="272"/>
      <c r="N289" s="273"/>
      <c r="O289" s="273"/>
      <c r="P289" s="273"/>
      <c r="Q289" s="273"/>
      <c r="R289" s="273"/>
      <c r="S289" s="273"/>
      <c r="T289" s="274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5" t="s">
        <v>243</v>
      </c>
      <c r="AU289" s="275" t="s">
        <v>86</v>
      </c>
      <c r="AV289" s="15" t="s">
        <v>84</v>
      </c>
      <c r="AW289" s="15" t="s">
        <v>32</v>
      </c>
      <c r="AX289" s="15" t="s">
        <v>77</v>
      </c>
      <c r="AY289" s="275" t="s">
        <v>235</v>
      </c>
    </row>
    <row r="290" s="13" customFormat="1">
      <c r="A290" s="13"/>
      <c r="B290" s="243"/>
      <c r="C290" s="244"/>
      <c r="D290" s="245" t="s">
        <v>243</v>
      </c>
      <c r="E290" s="246" t="s">
        <v>1</v>
      </c>
      <c r="F290" s="247" t="s">
        <v>331</v>
      </c>
      <c r="G290" s="244"/>
      <c r="H290" s="248">
        <v>17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243</v>
      </c>
      <c r="AU290" s="254" t="s">
        <v>86</v>
      </c>
      <c r="AV290" s="13" t="s">
        <v>86</v>
      </c>
      <c r="AW290" s="13" t="s">
        <v>32</v>
      </c>
      <c r="AX290" s="13" t="s">
        <v>77</v>
      </c>
      <c r="AY290" s="254" t="s">
        <v>235</v>
      </c>
    </row>
    <row r="291" s="14" customFormat="1">
      <c r="A291" s="14"/>
      <c r="B291" s="255"/>
      <c r="C291" s="256"/>
      <c r="D291" s="245" t="s">
        <v>243</v>
      </c>
      <c r="E291" s="257" t="s">
        <v>1</v>
      </c>
      <c r="F291" s="258" t="s">
        <v>245</v>
      </c>
      <c r="G291" s="256"/>
      <c r="H291" s="259">
        <v>31</v>
      </c>
      <c r="I291" s="260"/>
      <c r="J291" s="256"/>
      <c r="K291" s="256"/>
      <c r="L291" s="261"/>
      <c r="M291" s="262"/>
      <c r="N291" s="263"/>
      <c r="O291" s="263"/>
      <c r="P291" s="263"/>
      <c r="Q291" s="263"/>
      <c r="R291" s="263"/>
      <c r="S291" s="263"/>
      <c r="T291" s="26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5" t="s">
        <v>243</v>
      </c>
      <c r="AU291" s="265" t="s">
        <v>86</v>
      </c>
      <c r="AV291" s="14" t="s">
        <v>241</v>
      </c>
      <c r="AW291" s="14" t="s">
        <v>32</v>
      </c>
      <c r="AX291" s="14" t="s">
        <v>84</v>
      </c>
      <c r="AY291" s="265" t="s">
        <v>235</v>
      </c>
    </row>
    <row r="292" s="12" customFormat="1" ht="22.8" customHeight="1">
      <c r="A292" s="12"/>
      <c r="B292" s="213"/>
      <c r="C292" s="214"/>
      <c r="D292" s="215" t="s">
        <v>76</v>
      </c>
      <c r="E292" s="227" t="s">
        <v>286</v>
      </c>
      <c r="F292" s="227" t="s">
        <v>666</v>
      </c>
      <c r="G292" s="214"/>
      <c r="H292" s="214"/>
      <c r="I292" s="217"/>
      <c r="J292" s="228">
        <f>BK292</f>
        <v>0</v>
      </c>
      <c r="K292" s="214"/>
      <c r="L292" s="219"/>
      <c r="M292" s="220"/>
      <c r="N292" s="221"/>
      <c r="O292" s="221"/>
      <c r="P292" s="222">
        <f>SUM(P293:P299)</f>
        <v>0</v>
      </c>
      <c r="Q292" s="221"/>
      <c r="R292" s="222">
        <f>SUM(R293:R299)</f>
        <v>0.23810000000000003</v>
      </c>
      <c r="S292" s="221"/>
      <c r="T292" s="223">
        <f>SUM(T293:T299)</f>
        <v>0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R292" s="224" t="s">
        <v>84</v>
      </c>
      <c r="AT292" s="225" t="s">
        <v>76</v>
      </c>
      <c r="AU292" s="225" t="s">
        <v>84</v>
      </c>
      <c r="AY292" s="224" t="s">
        <v>235</v>
      </c>
      <c r="BK292" s="226">
        <f>SUM(BK293:BK299)</f>
        <v>0</v>
      </c>
    </row>
    <row r="293" s="2" customFormat="1" ht="33" customHeight="1">
      <c r="A293" s="39"/>
      <c r="B293" s="40"/>
      <c r="C293" s="229" t="s">
        <v>449</v>
      </c>
      <c r="D293" s="229" t="s">
        <v>237</v>
      </c>
      <c r="E293" s="230" t="s">
        <v>7363</v>
      </c>
      <c r="F293" s="231" t="s">
        <v>7364</v>
      </c>
      <c r="G293" s="232" t="s">
        <v>240</v>
      </c>
      <c r="H293" s="233">
        <v>8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42</v>
      </c>
      <c r="O293" s="92"/>
      <c r="P293" s="239">
        <f>O293*H293</f>
        <v>0</v>
      </c>
      <c r="Q293" s="239">
        <v>0</v>
      </c>
      <c r="R293" s="239">
        <f>Q293*H293</f>
        <v>0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241</v>
      </c>
      <c r="AT293" s="241" t="s">
        <v>237</v>
      </c>
      <c r="AU293" s="241" t="s">
        <v>86</v>
      </c>
      <c r="AY293" s="18" t="s">
        <v>235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84</v>
      </c>
      <c r="BK293" s="242">
        <f>ROUND(I293*H293,2)</f>
        <v>0</v>
      </c>
      <c r="BL293" s="18" t="s">
        <v>241</v>
      </c>
      <c r="BM293" s="241" t="s">
        <v>7365</v>
      </c>
    </row>
    <row r="294" s="13" customFormat="1">
      <c r="A294" s="13"/>
      <c r="B294" s="243"/>
      <c r="C294" s="244"/>
      <c r="D294" s="245" t="s">
        <v>243</v>
      </c>
      <c r="E294" s="246" t="s">
        <v>1</v>
      </c>
      <c r="F294" s="247" t="s">
        <v>7366</v>
      </c>
      <c r="G294" s="244"/>
      <c r="H294" s="248">
        <v>8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243</v>
      </c>
      <c r="AU294" s="254" t="s">
        <v>86</v>
      </c>
      <c r="AV294" s="13" t="s">
        <v>86</v>
      </c>
      <c r="AW294" s="13" t="s">
        <v>32</v>
      </c>
      <c r="AX294" s="13" t="s">
        <v>84</v>
      </c>
      <c r="AY294" s="254" t="s">
        <v>235</v>
      </c>
    </row>
    <row r="295" s="2" customFormat="1" ht="24.15" customHeight="1">
      <c r="A295" s="39"/>
      <c r="B295" s="40"/>
      <c r="C295" s="287" t="s">
        <v>454</v>
      </c>
      <c r="D295" s="287" t="s">
        <v>518</v>
      </c>
      <c r="E295" s="288" t="s">
        <v>7367</v>
      </c>
      <c r="F295" s="289" t="s">
        <v>7368</v>
      </c>
      <c r="G295" s="290" t="s">
        <v>240</v>
      </c>
      <c r="H295" s="291">
        <v>8</v>
      </c>
      <c r="I295" s="292"/>
      <c r="J295" s="293">
        <f>ROUND(I295*H295,2)</f>
        <v>0</v>
      </c>
      <c r="K295" s="294"/>
      <c r="L295" s="295"/>
      <c r="M295" s="296" t="s">
        <v>1</v>
      </c>
      <c r="N295" s="297" t="s">
        <v>42</v>
      </c>
      <c r="O295" s="92"/>
      <c r="P295" s="239">
        <f>O295*H295</f>
        <v>0</v>
      </c>
      <c r="Q295" s="239">
        <v>0.022630000000000001</v>
      </c>
      <c r="R295" s="239">
        <f>Q295*H295</f>
        <v>0.18104000000000001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281</v>
      </c>
      <c r="AT295" s="241" t="s">
        <v>518</v>
      </c>
      <c r="AU295" s="241" t="s">
        <v>86</v>
      </c>
      <c r="AY295" s="18" t="s">
        <v>235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84</v>
      </c>
      <c r="BK295" s="242">
        <f>ROUND(I295*H295,2)</f>
        <v>0</v>
      </c>
      <c r="BL295" s="18" t="s">
        <v>241</v>
      </c>
      <c r="BM295" s="241" t="s">
        <v>7369</v>
      </c>
    </row>
    <row r="296" s="2" customFormat="1" ht="24.15" customHeight="1">
      <c r="A296" s="39"/>
      <c r="B296" s="40"/>
      <c r="C296" s="229" t="s">
        <v>459</v>
      </c>
      <c r="D296" s="229" t="s">
        <v>237</v>
      </c>
      <c r="E296" s="230" t="s">
        <v>6611</v>
      </c>
      <c r="F296" s="231" t="s">
        <v>6612</v>
      </c>
      <c r="G296" s="232" t="s">
        <v>240</v>
      </c>
      <c r="H296" s="233">
        <v>317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42</v>
      </c>
      <c r="O296" s="92"/>
      <c r="P296" s="239">
        <f>O296*H296</f>
        <v>0</v>
      </c>
      <c r="Q296" s="239">
        <v>1.0000000000000001E-05</v>
      </c>
      <c r="R296" s="239">
        <f>Q296*H296</f>
        <v>0.0031700000000000001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241</v>
      </c>
      <c r="AT296" s="241" t="s">
        <v>237</v>
      </c>
      <c r="AU296" s="241" t="s">
        <v>86</v>
      </c>
      <c r="AY296" s="18" t="s">
        <v>235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84</v>
      </c>
      <c r="BK296" s="242">
        <f>ROUND(I296*H296,2)</f>
        <v>0</v>
      </c>
      <c r="BL296" s="18" t="s">
        <v>241</v>
      </c>
      <c r="BM296" s="241" t="s">
        <v>7370</v>
      </c>
    </row>
    <row r="297" s="13" customFormat="1">
      <c r="A297" s="13"/>
      <c r="B297" s="243"/>
      <c r="C297" s="244"/>
      <c r="D297" s="245" t="s">
        <v>243</v>
      </c>
      <c r="E297" s="246" t="s">
        <v>1</v>
      </c>
      <c r="F297" s="247" t="s">
        <v>7371</v>
      </c>
      <c r="G297" s="244"/>
      <c r="H297" s="248">
        <v>317</v>
      </c>
      <c r="I297" s="249"/>
      <c r="J297" s="244"/>
      <c r="K297" s="244"/>
      <c r="L297" s="250"/>
      <c r="M297" s="251"/>
      <c r="N297" s="252"/>
      <c r="O297" s="252"/>
      <c r="P297" s="252"/>
      <c r="Q297" s="252"/>
      <c r="R297" s="252"/>
      <c r="S297" s="252"/>
      <c r="T297" s="25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4" t="s">
        <v>243</v>
      </c>
      <c r="AU297" s="254" t="s">
        <v>86</v>
      </c>
      <c r="AV297" s="13" t="s">
        <v>86</v>
      </c>
      <c r="AW297" s="13" t="s">
        <v>32</v>
      </c>
      <c r="AX297" s="13" t="s">
        <v>84</v>
      </c>
      <c r="AY297" s="254" t="s">
        <v>235</v>
      </c>
    </row>
    <row r="298" s="2" customFormat="1" ht="21.75" customHeight="1">
      <c r="A298" s="39"/>
      <c r="B298" s="40"/>
      <c r="C298" s="229" t="s">
        <v>464</v>
      </c>
      <c r="D298" s="229" t="s">
        <v>237</v>
      </c>
      <c r="E298" s="230" t="s">
        <v>7372</v>
      </c>
      <c r="F298" s="231" t="s">
        <v>7373</v>
      </c>
      <c r="G298" s="232" t="s">
        <v>240</v>
      </c>
      <c r="H298" s="233">
        <v>317</v>
      </c>
      <c r="I298" s="234"/>
      <c r="J298" s="235">
        <f>ROUND(I298*H298,2)</f>
        <v>0</v>
      </c>
      <c r="K298" s="236"/>
      <c r="L298" s="45"/>
      <c r="M298" s="237" t="s">
        <v>1</v>
      </c>
      <c r="N298" s="238" t="s">
        <v>42</v>
      </c>
      <c r="O298" s="92"/>
      <c r="P298" s="239">
        <f>O298*H298</f>
        <v>0</v>
      </c>
      <c r="Q298" s="239">
        <v>0.00017000000000000001</v>
      </c>
      <c r="R298" s="239">
        <f>Q298*H298</f>
        <v>0.053890000000000007</v>
      </c>
      <c r="S298" s="239">
        <v>0</v>
      </c>
      <c r="T298" s="240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41" t="s">
        <v>241</v>
      </c>
      <c r="AT298" s="241" t="s">
        <v>237</v>
      </c>
      <c r="AU298" s="241" t="s">
        <v>86</v>
      </c>
      <c r="AY298" s="18" t="s">
        <v>235</v>
      </c>
      <c r="BE298" s="242">
        <f>IF(N298="základní",J298,0)</f>
        <v>0</v>
      </c>
      <c r="BF298" s="242">
        <f>IF(N298="snížená",J298,0)</f>
        <v>0</v>
      </c>
      <c r="BG298" s="242">
        <f>IF(N298="zákl. přenesená",J298,0)</f>
        <v>0</v>
      </c>
      <c r="BH298" s="242">
        <f>IF(N298="sníž. přenesená",J298,0)</f>
        <v>0</v>
      </c>
      <c r="BI298" s="242">
        <f>IF(N298="nulová",J298,0)</f>
        <v>0</v>
      </c>
      <c r="BJ298" s="18" t="s">
        <v>84</v>
      </c>
      <c r="BK298" s="242">
        <f>ROUND(I298*H298,2)</f>
        <v>0</v>
      </c>
      <c r="BL298" s="18" t="s">
        <v>241</v>
      </c>
      <c r="BM298" s="241" t="s">
        <v>7374</v>
      </c>
    </row>
    <row r="299" s="13" customFormat="1">
      <c r="A299" s="13"/>
      <c r="B299" s="243"/>
      <c r="C299" s="244"/>
      <c r="D299" s="245" t="s">
        <v>243</v>
      </c>
      <c r="E299" s="246" t="s">
        <v>1</v>
      </c>
      <c r="F299" s="247" t="s">
        <v>7371</v>
      </c>
      <c r="G299" s="244"/>
      <c r="H299" s="248">
        <v>317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243</v>
      </c>
      <c r="AU299" s="254" t="s">
        <v>86</v>
      </c>
      <c r="AV299" s="13" t="s">
        <v>86</v>
      </c>
      <c r="AW299" s="13" t="s">
        <v>32</v>
      </c>
      <c r="AX299" s="13" t="s">
        <v>84</v>
      </c>
      <c r="AY299" s="254" t="s">
        <v>235</v>
      </c>
    </row>
    <row r="300" s="12" customFormat="1" ht="22.8" customHeight="1">
      <c r="A300" s="12"/>
      <c r="B300" s="213"/>
      <c r="C300" s="214"/>
      <c r="D300" s="215" t="s">
        <v>76</v>
      </c>
      <c r="E300" s="227" t="s">
        <v>843</v>
      </c>
      <c r="F300" s="227" t="s">
        <v>844</v>
      </c>
      <c r="G300" s="214"/>
      <c r="H300" s="214"/>
      <c r="I300" s="217"/>
      <c r="J300" s="228">
        <f>BK300</f>
        <v>0</v>
      </c>
      <c r="K300" s="214"/>
      <c r="L300" s="219"/>
      <c r="M300" s="220"/>
      <c r="N300" s="221"/>
      <c r="O300" s="221"/>
      <c r="P300" s="222">
        <f>P301</f>
        <v>0</v>
      </c>
      <c r="Q300" s="221"/>
      <c r="R300" s="222">
        <f>R301</f>
        <v>0</v>
      </c>
      <c r="S300" s="221"/>
      <c r="T300" s="223">
        <f>T301</f>
        <v>0</v>
      </c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R300" s="224" t="s">
        <v>84</v>
      </c>
      <c r="AT300" s="225" t="s">
        <v>76</v>
      </c>
      <c r="AU300" s="225" t="s">
        <v>84</v>
      </c>
      <c r="AY300" s="224" t="s">
        <v>235</v>
      </c>
      <c r="BK300" s="226">
        <f>BK301</f>
        <v>0</v>
      </c>
    </row>
    <row r="301" s="2" customFormat="1" ht="24.15" customHeight="1">
      <c r="A301" s="39"/>
      <c r="B301" s="40"/>
      <c r="C301" s="229" t="s">
        <v>470</v>
      </c>
      <c r="D301" s="229" t="s">
        <v>237</v>
      </c>
      <c r="E301" s="230" t="s">
        <v>1925</v>
      </c>
      <c r="F301" s="231" t="s">
        <v>1926</v>
      </c>
      <c r="G301" s="232" t="s">
        <v>328</v>
      </c>
      <c r="H301" s="233">
        <v>712.875</v>
      </c>
      <c r="I301" s="234"/>
      <c r="J301" s="235">
        <f>ROUND(I301*H301,2)</f>
        <v>0</v>
      </c>
      <c r="K301" s="236"/>
      <c r="L301" s="45"/>
      <c r="M301" s="305" t="s">
        <v>1</v>
      </c>
      <c r="N301" s="306" t="s">
        <v>42</v>
      </c>
      <c r="O301" s="307"/>
      <c r="P301" s="308">
        <f>O301*H301</f>
        <v>0</v>
      </c>
      <c r="Q301" s="308">
        <v>0</v>
      </c>
      <c r="R301" s="308">
        <f>Q301*H301</f>
        <v>0</v>
      </c>
      <c r="S301" s="308">
        <v>0</v>
      </c>
      <c r="T301" s="309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241</v>
      </c>
      <c r="AT301" s="241" t="s">
        <v>237</v>
      </c>
      <c r="AU301" s="241" t="s">
        <v>86</v>
      </c>
      <c r="AY301" s="18" t="s">
        <v>235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84</v>
      </c>
      <c r="BK301" s="242">
        <f>ROUND(I301*H301,2)</f>
        <v>0</v>
      </c>
      <c r="BL301" s="18" t="s">
        <v>241</v>
      </c>
      <c r="BM301" s="241" t="s">
        <v>7375</v>
      </c>
    </row>
    <row r="302" s="2" customFormat="1" ht="6.96" customHeight="1">
      <c r="A302" s="39"/>
      <c r="B302" s="67"/>
      <c r="C302" s="68"/>
      <c r="D302" s="68"/>
      <c r="E302" s="68"/>
      <c r="F302" s="68"/>
      <c r="G302" s="68"/>
      <c r="H302" s="68"/>
      <c r="I302" s="68"/>
      <c r="J302" s="68"/>
      <c r="K302" s="68"/>
      <c r="L302" s="45"/>
      <c r="M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</sheetData>
  <sheetProtection sheet="1" autoFilter="0" formatColumns="0" formatRows="0" objects="1" scenarios="1" spinCount="100000" saltValue="QPXnWFOHBtD8ljFQOpO52BGbZIsxkZy2STebYqPn/8GoM8K2BtsRVkVskl74lEYX1CzP5TxQp5cg2mOn5vjZHg==" hashValue="8MSXdzEP/nFQpzo1kdio/JolM10EWvgoex/hCRYFmbsVpFz3BMVSZlL91BeQBtwFtOysWgD1JXVSKQTcHPWCAQ==" algorithmName="SHA-512" password="CC35"/>
  <autoFilter ref="C124:K30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6436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3967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ROUND((SUM(BE130:BE261)),  2)</f>
        <v>0</v>
      </c>
      <c r="G35" s="39"/>
      <c r="H35" s="39"/>
      <c r="I35" s="166">
        <v>0.20999999999999999</v>
      </c>
      <c r="J35" s="165">
        <f>ROUND(((SUM(BE130:BE261))*I35),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ROUND((SUM(BF130:BF261)),  2)</f>
        <v>0</v>
      </c>
      <c r="G36" s="39"/>
      <c r="H36" s="39"/>
      <c r="I36" s="166">
        <v>0.12</v>
      </c>
      <c r="J36" s="165">
        <f>ROUND(((SUM(BF130:BF261))*I36),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ROUND((SUM(BG130:BG261)),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ROUND((SUM(BH130:BH261)),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ROUND((SUM(BI130:BI261)),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6436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Zdravotně-technické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3969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3970</v>
      </c>
      <c r="E100" s="193"/>
      <c r="F100" s="193"/>
      <c r="G100" s="193"/>
      <c r="H100" s="193"/>
      <c r="I100" s="193"/>
      <c r="J100" s="194">
        <f>J151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3971</v>
      </c>
      <c r="E101" s="193"/>
      <c r="F101" s="193"/>
      <c r="G101" s="193"/>
      <c r="H101" s="193"/>
      <c r="I101" s="193"/>
      <c r="J101" s="194">
        <f>J156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3972</v>
      </c>
      <c r="E102" s="193"/>
      <c r="F102" s="193"/>
      <c r="G102" s="193"/>
      <c r="H102" s="193"/>
      <c r="I102" s="193"/>
      <c r="J102" s="194">
        <f>J175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3973</v>
      </c>
      <c r="E103" s="193"/>
      <c r="F103" s="193"/>
      <c r="G103" s="193"/>
      <c r="H103" s="193"/>
      <c r="I103" s="193"/>
      <c r="J103" s="194">
        <f>J230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3974</v>
      </c>
      <c r="E104" s="193"/>
      <c r="F104" s="193"/>
      <c r="G104" s="193"/>
      <c r="H104" s="193"/>
      <c r="I104" s="193"/>
      <c r="J104" s="194">
        <f>J243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3975</v>
      </c>
      <c r="E105" s="193"/>
      <c r="F105" s="193"/>
      <c r="G105" s="193"/>
      <c r="H105" s="193"/>
      <c r="I105" s="193"/>
      <c r="J105" s="194">
        <f>J249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3976</v>
      </c>
      <c r="E106" s="193"/>
      <c r="F106" s="193"/>
      <c r="G106" s="193"/>
      <c r="H106" s="193"/>
      <c r="I106" s="193"/>
      <c r="J106" s="194">
        <f>J251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3977</v>
      </c>
      <c r="E107" s="193"/>
      <c r="F107" s="193"/>
      <c r="G107" s="193"/>
      <c r="H107" s="193"/>
      <c r="I107" s="193"/>
      <c r="J107" s="194">
        <f>J257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3978</v>
      </c>
      <c r="E108" s="193"/>
      <c r="F108" s="193"/>
      <c r="G108" s="193"/>
      <c r="H108" s="193"/>
      <c r="I108" s="193"/>
      <c r="J108" s="194">
        <f>J259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220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178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6436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184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D.1.4.1 - Zdravotně-technické instalace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>České Budějovice</v>
      </c>
      <c r="G124" s="41"/>
      <c r="H124" s="41"/>
      <c r="I124" s="33" t="s">
        <v>22</v>
      </c>
      <c r="J124" s="80" t="str">
        <f>IF(J14="","",J14)</f>
        <v>13. 6. 2025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30</v>
      </c>
      <c r="J126" s="37" t="str">
        <f>E23</f>
        <v>AGP nova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28</v>
      </c>
      <c r="D127" s="41"/>
      <c r="E127" s="41"/>
      <c r="F127" s="28" t="str">
        <f>IF(E20="","",E20)</f>
        <v>Vyplň údaj</v>
      </c>
      <c r="G127" s="41"/>
      <c r="H127" s="41"/>
      <c r="I127" s="33" t="s">
        <v>33</v>
      </c>
      <c r="J127" s="37" t="str">
        <f>E26</f>
        <v>QSB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221</v>
      </c>
      <c r="D129" s="204" t="s">
        <v>62</v>
      </c>
      <c r="E129" s="204" t="s">
        <v>58</v>
      </c>
      <c r="F129" s="204" t="s">
        <v>59</v>
      </c>
      <c r="G129" s="204" t="s">
        <v>222</v>
      </c>
      <c r="H129" s="204" t="s">
        <v>223</v>
      </c>
      <c r="I129" s="204" t="s">
        <v>224</v>
      </c>
      <c r="J129" s="205" t="s">
        <v>192</v>
      </c>
      <c r="K129" s="206" t="s">
        <v>225</v>
      </c>
      <c r="L129" s="207"/>
      <c r="M129" s="101" t="s">
        <v>1</v>
      </c>
      <c r="N129" s="102" t="s">
        <v>41</v>
      </c>
      <c r="O129" s="102" t="s">
        <v>226</v>
      </c>
      <c r="P129" s="102" t="s">
        <v>227</v>
      </c>
      <c r="Q129" s="102" t="s">
        <v>228</v>
      </c>
      <c r="R129" s="102" t="s">
        <v>229</v>
      </c>
      <c r="S129" s="102" t="s">
        <v>230</v>
      </c>
      <c r="T129" s="103" t="s">
        <v>231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232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P131+P151+P156+P175+P230+P243+P249+P251+P257+P259</f>
        <v>0</v>
      </c>
      <c r="Q130" s="105"/>
      <c r="R130" s="210">
        <f>R131+R151+R156+R175+R230+R243+R249+R251+R257+R259</f>
        <v>0</v>
      </c>
      <c r="S130" s="105"/>
      <c r="T130" s="211">
        <f>T131+T151+T156+T175+T230+T243+T249+T251+T257+T259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76</v>
      </c>
      <c r="AU130" s="18" t="s">
        <v>194</v>
      </c>
      <c r="BK130" s="212">
        <f>BK131+BK151+BK156+BK175+BK230+BK243+BK249+BK251+BK257+BK259</f>
        <v>0</v>
      </c>
    </row>
    <row r="131" s="12" customFormat="1" ht="25.92" customHeight="1">
      <c r="A131" s="12"/>
      <c r="B131" s="213"/>
      <c r="C131" s="214"/>
      <c r="D131" s="215" t="s">
        <v>76</v>
      </c>
      <c r="E131" s="216" t="s">
        <v>4031</v>
      </c>
      <c r="F131" s="216" t="s">
        <v>4032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SUM(P132:P150)</f>
        <v>0</v>
      </c>
      <c r="Q131" s="221"/>
      <c r="R131" s="222">
        <f>SUM(R132:R150)</f>
        <v>0</v>
      </c>
      <c r="S131" s="221"/>
      <c r="T131" s="223">
        <f>SUM(T132:T150)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84</v>
      </c>
      <c r="AT131" s="225" t="s">
        <v>76</v>
      </c>
      <c r="AU131" s="225" t="s">
        <v>77</v>
      </c>
      <c r="AY131" s="224" t="s">
        <v>235</v>
      </c>
      <c r="BK131" s="226">
        <f>SUM(BK132:BK150)</f>
        <v>0</v>
      </c>
    </row>
    <row r="132" s="2" customFormat="1" ht="24.15" customHeight="1">
      <c r="A132" s="39"/>
      <c r="B132" s="40"/>
      <c r="C132" s="229" t="s">
        <v>84</v>
      </c>
      <c r="D132" s="229" t="s">
        <v>237</v>
      </c>
      <c r="E132" s="230" t="s">
        <v>4037</v>
      </c>
      <c r="F132" s="231" t="s">
        <v>4038</v>
      </c>
      <c r="G132" s="232" t="s">
        <v>174</v>
      </c>
      <c r="H132" s="233">
        <v>5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241</v>
      </c>
      <c r="AT132" s="241" t="s">
        <v>237</v>
      </c>
      <c r="AU132" s="241" t="s">
        <v>84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241</v>
      </c>
      <c r="BM132" s="241" t="s">
        <v>86</v>
      </c>
    </row>
    <row r="133" s="2" customFormat="1" ht="16.5" customHeight="1">
      <c r="A133" s="39"/>
      <c r="B133" s="40"/>
      <c r="C133" s="229" t="s">
        <v>86</v>
      </c>
      <c r="D133" s="229" t="s">
        <v>237</v>
      </c>
      <c r="E133" s="230" t="s">
        <v>4035</v>
      </c>
      <c r="F133" s="231" t="s">
        <v>4036</v>
      </c>
      <c r="G133" s="232" t="s">
        <v>240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241</v>
      </c>
      <c r="AT133" s="241" t="s">
        <v>237</v>
      </c>
      <c r="AU133" s="241" t="s">
        <v>84</v>
      </c>
      <c r="AY133" s="18" t="s">
        <v>235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241</v>
      </c>
      <c r="BM133" s="241" t="s">
        <v>241</v>
      </c>
    </row>
    <row r="134" s="2" customFormat="1" ht="16.5" customHeight="1">
      <c r="A134" s="39"/>
      <c r="B134" s="40"/>
      <c r="C134" s="229" t="s">
        <v>250</v>
      </c>
      <c r="D134" s="229" t="s">
        <v>237</v>
      </c>
      <c r="E134" s="230" t="s">
        <v>4039</v>
      </c>
      <c r="F134" s="231" t="s">
        <v>4040</v>
      </c>
      <c r="G134" s="232" t="s">
        <v>174</v>
      </c>
      <c r="H134" s="233">
        <v>5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241</v>
      </c>
      <c r="AT134" s="241" t="s">
        <v>237</v>
      </c>
      <c r="AU134" s="241" t="s">
        <v>84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241</v>
      </c>
      <c r="BM134" s="241" t="s">
        <v>269</v>
      </c>
    </row>
    <row r="135" s="2" customFormat="1" ht="16.5" customHeight="1">
      <c r="A135" s="39"/>
      <c r="B135" s="40"/>
      <c r="C135" s="229" t="s">
        <v>241</v>
      </c>
      <c r="D135" s="229" t="s">
        <v>237</v>
      </c>
      <c r="E135" s="230" t="s">
        <v>4041</v>
      </c>
      <c r="F135" s="231" t="s">
        <v>4042</v>
      </c>
      <c r="G135" s="232" t="s">
        <v>174</v>
      </c>
      <c r="H135" s="233">
        <v>2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241</v>
      </c>
      <c r="AT135" s="241" t="s">
        <v>237</v>
      </c>
      <c r="AU135" s="241" t="s">
        <v>84</v>
      </c>
      <c r="AY135" s="18" t="s">
        <v>235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241</v>
      </c>
      <c r="BM135" s="241" t="s">
        <v>281</v>
      </c>
    </row>
    <row r="136" s="2" customFormat="1" ht="16.5" customHeight="1">
      <c r="A136" s="39"/>
      <c r="B136" s="40"/>
      <c r="C136" s="229" t="s">
        <v>263</v>
      </c>
      <c r="D136" s="229" t="s">
        <v>237</v>
      </c>
      <c r="E136" s="230" t="s">
        <v>3987</v>
      </c>
      <c r="F136" s="231" t="s">
        <v>4044</v>
      </c>
      <c r="G136" s="232" t="s">
        <v>174</v>
      </c>
      <c r="H136" s="233">
        <v>8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241</v>
      </c>
      <c r="AT136" s="241" t="s">
        <v>237</v>
      </c>
      <c r="AU136" s="241" t="s">
        <v>84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241</v>
      </c>
      <c r="BM136" s="241" t="s">
        <v>291</v>
      </c>
    </row>
    <row r="137" s="2" customFormat="1" ht="16.5" customHeight="1">
      <c r="A137" s="39"/>
      <c r="B137" s="40"/>
      <c r="C137" s="229" t="s">
        <v>269</v>
      </c>
      <c r="D137" s="229" t="s">
        <v>237</v>
      </c>
      <c r="E137" s="230" t="s">
        <v>4045</v>
      </c>
      <c r="F137" s="231" t="s">
        <v>4046</v>
      </c>
      <c r="G137" s="232" t="s">
        <v>174</v>
      </c>
      <c r="H137" s="233">
        <v>5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241</v>
      </c>
      <c r="AT137" s="241" t="s">
        <v>237</v>
      </c>
      <c r="AU137" s="241" t="s">
        <v>84</v>
      </c>
      <c r="AY137" s="18" t="s">
        <v>235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241</v>
      </c>
      <c r="BM137" s="241" t="s">
        <v>8</v>
      </c>
    </row>
    <row r="138" s="2" customFormat="1" ht="16.5" customHeight="1">
      <c r="A138" s="39"/>
      <c r="B138" s="40"/>
      <c r="C138" s="229" t="s">
        <v>277</v>
      </c>
      <c r="D138" s="229" t="s">
        <v>237</v>
      </c>
      <c r="E138" s="230" t="s">
        <v>4043</v>
      </c>
      <c r="F138" s="231" t="s">
        <v>4048</v>
      </c>
      <c r="G138" s="232" t="s">
        <v>174</v>
      </c>
      <c r="H138" s="233">
        <v>20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241</v>
      </c>
      <c r="AT138" s="241" t="s">
        <v>237</v>
      </c>
      <c r="AU138" s="241" t="s">
        <v>84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241</v>
      </c>
      <c r="BM138" s="241" t="s">
        <v>315</v>
      </c>
    </row>
    <row r="139" s="2" customFormat="1" ht="21.75" customHeight="1">
      <c r="A139" s="39"/>
      <c r="B139" s="40"/>
      <c r="C139" s="229" t="s">
        <v>281</v>
      </c>
      <c r="D139" s="229" t="s">
        <v>237</v>
      </c>
      <c r="E139" s="230" t="s">
        <v>4049</v>
      </c>
      <c r="F139" s="231" t="s">
        <v>7376</v>
      </c>
      <c r="G139" s="232" t="s">
        <v>174</v>
      </c>
      <c r="H139" s="233">
        <v>20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241</v>
      </c>
      <c r="AT139" s="241" t="s">
        <v>237</v>
      </c>
      <c r="AU139" s="241" t="s">
        <v>84</v>
      </c>
      <c r="AY139" s="18" t="s">
        <v>235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241</v>
      </c>
      <c r="BM139" s="241" t="s">
        <v>325</v>
      </c>
    </row>
    <row r="140" s="2" customFormat="1" ht="21.75" customHeight="1">
      <c r="A140" s="39"/>
      <c r="B140" s="40"/>
      <c r="C140" s="229" t="s">
        <v>286</v>
      </c>
      <c r="D140" s="229" t="s">
        <v>237</v>
      </c>
      <c r="E140" s="230" t="s">
        <v>4047</v>
      </c>
      <c r="F140" s="231" t="s">
        <v>7377</v>
      </c>
      <c r="G140" s="232" t="s">
        <v>174</v>
      </c>
      <c r="H140" s="233">
        <v>10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241</v>
      </c>
      <c r="AT140" s="241" t="s">
        <v>237</v>
      </c>
      <c r="AU140" s="241" t="s">
        <v>84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241</v>
      </c>
      <c r="BM140" s="241" t="s">
        <v>339</v>
      </c>
    </row>
    <row r="141" s="2" customFormat="1" ht="16.5" customHeight="1">
      <c r="A141" s="39"/>
      <c r="B141" s="40"/>
      <c r="C141" s="229" t="s">
        <v>291</v>
      </c>
      <c r="D141" s="229" t="s">
        <v>237</v>
      </c>
      <c r="E141" s="230" t="s">
        <v>4051</v>
      </c>
      <c r="F141" s="231" t="s">
        <v>4052</v>
      </c>
      <c r="G141" s="232" t="s">
        <v>240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241</v>
      </c>
      <c r="AT141" s="241" t="s">
        <v>237</v>
      </c>
      <c r="AU141" s="241" t="s">
        <v>84</v>
      </c>
      <c r="AY141" s="18" t="s">
        <v>235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241</v>
      </c>
      <c r="BM141" s="241" t="s">
        <v>349</v>
      </c>
    </row>
    <row r="142" s="2" customFormat="1" ht="16.5" customHeight="1">
      <c r="A142" s="39"/>
      <c r="B142" s="40"/>
      <c r="C142" s="229" t="s">
        <v>298</v>
      </c>
      <c r="D142" s="229" t="s">
        <v>237</v>
      </c>
      <c r="E142" s="230" t="s">
        <v>4053</v>
      </c>
      <c r="F142" s="231" t="s">
        <v>4054</v>
      </c>
      <c r="G142" s="232" t="s">
        <v>240</v>
      </c>
      <c r="H142" s="233">
        <v>6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241</v>
      </c>
      <c r="AT142" s="241" t="s">
        <v>237</v>
      </c>
      <c r="AU142" s="241" t="s">
        <v>84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241</v>
      </c>
      <c r="BM142" s="241" t="s">
        <v>364</v>
      </c>
    </row>
    <row r="143" s="2" customFormat="1" ht="16.5" customHeight="1">
      <c r="A143" s="39"/>
      <c r="B143" s="40"/>
      <c r="C143" s="229" t="s">
        <v>8</v>
      </c>
      <c r="D143" s="229" t="s">
        <v>237</v>
      </c>
      <c r="E143" s="230" t="s">
        <v>4055</v>
      </c>
      <c r="F143" s="231" t="s">
        <v>4056</v>
      </c>
      <c r="G143" s="232" t="s">
        <v>240</v>
      </c>
      <c r="H143" s="233">
        <v>5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241</v>
      </c>
      <c r="AT143" s="241" t="s">
        <v>237</v>
      </c>
      <c r="AU143" s="241" t="s">
        <v>84</v>
      </c>
      <c r="AY143" s="18" t="s">
        <v>235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241</v>
      </c>
      <c r="BM143" s="241" t="s">
        <v>378</v>
      </c>
    </row>
    <row r="144" s="2" customFormat="1" ht="21.75" customHeight="1">
      <c r="A144" s="39"/>
      <c r="B144" s="40"/>
      <c r="C144" s="229" t="s">
        <v>310</v>
      </c>
      <c r="D144" s="229" t="s">
        <v>237</v>
      </c>
      <c r="E144" s="230" t="s">
        <v>4057</v>
      </c>
      <c r="F144" s="231" t="s">
        <v>4058</v>
      </c>
      <c r="G144" s="232" t="s">
        <v>240</v>
      </c>
      <c r="H144" s="233">
        <v>4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241</v>
      </c>
      <c r="AT144" s="241" t="s">
        <v>237</v>
      </c>
      <c r="AU144" s="241" t="s">
        <v>84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241</v>
      </c>
      <c r="BM144" s="241" t="s">
        <v>388</v>
      </c>
    </row>
    <row r="145" s="2" customFormat="1" ht="16.5" customHeight="1">
      <c r="A145" s="39"/>
      <c r="B145" s="40"/>
      <c r="C145" s="229" t="s">
        <v>315</v>
      </c>
      <c r="D145" s="229" t="s">
        <v>237</v>
      </c>
      <c r="E145" s="230" t="s">
        <v>4061</v>
      </c>
      <c r="F145" s="231" t="s">
        <v>4062</v>
      </c>
      <c r="G145" s="232" t="s">
        <v>240</v>
      </c>
      <c r="H145" s="233">
        <v>3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241</v>
      </c>
      <c r="AT145" s="241" t="s">
        <v>237</v>
      </c>
      <c r="AU145" s="241" t="s">
        <v>84</v>
      </c>
      <c r="AY145" s="18" t="s">
        <v>235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241</v>
      </c>
      <c r="BM145" s="241" t="s">
        <v>400</v>
      </c>
    </row>
    <row r="146" s="2" customFormat="1" ht="16.5" customHeight="1">
      <c r="A146" s="39"/>
      <c r="B146" s="40"/>
      <c r="C146" s="229" t="s">
        <v>320</v>
      </c>
      <c r="D146" s="229" t="s">
        <v>237</v>
      </c>
      <c r="E146" s="230" t="s">
        <v>7378</v>
      </c>
      <c r="F146" s="231" t="s">
        <v>7379</v>
      </c>
      <c r="G146" s="232" t="s">
        <v>240</v>
      </c>
      <c r="H146" s="233">
        <v>4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241</v>
      </c>
      <c r="AT146" s="241" t="s">
        <v>237</v>
      </c>
      <c r="AU146" s="241" t="s">
        <v>84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241</v>
      </c>
      <c r="BM146" s="241" t="s">
        <v>408</v>
      </c>
    </row>
    <row r="147" s="2" customFormat="1" ht="24.15" customHeight="1">
      <c r="A147" s="39"/>
      <c r="B147" s="40"/>
      <c r="C147" s="229" t="s">
        <v>325</v>
      </c>
      <c r="D147" s="229" t="s">
        <v>237</v>
      </c>
      <c r="E147" s="230" t="s">
        <v>4063</v>
      </c>
      <c r="F147" s="231" t="s">
        <v>4064</v>
      </c>
      <c r="G147" s="232" t="s">
        <v>174</v>
      </c>
      <c r="H147" s="233">
        <v>75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241</v>
      </c>
      <c r="AT147" s="241" t="s">
        <v>237</v>
      </c>
      <c r="AU147" s="241" t="s">
        <v>84</v>
      </c>
      <c r="AY147" s="18" t="s">
        <v>235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241</v>
      </c>
      <c r="BM147" s="241" t="s">
        <v>421</v>
      </c>
    </row>
    <row r="148" s="2" customFormat="1" ht="24.15" customHeight="1">
      <c r="A148" s="39"/>
      <c r="B148" s="40"/>
      <c r="C148" s="229" t="s">
        <v>331</v>
      </c>
      <c r="D148" s="229" t="s">
        <v>237</v>
      </c>
      <c r="E148" s="230" t="s">
        <v>4065</v>
      </c>
      <c r="F148" s="231" t="s">
        <v>4066</v>
      </c>
      <c r="G148" s="232" t="s">
        <v>4027</v>
      </c>
      <c r="H148" s="233">
        <v>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84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435</v>
      </c>
    </row>
    <row r="149" s="2" customFormat="1" ht="24.15" customHeight="1">
      <c r="A149" s="39"/>
      <c r="B149" s="40"/>
      <c r="C149" s="229" t="s">
        <v>339</v>
      </c>
      <c r="D149" s="229" t="s">
        <v>237</v>
      </c>
      <c r="E149" s="230" t="s">
        <v>4067</v>
      </c>
      <c r="F149" s="231" t="s">
        <v>4068</v>
      </c>
      <c r="G149" s="232" t="s">
        <v>4069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241</v>
      </c>
      <c r="AT149" s="241" t="s">
        <v>237</v>
      </c>
      <c r="AU149" s="241" t="s">
        <v>84</v>
      </c>
      <c r="AY149" s="18" t="s">
        <v>235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241</v>
      </c>
      <c r="BM149" s="241" t="s">
        <v>449</v>
      </c>
    </row>
    <row r="150" s="2" customFormat="1" ht="24.15" customHeight="1">
      <c r="A150" s="39"/>
      <c r="B150" s="40"/>
      <c r="C150" s="229" t="s">
        <v>344</v>
      </c>
      <c r="D150" s="229" t="s">
        <v>237</v>
      </c>
      <c r="E150" s="230" t="s">
        <v>4070</v>
      </c>
      <c r="F150" s="231" t="s">
        <v>4029</v>
      </c>
      <c r="G150" s="232" t="s">
        <v>4030</v>
      </c>
      <c r="H150" s="313"/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241</v>
      </c>
      <c r="AT150" s="241" t="s">
        <v>237</v>
      </c>
      <c r="AU150" s="241" t="s">
        <v>84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241</v>
      </c>
      <c r="BM150" s="241" t="s">
        <v>459</v>
      </c>
    </row>
    <row r="151" s="12" customFormat="1" ht="25.92" customHeight="1">
      <c r="A151" s="12"/>
      <c r="B151" s="213"/>
      <c r="C151" s="214"/>
      <c r="D151" s="215" t="s">
        <v>76</v>
      </c>
      <c r="E151" s="216" t="s">
        <v>4071</v>
      </c>
      <c r="F151" s="216" t="s">
        <v>4072</v>
      </c>
      <c r="G151" s="214"/>
      <c r="H151" s="214"/>
      <c r="I151" s="217"/>
      <c r="J151" s="218">
        <f>BK151</f>
        <v>0</v>
      </c>
      <c r="K151" s="214"/>
      <c r="L151" s="219"/>
      <c r="M151" s="220"/>
      <c r="N151" s="221"/>
      <c r="O151" s="221"/>
      <c r="P151" s="222">
        <f>SUM(P152:P155)</f>
        <v>0</v>
      </c>
      <c r="Q151" s="221"/>
      <c r="R151" s="222">
        <f>SUM(R152:R155)</f>
        <v>0</v>
      </c>
      <c r="S151" s="221"/>
      <c r="T151" s="223">
        <f>SUM(T152:T155)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84</v>
      </c>
      <c r="AT151" s="225" t="s">
        <v>76</v>
      </c>
      <c r="AU151" s="225" t="s">
        <v>77</v>
      </c>
      <c r="AY151" s="224" t="s">
        <v>235</v>
      </c>
      <c r="BK151" s="226">
        <f>SUM(BK152:BK155)</f>
        <v>0</v>
      </c>
    </row>
    <row r="152" s="2" customFormat="1" ht="16.5" customHeight="1">
      <c r="A152" s="39"/>
      <c r="B152" s="40"/>
      <c r="C152" s="229" t="s">
        <v>349</v>
      </c>
      <c r="D152" s="229" t="s">
        <v>237</v>
      </c>
      <c r="E152" s="230" t="s">
        <v>4073</v>
      </c>
      <c r="F152" s="231" t="s">
        <v>4074</v>
      </c>
      <c r="G152" s="232" t="s">
        <v>174</v>
      </c>
      <c r="H152" s="233">
        <v>5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241</v>
      </c>
      <c r="AT152" s="241" t="s">
        <v>237</v>
      </c>
      <c r="AU152" s="241" t="s">
        <v>84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241</v>
      </c>
      <c r="BM152" s="241" t="s">
        <v>470</v>
      </c>
    </row>
    <row r="153" s="2" customFormat="1" ht="24.15" customHeight="1">
      <c r="A153" s="39"/>
      <c r="B153" s="40"/>
      <c r="C153" s="229" t="s">
        <v>7</v>
      </c>
      <c r="D153" s="229" t="s">
        <v>237</v>
      </c>
      <c r="E153" s="230" t="s">
        <v>4063</v>
      </c>
      <c r="F153" s="231" t="s">
        <v>4064</v>
      </c>
      <c r="G153" s="232" t="s">
        <v>174</v>
      </c>
      <c r="H153" s="233">
        <v>5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241</v>
      </c>
      <c r="AT153" s="241" t="s">
        <v>237</v>
      </c>
      <c r="AU153" s="241" t="s">
        <v>84</v>
      </c>
      <c r="AY153" s="18" t="s">
        <v>235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241</v>
      </c>
      <c r="BM153" s="241" t="s">
        <v>493</v>
      </c>
    </row>
    <row r="154" s="2" customFormat="1" ht="24.15" customHeight="1">
      <c r="A154" s="39"/>
      <c r="B154" s="40"/>
      <c r="C154" s="229" t="s">
        <v>364</v>
      </c>
      <c r="D154" s="229" t="s">
        <v>237</v>
      </c>
      <c r="E154" s="230" t="s">
        <v>4065</v>
      </c>
      <c r="F154" s="231" t="s">
        <v>4066</v>
      </c>
      <c r="G154" s="232" t="s">
        <v>4027</v>
      </c>
      <c r="H154" s="233">
        <v>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241</v>
      </c>
      <c r="AT154" s="241" t="s">
        <v>237</v>
      </c>
      <c r="AU154" s="241" t="s">
        <v>84</v>
      </c>
      <c r="AY154" s="18" t="s">
        <v>235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241</v>
      </c>
      <c r="BM154" s="241" t="s">
        <v>503</v>
      </c>
    </row>
    <row r="155" s="2" customFormat="1" ht="24.15" customHeight="1">
      <c r="A155" s="39"/>
      <c r="B155" s="40"/>
      <c r="C155" s="229" t="s">
        <v>373</v>
      </c>
      <c r="D155" s="229" t="s">
        <v>237</v>
      </c>
      <c r="E155" s="230" t="s">
        <v>4070</v>
      </c>
      <c r="F155" s="231" t="s">
        <v>4029</v>
      </c>
      <c r="G155" s="232" t="s">
        <v>4030</v>
      </c>
      <c r="H155" s="313"/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241</v>
      </c>
      <c r="AT155" s="241" t="s">
        <v>237</v>
      </c>
      <c r="AU155" s="241" t="s">
        <v>84</v>
      </c>
      <c r="AY155" s="18" t="s">
        <v>235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241</v>
      </c>
      <c r="BM155" s="241" t="s">
        <v>513</v>
      </c>
    </row>
    <row r="156" s="12" customFormat="1" ht="25.92" customHeight="1">
      <c r="A156" s="12"/>
      <c r="B156" s="213"/>
      <c r="C156" s="214"/>
      <c r="D156" s="215" t="s">
        <v>76</v>
      </c>
      <c r="E156" s="216" t="s">
        <v>4077</v>
      </c>
      <c r="F156" s="216" t="s">
        <v>4078</v>
      </c>
      <c r="G156" s="214"/>
      <c r="H156" s="214"/>
      <c r="I156" s="217"/>
      <c r="J156" s="218">
        <f>BK156</f>
        <v>0</v>
      </c>
      <c r="K156" s="214"/>
      <c r="L156" s="219"/>
      <c r="M156" s="220"/>
      <c r="N156" s="221"/>
      <c r="O156" s="221"/>
      <c r="P156" s="222">
        <f>SUM(P157:P174)</f>
        <v>0</v>
      </c>
      <c r="Q156" s="221"/>
      <c r="R156" s="222">
        <f>SUM(R157:R174)</f>
        <v>0</v>
      </c>
      <c r="S156" s="221"/>
      <c r="T156" s="223">
        <f>SUM(T157:T174)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4" t="s">
        <v>84</v>
      </c>
      <c r="AT156" s="225" t="s">
        <v>76</v>
      </c>
      <c r="AU156" s="225" t="s">
        <v>77</v>
      </c>
      <c r="AY156" s="224" t="s">
        <v>235</v>
      </c>
      <c r="BK156" s="226">
        <f>SUM(BK157:BK174)</f>
        <v>0</v>
      </c>
    </row>
    <row r="157" s="2" customFormat="1" ht="24.15" customHeight="1">
      <c r="A157" s="39"/>
      <c r="B157" s="40"/>
      <c r="C157" s="229" t="s">
        <v>378</v>
      </c>
      <c r="D157" s="229" t="s">
        <v>237</v>
      </c>
      <c r="E157" s="230" t="s">
        <v>4079</v>
      </c>
      <c r="F157" s="231" t="s">
        <v>4080</v>
      </c>
      <c r="G157" s="232" t="s">
        <v>174</v>
      </c>
      <c r="H157" s="233">
        <v>27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241</v>
      </c>
      <c r="AT157" s="241" t="s">
        <v>237</v>
      </c>
      <c r="AU157" s="241" t="s">
        <v>84</v>
      </c>
      <c r="AY157" s="18" t="s">
        <v>235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241</v>
      </c>
      <c r="BM157" s="241" t="s">
        <v>524</v>
      </c>
    </row>
    <row r="158" s="2" customFormat="1" ht="24.15" customHeight="1">
      <c r="A158" s="39"/>
      <c r="B158" s="40"/>
      <c r="C158" s="229" t="s">
        <v>383</v>
      </c>
      <c r="D158" s="229" t="s">
        <v>237</v>
      </c>
      <c r="E158" s="230" t="s">
        <v>4081</v>
      </c>
      <c r="F158" s="231" t="s">
        <v>4082</v>
      </c>
      <c r="G158" s="232" t="s">
        <v>174</v>
      </c>
      <c r="H158" s="233">
        <v>18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241</v>
      </c>
      <c r="AT158" s="241" t="s">
        <v>237</v>
      </c>
      <c r="AU158" s="241" t="s">
        <v>84</v>
      </c>
      <c r="AY158" s="18" t="s">
        <v>235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241</v>
      </c>
      <c r="BM158" s="241" t="s">
        <v>534</v>
      </c>
    </row>
    <row r="159" s="2" customFormat="1" ht="16.5" customHeight="1">
      <c r="A159" s="39"/>
      <c r="B159" s="40"/>
      <c r="C159" s="229" t="s">
        <v>388</v>
      </c>
      <c r="D159" s="229" t="s">
        <v>237</v>
      </c>
      <c r="E159" s="230" t="s">
        <v>4083</v>
      </c>
      <c r="F159" s="231" t="s">
        <v>4084</v>
      </c>
      <c r="G159" s="232" t="s">
        <v>174</v>
      </c>
      <c r="H159" s="233">
        <v>35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241</v>
      </c>
      <c r="AT159" s="241" t="s">
        <v>237</v>
      </c>
      <c r="AU159" s="241" t="s">
        <v>84</v>
      </c>
      <c r="AY159" s="18" t="s">
        <v>235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241</v>
      </c>
      <c r="BM159" s="241" t="s">
        <v>543</v>
      </c>
    </row>
    <row r="160" s="2" customFormat="1" ht="16.5" customHeight="1">
      <c r="A160" s="39"/>
      <c r="B160" s="40"/>
      <c r="C160" s="229" t="s">
        <v>394</v>
      </c>
      <c r="D160" s="229" t="s">
        <v>237</v>
      </c>
      <c r="E160" s="230" t="s">
        <v>4085</v>
      </c>
      <c r="F160" s="231" t="s">
        <v>7380</v>
      </c>
      <c r="G160" s="232" t="s">
        <v>174</v>
      </c>
      <c r="H160" s="233">
        <v>27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241</v>
      </c>
      <c r="AT160" s="241" t="s">
        <v>237</v>
      </c>
      <c r="AU160" s="241" t="s">
        <v>84</v>
      </c>
      <c r="AY160" s="18" t="s">
        <v>235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241</v>
      </c>
      <c r="BM160" s="241" t="s">
        <v>551</v>
      </c>
    </row>
    <row r="161" s="2" customFormat="1" ht="16.5" customHeight="1">
      <c r="A161" s="39"/>
      <c r="B161" s="40"/>
      <c r="C161" s="229" t="s">
        <v>400</v>
      </c>
      <c r="D161" s="229" t="s">
        <v>237</v>
      </c>
      <c r="E161" s="230" t="s">
        <v>4087</v>
      </c>
      <c r="F161" s="231" t="s">
        <v>4088</v>
      </c>
      <c r="G161" s="232" t="s">
        <v>174</v>
      </c>
      <c r="H161" s="233">
        <v>10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241</v>
      </c>
      <c r="AT161" s="241" t="s">
        <v>237</v>
      </c>
      <c r="AU161" s="241" t="s">
        <v>84</v>
      </c>
      <c r="AY161" s="18" t="s">
        <v>235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241</v>
      </c>
      <c r="BM161" s="241" t="s">
        <v>563</v>
      </c>
    </row>
    <row r="162" s="2" customFormat="1" ht="24.15" customHeight="1">
      <c r="A162" s="39"/>
      <c r="B162" s="40"/>
      <c r="C162" s="229" t="s">
        <v>404</v>
      </c>
      <c r="D162" s="229" t="s">
        <v>237</v>
      </c>
      <c r="E162" s="230" t="s">
        <v>4091</v>
      </c>
      <c r="F162" s="231" t="s">
        <v>4092</v>
      </c>
      <c r="G162" s="232" t="s">
        <v>174</v>
      </c>
      <c r="H162" s="233">
        <v>17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241</v>
      </c>
      <c r="AT162" s="241" t="s">
        <v>237</v>
      </c>
      <c r="AU162" s="241" t="s">
        <v>84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241</v>
      </c>
      <c r="BM162" s="241" t="s">
        <v>572</v>
      </c>
    </row>
    <row r="163" s="2" customFormat="1" ht="24.15" customHeight="1">
      <c r="A163" s="39"/>
      <c r="B163" s="40"/>
      <c r="C163" s="229" t="s">
        <v>408</v>
      </c>
      <c r="D163" s="229" t="s">
        <v>237</v>
      </c>
      <c r="E163" s="230" t="s">
        <v>4093</v>
      </c>
      <c r="F163" s="231" t="s">
        <v>4094</v>
      </c>
      <c r="G163" s="232" t="s">
        <v>174</v>
      </c>
      <c r="H163" s="233">
        <v>30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241</v>
      </c>
      <c r="AT163" s="241" t="s">
        <v>237</v>
      </c>
      <c r="AU163" s="241" t="s">
        <v>84</v>
      </c>
      <c r="AY163" s="18" t="s">
        <v>235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241</v>
      </c>
      <c r="BM163" s="241" t="s">
        <v>581</v>
      </c>
    </row>
    <row r="164" s="2" customFormat="1" ht="21.75" customHeight="1">
      <c r="A164" s="39"/>
      <c r="B164" s="40"/>
      <c r="C164" s="229" t="s">
        <v>416</v>
      </c>
      <c r="D164" s="229" t="s">
        <v>237</v>
      </c>
      <c r="E164" s="230" t="s">
        <v>4095</v>
      </c>
      <c r="F164" s="231" t="s">
        <v>4096</v>
      </c>
      <c r="G164" s="232" t="s">
        <v>174</v>
      </c>
      <c r="H164" s="233">
        <v>164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241</v>
      </c>
      <c r="AT164" s="241" t="s">
        <v>237</v>
      </c>
      <c r="AU164" s="241" t="s">
        <v>84</v>
      </c>
      <c r="AY164" s="18" t="s">
        <v>235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241</v>
      </c>
      <c r="BM164" s="241" t="s">
        <v>590</v>
      </c>
    </row>
    <row r="165" s="2" customFormat="1" ht="16.5" customHeight="1">
      <c r="A165" s="39"/>
      <c r="B165" s="40"/>
      <c r="C165" s="229" t="s">
        <v>421</v>
      </c>
      <c r="D165" s="229" t="s">
        <v>237</v>
      </c>
      <c r="E165" s="230" t="s">
        <v>4097</v>
      </c>
      <c r="F165" s="231" t="s">
        <v>4098</v>
      </c>
      <c r="G165" s="232" t="s">
        <v>174</v>
      </c>
      <c r="H165" s="233">
        <v>164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241</v>
      </c>
      <c r="AT165" s="241" t="s">
        <v>237</v>
      </c>
      <c r="AU165" s="241" t="s">
        <v>84</v>
      </c>
      <c r="AY165" s="18" t="s">
        <v>235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241</v>
      </c>
      <c r="BM165" s="241" t="s">
        <v>617</v>
      </c>
    </row>
    <row r="166" s="2" customFormat="1" ht="16.5" customHeight="1">
      <c r="A166" s="39"/>
      <c r="B166" s="40"/>
      <c r="C166" s="229" t="s">
        <v>428</v>
      </c>
      <c r="D166" s="229" t="s">
        <v>237</v>
      </c>
      <c r="E166" s="230" t="s">
        <v>4099</v>
      </c>
      <c r="F166" s="231" t="s">
        <v>4100</v>
      </c>
      <c r="G166" s="232" t="s">
        <v>240</v>
      </c>
      <c r="H166" s="233">
        <v>30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241</v>
      </c>
      <c r="AT166" s="241" t="s">
        <v>237</v>
      </c>
      <c r="AU166" s="241" t="s">
        <v>84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241</v>
      </c>
      <c r="BM166" s="241" t="s">
        <v>627</v>
      </c>
    </row>
    <row r="167" s="2" customFormat="1" ht="16.5" customHeight="1">
      <c r="A167" s="39"/>
      <c r="B167" s="40"/>
      <c r="C167" s="229" t="s">
        <v>435</v>
      </c>
      <c r="D167" s="229" t="s">
        <v>237</v>
      </c>
      <c r="E167" s="230" t="s">
        <v>4101</v>
      </c>
      <c r="F167" s="231" t="s">
        <v>4102</v>
      </c>
      <c r="G167" s="232" t="s">
        <v>174</v>
      </c>
      <c r="H167" s="233">
        <v>48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241</v>
      </c>
      <c r="AT167" s="241" t="s">
        <v>237</v>
      </c>
      <c r="AU167" s="241" t="s">
        <v>84</v>
      </c>
      <c r="AY167" s="18" t="s">
        <v>235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241</v>
      </c>
      <c r="BM167" s="241" t="s">
        <v>635</v>
      </c>
    </row>
    <row r="168" s="2" customFormat="1" ht="16.5" customHeight="1">
      <c r="A168" s="39"/>
      <c r="B168" s="40"/>
      <c r="C168" s="229" t="s">
        <v>443</v>
      </c>
      <c r="D168" s="229" t="s">
        <v>237</v>
      </c>
      <c r="E168" s="230" t="s">
        <v>4103</v>
      </c>
      <c r="F168" s="231" t="s">
        <v>4104</v>
      </c>
      <c r="G168" s="232" t="s">
        <v>174</v>
      </c>
      <c r="H168" s="233">
        <v>35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241</v>
      </c>
      <c r="AT168" s="241" t="s">
        <v>237</v>
      </c>
      <c r="AU168" s="241" t="s">
        <v>84</v>
      </c>
      <c r="AY168" s="18" t="s">
        <v>235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241</v>
      </c>
      <c r="BM168" s="241" t="s">
        <v>643</v>
      </c>
    </row>
    <row r="169" s="2" customFormat="1" ht="16.5" customHeight="1">
      <c r="A169" s="39"/>
      <c r="B169" s="40"/>
      <c r="C169" s="229" t="s">
        <v>449</v>
      </c>
      <c r="D169" s="229" t="s">
        <v>237</v>
      </c>
      <c r="E169" s="230" t="s">
        <v>4105</v>
      </c>
      <c r="F169" s="231" t="s">
        <v>4106</v>
      </c>
      <c r="G169" s="232" t="s">
        <v>174</v>
      </c>
      <c r="H169" s="233">
        <v>27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241</v>
      </c>
      <c r="AT169" s="241" t="s">
        <v>237</v>
      </c>
      <c r="AU169" s="241" t="s">
        <v>84</v>
      </c>
      <c r="AY169" s="18" t="s">
        <v>235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241</v>
      </c>
      <c r="BM169" s="241" t="s">
        <v>662</v>
      </c>
    </row>
    <row r="170" s="2" customFormat="1" ht="16.5" customHeight="1">
      <c r="A170" s="39"/>
      <c r="B170" s="40"/>
      <c r="C170" s="229" t="s">
        <v>454</v>
      </c>
      <c r="D170" s="229" t="s">
        <v>237</v>
      </c>
      <c r="E170" s="230" t="s">
        <v>4107</v>
      </c>
      <c r="F170" s="231" t="s">
        <v>4108</v>
      </c>
      <c r="G170" s="232" t="s">
        <v>174</v>
      </c>
      <c r="H170" s="233">
        <v>10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241</v>
      </c>
      <c r="AT170" s="241" t="s">
        <v>237</v>
      </c>
      <c r="AU170" s="241" t="s">
        <v>84</v>
      </c>
      <c r="AY170" s="18" t="s">
        <v>235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241</v>
      </c>
      <c r="BM170" s="241" t="s">
        <v>673</v>
      </c>
    </row>
    <row r="171" s="2" customFormat="1" ht="16.5" customHeight="1">
      <c r="A171" s="39"/>
      <c r="B171" s="40"/>
      <c r="C171" s="229" t="s">
        <v>459</v>
      </c>
      <c r="D171" s="229" t="s">
        <v>237</v>
      </c>
      <c r="E171" s="230" t="s">
        <v>7381</v>
      </c>
      <c r="F171" s="231" t="s">
        <v>7382</v>
      </c>
      <c r="G171" s="232" t="s">
        <v>240</v>
      </c>
      <c r="H171" s="233">
        <v>3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241</v>
      </c>
      <c r="AT171" s="241" t="s">
        <v>237</v>
      </c>
      <c r="AU171" s="241" t="s">
        <v>84</v>
      </c>
      <c r="AY171" s="18" t="s">
        <v>235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241</v>
      </c>
      <c r="BM171" s="241" t="s">
        <v>687</v>
      </c>
    </row>
    <row r="172" s="2" customFormat="1" ht="16.5" customHeight="1">
      <c r="A172" s="39"/>
      <c r="B172" s="40"/>
      <c r="C172" s="229" t="s">
        <v>464</v>
      </c>
      <c r="D172" s="229" t="s">
        <v>237</v>
      </c>
      <c r="E172" s="230" t="s">
        <v>4121</v>
      </c>
      <c r="F172" s="231" t="s">
        <v>4122</v>
      </c>
      <c r="G172" s="232" t="s">
        <v>240</v>
      </c>
      <c r="H172" s="233">
        <v>6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241</v>
      </c>
      <c r="AT172" s="241" t="s">
        <v>237</v>
      </c>
      <c r="AU172" s="241" t="s">
        <v>84</v>
      </c>
      <c r="AY172" s="18" t="s">
        <v>235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241</v>
      </c>
      <c r="BM172" s="241" t="s">
        <v>701</v>
      </c>
    </row>
    <row r="173" s="2" customFormat="1" ht="16.5" customHeight="1">
      <c r="A173" s="39"/>
      <c r="B173" s="40"/>
      <c r="C173" s="229" t="s">
        <v>470</v>
      </c>
      <c r="D173" s="229" t="s">
        <v>237</v>
      </c>
      <c r="E173" s="230" t="s">
        <v>4123</v>
      </c>
      <c r="F173" s="231" t="s">
        <v>4124</v>
      </c>
      <c r="G173" s="232" t="s">
        <v>240</v>
      </c>
      <c r="H173" s="233">
        <v>3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241</v>
      </c>
      <c r="AT173" s="241" t="s">
        <v>237</v>
      </c>
      <c r="AU173" s="241" t="s">
        <v>84</v>
      </c>
      <c r="AY173" s="18" t="s">
        <v>235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241</v>
      </c>
      <c r="BM173" s="241" t="s">
        <v>709</v>
      </c>
    </row>
    <row r="174" s="2" customFormat="1" ht="24.15" customHeight="1">
      <c r="A174" s="39"/>
      <c r="B174" s="40"/>
      <c r="C174" s="229" t="s">
        <v>479</v>
      </c>
      <c r="D174" s="229" t="s">
        <v>237</v>
      </c>
      <c r="E174" s="230" t="s">
        <v>4127</v>
      </c>
      <c r="F174" s="231" t="s">
        <v>4029</v>
      </c>
      <c r="G174" s="232" t="s">
        <v>4030</v>
      </c>
      <c r="H174" s="313"/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241</v>
      </c>
      <c r="AT174" s="241" t="s">
        <v>237</v>
      </c>
      <c r="AU174" s="241" t="s">
        <v>84</v>
      </c>
      <c r="AY174" s="18" t="s">
        <v>235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241</v>
      </c>
      <c r="BM174" s="241" t="s">
        <v>717</v>
      </c>
    </row>
    <row r="175" s="12" customFormat="1" ht="25.92" customHeight="1">
      <c r="A175" s="12"/>
      <c r="B175" s="213"/>
      <c r="C175" s="214"/>
      <c r="D175" s="215" t="s">
        <v>76</v>
      </c>
      <c r="E175" s="216" t="s">
        <v>4128</v>
      </c>
      <c r="F175" s="216" t="s">
        <v>4129</v>
      </c>
      <c r="G175" s="214"/>
      <c r="H175" s="214"/>
      <c r="I175" s="217"/>
      <c r="J175" s="218">
        <f>BK175</f>
        <v>0</v>
      </c>
      <c r="K175" s="214"/>
      <c r="L175" s="219"/>
      <c r="M175" s="220"/>
      <c r="N175" s="221"/>
      <c r="O175" s="221"/>
      <c r="P175" s="222">
        <f>SUM(P176:P229)</f>
        <v>0</v>
      </c>
      <c r="Q175" s="221"/>
      <c r="R175" s="222">
        <f>SUM(R176:R229)</f>
        <v>0</v>
      </c>
      <c r="S175" s="221"/>
      <c r="T175" s="223">
        <f>SUM(T176:T229)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4" t="s">
        <v>86</v>
      </c>
      <c r="AT175" s="225" t="s">
        <v>76</v>
      </c>
      <c r="AU175" s="225" t="s">
        <v>77</v>
      </c>
      <c r="AY175" s="224" t="s">
        <v>235</v>
      </c>
      <c r="BK175" s="226">
        <f>SUM(BK176:BK229)</f>
        <v>0</v>
      </c>
    </row>
    <row r="176" s="2" customFormat="1" ht="16.5" customHeight="1">
      <c r="A176" s="39"/>
      <c r="B176" s="40"/>
      <c r="C176" s="229" t="s">
        <v>493</v>
      </c>
      <c r="D176" s="229" t="s">
        <v>237</v>
      </c>
      <c r="E176" s="230" t="s">
        <v>7383</v>
      </c>
      <c r="F176" s="231" t="s">
        <v>7384</v>
      </c>
      <c r="G176" s="232" t="s">
        <v>240</v>
      </c>
      <c r="H176" s="233">
        <v>2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325</v>
      </c>
      <c r="AT176" s="241" t="s">
        <v>237</v>
      </c>
      <c r="AU176" s="241" t="s">
        <v>84</v>
      </c>
      <c r="AY176" s="18" t="s">
        <v>235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325</v>
      </c>
      <c r="BM176" s="241" t="s">
        <v>739</v>
      </c>
    </row>
    <row r="177" s="2" customFormat="1" ht="16.5" customHeight="1">
      <c r="A177" s="39"/>
      <c r="B177" s="40"/>
      <c r="C177" s="229" t="s">
        <v>498</v>
      </c>
      <c r="D177" s="229" t="s">
        <v>237</v>
      </c>
      <c r="E177" s="230" t="s">
        <v>4168</v>
      </c>
      <c r="F177" s="231" t="s">
        <v>7385</v>
      </c>
      <c r="G177" s="232" t="s">
        <v>240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325</v>
      </c>
      <c r="AT177" s="241" t="s">
        <v>237</v>
      </c>
      <c r="AU177" s="241" t="s">
        <v>84</v>
      </c>
      <c r="AY177" s="18" t="s">
        <v>235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325</v>
      </c>
      <c r="BM177" s="241" t="s">
        <v>756</v>
      </c>
    </row>
    <row r="178" s="2" customFormat="1" ht="16.5" customHeight="1">
      <c r="A178" s="39"/>
      <c r="B178" s="40"/>
      <c r="C178" s="229" t="s">
        <v>503</v>
      </c>
      <c r="D178" s="229" t="s">
        <v>237</v>
      </c>
      <c r="E178" s="230" t="s">
        <v>4170</v>
      </c>
      <c r="F178" s="231" t="s">
        <v>7386</v>
      </c>
      <c r="G178" s="232" t="s">
        <v>240</v>
      </c>
      <c r="H178" s="233">
        <v>2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325</v>
      </c>
      <c r="AT178" s="241" t="s">
        <v>237</v>
      </c>
      <c r="AU178" s="241" t="s">
        <v>84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325</v>
      </c>
      <c r="BM178" s="241" t="s">
        <v>769</v>
      </c>
    </row>
    <row r="179" s="2" customFormat="1" ht="16.5" customHeight="1">
      <c r="A179" s="39"/>
      <c r="B179" s="40"/>
      <c r="C179" s="229" t="s">
        <v>508</v>
      </c>
      <c r="D179" s="229" t="s">
        <v>237</v>
      </c>
      <c r="E179" s="230" t="s">
        <v>4134</v>
      </c>
      <c r="F179" s="231" t="s">
        <v>4135</v>
      </c>
      <c r="G179" s="232" t="s">
        <v>240</v>
      </c>
      <c r="H179" s="233">
        <v>4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325</v>
      </c>
      <c r="AT179" s="241" t="s">
        <v>237</v>
      </c>
      <c r="AU179" s="241" t="s">
        <v>84</v>
      </c>
      <c r="AY179" s="18" t="s">
        <v>235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325</v>
      </c>
      <c r="BM179" s="241" t="s">
        <v>777</v>
      </c>
    </row>
    <row r="180" s="2" customFormat="1" ht="16.5" customHeight="1">
      <c r="A180" s="39"/>
      <c r="B180" s="40"/>
      <c r="C180" s="229" t="s">
        <v>513</v>
      </c>
      <c r="D180" s="229" t="s">
        <v>237</v>
      </c>
      <c r="E180" s="230" t="s">
        <v>4136</v>
      </c>
      <c r="F180" s="231" t="s">
        <v>4137</v>
      </c>
      <c r="G180" s="232" t="s">
        <v>240</v>
      </c>
      <c r="H180" s="233">
        <v>4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325</v>
      </c>
      <c r="AT180" s="241" t="s">
        <v>237</v>
      </c>
      <c r="AU180" s="241" t="s">
        <v>84</v>
      </c>
      <c r="AY180" s="18" t="s">
        <v>235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325</v>
      </c>
      <c r="BM180" s="241" t="s">
        <v>790</v>
      </c>
    </row>
    <row r="181" s="2" customFormat="1" ht="16.5" customHeight="1">
      <c r="A181" s="39"/>
      <c r="B181" s="40"/>
      <c r="C181" s="229" t="s">
        <v>517</v>
      </c>
      <c r="D181" s="229" t="s">
        <v>237</v>
      </c>
      <c r="E181" s="230" t="s">
        <v>7387</v>
      </c>
      <c r="F181" s="231" t="s">
        <v>7388</v>
      </c>
      <c r="G181" s="232" t="s">
        <v>240</v>
      </c>
      <c r="H181" s="233">
        <v>2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325</v>
      </c>
      <c r="AT181" s="241" t="s">
        <v>237</v>
      </c>
      <c r="AU181" s="241" t="s">
        <v>84</v>
      </c>
      <c r="AY181" s="18" t="s">
        <v>235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325</v>
      </c>
      <c r="BM181" s="241" t="s">
        <v>799</v>
      </c>
    </row>
    <row r="182" s="2" customFormat="1" ht="16.5" customHeight="1">
      <c r="A182" s="39"/>
      <c r="B182" s="40"/>
      <c r="C182" s="229" t="s">
        <v>524</v>
      </c>
      <c r="D182" s="229" t="s">
        <v>237</v>
      </c>
      <c r="E182" s="230" t="s">
        <v>7389</v>
      </c>
      <c r="F182" s="231" t="s">
        <v>7390</v>
      </c>
      <c r="G182" s="232" t="s">
        <v>240</v>
      </c>
      <c r="H182" s="233">
        <v>2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325</v>
      </c>
      <c r="AT182" s="241" t="s">
        <v>237</v>
      </c>
      <c r="AU182" s="241" t="s">
        <v>84</v>
      </c>
      <c r="AY182" s="18" t="s">
        <v>235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325</v>
      </c>
      <c r="BM182" s="241" t="s">
        <v>811</v>
      </c>
    </row>
    <row r="183" s="2" customFormat="1" ht="16.5" customHeight="1">
      <c r="A183" s="39"/>
      <c r="B183" s="40"/>
      <c r="C183" s="229" t="s">
        <v>529</v>
      </c>
      <c r="D183" s="229" t="s">
        <v>237</v>
      </c>
      <c r="E183" s="230" t="s">
        <v>4134</v>
      </c>
      <c r="F183" s="231" t="s">
        <v>4135</v>
      </c>
      <c r="G183" s="232" t="s">
        <v>240</v>
      </c>
      <c r="H183" s="233">
        <v>2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325</v>
      </c>
      <c r="AT183" s="241" t="s">
        <v>237</v>
      </c>
      <c r="AU183" s="241" t="s">
        <v>84</v>
      </c>
      <c r="AY183" s="18" t="s">
        <v>235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325</v>
      </c>
      <c r="BM183" s="241" t="s">
        <v>820</v>
      </c>
    </row>
    <row r="184" s="2" customFormat="1" ht="16.5" customHeight="1">
      <c r="A184" s="39"/>
      <c r="B184" s="40"/>
      <c r="C184" s="229" t="s">
        <v>534</v>
      </c>
      <c r="D184" s="229" t="s">
        <v>237</v>
      </c>
      <c r="E184" s="230" t="s">
        <v>4136</v>
      </c>
      <c r="F184" s="231" t="s">
        <v>4137</v>
      </c>
      <c r="G184" s="232" t="s">
        <v>240</v>
      </c>
      <c r="H184" s="233">
        <v>2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325</v>
      </c>
      <c r="AT184" s="241" t="s">
        <v>237</v>
      </c>
      <c r="AU184" s="241" t="s">
        <v>84</v>
      </c>
      <c r="AY184" s="18" t="s">
        <v>235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325</v>
      </c>
      <c r="BM184" s="241" t="s">
        <v>829</v>
      </c>
    </row>
    <row r="185" s="2" customFormat="1" ht="16.5" customHeight="1">
      <c r="A185" s="39"/>
      <c r="B185" s="40"/>
      <c r="C185" s="229" t="s">
        <v>538</v>
      </c>
      <c r="D185" s="229" t="s">
        <v>237</v>
      </c>
      <c r="E185" s="230" t="s">
        <v>4130</v>
      </c>
      <c r="F185" s="231" t="s">
        <v>4131</v>
      </c>
      <c r="G185" s="232" t="s">
        <v>240</v>
      </c>
      <c r="H185" s="233">
        <v>3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325</v>
      </c>
      <c r="AT185" s="241" t="s">
        <v>237</v>
      </c>
      <c r="AU185" s="241" t="s">
        <v>84</v>
      </c>
      <c r="AY185" s="18" t="s">
        <v>235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325</v>
      </c>
      <c r="BM185" s="241" t="s">
        <v>839</v>
      </c>
    </row>
    <row r="186" s="2" customFormat="1" ht="16.5" customHeight="1">
      <c r="A186" s="39"/>
      <c r="B186" s="40"/>
      <c r="C186" s="229" t="s">
        <v>543</v>
      </c>
      <c r="D186" s="229" t="s">
        <v>237</v>
      </c>
      <c r="E186" s="230" t="s">
        <v>4132</v>
      </c>
      <c r="F186" s="231" t="s">
        <v>7391</v>
      </c>
      <c r="G186" s="232" t="s">
        <v>240</v>
      </c>
      <c r="H186" s="233">
        <v>3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325</v>
      </c>
      <c r="AT186" s="241" t="s">
        <v>237</v>
      </c>
      <c r="AU186" s="241" t="s">
        <v>84</v>
      </c>
      <c r="AY186" s="18" t="s">
        <v>235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325</v>
      </c>
      <c r="BM186" s="241" t="s">
        <v>853</v>
      </c>
    </row>
    <row r="187" s="2" customFormat="1" ht="16.5" customHeight="1">
      <c r="A187" s="39"/>
      <c r="B187" s="40"/>
      <c r="C187" s="229" t="s">
        <v>547</v>
      </c>
      <c r="D187" s="229" t="s">
        <v>237</v>
      </c>
      <c r="E187" s="230" t="s">
        <v>4134</v>
      </c>
      <c r="F187" s="231" t="s">
        <v>4135</v>
      </c>
      <c r="G187" s="232" t="s">
        <v>240</v>
      </c>
      <c r="H187" s="233">
        <v>3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325</v>
      </c>
      <c r="AT187" s="241" t="s">
        <v>237</v>
      </c>
      <c r="AU187" s="241" t="s">
        <v>84</v>
      </c>
      <c r="AY187" s="18" t="s">
        <v>235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325</v>
      </c>
      <c r="BM187" s="241" t="s">
        <v>864</v>
      </c>
    </row>
    <row r="188" s="2" customFormat="1" ht="16.5" customHeight="1">
      <c r="A188" s="39"/>
      <c r="B188" s="40"/>
      <c r="C188" s="229" t="s">
        <v>551</v>
      </c>
      <c r="D188" s="229" t="s">
        <v>237</v>
      </c>
      <c r="E188" s="230" t="s">
        <v>4136</v>
      </c>
      <c r="F188" s="231" t="s">
        <v>4137</v>
      </c>
      <c r="G188" s="232" t="s">
        <v>240</v>
      </c>
      <c r="H188" s="233">
        <v>3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325</v>
      </c>
      <c r="AT188" s="241" t="s">
        <v>237</v>
      </c>
      <c r="AU188" s="241" t="s">
        <v>84</v>
      </c>
      <c r="AY188" s="18" t="s">
        <v>235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325</v>
      </c>
      <c r="BM188" s="241" t="s">
        <v>873</v>
      </c>
    </row>
    <row r="189" s="2" customFormat="1" ht="16.5" customHeight="1">
      <c r="A189" s="39"/>
      <c r="B189" s="40"/>
      <c r="C189" s="229" t="s">
        <v>556</v>
      </c>
      <c r="D189" s="229" t="s">
        <v>237</v>
      </c>
      <c r="E189" s="230" t="s">
        <v>4138</v>
      </c>
      <c r="F189" s="231" t="s">
        <v>4139</v>
      </c>
      <c r="G189" s="232" t="s">
        <v>240</v>
      </c>
      <c r="H189" s="233">
        <v>3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325</v>
      </c>
      <c r="AT189" s="241" t="s">
        <v>237</v>
      </c>
      <c r="AU189" s="241" t="s">
        <v>84</v>
      </c>
      <c r="AY189" s="18" t="s">
        <v>235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325</v>
      </c>
      <c r="BM189" s="241" t="s">
        <v>883</v>
      </c>
    </row>
    <row r="190" s="2" customFormat="1" ht="16.5" customHeight="1">
      <c r="A190" s="39"/>
      <c r="B190" s="40"/>
      <c r="C190" s="229" t="s">
        <v>563</v>
      </c>
      <c r="D190" s="229" t="s">
        <v>237</v>
      </c>
      <c r="E190" s="230" t="s">
        <v>4140</v>
      </c>
      <c r="F190" s="231" t="s">
        <v>4141</v>
      </c>
      <c r="G190" s="232" t="s">
        <v>240</v>
      </c>
      <c r="H190" s="233">
        <v>3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325</v>
      </c>
      <c r="AT190" s="241" t="s">
        <v>237</v>
      </c>
      <c r="AU190" s="241" t="s">
        <v>84</v>
      </c>
      <c r="AY190" s="18" t="s">
        <v>235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325</v>
      </c>
      <c r="BM190" s="241" t="s">
        <v>891</v>
      </c>
    </row>
    <row r="191" s="2" customFormat="1" ht="16.5" customHeight="1">
      <c r="A191" s="39"/>
      <c r="B191" s="40"/>
      <c r="C191" s="229" t="s">
        <v>567</v>
      </c>
      <c r="D191" s="229" t="s">
        <v>237</v>
      </c>
      <c r="E191" s="230" t="s">
        <v>4142</v>
      </c>
      <c r="F191" s="231" t="s">
        <v>4143</v>
      </c>
      <c r="G191" s="232" t="s">
        <v>240</v>
      </c>
      <c r="H191" s="233">
        <v>3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325</v>
      </c>
      <c r="AT191" s="241" t="s">
        <v>237</v>
      </c>
      <c r="AU191" s="241" t="s">
        <v>84</v>
      </c>
      <c r="AY191" s="18" t="s">
        <v>235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325</v>
      </c>
      <c r="BM191" s="241" t="s">
        <v>901</v>
      </c>
    </row>
    <row r="192" s="2" customFormat="1" ht="16.5" customHeight="1">
      <c r="A192" s="39"/>
      <c r="B192" s="40"/>
      <c r="C192" s="229" t="s">
        <v>572</v>
      </c>
      <c r="D192" s="229" t="s">
        <v>237</v>
      </c>
      <c r="E192" s="230" t="s">
        <v>4144</v>
      </c>
      <c r="F192" s="231" t="s">
        <v>4145</v>
      </c>
      <c r="G192" s="232" t="s">
        <v>240</v>
      </c>
      <c r="H192" s="233">
        <v>3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325</v>
      </c>
      <c r="AT192" s="241" t="s">
        <v>237</v>
      </c>
      <c r="AU192" s="241" t="s">
        <v>84</v>
      </c>
      <c r="AY192" s="18" t="s">
        <v>235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325</v>
      </c>
      <c r="BM192" s="241" t="s">
        <v>911</v>
      </c>
    </row>
    <row r="193" s="2" customFormat="1" ht="16.5" customHeight="1">
      <c r="A193" s="39"/>
      <c r="B193" s="40"/>
      <c r="C193" s="229" t="s">
        <v>574</v>
      </c>
      <c r="D193" s="229" t="s">
        <v>237</v>
      </c>
      <c r="E193" s="230" t="s">
        <v>4146</v>
      </c>
      <c r="F193" s="231" t="s">
        <v>4147</v>
      </c>
      <c r="G193" s="232" t="s">
        <v>240</v>
      </c>
      <c r="H193" s="233">
        <v>3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325</v>
      </c>
      <c r="AT193" s="241" t="s">
        <v>237</v>
      </c>
      <c r="AU193" s="241" t="s">
        <v>84</v>
      </c>
      <c r="AY193" s="18" t="s">
        <v>235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325</v>
      </c>
      <c r="BM193" s="241" t="s">
        <v>923</v>
      </c>
    </row>
    <row r="194" s="2" customFormat="1" ht="16.5" customHeight="1">
      <c r="A194" s="39"/>
      <c r="B194" s="40"/>
      <c r="C194" s="229" t="s">
        <v>581</v>
      </c>
      <c r="D194" s="229" t="s">
        <v>237</v>
      </c>
      <c r="E194" s="230" t="s">
        <v>4148</v>
      </c>
      <c r="F194" s="231" t="s">
        <v>4149</v>
      </c>
      <c r="G194" s="232" t="s">
        <v>240</v>
      </c>
      <c r="H194" s="233">
        <v>3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325</v>
      </c>
      <c r="AT194" s="241" t="s">
        <v>237</v>
      </c>
      <c r="AU194" s="241" t="s">
        <v>84</v>
      </c>
      <c r="AY194" s="18" t="s">
        <v>235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325</v>
      </c>
      <c r="BM194" s="241" t="s">
        <v>933</v>
      </c>
    </row>
    <row r="195" s="2" customFormat="1" ht="16.5" customHeight="1">
      <c r="A195" s="39"/>
      <c r="B195" s="40"/>
      <c r="C195" s="229" t="s">
        <v>584</v>
      </c>
      <c r="D195" s="229" t="s">
        <v>237</v>
      </c>
      <c r="E195" s="230" t="s">
        <v>4150</v>
      </c>
      <c r="F195" s="231" t="s">
        <v>4151</v>
      </c>
      <c r="G195" s="232" t="s">
        <v>240</v>
      </c>
      <c r="H195" s="233">
        <v>3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325</v>
      </c>
      <c r="AT195" s="241" t="s">
        <v>237</v>
      </c>
      <c r="AU195" s="241" t="s">
        <v>84</v>
      </c>
      <c r="AY195" s="18" t="s">
        <v>235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325</v>
      </c>
      <c r="BM195" s="241" t="s">
        <v>942</v>
      </c>
    </row>
    <row r="196" s="2" customFormat="1" ht="16.5" customHeight="1">
      <c r="A196" s="39"/>
      <c r="B196" s="40"/>
      <c r="C196" s="229" t="s">
        <v>590</v>
      </c>
      <c r="D196" s="229" t="s">
        <v>237</v>
      </c>
      <c r="E196" s="230" t="s">
        <v>4164</v>
      </c>
      <c r="F196" s="231" t="s">
        <v>4165</v>
      </c>
      <c r="G196" s="232" t="s">
        <v>240</v>
      </c>
      <c r="H196" s="233">
        <v>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325</v>
      </c>
      <c r="AT196" s="241" t="s">
        <v>237</v>
      </c>
      <c r="AU196" s="241" t="s">
        <v>84</v>
      </c>
      <c r="AY196" s="18" t="s">
        <v>235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325</v>
      </c>
      <c r="BM196" s="241" t="s">
        <v>950</v>
      </c>
    </row>
    <row r="197" s="2" customFormat="1" ht="21.75" customHeight="1">
      <c r="A197" s="39"/>
      <c r="B197" s="40"/>
      <c r="C197" s="229" t="s">
        <v>596</v>
      </c>
      <c r="D197" s="229" t="s">
        <v>237</v>
      </c>
      <c r="E197" s="230" t="s">
        <v>4166</v>
      </c>
      <c r="F197" s="231" t="s">
        <v>4167</v>
      </c>
      <c r="G197" s="232" t="s">
        <v>240</v>
      </c>
      <c r="H197" s="233">
        <v>5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325</v>
      </c>
      <c r="AT197" s="241" t="s">
        <v>237</v>
      </c>
      <c r="AU197" s="241" t="s">
        <v>84</v>
      </c>
      <c r="AY197" s="18" t="s">
        <v>235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325</v>
      </c>
      <c r="BM197" s="241" t="s">
        <v>958</v>
      </c>
    </row>
    <row r="198" s="2" customFormat="1" ht="16.5" customHeight="1">
      <c r="A198" s="39"/>
      <c r="B198" s="40"/>
      <c r="C198" s="229" t="s">
        <v>617</v>
      </c>
      <c r="D198" s="229" t="s">
        <v>237</v>
      </c>
      <c r="E198" s="230" t="s">
        <v>7392</v>
      </c>
      <c r="F198" s="231" t="s">
        <v>4169</v>
      </c>
      <c r="G198" s="232" t="s">
        <v>240</v>
      </c>
      <c r="H198" s="233">
        <v>5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325</v>
      </c>
      <c r="AT198" s="241" t="s">
        <v>237</v>
      </c>
      <c r="AU198" s="241" t="s">
        <v>84</v>
      </c>
      <c r="AY198" s="18" t="s">
        <v>235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325</v>
      </c>
      <c r="BM198" s="241" t="s">
        <v>968</v>
      </c>
    </row>
    <row r="199" s="2" customFormat="1" ht="16.5" customHeight="1">
      <c r="A199" s="39"/>
      <c r="B199" s="40"/>
      <c r="C199" s="229" t="s">
        <v>623</v>
      </c>
      <c r="D199" s="229" t="s">
        <v>237</v>
      </c>
      <c r="E199" s="230" t="s">
        <v>4178</v>
      </c>
      <c r="F199" s="231" t="s">
        <v>4171</v>
      </c>
      <c r="G199" s="232" t="s">
        <v>240</v>
      </c>
      <c r="H199" s="233">
        <v>5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325</v>
      </c>
      <c r="AT199" s="241" t="s">
        <v>237</v>
      </c>
      <c r="AU199" s="241" t="s">
        <v>84</v>
      </c>
      <c r="AY199" s="18" t="s">
        <v>235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325</v>
      </c>
      <c r="BM199" s="241" t="s">
        <v>975</v>
      </c>
    </row>
    <row r="200" s="2" customFormat="1" ht="16.5" customHeight="1">
      <c r="A200" s="39"/>
      <c r="B200" s="40"/>
      <c r="C200" s="229" t="s">
        <v>627</v>
      </c>
      <c r="D200" s="229" t="s">
        <v>237</v>
      </c>
      <c r="E200" s="230" t="s">
        <v>4172</v>
      </c>
      <c r="F200" s="231" t="s">
        <v>4173</v>
      </c>
      <c r="G200" s="232" t="s">
        <v>240</v>
      </c>
      <c r="H200" s="233">
        <v>5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325</v>
      </c>
      <c r="AT200" s="241" t="s">
        <v>237</v>
      </c>
      <c r="AU200" s="241" t="s">
        <v>84</v>
      </c>
      <c r="AY200" s="18" t="s">
        <v>235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325</v>
      </c>
      <c r="BM200" s="241" t="s">
        <v>984</v>
      </c>
    </row>
    <row r="201" s="2" customFormat="1" ht="16.5" customHeight="1">
      <c r="A201" s="39"/>
      <c r="B201" s="40"/>
      <c r="C201" s="229" t="s">
        <v>631</v>
      </c>
      <c r="D201" s="229" t="s">
        <v>237</v>
      </c>
      <c r="E201" s="230" t="s">
        <v>4164</v>
      </c>
      <c r="F201" s="231" t="s">
        <v>4165</v>
      </c>
      <c r="G201" s="232" t="s">
        <v>240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325</v>
      </c>
      <c r="AT201" s="241" t="s">
        <v>237</v>
      </c>
      <c r="AU201" s="241" t="s">
        <v>84</v>
      </c>
      <c r="AY201" s="18" t="s">
        <v>235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325</v>
      </c>
      <c r="BM201" s="241" t="s">
        <v>994</v>
      </c>
    </row>
    <row r="202" s="2" customFormat="1" ht="21.75" customHeight="1">
      <c r="A202" s="39"/>
      <c r="B202" s="40"/>
      <c r="C202" s="229" t="s">
        <v>635</v>
      </c>
      <c r="D202" s="229" t="s">
        <v>237</v>
      </c>
      <c r="E202" s="230" t="s">
        <v>4176</v>
      </c>
      <c r="F202" s="231" t="s">
        <v>7393</v>
      </c>
      <c r="G202" s="232" t="s">
        <v>240</v>
      </c>
      <c r="H202" s="233">
        <v>1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325</v>
      </c>
      <c r="AT202" s="241" t="s">
        <v>237</v>
      </c>
      <c r="AU202" s="241" t="s">
        <v>84</v>
      </c>
      <c r="AY202" s="18" t="s">
        <v>235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325</v>
      </c>
      <c r="BM202" s="241" t="s">
        <v>1005</v>
      </c>
    </row>
    <row r="203" s="2" customFormat="1" ht="16.5" customHeight="1">
      <c r="A203" s="39"/>
      <c r="B203" s="40"/>
      <c r="C203" s="229" t="s">
        <v>639</v>
      </c>
      <c r="D203" s="229" t="s">
        <v>237</v>
      </c>
      <c r="E203" s="230" t="s">
        <v>7392</v>
      </c>
      <c r="F203" s="231" t="s">
        <v>4169</v>
      </c>
      <c r="G203" s="232" t="s">
        <v>240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325</v>
      </c>
      <c r="AT203" s="241" t="s">
        <v>237</v>
      </c>
      <c r="AU203" s="241" t="s">
        <v>84</v>
      </c>
      <c r="AY203" s="18" t="s">
        <v>235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325</v>
      </c>
      <c r="BM203" s="241" t="s">
        <v>1013</v>
      </c>
    </row>
    <row r="204" s="2" customFormat="1" ht="16.5" customHeight="1">
      <c r="A204" s="39"/>
      <c r="B204" s="40"/>
      <c r="C204" s="229" t="s">
        <v>643</v>
      </c>
      <c r="D204" s="229" t="s">
        <v>237</v>
      </c>
      <c r="E204" s="230" t="s">
        <v>4178</v>
      </c>
      <c r="F204" s="231" t="s">
        <v>4171</v>
      </c>
      <c r="G204" s="232" t="s">
        <v>240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325</v>
      </c>
      <c r="AT204" s="241" t="s">
        <v>237</v>
      </c>
      <c r="AU204" s="241" t="s">
        <v>84</v>
      </c>
      <c r="AY204" s="18" t="s">
        <v>235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325</v>
      </c>
      <c r="BM204" s="241" t="s">
        <v>1023</v>
      </c>
    </row>
    <row r="205" s="2" customFormat="1" ht="16.5" customHeight="1">
      <c r="A205" s="39"/>
      <c r="B205" s="40"/>
      <c r="C205" s="229" t="s">
        <v>657</v>
      </c>
      <c r="D205" s="229" t="s">
        <v>237</v>
      </c>
      <c r="E205" s="230" t="s">
        <v>4172</v>
      </c>
      <c r="F205" s="231" t="s">
        <v>4173</v>
      </c>
      <c r="G205" s="232" t="s">
        <v>240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325</v>
      </c>
      <c r="AT205" s="241" t="s">
        <v>237</v>
      </c>
      <c r="AU205" s="241" t="s">
        <v>84</v>
      </c>
      <c r="AY205" s="18" t="s">
        <v>235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325</v>
      </c>
      <c r="BM205" s="241" t="s">
        <v>1031</v>
      </c>
    </row>
    <row r="206" s="2" customFormat="1" ht="16.5" customHeight="1">
      <c r="A206" s="39"/>
      <c r="B206" s="40"/>
      <c r="C206" s="229" t="s">
        <v>662</v>
      </c>
      <c r="D206" s="229" t="s">
        <v>237</v>
      </c>
      <c r="E206" s="230" t="s">
        <v>7394</v>
      </c>
      <c r="F206" s="231" t="s">
        <v>7395</v>
      </c>
      <c r="G206" s="232" t="s">
        <v>240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325</v>
      </c>
      <c r="AT206" s="241" t="s">
        <v>237</v>
      </c>
      <c r="AU206" s="241" t="s">
        <v>84</v>
      </c>
      <c r="AY206" s="18" t="s">
        <v>235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325</v>
      </c>
      <c r="BM206" s="241" t="s">
        <v>1041</v>
      </c>
    </row>
    <row r="207" s="2" customFormat="1" ht="37.8" customHeight="1">
      <c r="A207" s="39"/>
      <c r="B207" s="40"/>
      <c r="C207" s="229" t="s">
        <v>667</v>
      </c>
      <c r="D207" s="229" t="s">
        <v>237</v>
      </c>
      <c r="E207" s="230" t="s">
        <v>7396</v>
      </c>
      <c r="F207" s="231" t="s">
        <v>7397</v>
      </c>
      <c r="G207" s="232" t="s">
        <v>240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325</v>
      </c>
      <c r="AT207" s="241" t="s">
        <v>237</v>
      </c>
      <c r="AU207" s="241" t="s">
        <v>84</v>
      </c>
      <c r="AY207" s="18" t="s">
        <v>235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325</v>
      </c>
      <c r="BM207" s="241" t="s">
        <v>1052</v>
      </c>
    </row>
    <row r="208" s="2" customFormat="1" ht="16.5" customHeight="1">
      <c r="A208" s="39"/>
      <c r="B208" s="40"/>
      <c r="C208" s="229" t="s">
        <v>673</v>
      </c>
      <c r="D208" s="229" t="s">
        <v>237</v>
      </c>
      <c r="E208" s="230" t="s">
        <v>7398</v>
      </c>
      <c r="F208" s="231" t="s">
        <v>7399</v>
      </c>
      <c r="G208" s="232" t="s">
        <v>240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325</v>
      </c>
      <c r="AT208" s="241" t="s">
        <v>237</v>
      </c>
      <c r="AU208" s="241" t="s">
        <v>84</v>
      </c>
      <c r="AY208" s="18" t="s">
        <v>235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325</v>
      </c>
      <c r="BM208" s="241" t="s">
        <v>1063</v>
      </c>
    </row>
    <row r="209" s="2" customFormat="1" ht="16.5" customHeight="1">
      <c r="A209" s="39"/>
      <c r="B209" s="40"/>
      <c r="C209" s="229" t="s">
        <v>682</v>
      </c>
      <c r="D209" s="229" t="s">
        <v>237</v>
      </c>
      <c r="E209" s="230" t="s">
        <v>7400</v>
      </c>
      <c r="F209" s="231" t="s">
        <v>7401</v>
      </c>
      <c r="G209" s="232" t="s">
        <v>240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325</v>
      </c>
      <c r="AT209" s="241" t="s">
        <v>237</v>
      </c>
      <c r="AU209" s="241" t="s">
        <v>84</v>
      </c>
      <c r="AY209" s="18" t="s">
        <v>235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325</v>
      </c>
      <c r="BM209" s="241" t="s">
        <v>1080</v>
      </c>
    </row>
    <row r="210" s="2" customFormat="1" ht="16.5" customHeight="1">
      <c r="A210" s="39"/>
      <c r="B210" s="40"/>
      <c r="C210" s="229" t="s">
        <v>687</v>
      </c>
      <c r="D210" s="229" t="s">
        <v>237</v>
      </c>
      <c r="E210" s="230" t="s">
        <v>7402</v>
      </c>
      <c r="F210" s="231" t="s">
        <v>7403</v>
      </c>
      <c r="G210" s="232" t="s">
        <v>240</v>
      </c>
      <c r="H210" s="233">
        <v>1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325</v>
      </c>
      <c r="AT210" s="241" t="s">
        <v>237</v>
      </c>
      <c r="AU210" s="241" t="s">
        <v>84</v>
      </c>
      <c r="AY210" s="18" t="s">
        <v>235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325</v>
      </c>
      <c r="BM210" s="241" t="s">
        <v>1093</v>
      </c>
    </row>
    <row r="211" s="2" customFormat="1" ht="16.5" customHeight="1">
      <c r="A211" s="39"/>
      <c r="B211" s="40"/>
      <c r="C211" s="229" t="s">
        <v>696</v>
      </c>
      <c r="D211" s="229" t="s">
        <v>237</v>
      </c>
      <c r="E211" s="230" t="s">
        <v>7404</v>
      </c>
      <c r="F211" s="231" t="s">
        <v>7405</v>
      </c>
      <c r="G211" s="232" t="s">
        <v>240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325</v>
      </c>
      <c r="AT211" s="241" t="s">
        <v>237</v>
      </c>
      <c r="AU211" s="241" t="s">
        <v>84</v>
      </c>
      <c r="AY211" s="18" t="s">
        <v>235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325</v>
      </c>
      <c r="BM211" s="241" t="s">
        <v>1102</v>
      </c>
    </row>
    <row r="212" s="2" customFormat="1" ht="33" customHeight="1">
      <c r="A212" s="39"/>
      <c r="B212" s="40"/>
      <c r="C212" s="229" t="s">
        <v>701</v>
      </c>
      <c r="D212" s="229" t="s">
        <v>237</v>
      </c>
      <c r="E212" s="230" t="s">
        <v>7406</v>
      </c>
      <c r="F212" s="231" t="s">
        <v>7407</v>
      </c>
      <c r="G212" s="232" t="s">
        <v>240</v>
      </c>
      <c r="H212" s="233">
        <v>1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325</v>
      </c>
      <c r="AT212" s="241" t="s">
        <v>237</v>
      </c>
      <c r="AU212" s="241" t="s">
        <v>84</v>
      </c>
      <c r="AY212" s="18" t="s">
        <v>235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325</v>
      </c>
      <c r="BM212" s="241" t="s">
        <v>1113</v>
      </c>
    </row>
    <row r="213" s="2" customFormat="1" ht="16.5" customHeight="1">
      <c r="A213" s="39"/>
      <c r="B213" s="40"/>
      <c r="C213" s="229" t="s">
        <v>705</v>
      </c>
      <c r="D213" s="229" t="s">
        <v>237</v>
      </c>
      <c r="E213" s="230" t="s">
        <v>4184</v>
      </c>
      <c r="F213" s="231" t="s">
        <v>4185</v>
      </c>
      <c r="G213" s="232" t="s">
        <v>240</v>
      </c>
      <c r="H213" s="233">
        <v>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325</v>
      </c>
      <c r="AT213" s="241" t="s">
        <v>237</v>
      </c>
      <c r="AU213" s="241" t="s">
        <v>84</v>
      </c>
      <c r="AY213" s="18" t="s">
        <v>235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325</v>
      </c>
      <c r="BM213" s="241" t="s">
        <v>1129</v>
      </c>
    </row>
    <row r="214" s="2" customFormat="1" ht="24.15" customHeight="1">
      <c r="A214" s="39"/>
      <c r="B214" s="40"/>
      <c r="C214" s="229" t="s">
        <v>709</v>
      </c>
      <c r="D214" s="229" t="s">
        <v>237</v>
      </c>
      <c r="E214" s="230" t="s">
        <v>4186</v>
      </c>
      <c r="F214" s="231" t="s">
        <v>4187</v>
      </c>
      <c r="G214" s="232" t="s">
        <v>240</v>
      </c>
      <c r="H214" s="233">
        <v>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325</v>
      </c>
      <c r="AT214" s="241" t="s">
        <v>237</v>
      </c>
      <c r="AU214" s="241" t="s">
        <v>84</v>
      </c>
      <c r="AY214" s="18" t="s">
        <v>235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325</v>
      </c>
      <c r="BM214" s="241" t="s">
        <v>1139</v>
      </c>
    </row>
    <row r="215" s="2" customFormat="1" ht="16.5" customHeight="1">
      <c r="A215" s="39"/>
      <c r="B215" s="40"/>
      <c r="C215" s="229" t="s">
        <v>713</v>
      </c>
      <c r="D215" s="229" t="s">
        <v>237</v>
      </c>
      <c r="E215" s="230" t="s">
        <v>4188</v>
      </c>
      <c r="F215" s="231" t="s">
        <v>4189</v>
      </c>
      <c r="G215" s="232" t="s">
        <v>240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325</v>
      </c>
      <c r="AT215" s="241" t="s">
        <v>237</v>
      </c>
      <c r="AU215" s="241" t="s">
        <v>84</v>
      </c>
      <c r="AY215" s="18" t="s">
        <v>235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325</v>
      </c>
      <c r="BM215" s="241" t="s">
        <v>1148</v>
      </c>
    </row>
    <row r="216" s="2" customFormat="1" ht="16.5" customHeight="1">
      <c r="A216" s="39"/>
      <c r="B216" s="40"/>
      <c r="C216" s="229" t="s">
        <v>717</v>
      </c>
      <c r="D216" s="229" t="s">
        <v>237</v>
      </c>
      <c r="E216" s="230" t="s">
        <v>4190</v>
      </c>
      <c r="F216" s="231" t="s">
        <v>4191</v>
      </c>
      <c r="G216" s="232" t="s">
        <v>240</v>
      </c>
      <c r="H216" s="233">
        <v>1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42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325</v>
      </c>
      <c r="AT216" s="241" t="s">
        <v>237</v>
      </c>
      <c r="AU216" s="241" t="s">
        <v>84</v>
      </c>
      <c r="AY216" s="18" t="s">
        <v>235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325</v>
      </c>
      <c r="BM216" s="241" t="s">
        <v>1156</v>
      </c>
    </row>
    <row r="217" s="2" customFormat="1" ht="16.5" customHeight="1">
      <c r="A217" s="39"/>
      <c r="B217" s="40"/>
      <c r="C217" s="229" t="s">
        <v>723</v>
      </c>
      <c r="D217" s="229" t="s">
        <v>237</v>
      </c>
      <c r="E217" s="230" t="s">
        <v>4134</v>
      </c>
      <c r="F217" s="231" t="s">
        <v>4135</v>
      </c>
      <c r="G217" s="232" t="s">
        <v>240</v>
      </c>
      <c r="H217" s="233">
        <v>11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325</v>
      </c>
      <c r="AT217" s="241" t="s">
        <v>237</v>
      </c>
      <c r="AU217" s="241" t="s">
        <v>84</v>
      </c>
      <c r="AY217" s="18" t="s">
        <v>235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325</v>
      </c>
      <c r="BM217" s="241" t="s">
        <v>1167</v>
      </c>
    </row>
    <row r="218" s="2" customFormat="1" ht="16.5" customHeight="1">
      <c r="A218" s="39"/>
      <c r="B218" s="40"/>
      <c r="C218" s="229" t="s">
        <v>739</v>
      </c>
      <c r="D218" s="229" t="s">
        <v>237</v>
      </c>
      <c r="E218" s="230" t="s">
        <v>7408</v>
      </c>
      <c r="F218" s="231" t="s">
        <v>7409</v>
      </c>
      <c r="G218" s="232" t="s">
        <v>240</v>
      </c>
      <c r="H218" s="233">
        <v>11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42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325</v>
      </c>
      <c r="AT218" s="241" t="s">
        <v>237</v>
      </c>
      <c r="AU218" s="241" t="s">
        <v>84</v>
      </c>
      <c r="AY218" s="18" t="s">
        <v>235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84</v>
      </c>
      <c r="BK218" s="242">
        <f>ROUND(I218*H218,2)</f>
        <v>0</v>
      </c>
      <c r="BL218" s="18" t="s">
        <v>325</v>
      </c>
      <c r="BM218" s="241" t="s">
        <v>1176</v>
      </c>
    </row>
    <row r="219" s="2" customFormat="1" ht="16.5" customHeight="1">
      <c r="A219" s="39"/>
      <c r="B219" s="40"/>
      <c r="C219" s="229" t="s">
        <v>748</v>
      </c>
      <c r="D219" s="229" t="s">
        <v>237</v>
      </c>
      <c r="E219" s="230" t="s">
        <v>4200</v>
      </c>
      <c r="F219" s="231" t="s">
        <v>4209</v>
      </c>
      <c r="G219" s="232" t="s">
        <v>240</v>
      </c>
      <c r="H219" s="233">
        <v>2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325</v>
      </c>
      <c r="AT219" s="241" t="s">
        <v>237</v>
      </c>
      <c r="AU219" s="241" t="s">
        <v>84</v>
      </c>
      <c r="AY219" s="18" t="s">
        <v>235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325</v>
      </c>
      <c r="BM219" s="241" t="s">
        <v>1185</v>
      </c>
    </row>
    <row r="220" s="2" customFormat="1" ht="24.15" customHeight="1">
      <c r="A220" s="39"/>
      <c r="B220" s="40"/>
      <c r="C220" s="229" t="s">
        <v>756</v>
      </c>
      <c r="D220" s="229" t="s">
        <v>237</v>
      </c>
      <c r="E220" s="230" t="s">
        <v>7410</v>
      </c>
      <c r="F220" s="231" t="s">
        <v>7411</v>
      </c>
      <c r="G220" s="232" t="s">
        <v>240</v>
      </c>
      <c r="H220" s="233">
        <v>2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325</v>
      </c>
      <c r="AT220" s="241" t="s">
        <v>237</v>
      </c>
      <c r="AU220" s="241" t="s">
        <v>84</v>
      </c>
      <c r="AY220" s="18" t="s">
        <v>235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325</v>
      </c>
      <c r="BM220" s="241" t="s">
        <v>1197</v>
      </c>
    </row>
    <row r="221" s="2" customFormat="1" ht="16.5" customHeight="1">
      <c r="A221" s="39"/>
      <c r="B221" s="40"/>
      <c r="C221" s="229" t="s">
        <v>764</v>
      </c>
      <c r="D221" s="229" t="s">
        <v>237</v>
      </c>
      <c r="E221" s="230" t="s">
        <v>4204</v>
      </c>
      <c r="F221" s="231" t="s">
        <v>4201</v>
      </c>
      <c r="G221" s="232" t="s">
        <v>240</v>
      </c>
      <c r="H221" s="233">
        <v>5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325</v>
      </c>
      <c r="AT221" s="241" t="s">
        <v>237</v>
      </c>
      <c r="AU221" s="241" t="s">
        <v>84</v>
      </c>
      <c r="AY221" s="18" t="s">
        <v>235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325</v>
      </c>
      <c r="BM221" s="241" t="s">
        <v>1207</v>
      </c>
    </row>
    <row r="222" s="2" customFormat="1" ht="24.15" customHeight="1">
      <c r="A222" s="39"/>
      <c r="B222" s="40"/>
      <c r="C222" s="229" t="s">
        <v>769</v>
      </c>
      <c r="D222" s="229" t="s">
        <v>237</v>
      </c>
      <c r="E222" s="230" t="s">
        <v>4202</v>
      </c>
      <c r="F222" s="231" t="s">
        <v>7412</v>
      </c>
      <c r="G222" s="232" t="s">
        <v>240</v>
      </c>
      <c r="H222" s="233">
        <v>5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325</v>
      </c>
      <c r="AT222" s="241" t="s">
        <v>237</v>
      </c>
      <c r="AU222" s="241" t="s">
        <v>84</v>
      </c>
      <c r="AY222" s="18" t="s">
        <v>235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325</v>
      </c>
      <c r="BM222" s="241" t="s">
        <v>1216</v>
      </c>
    </row>
    <row r="223" s="2" customFormat="1" ht="16.5" customHeight="1">
      <c r="A223" s="39"/>
      <c r="B223" s="40"/>
      <c r="C223" s="229" t="s">
        <v>773</v>
      </c>
      <c r="D223" s="229" t="s">
        <v>237</v>
      </c>
      <c r="E223" s="230" t="s">
        <v>7413</v>
      </c>
      <c r="F223" s="231" t="s">
        <v>7414</v>
      </c>
      <c r="G223" s="232" t="s">
        <v>240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325</v>
      </c>
      <c r="AT223" s="241" t="s">
        <v>237</v>
      </c>
      <c r="AU223" s="241" t="s">
        <v>84</v>
      </c>
      <c r="AY223" s="18" t="s">
        <v>235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325</v>
      </c>
      <c r="BM223" s="241" t="s">
        <v>1224</v>
      </c>
    </row>
    <row r="224" s="2" customFormat="1" ht="37.8" customHeight="1">
      <c r="A224" s="39"/>
      <c r="B224" s="40"/>
      <c r="C224" s="229" t="s">
        <v>777</v>
      </c>
      <c r="D224" s="229" t="s">
        <v>237</v>
      </c>
      <c r="E224" s="230" t="s">
        <v>7415</v>
      </c>
      <c r="F224" s="231" t="s">
        <v>7416</v>
      </c>
      <c r="G224" s="232" t="s">
        <v>240</v>
      </c>
      <c r="H224" s="233">
        <v>1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325</v>
      </c>
      <c r="AT224" s="241" t="s">
        <v>237</v>
      </c>
      <c r="AU224" s="241" t="s">
        <v>84</v>
      </c>
      <c r="AY224" s="18" t="s">
        <v>235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325</v>
      </c>
      <c r="BM224" s="241" t="s">
        <v>1232</v>
      </c>
    </row>
    <row r="225" s="2" customFormat="1" ht="16.5" customHeight="1">
      <c r="A225" s="39"/>
      <c r="B225" s="40"/>
      <c r="C225" s="229" t="s">
        <v>782</v>
      </c>
      <c r="D225" s="229" t="s">
        <v>237</v>
      </c>
      <c r="E225" s="230" t="s">
        <v>7417</v>
      </c>
      <c r="F225" s="231" t="s">
        <v>7418</v>
      </c>
      <c r="G225" s="232" t="s">
        <v>240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325</v>
      </c>
      <c r="AT225" s="241" t="s">
        <v>237</v>
      </c>
      <c r="AU225" s="241" t="s">
        <v>84</v>
      </c>
      <c r="AY225" s="18" t="s">
        <v>235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325</v>
      </c>
      <c r="BM225" s="241" t="s">
        <v>1243</v>
      </c>
    </row>
    <row r="226" s="2" customFormat="1" ht="24.15" customHeight="1">
      <c r="A226" s="39"/>
      <c r="B226" s="40"/>
      <c r="C226" s="229" t="s">
        <v>790</v>
      </c>
      <c r="D226" s="229" t="s">
        <v>237</v>
      </c>
      <c r="E226" s="230" t="s">
        <v>4210</v>
      </c>
      <c r="F226" s="231" t="s">
        <v>7419</v>
      </c>
      <c r="G226" s="232" t="s">
        <v>240</v>
      </c>
      <c r="H226" s="233">
        <v>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325</v>
      </c>
      <c r="AT226" s="241" t="s">
        <v>237</v>
      </c>
      <c r="AU226" s="241" t="s">
        <v>84</v>
      </c>
      <c r="AY226" s="18" t="s">
        <v>235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325</v>
      </c>
      <c r="BM226" s="241" t="s">
        <v>1252</v>
      </c>
    </row>
    <row r="227" s="2" customFormat="1" ht="16.5" customHeight="1">
      <c r="A227" s="39"/>
      <c r="B227" s="40"/>
      <c r="C227" s="229" t="s">
        <v>795</v>
      </c>
      <c r="D227" s="229" t="s">
        <v>237</v>
      </c>
      <c r="E227" s="230" t="s">
        <v>7420</v>
      </c>
      <c r="F227" s="231" t="s">
        <v>7421</v>
      </c>
      <c r="G227" s="232" t="s">
        <v>240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325</v>
      </c>
      <c r="AT227" s="241" t="s">
        <v>237</v>
      </c>
      <c r="AU227" s="241" t="s">
        <v>84</v>
      </c>
      <c r="AY227" s="18" t="s">
        <v>235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325</v>
      </c>
      <c r="BM227" s="241" t="s">
        <v>1260</v>
      </c>
    </row>
    <row r="228" s="2" customFormat="1" ht="24.15" customHeight="1">
      <c r="A228" s="39"/>
      <c r="B228" s="40"/>
      <c r="C228" s="229" t="s">
        <v>799</v>
      </c>
      <c r="D228" s="229" t="s">
        <v>237</v>
      </c>
      <c r="E228" s="230" t="s">
        <v>7422</v>
      </c>
      <c r="F228" s="231" t="s">
        <v>7423</v>
      </c>
      <c r="G228" s="232" t="s">
        <v>240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325</v>
      </c>
      <c r="AT228" s="241" t="s">
        <v>237</v>
      </c>
      <c r="AU228" s="241" t="s">
        <v>84</v>
      </c>
      <c r="AY228" s="18" t="s">
        <v>235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325</v>
      </c>
      <c r="BM228" s="241" t="s">
        <v>1268</v>
      </c>
    </row>
    <row r="229" s="2" customFormat="1" ht="24.15" customHeight="1">
      <c r="A229" s="39"/>
      <c r="B229" s="40"/>
      <c r="C229" s="229" t="s">
        <v>804</v>
      </c>
      <c r="D229" s="229" t="s">
        <v>237</v>
      </c>
      <c r="E229" s="230" t="s">
        <v>4212</v>
      </c>
      <c r="F229" s="231" t="s">
        <v>4213</v>
      </c>
      <c r="G229" s="232" t="s">
        <v>4030</v>
      </c>
      <c r="H229" s="313"/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42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325</v>
      </c>
      <c r="AT229" s="241" t="s">
        <v>237</v>
      </c>
      <c r="AU229" s="241" t="s">
        <v>84</v>
      </c>
      <c r="AY229" s="18" t="s">
        <v>235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84</v>
      </c>
      <c r="BK229" s="242">
        <f>ROUND(I229*H229,2)</f>
        <v>0</v>
      </c>
      <c r="BL229" s="18" t="s">
        <v>325</v>
      </c>
      <c r="BM229" s="241" t="s">
        <v>1276</v>
      </c>
    </row>
    <row r="230" s="12" customFormat="1" ht="25.92" customHeight="1">
      <c r="A230" s="12"/>
      <c r="B230" s="213"/>
      <c r="C230" s="214"/>
      <c r="D230" s="215" t="s">
        <v>76</v>
      </c>
      <c r="E230" s="216" t="s">
        <v>962</v>
      </c>
      <c r="F230" s="216" t="s">
        <v>963</v>
      </c>
      <c r="G230" s="214"/>
      <c r="H230" s="214"/>
      <c r="I230" s="217"/>
      <c r="J230" s="218">
        <f>BK230</f>
        <v>0</v>
      </c>
      <c r="K230" s="214"/>
      <c r="L230" s="219"/>
      <c r="M230" s="220"/>
      <c r="N230" s="221"/>
      <c r="O230" s="221"/>
      <c r="P230" s="222">
        <f>SUM(P231:P242)</f>
        <v>0</v>
      </c>
      <c r="Q230" s="221"/>
      <c r="R230" s="222">
        <f>SUM(R231:R242)</f>
        <v>0</v>
      </c>
      <c r="S230" s="221"/>
      <c r="T230" s="223">
        <f>SUM(T231:T242)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24" t="s">
        <v>86</v>
      </c>
      <c r="AT230" s="225" t="s">
        <v>76</v>
      </c>
      <c r="AU230" s="225" t="s">
        <v>77</v>
      </c>
      <c r="AY230" s="224" t="s">
        <v>235</v>
      </c>
      <c r="BK230" s="226">
        <f>SUM(BK231:BK242)</f>
        <v>0</v>
      </c>
    </row>
    <row r="231" s="2" customFormat="1" ht="16.5" customHeight="1">
      <c r="A231" s="39"/>
      <c r="B231" s="40"/>
      <c r="C231" s="229" t="s">
        <v>811</v>
      </c>
      <c r="D231" s="229" t="s">
        <v>237</v>
      </c>
      <c r="E231" s="230" t="s">
        <v>4214</v>
      </c>
      <c r="F231" s="231" t="s">
        <v>7424</v>
      </c>
      <c r="G231" s="232" t="s">
        <v>174</v>
      </c>
      <c r="H231" s="233">
        <v>27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325</v>
      </c>
      <c r="AT231" s="241" t="s">
        <v>237</v>
      </c>
      <c r="AU231" s="241" t="s">
        <v>84</v>
      </c>
      <c r="AY231" s="18" t="s">
        <v>235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325</v>
      </c>
      <c r="BM231" s="241" t="s">
        <v>1285</v>
      </c>
    </row>
    <row r="232" s="2" customFormat="1" ht="16.5" customHeight="1">
      <c r="A232" s="39"/>
      <c r="B232" s="40"/>
      <c r="C232" s="229" t="s">
        <v>816</v>
      </c>
      <c r="D232" s="229" t="s">
        <v>237</v>
      </c>
      <c r="E232" s="230" t="s">
        <v>4216</v>
      </c>
      <c r="F232" s="231" t="s">
        <v>7425</v>
      </c>
      <c r="G232" s="232" t="s">
        <v>174</v>
      </c>
      <c r="H232" s="233">
        <v>18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325</v>
      </c>
      <c r="AT232" s="241" t="s">
        <v>237</v>
      </c>
      <c r="AU232" s="241" t="s">
        <v>84</v>
      </c>
      <c r="AY232" s="18" t="s">
        <v>235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325</v>
      </c>
      <c r="BM232" s="241" t="s">
        <v>1293</v>
      </c>
    </row>
    <row r="233" s="2" customFormat="1" ht="16.5" customHeight="1">
      <c r="A233" s="39"/>
      <c r="B233" s="40"/>
      <c r="C233" s="229" t="s">
        <v>820</v>
      </c>
      <c r="D233" s="229" t="s">
        <v>237</v>
      </c>
      <c r="E233" s="230" t="s">
        <v>4218</v>
      </c>
      <c r="F233" s="231" t="s">
        <v>4219</v>
      </c>
      <c r="G233" s="232" t="s">
        <v>174</v>
      </c>
      <c r="H233" s="233">
        <v>45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325</v>
      </c>
      <c r="AT233" s="241" t="s">
        <v>237</v>
      </c>
      <c r="AU233" s="241" t="s">
        <v>84</v>
      </c>
      <c r="AY233" s="18" t="s">
        <v>235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325</v>
      </c>
      <c r="BM233" s="241" t="s">
        <v>1301</v>
      </c>
    </row>
    <row r="234" s="2" customFormat="1" ht="16.5" customHeight="1">
      <c r="A234" s="39"/>
      <c r="B234" s="40"/>
      <c r="C234" s="229" t="s">
        <v>824</v>
      </c>
      <c r="D234" s="229" t="s">
        <v>237</v>
      </c>
      <c r="E234" s="230" t="s">
        <v>4220</v>
      </c>
      <c r="F234" s="231" t="s">
        <v>7426</v>
      </c>
      <c r="G234" s="232" t="s">
        <v>174</v>
      </c>
      <c r="H234" s="233">
        <v>20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325</v>
      </c>
      <c r="AT234" s="241" t="s">
        <v>237</v>
      </c>
      <c r="AU234" s="241" t="s">
        <v>84</v>
      </c>
      <c r="AY234" s="18" t="s">
        <v>235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325</v>
      </c>
      <c r="BM234" s="241" t="s">
        <v>1309</v>
      </c>
    </row>
    <row r="235" s="2" customFormat="1" ht="16.5" customHeight="1">
      <c r="A235" s="39"/>
      <c r="B235" s="40"/>
      <c r="C235" s="229" t="s">
        <v>829</v>
      </c>
      <c r="D235" s="229" t="s">
        <v>237</v>
      </c>
      <c r="E235" s="230" t="s">
        <v>4222</v>
      </c>
      <c r="F235" s="231" t="s">
        <v>7427</v>
      </c>
      <c r="G235" s="232" t="s">
        <v>174</v>
      </c>
      <c r="H235" s="233">
        <v>10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325</v>
      </c>
      <c r="AT235" s="241" t="s">
        <v>237</v>
      </c>
      <c r="AU235" s="241" t="s">
        <v>84</v>
      </c>
      <c r="AY235" s="18" t="s">
        <v>235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325</v>
      </c>
      <c r="BM235" s="241" t="s">
        <v>1317</v>
      </c>
    </row>
    <row r="236" s="2" customFormat="1" ht="16.5" customHeight="1">
      <c r="A236" s="39"/>
      <c r="B236" s="40"/>
      <c r="C236" s="229" t="s">
        <v>834</v>
      </c>
      <c r="D236" s="229" t="s">
        <v>237</v>
      </c>
      <c r="E236" s="230" t="s">
        <v>4224</v>
      </c>
      <c r="F236" s="231" t="s">
        <v>7428</v>
      </c>
      <c r="G236" s="232" t="s">
        <v>174</v>
      </c>
      <c r="H236" s="233">
        <v>10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42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325</v>
      </c>
      <c r="AT236" s="241" t="s">
        <v>237</v>
      </c>
      <c r="AU236" s="241" t="s">
        <v>84</v>
      </c>
      <c r="AY236" s="18" t="s">
        <v>235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84</v>
      </c>
      <c r="BK236" s="242">
        <f>ROUND(I236*H236,2)</f>
        <v>0</v>
      </c>
      <c r="BL236" s="18" t="s">
        <v>325</v>
      </c>
      <c r="BM236" s="241" t="s">
        <v>1325</v>
      </c>
    </row>
    <row r="237" s="2" customFormat="1" ht="16.5" customHeight="1">
      <c r="A237" s="39"/>
      <c r="B237" s="40"/>
      <c r="C237" s="229" t="s">
        <v>839</v>
      </c>
      <c r="D237" s="229" t="s">
        <v>237</v>
      </c>
      <c r="E237" s="230" t="s">
        <v>4226</v>
      </c>
      <c r="F237" s="231" t="s">
        <v>7429</v>
      </c>
      <c r="G237" s="232" t="s">
        <v>174</v>
      </c>
      <c r="H237" s="233">
        <v>8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325</v>
      </c>
      <c r="AT237" s="241" t="s">
        <v>237</v>
      </c>
      <c r="AU237" s="241" t="s">
        <v>84</v>
      </c>
      <c r="AY237" s="18" t="s">
        <v>235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325</v>
      </c>
      <c r="BM237" s="241" t="s">
        <v>1333</v>
      </c>
    </row>
    <row r="238" s="2" customFormat="1" ht="16.5" customHeight="1">
      <c r="A238" s="39"/>
      <c r="B238" s="40"/>
      <c r="C238" s="229" t="s">
        <v>845</v>
      </c>
      <c r="D238" s="229" t="s">
        <v>237</v>
      </c>
      <c r="E238" s="230" t="s">
        <v>4230</v>
      </c>
      <c r="F238" s="231" t="s">
        <v>7430</v>
      </c>
      <c r="G238" s="232" t="s">
        <v>174</v>
      </c>
      <c r="H238" s="233">
        <v>26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42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325</v>
      </c>
      <c r="AT238" s="241" t="s">
        <v>237</v>
      </c>
      <c r="AU238" s="241" t="s">
        <v>84</v>
      </c>
      <c r="AY238" s="18" t="s">
        <v>235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84</v>
      </c>
      <c r="BK238" s="242">
        <f>ROUND(I238*H238,2)</f>
        <v>0</v>
      </c>
      <c r="BL238" s="18" t="s">
        <v>325</v>
      </c>
      <c r="BM238" s="241" t="s">
        <v>1341</v>
      </c>
    </row>
    <row r="239" s="2" customFormat="1" ht="21.75" customHeight="1">
      <c r="A239" s="39"/>
      <c r="B239" s="40"/>
      <c r="C239" s="229" t="s">
        <v>853</v>
      </c>
      <c r="D239" s="229" t="s">
        <v>237</v>
      </c>
      <c r="E239" s="230" t="s">
        <v>4232</v>
      </c>
      <c r="F239" s="231" t="s">
        <v>7431</v>
      </c>
      <c r="G239" s="232" t="s">
        <v>174</v>
      </c>
      <c r="H239" s="233">
        <v>26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325</v>
      </c>
      <c r="AT239" s="241" t="s">
        <v>237</v>
      </c>
      <c r="AU239" s="241" t="s">
        <v>84</v>
      </c>
      <c r="AY239" s="18" t="s">
        <v>235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325</v>
      </c>
      <c r="BM239" s="241" t="s">
        <v>1349</v>
      </c>
    </row>
    <row r="240" s="2" customFormat="1" ht="21.75" customHeight="1">
      <c r="A240" s="39"/>
      <c r="B240" s="40"/>
      <c r="C240" s="229" t="s">
        <v>858</v>
      </c>
      <c r="D240" s="229" t="s">
        <v>237</v>
      </c>
      <c r="E240" s="230" t="s">
        <v>4234</v>
      </c>
      <c r="F240" s="231" t="s">
        <v>7432</v>
      </c>
      <c r="G240" s="232" t="s">
        <v>174</v>
      </c>
      <c r="H240" s="233">
        <v>20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42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325</v>
      </c>
      <c r="AT240" s="241" t="s">
        <v>237</v>
      </c>
      <c r="AU240" s="241" t="s">
        <v>84</v>
      </c>
      <c r="AY240" s="18" t="s">
        <v>235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325</v>
      </c>
      <c r="BM240" s="241" t="s">
        <v>1360</v>
      </c>
    </row>
    <row r="241" s="2" customFormat="1" ht="16.5" customHeight="1">
      <c r="A241" s="39"/>
      <c r="B241" s="40"/>
      <c r="C241" s="229" t="s">
        <v>864</v>
      </c>
      <c r="D241" s="229" t="s">
        <v>237</v>
      </c>
      <c r="E241" s="230" t="s">
        <v>4236</v>
      </c>
      <c r="F241" s="231" t="s">
        <v>4237</v>
      </c>
      <c r="G241" s="232" t="s">
        <v>174</v>
      </c>
      <c r="H241" s="233">
        <v>120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325</v>
      </c>
      <c r="AT241" s="241" t="s">
        <v>237</v>
      </c>
      <c r="AU241" s="241" t="s">
        <v>84</v>
      </c>
      <c r="AY241" s="18" t="s">
        <v>235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325</v>
      </c>
      <c r="BM241" s="241" t="s">
        <v>1371</v>
      </c>
    </row>
    <row r="242" s="2" customFormat="1" ht="24.15" customHeight="1">
      <c r="A242" s="39"/>
      <c r="B242" s="40"/>
      <c r="C242" s="229" t="s">
        <v>870</v>
      </c>
      <c r="D242" s="229" t="s">
        <v>237</v>
      </c>
      <c r="E242" s="230" t="s">
        <v>4238</v>
      </c>
      <c r="F242" s="231" t="s">
        <v>4239</v>
      </c>
      <c r="G242" s="232" t="s">
        <v>4030</v>
      </c>
      <c r="H242" s="313"/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325</v>
      </c>
      <c r="AT242" s="241" t="s">
        <v>237</v>
      </c>
      <c r="AU242" s="241" t="s">
        <v>84</v>
      </c>
      <c r="AY242" s="18" t="s">
        <v>235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325</v>
      </c>
      <c r="BM242" s="241" t="s">
        <v>1380</v>
      </c>
    </row>
    <row r="243" s="12" customFormat="1" ht="25.92" customHeight="1">
      <c r="A243" s="12"/>
      <c r="B243" s="213"/>
      <c r="C243" s="214"/>
      <c r="D243" s="215" t="s">
        <v>76</v>
      </c>
      <c r="E243" s="216" t="s">
        <v>4240</v>
      </c>
      <c r="F243" s="216" t="s">
        <v>4241</v>
      </c>
      <c r="G243" s="214"/>
      <c r="H243" s="214"/>
      <c r="I243" s="217"/>
      <c r="J243" s="218">
        <f>BK243</f>
        <v>0</v>
      </c>
      <c r="K243" s="214"/>
      <c r="L243" s="219"/>
      <c r="M243" s="220"/>
      <c r="N243" s="221"/>
      <c r="O243" s="221"/>
      <c r="P243" s="222">
        <f>SUM(P244:P248)</f>
        <v>0</v>
      </c>
      <c r="Q243" s="221"/>
      <c r="R243" s="222">
        <f>SUM(R244:R248)</f>
        <v>0</v>
      </c>
      <c r="S243" s="221"/>
      <c r="T243" s="223">
        <f>SUM(T244:T248)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4" t="s">
        <v>84</v>
      </c>
      <c r="AT243" s="225" t="s">
        <v>76</v>
      </c>
      <c r="AU243" s="225" t="s">
        <v>77</v>
      </c>
      <c r="AY243" s="224" t="s">
        <v>235</v>
      </c>
      <c r="BK243" s="226">
        <f>SUM(BK244:BK248)</f>
        <v>0</v>
      </c>
    </row>
    <row r="244" s="2" customFormat="1" ht="24.15" customHeight="1">
      <c r="A244" s="39"/>
      <c r="B244" s="40"/>
      <c r="C244" s="229" t="s">
        <v>873</v>
      </c>
      <c r="D244" s="229" t="s">
        <v>237</v>
      </c>
      <c r="E244" s="230" t="s">
        <v>4242</v>
      </c>
      <c r="F244" s="231" t="s">
        <v>4243</v>
      </c>
      <c r="G244" s="232" t="s">
        <v>174</v>
      </c>
      <c r="H244" s="233">
        <v>90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241</v>
      </c>
      <c r="AT244" s="241" t="s">
        <v>237</v>
      </c>
      <c r="AU244" s="241" t="s">
        <v>84</v>
      </c>
      <c r="AY244" s="18" t="s">
        <v>235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241</v>
      </c>
      <c r="BM244" s="241" t="s">
        <v>1391</v>
      </c>
    </row>
    <row r="245" s="2" customFormat="1" ht="16.5" customHeight="1">
      <c r="A245" s="39"/>
      <c r="B245" s="40"/>
      <c r="C245" s="229" t="s">
        <v>878</v>
      </c>
      <c r="D245" s="229" t="s">
        <v>237</v>
      </c>
      <c r="E245" s="230" t="s">
        <v>4244</v>
      </c>
      <c r="F245" s="231" t="s">
        <v>4245</v>
      </c>
      <c r="G245" s="232" t="s">
        <v>174</v>
      </c>
      <c r="H245" s="233">
        <v>90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42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241</v>
      </c>
      <c r="AT245" s="241" t="s">
        <v>237</v>
      </c>
      <c r="AU245" s="241" t="s">
        <v>84</v>
      </c>
      <c r="AY245" s="18" t="s">
        <v>235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84</v>
      </c>
      <c r="BK245" s="242">
        <f>ROUND(I245*H245,2)</f>
        <v>0</v>
      </c>
      <c r="BL245" s="18" t="s">
        <v>241</v>
      </c>
      <c r="BM245" s="241" t="s">
        <v>1402</v>
      </c>
    </row>
    <row r="246" s="2" customFormat="1" ht="24.15" customHeight="1">
      <c r="A246" s="39"/>
      <c r="B246" s="40"/>
      <c r="C246" s="229" t="s">
        <v>883</v>
      </c>
      <c r="D246" s="229" t="s">
        <v>237</v>
      </c>
      <c r="E246" s="230" t="s">
        <v>4246</v>
      </c>
      <c r="F246" s="231" t="s">
        <v>4247</v>
      </c>
      <c r="G246" s="232" t="s">
        <v>174</v>
      </c>
      <c r="H246" s="233">
        <v>90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241</v>
      </c>
      <c r="AT246" s="241" t="s">
        <v>237</v>
      </c>
      <c r="AU246" s="241" t="s">
        <v>84</v>
      </c>
      <c r="AY246" s="18" t="s">
        <v>235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241</v>
      </c>
      <c r="BM246" s="241" t="s">
        <v>1412</v>
      </c>
    </row>
    <row r="247" s="2" customFormat="1" ht="16.5" customHeight="1">
      <c r="A247" s="39"/>
      <c r="B247" s="40"/>
      <c r="C247" s="229" t="s">
        <v>888</v>
      </c>
      <c r="D247" s="229" t="s">
        <v>237</v>
      </c>
      <c r="E247" s="230" t="s">
        <v>7433</v>
      </c>
      <c r="F247" s="231" t="s">
        <v>7434</v>
      </c>
      <c r="G247" s="232" t="s">
        <v>676</v>
      </c>
      <c r="H247" s="233">
        <v>90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241</v>
      </c>
      <c r="AT247" s="241" t="s">
        <v>237</v>
      </c>
      <c r="AU247" s="241" t="s">
        <v>84</v>
      </c>
      <c r="AY247" s="18" t="s">
        <v>235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241</v>
      </c>
      <c r="BM247" s="241" t="s">
        <v>1425</v>
      </c>
    </row>
    <row r="248" s="2" customFormat="1" ht="24.15" customHeight="1">
      <c r="A248" s="39"/>
      <c r="B248" s="40"/>
      <c r="C248" s="229" t="s">
        <v>891</v>
      </c>
      <c r="D248" s="229" t="s">
        <v>237</v>
      </c>
      <c r="E248" s="230" t="s">
        <v>4254</v>
      </c>
      <c r="F248" s="231" t="s">
        <v>4255</v>
      </c>
      <c r="G248" s="232" t="s">
        <v>4030</v>
      </c>
      <c r="H248" s="313"/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42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241</v>
      </c>
      <c r="AT248" s="241" t="s">
        <v>237</v>
      </c>
      <c r="AU248" s="241" t="s">
        <v>84</v>
      </c>
      <c r="AY248" s="18" t="s">
        <v>235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84</v>
      </c>
      <c r="BK248" s="242">
        <f>ROUND(I248*H248,2)</f>
        <v>0</v>
      </c>
      <c r="BL248" s="18" t="s">
        <v>241</v>
      </c>
      <c r="BM248" s="241" t="s">
        <v>1431</v>
      </c>
    </row>
    <row r="249" s="12" customFormat="1" ht="25.92" customHeight="1">
      <c r="A249" s="12"/>
      <c r="B249" s="213"/>
      <c r="C249" s="214"/>
      <c r="D249" s="215" t="s">
        <v>76</v>
      </c>
      <c r="E249" s="216" t="s">
        <v>4257</v>
      </c>
      <c r="F249" s="216" t="s">
        <v>4258</v>
      </c>
      <c r="G249" s="214"/>
      <c r="H249" s="214"/>
      <c r="I249" s="217"/>
      <c r="J249" s="218">
        <f>BK249</f>
        <v>0</v>
      </c>
      <c r="K249" s="214"/>
      <c r="L249" s="219"/>
      <c r="M249" s="220"/>
      <c r="N249" s="221"/>
      <c r="O249" s="221"/>
      <c r="P249" s="222">
        <f>P250</f>
        <v>0</v>
      </c>
      <c r="Q249" s="221"/>
      <c r="R249" s="222">
        <f>R250</f>
        <v>0</v>
      </c>
      <c r="S249" s="221"/>
      <c r="T249" s="223">
        <f>T250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24" t="s">
        <v>86</v>
      </c>
      <c r="AT249" s="225" t="s">
        <v>76</v>
      </c>
      <c r="AU249" s="225" t="s">
        <v>77</v>
      </c>
      <c r="AY249" s="224" t="s">
        <v>235</v>
      </c>
      <c r="BK249" s="226">
        <f>BK250</f>
        <v>0</v>
      </c>
    </row>
    <row r="250" s="2" customFormat="1" ht="33" customHeight="1">
      <c r="A250" s="39"/>
      <c r="B250" s="40"/>
      <c r="C250" s="229" t="s">
        <v>897</v>
      </c>
      <c r="D250" s="229" t="s">
        <v>237</v>
      </c>
      <c r="E250" s="230" t="s">
        <v>4259</v>
      </c>
      <c r="F250" s="231" t="s">
        <v>7435</v>
      </c>
      <c r="G250" s="232" t="s">
        <v>240</v>
      </c>
      <c r="H250" s="233">
        <v>4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42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325</v>
      </c>
      <c r="AT250" s="241" t="s">
        <v>237</v>
      </c>
      <c r="AU250" s="241" t="s">
        <v>84</v>
      </c>
      <c r="AY250" s="18" t="s">
        <v>235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84</v>
      </c>
      <c r="BK250" s="242">
        <f>ROUND(I250*H250,2)</f>
        <v>0</v>
      </c>
      <c r="BL250" s="18" t="s">
        <v>325</v>
      </c>
      <c r="BM250" s="241" t="s">
        <v>1439</v>
      </c>
    </row>
    <row r="251" s="12" customFormat="1" ht="25.92" customHeight="1">
      <c r="A251" s="12"/>
      <c r="B251" s="213"/>
      <c r="C251" s="214"/>
      <c r="D251" s="215" t="s">
        <v>76</v>
      </c>
      <c r="E251" s="216" t="s">
        <v>4262</v>
      </c>
      <c r="F251" s="216" t="s">
        <v>4263</v>
      </c>
      <c r="G251" s="214"/>
      <c r="H251" s="214"/>
      <c r="I251" s="217"/>
      <c r="J251" s="218">
        <f>BK251</f>
        <v>0</v>
      </c>
      <c r="K251" s="214"/>
      <c r="L251" s="219"/>
      <c r="M251" s="220"/>
      <c r="N251" s="221"/>
      <c r="O251" s="221"/>
      <c r="P251" s="222">
        <f>SUM(P252:P256)</f>
        <v>0</v>
      </c>
      <c r="Q251" s="221"/>
      <c r="R251" s="222">
        <f>SUM(R252:R256)</f>
        <v>0</v>
      </c>
      <c r="S251" s="221"/>
      <c r="T251" s="223">
        <f>SUM(T252:T256)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4" t="s">
        <v>84</v>
      </c>
      <c r="AT251" s="225" t="s">
        <v>76</v>
      </c>
      <c r="AU251" s="225" t="s">
        <v>77</v>
      </c>
      <c r="AY251" s="224" t="s">
        <v>235</v>
      </c>
      <c r="BK251" s="226">
        <f>SUM(BK252:BK256)</f>
        <v>0</v>
      </c>
    </row>
    <row r="252" s="2" customFormat="1" ht="24.15" customHeight="1">
      <c r="A252" s="39"/>
      <c r="B252" s="40"/>
      <c r="C252" s="229" t="s">
        <v>901</v>
      </c>
      <c r="D252" s="229" t="s">
        <v>237</v>
      </c>
      <c r="E252" s="230" t="s">
        <v>4264</v>
      </c>
      <c r="F252" s="231" t="s">
        <v>4265</v>
      </c>
      <c r="G252" s="232" t="s">
        <v>720</v>
      </c>
      <c r="H252" s="233">
        <v>20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241</v>
      </c>
      <c r="AT252" s="241" t="s">
        <v>237</v>
      </c>
      <c r="AU252" s="241" t="s">
        <v>84</v>
      </c>
      <c r="AY252" s="18" t="s">
        <v>235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241</v>
      </c>
      <c r="BM252" s="241" t="s">
        <v>1447</v>
      </c>
    </row>
    <row r="253" s="2" customFormat="1" ht="16.5" customHeight="1">
      <c r="A253" s="39"/>
      <c r="B253" s="40"/>
      <c r="C253" s="229" t="s">
        <v>907</v>
      </c>
      <c r="D253" s="229" t="s">
        <v>237</v>
      </c>
      <c r="E253" s="230" t="s">
        <v>4267</v>
      </c>
      <c r="F253" s="231" t="s">
        <v>4268</v>
      </c>
      <c r="G253" s="232" t="s">
        <v>4069</v>
      </c>
      <c r="H253" s="233">
        <v>1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241</v>
      </c>
      <c r="AT253" s="241" t="s">
        <v>237</v>
      </c>
      <c r="AU253" s="241" t="s">
        <v>84</v>
      </c>
      <c r="AY253" s="18" t="s">
        <v>235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241</v>
      </c>
      <c r="BM253" s="241" t="s">
        <v>1457</v>
      </c>
    </row>
    <row r="254" s="2" customFormat="1" ht="16.5" customHeight="1">
      <c r="A254" s="39"/>
      <c r="B254" s="40"/>
      <c r="C254" s="229" t="s">
        <v>911</v>
      </c>
      <c r="D254" s="229" t="s">
        <v>237</v>
      </c>
      <c r="E254" s="230" t="s">
        <v>4270</v>
      </c>
      <c r="F254" s="231" t="s">
        <v>4271</v>
      </c>
      <c r="G254" s="232" t="s">
        <v>4069</v>
      </c>
      <c r="H254" s="233">
        <v>1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42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241</v>
      </c>
      <c r="AT254" s="241" t="s">
        <v>237</v>
      </c>
      <c r="AU254" s="241" t="s">
        <v>84</v>
      </c>
      <c r="AY254" s="18" t="s">
        <v>235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84</v>
      </c>
      <c r="BK254" s="242">
        <f>ROUND(I254*H254,2)</f>
        <v>0</v>
      </c>
      <c r="BL254" s="18" t="s">
        <v>241</v>
      </c>
      <c r="BM254" s="241" t="s">
        <v>1466</v>
      </c>
    </row>
    <row r="255" s="2" customFormat="1" ht="16.5" customHeight="1">
      <c r="A255" s="39"/>
      <c r="B255" s="40"/>
      <c r="C255" s="229" t="s">
        <v>917</v>
      </c>
      <c r="D255" s="229" t="s">
        <v>237</v>
      </c>
      <c r="E255" s="230" t="s">
        <v>4273</v>
      </c>
      <c r="F255" s="231" t="s">
        <v>4274</v>
      </c>
      <c r="G255" s="232" t="s">
        <v>720</v>
      </c>
      <c r="H255" s="233">
        <v>10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42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241</v>
      </c>
      <c r="AT255" s="241" t="s">
        <v>237</v>
      </c>
      <c r="AU255" s="241" t="s">
        <v>84</v>
      </c>
      <c r="AY255" s="18" t="s">
        <v>235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241</v>
      </c>
      <c r="BM255" s="241" t="s">
        <v>1474</v>
      </c>
    </row>
    <row r="256" s="2" customFormat="1" ht="16.5" customHeight="1">
      <c r="A256" s="39"/>
      <c r="B256" s="40"/>
      <c r="C256" s="229" t="s">
        <v>923</v>
      </c>
      <c r="D256" s="229" t="s">
        <v>237</v>
      </c>
      <c r="E256" s="230" t="s">
        <v>4276</v>
      </c>
      <c r="F256" s="231" t="s">
        <v>4277</v>
      </c>
      <c r="G256" s="232" t="s">
        <v>4069</v>
      </c>
      <c r="H256" s="233">
        <v>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42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241</v>
      </c>
      <c r="AT256" s="241" t="s">
        <v>237</v>
      </c>
      <c r="AU256" s="241" t="s">
        <v>84</v>
      </c>
      <c r="AY256" s="18" t="s">
        <v>235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84</v>
      </c>
      <c r="BK256" s="242">
        <f>ROUND(I256*H256,2)</f>
        <v>0</v>
      </c>
      <c r="BL256" s="18" t="s">
        <v>241</v>
      </c>
      <c r="BM256" s="241" t="s">
        <v>1485</v>
      </c>
    </row>
    <row r="257" s="12" customFormat="1" ht="25.92" customHeight="1">
      <c r="A257" s="12"/>
      <c r="B257" s="213"/>
      <c r="C257" s="214"/>
      <c r="D257" s="215" t="s">
        <v>76</v>
      </c>
      <c r="E257" s="216" t="s">
        <v>137</v>
      </c>
      <c r="F257" s="216" t="s">
        <v>138</v>
      </c>
      <c r="G257" s="214"/>
      <c r="H257" s="214"/>
      <c r="I257" s="217"/>
      <c r="J257" s="218">
        <f>BK257</f>
        <v>0</v>
      </c>
      <c r="K257" s="214"/>
      <c r="L257" s="219"/>
      <c r="M257" s="220"/>
      <c r="N257" s="221"/>
      <c r="O257" s="221"/>
      <c r="P257" s="222">
        <f>P258</f>
        <v>0</v>
      </c>
      <c r="Q257" s="221"/>
      <c r="R257" s="222">
        <f>R258</f>
        <v>0</v>
      </c>
      <c r="S257" s="221"/>
      <c r="T257" s="223">
        <f>T258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4" t="s">
        <v>263</v>
      </c>
      <c r="AT257" s="225" t="s">
        <v>76</v>
      </c>
      <c r="AU257" s="225" t="s">
        <v>77</v>
      </c>
      <c r="AY257" s="224" t="s">
        <v>235</v>
      </c>
      <c r="BK257" s="226">
        <f>BK258</f>
        <v>0</v>
      </c>
    </row>
    <row r="258" s="2" customFormat="1" ht="16.5" customHeight="1">
      <c r="A258" s="39"/>
      <c r="B258" s="40"/>
      <c r="C258" s="229" t="s">
        <v>927</v>
      </c>
      <c r="D258" s="229" t="s">
        <v>237</v>
      </c>
      <c r="E258" s="230" t="s">
        <v>4279</v>
      </c>
      <c r="F258" s="231" t="s">
        <v>4280</v>
      </c>
      <c r="G258" s="232" t="s">
        <v>4030</v>
      </c>
      <c r="H258" s="313"/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42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241</v>
      </c>
      <c r="AT258" s="241" t="s">
        <v>237</v>
      </c>
      <c r="AU258" s="241" t="s">
        <v>84</v>
      </c>
      <c r="AY258" s="18" t="s">
        <v>235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84</v>
      </c>
      <c r="BK258" s="242">
        <f>ROUND(I258*H258,2)</f>
        <v>0</v>
      </c>
      <c r="BL258" s="18" t="s">
        <v>241</v>
      </c>
      <c r="BM258" s="241" t="s">
        <v>1494</v>
      </c>
    </row>
    <row r="259" s="12" customFormat="1" ht="25.92" customHeight="1">
      <c r="A259" s="12"/>
      <c r="B259" s="213"/>
      <c r="C259" s="214"/>
      <c r="D259" s="215" t="s">
        <v>76</v>
      </c>
      <c r="E259" s="216" t="s">
        <v>4282</v>
      </c>
      <c r="F259" s="216" t="s">
        <v>4283</v>
      </c>
      <c r="G259" s="214"/>
      <c r="H259" s="214"/>
      <c r="I259" s="217"/>
      <c r="J259" s="218">
        <f>BK259</f>
        <v>0</v>
      </c>
      <c r="K259" s="214"/>
      <c r="L259" s="219"/>
      <c r="M259" s="220"/>
      <c r="N259" s="221"/>
      <c r="O259" s="221"/>
      <c r="P259" s="222">
        <f>SUM(P260:P261)</f>
        <v>0</v>
      </c>
      <c r="Q259" s="221"/>
      <c r="R259" s="222">
        <f>SUM(R260:R261)</f>
        <v>0</v>
      </c>
      <c r="S259" s="221"/>
      <c r="T259" s="223">
        <f>SUM(T260:T261)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4" t="s">
        <v>84</v>
      </c>
      <c r="AT259" s="225" t="s">
        <v>76</v>
      </c>
      <c r="AU259" s="225" t="s">
        <v>77</v>
      </c>
      <c r="AY259" s="224" t="s">
        <v>235</v>
      </c>
      <c r="BK259" s="226">
        <f>SUM(BK260:BK261)</f>
        <v>0</v>
      </c>
    </row>
    <row r="260" s="2" customFormat="1" ht="37.8" customHeight="1">
      <c r="A260" s="39"/>
      <c r="B260" s="40"/>
      <c r="C260" s="229" t="s">
        <v>933</v>
      </c>
      <c r="D260" s="229" t="s">
        <v>237</v>
      </c>
      <c r="E260" s="230" t="s">
        <v>4284</v>
      </c>
      <c r="F260" s="231" t="s">
        <v>4285</v>
      </c>
      <c r="G260" s="232" t="s">
        <v>4286</v>
      </c>
      <c r="H260" s="233">
        <v>0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42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241</v>
      </c>
      <c r="AT260" s="241" t="s">
        <v>237</v>
      </c>
      <c r="AU260" s="241" t="s">
        <v>84</v>
      </c>
      <c r="AY260" s="18" t="s">
        <v>235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84</v>
      </c>
      <c r="BK260" s="242">
        <f>ROUND(I260*H260,2)</f>
        <v>0</v>
      </c>
      <c r="BL260" s="18" t="s">
        <v>241</v>
      </c>
      <c r="BM260" s="241" t="s">
        <v>1503</v>
      </c>
    </row>
    <row r="261" s="2" customFormat="1" ht="24.15" customHeight="1">
      <c r="A261" s="39"/>
      <c r="B261" s="40"/>
      <c r="C261" s="229" t="s">
        <v>937</v>
      </c>
      <c r="D261" s="229" t="s">
        <v>237</v>
      </c>
      <c r="E261" s="230" t="s">
        <v>4291</v>
      </c>
      <c r="F261" s="231" t="s">
        <v>4292</v>
      </c>
      <c r="G261" s="232" t="s">
        <v>4027</v>
      </c>
      <c r="H261" s="233">
        <v>1</v>
      </c>
      <c r="I261" s="234"/>
      <c r="J261" s="235">
        <f>ROUND(I261*H261,2)</f>
        <v>0</v>
      </c>
      <c r="K261" s="236"/>
      <c r="L261" s="45"/>
      <c r="M261" s="305" t="s">
        <v>1</v>
      </c>
      <c r="N261" s="306" t="s">
        <v>42</v>
      </c>
      <c r="O261" s="307"/>
      <c r="P261" s="308">
        <f>O261*H261</f>
        <v>0</v>
      </c>
      <c r="Q261" s="308">
        <v>0</v>
      </c>
      <c r="R261" s="308">
        <f>Q261*H261</f>
        <v>0</v>
      </c>
      <c r="S261" s="308">
        <v>0</v>
      </c>
      <c r="T261" s="309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241</v>
      </c>
      <c r="AT261" s="241" t="s">
        <v>237</v>
      </c>
      <c r="AU261" s="241" t="s">
        <v>84</v>
      </c>
      <c r="AY261" s="18" t="s">
        <v>235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84</v>
      </c>
      <c r="BK261" s="242">
        <f>ROUND(I261*H261,2)</f>
        <v>0</v>
      </c>
      <c r="BL261" s="18" t="s">
        <v>241</v>
      </c>
      <c r="BM261" s="241" t="s">
        <v>1515</v>
      </c>
    </row>
    <row r="262" s="2" customFormat="1" ht="6.96" customHeight="1">
      <c r="A262" s="39"/>
      <c r="B262" s="67"/>
      <c r="C262" s="68"/>
      <c r="D262" s="68"/>
      <c r="E262" s="68"/>
      <c r="F262" s="68"/>
      <c r="G262" s="68"/>
      <c r="H262" s="68"/>
      <c r="I262" s="68"/>
      <c r="J262" s="68"/>
      <c r="K262" s="68"/>
      <c r="L262" s="45"/>
      <c r="M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</sheetData>
  <sheetProtection sheet="1" autoFilter="0" formatColumns="0" formatRows="0" objects="1" scenarios="1" spinCount="100000" saltValue="eU0/2G0QRTTYHj2sl26vd9F0lkpUyT1kM116x3sInn36MgiFhneLKLaYDjXjH2ukm1sCxvb+bJEp47Bmox1Brg==" hashValue="boReg6FI5hdH1hwhVJmLRKGzt0us4qBz7Ki38ePcmXOjH4mVJSlH2oKoT90efMa5Png3tqLl1H3o30MXyUnqoQ==" algorithmName="SHA-512" password="CC35"/>
  <autoFilter ref="C129:K26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6436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4414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ROUND(J139,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ROUND((SUM(BE139:BE196)),  2)</f>
        <v>0</v>
      </c>
      <c r="G35" s="39"/>
      <c r="H35" s="39"/>
      <c r="I35" s="166">
        <v>0.20999999999999999</v>
      </c>
      <c r="J35" s="165">
        <f>ROUND(((SUM(BE139:BE196))*I35),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ROUND((SUM(BF139:BF196)),  2)</f>
        <v>0</v>
      </c>
      <c r="G36" s="39"/>
      <c r="H36" s="39"/>
      <c r="I36" s="166">
        <v>0.12</v>
      </c>
      <c r="J36" s="165">
        <f>ROUND(((SUM(BF139:BF196))*I36),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ROUND((SUM(BG139:BG196)),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ROUND((SUM(BH139:BH196)),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ROUND((SUM(BI139:BI196)),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6436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J139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4415</v>
      </c>
      <c r="E99" s="193"/>
      <c r="F99" s="193"/>
      <c r="G99" s="193"/>
      <c r="H99" s="193"/>
      <c r="I99" s="193"/>
      <c r="J99" s="194">
        <f>J140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7436</v>
      </c>
      <c r="E100" s="193"/>
      <c r="F100" s="193"/>
      <c r="G100" s="193"/>
      <c r="H100" s="193"/>
      <c r="I100" s="193"/>
      <c r="J100" s="194">
        <f>J146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10" customFormat="1" ht="19.92" customHeight="1">
      <c r="A101" s="10"/>
      <c r="B101" s="196"/>
      <c r="C101" s="134"/>
      <c r="D101" s="197" t="s">
        <v>7437</v>
      </c>
      <c r="E101" s="198"/>
      <c r="F101" s="198"/>
      <c r="G101" s="198"/>
      <c r="H101" s="198"/>
      <c r="I101" s="198"/>
      <c r="J101" s="199">
        <f>J147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7438</v>
      </c>
      <c r="E102" s="198"/>
      <c r="F102" s="198"/>
      <c r="G102" s="198"/>
      <c r="H102" s="198"/>
      <c r="I102" s="198"/>
      <c r="J102" s="199">
        <f>J150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7439</v>
      </c>
      <c r="E103" s="198"/>
      <c r="F103" s="198"/>
      <c r="G103" s="198"/>
      <c r="H103" s="198"/>
      <c r="I103" s="198"/>
      <c r="J103" s="199">
        <f>J153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7440</v>
      </c>
      <c r="E104" s="198"/>
      <c r="F104" s="198"/>
      <c r="G104" s="198"/>
      <c r="H104" s="198"/>
      <c r="I104" s="198"/>
      <c r="J104" s="199">
        <f>J155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7441</v>
      </c>
      <c r="E105" s="198"/>
      <c r="F105" s="198"/>
      <c r="G105" s="198"/>
      <c r="H105" s="198"/>
      <c r="I105" s="198"/>
      <c r="J105" s="199">
        <f>J157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9" customFormat="1" ht="24.96" customHeight="1">
      <c r="A106" s="9"/>
      <c r="B106" s="190"/>
      <c r="C106" s="191"/>
      <c r="D106" s="192" t="s">
        <v>4422</v>
      </c>
      <c r="E106" s="193"/>
      <c r="F106" s="193"/>
      <c r="G106" s="193"/>
      <c r="H106" s="193"/>
      <c r="I106" s="193"/>
      <c r="J106" s="194">
        <f>J159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96"/>
      <c r="C107" s="134"/>
      <c r="D107" s="197" t="s">
        <v>4423</v>
      </c>
      <c r="E107" s="198"/>
      <c r="F107" s="198"/>
      <c r="G107" s="198"/>
      <c r="H107" s="198"/>
      <c r="I107" s="198"/>
      <c r="J107" s="199">
        <f>J160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0"/>
      <c r="C108" s="191"/>
      <c r="D108" s="192" t="s">
        <v>7442</v>
      </c>
      <c r="E108" s="193"/>
      <c r="F108" s="193"/>
      <c r="G108" s="193"/>
      <c r="H108" s="193"/>
      <c r="I108" s="193"/>
      <c r="J108" s="194">
        <f>J166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6"/>
      <c r="C109" s="134"/>
      <c r="D109" s="197" t="s">
        <v>7443</v>
      </c>
      <c r="E109" s="198"/>
      <c r="F109" s="198"/>
      <c r="G109" s="198"/>
      <c r="H109" s="198"/>
      <c r="I109" s="198"/>
      <c r="J109" s="199">
        <f>J167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9" customFormat="1" ht="24.96" customHeight="1">
      <c r="A110" s="9"/>
      <c r="B110" s="190"/>
      <c r="C110" s="191"/>
      <c r="D110" s="192" t="s">
        <v>7444</v>
      </c>
      <c r="E110" s="193"/>
      <c r="F110" s="193"/>
      <c r="G110" s="193"/>
      <c r="H110" s="193"/>
      <c r="I110" s="193"/>
      <c r="J110" s="194">
        <f>J171</f>
        <v>0</v>
      </c>
      <c r="K110" s="191"/>
      <c r="L110" s="195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96"/>
      <c r="C111" s="134"/>
      <c r="D111" s="197" t="s">
        <v>7445</v>
      </c>
      <c r="E111" s="198"/>
      <c r="F111" s="198"/>
      <c r="G111" s="198"/>
      <c r="H111" s="198"/>
      <c r="I111" s="198"/>
      <c r="J111" s="199">
        <f>J172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4.88" customHeight="1">
      <c r="A112" s="10"/>
      <c r="B112" s="196"/>
      <c r="C112" s="134"/>
      <c r="D112" s="197" t="s">
        <v>7446</v>
      </c>
      <c r="E112" s="198"/>
      <c r="F112" s="198"/>
      <c r="G112" s="198"/>
      <c r="H112" s="198"/>
      <c r="I112" s="198"/>
      <c r="J112" s="199">
        <f>J173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4.88" customHeight="1">
      <c r="A113" s="10"/>
      <c r="B113" s="196"/>
      <c r="C113" s="134"/>
      <c r="D113" s="197" t="s">
        <v>7447</v>
      </c>
      <c r="E113" s="198"/>
      <c r="F113" s="198"/>
      <c r="G113" s="198"/>
      <c r="H113" s="198"/>
      <c r="I113" s="198"/>
      <c r="J113" s="199">
        <f>J175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9" customFormat="1" ht="24.96" customHeight="1">
      <c r="A114" s="9"/>
      <c r="B114" s="190"/>
      <c r="C114" s="191"/>
      <c r="D114" s="192" t="s">
        <v>7448</v>
      </c>
      <c r="E114" s="193"/>
      <c r="F114" s="193"/>
      <c r="G114" s="193"/>
      <c r="H114" s="193"/>
      <c r="I114" s="193"/>
      <c r="J114" s="194">
        <f>J177</f>
        <v>0</v>
      </c>
      <c r="K114" s="191"/>
      <c r="L114" s="195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</row>
    <row r="115" s="10" customFormat="1" ht="19.92" customHeight="1">
      <c r="A115" s="10"/>
      <c r="B115" s="196"/>
      <c r="C115" s="134"/>
      <c r="D115" s="197" t="s">
        <v>7449</v>
      </c>
      <c r="E115" s="198"/>
      <c r="F115" s="198"/>
      <c r="G115" s="198"/>
      <c r="H115" s="198"/>
      <c r="I115" s="198"/>
      <c r="J115" s="199">
        <f>J180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90"/>
      <c r="C116" s="191"/>
      <c r="D116" s="192" t="s">
        <v>7450</v>
      </c>
      <c r="E116" s="193"/>
      <c r="F116" s="193"/>
      <c r="G116" s="193"/>
      <c r="H116" s="193"/>
      <c r="I116" s="193"/>
      <c r="J116" s="194">
        <f>J183</f>
        <v>0</v>
      </c>
      <c r="K116" s="191"/>
      <c r="L116" s="195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9" customFormat="1" ht="24.96" customHeight="1">
      <c r="A117" s="9"/>
      <c r="B117" s="190"/>
      <c r="C117" s="191"/>
      <c r="D117" s="192" t="s">
        <v>7451</v>
      </c>
      <c r="E117" s="193"/>
      <c r="F117" s="193"/>
      <c r="G117" s="193"/>
      <c r="H117" s="193"/>
      <c r="I117" s="193"/>
      <c r="J117" s="194">
        <f>J193</f>
        <v>0</v>
      </c>
      <c r="K117" s="191"/>
      <c r="L117" s="195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</row>
    <row r="118" s="2" customFormat="1" ht="21.84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67"/>
      <c r="C119" s="68"/>
      <c r="D119" s="68"/>
      <c r="E119" s="68"/>
      <c r="F119" s="68"/>
      <c r="G119" s="68"/>
      <c r="H119" s="68"/>
      <c r="I119" s="68"/>
      <c r="J119" s="68"/>
      <c r="K119" s="68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3" s="2" customFormat="1" ht="6.96" customHeight="1">
      <c r="A123" s="39"/>
      <c r="B123" s="69"/>
      <c r="C123" s="70"/>
      <c r="D123" s="70"/>
      <c r="E123" s="70"/>
      <c r="F123" s="70"/>
      <c r="G123" s="70"/>
      <c r="H123" s="70"/>
      <c r="I123" s="70"/>
      <c r="J123" s="70"/>
      <c r="K123" s="70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24.96" customHeight="1">
      <c r="A124" s="39"/>
      <c r="B124" s="40"/>
      <c r="C124" s="24" t="s">
        <v>220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16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6.5" customHeight="1">
      <c r="A127" s="39"/>
      <c r="B127" s="40"/>
      <c r="C127" s="41"/>
      <c r="D127" s="41"/>
      <c r="E127" s="185" t="str">
        <f>E7</f>
        <v>Parkoviště pro zaměstnance a heliport</v>
      </c>
      <c r="F127" s="33"/>
      <c r="G127" s="33"/>
      <c r="H127" s="33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" customFormat="1" ht="12" customHeight="1">
      <c r="B128" s="22"/>
      <c r="C128" s="33" t="s">
        <v>178</v>
      </c>
      <c r="D128" s="23"/>
      <c r="E128" s="23"/>
      <c r="F128" s="23"/>
      <c r="G128" s="23"/>
      <c r="H128" s="23"/>
      <c r="I128" s="23"/>
      <c r="J128" s="23"/>
      <c r="K128" s="23"/>
      <c r="L128" s="21"/>
    </row>
    <row r="129" s="2" customFormat="1" ht="16.5" customHeight="1">
      <c r="A129" s="39"/>
      <c r="B129" s="40"/>
      <c r="C129" s="41"/>
      <c r="D129" s="41"/>
      <c r="E129" s="185" t="s">
        <v>6436</v>
      </c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2" customHeight="1">
      <c r="A130" s="39"/>
      <c r="B130" s="40"/>
      <c r="C130" s="33" t="s">
        <v>184</v>
      </c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6.5" customHeight="1">
      <c r="A131" s="39"/>
      <c r="B131" s="40"/>
      <c r="C131" s="41"/>
      <c r="D131" s="41"/>
      <c r="E131" s="77" t="str">
        <f>E11</f>
        <v>D.1.4.2 - Vytápění</v>
      </c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6.96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2" customHeight="1">
      <c r="A133" s="39"/>
      <c r="B133" s="40"/>
      <c r="C133" s="33" t="s">
        <v>20</v>
      </c>
      <c r="D133" s="41"/>
      <c r="E133" s="41"/>
      <c r="F133" s="28" t="str">
        <f>F14</f>
        <v>České Budějovice</v>
      </c>
      <c r="G133" s="41"/>
      <c r="H133" s="41"/>
      <c r="I133" s="33" t="s">
        <v>22</v>
      </c>
      <c r="J133" s="80" t="str">
        <f>IF(J14="","",J14)</f>
        <v>13. 6. 2025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6.96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5.15" customHeight="1">
      <c r="A135" s="39"/>
      <c r="B135" s="40"/>
      <c r="C135" s="33" t="s">
        <v>24</v>
      </c>
      <c r="D135" s="41"/>
      <c r="E135" s="41"/>
      <c r="F135" s="28" t="str">
        <f>E17</f>
        <v>Nemocnice České Budějovice</v>
      </c>
      <c r="G135" s="41"/>
      <c r="H135" s="41"/>
      <c r="I135" s="33" t="s">
        <v>30</v>
      </c>
      <c r="J135" s="37" t="str">
        <f>E23</f>
        <v>AGP nova</v>
      </c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15.15" customHeight="1">
      <c r="A136" s="39"/>
      <c r="B136" s="40"/>
      <c r="C136" s="33" t="s">
        <v>28</v>
      </c>
      <c r="D136" s="41"/>
      <c r="E136" s="41"/>
      <c r="F136" s="28" t="str">
        <f>IF(E20="","",E20)</f>
        <v>Vyplň údaj</v>
      </c>
      <c r="G136" s="41"/>
      <c r="H136" s="41"/>
      <c r="I136" s="33" t="s">
        <v>33</v>
      </c>
      <c r="J136" s="37" t="str">
        <f>E26</f>
        <v>QSB</v>
      </c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10.32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11" customFormat="1" ht="29.28" customHeight="1">
      <c r="A138" s="201"/>
      <c r="B138" s="202"/>
      <c r="C138" s="203" t="s">
        <v>221</v>
      </c>
      <c r="D138" s="204" t="s">
        <v>62</v>
      </c>
      <c r="E138" s="204" t="s">
        <v>58</v>
      </c>
      <c r="F138" s="204" t="s">
        <v>59</v>
      </c>
      <c r="G138" s="204" t="s">
        <v>222</v>
      </c>
      <c r="H138" s="204" t="s">
        <v>223</v>
      </c>
      <c r="I138" s="204" t="s">
        <v>224</v>
      </c>
      <c r="J138" s="205" t="s">
        <v>192</v>
      </c>
      <c r="K138" s="206" t="s">
        <v>225</v>
      </c>
      <c r="L138" s="207"/>
      <c r="M138" s="101" t="s">
        <v>1</v>
      </c>
      <c r="N138" s="102" t="s">
        <v>41</v>
      </c>
      <c r="O138" s="102" t="s">
        <v>226</v>
      </c>
      <c r="P138" s="102" t="s">
        <v>227</v>
      </c>
      <c r="Q138" s="102" t="s">
        <v>228</v>
      </c>
      <c r="R138" s="102" t="s">
        <v>229</v>
      </c>
      <c r="S138" s="102" t="s">
        <v>230</v>
      </c>
      <c r="T138" s="103" t="s">
        <v>231</v>
      </c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</row>
    <row r="139" s="2" customFormat="1" ht="22.8" customHeight="1">
      <c r="A139" s="39"/>
      <c r="B139" s="40"/>
      <c r="C139" s="108" t="s">
        <v>232</v>
      </c>
      <c r="D139" s="41"/>
      <c r="E139" s="41"/>
      <c r="F139" s="41"/>
      <c r="G139" s="41"/>
      <c r="H139" s="41"/>
      <c r="I139" s="41"/>
      <c r="J139" s="208">
        <f>BK139</f>
        <v>0</v>
      </c>
      <c r="K139" s="41"/>
      <c r="L139" s="45"/>
      <c r="M139" s="104"/>
      <c r="N139" s="209"/>
      <c r="O139" s="105"/>
      <c r="P139" s="210">
        <f>P140+P146+P159+P166+P171+P177+P183+P193</f>
        <v>0</v>
      </c>
      <c r="Q139" s="105"/>
      <c r="R139" s="210">
        <f>R140+R146+R159+R166+R171+R177+R183+R193</f>
        <v>0</v>
      </c>
      <c r="S139" s="105"/>
      <c r="T139" s="211">
        <f>T140+T146+T159+T166+T171+T177+T183+T193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76</v>
      </c>
      <c r="AU139" s="18" t="s">
        <v>194</v>
      </c>
      <c r="BK139" s="212">
        <f>BK140+BK146+BK159+BK166+BK171+BK177+BK183+BK193</f>
        <v>0</v>
      </c>
    </row>
    <row r="140" s="12" customFormat="1" ht="25.92" customHeight="1">
      <c r="A140" s="12"/>
      <c r="B140" s="213"/>
      <c r="C140" s="214"/>
      <c r="D140" s="215" t="s">
        <v>76</v>
      </c>
      <c r="E140" s="216" t="s">
        <v>2152</v>
      </c>
      <c r="F140" s="216" t="s">
        <v>4441</v>
      </c>
      <c r="G140" s="214"/>
      <c r="H140" s="214"/>
      <c r="I140" s="217"/>
      <c r="J140" s="218">
        <f>BK140</f>
        <v>0</v>
      </c>
      <c r="K140" s="214"/>
      <c r="L140" s="219"/>
      <c r="M140" s="220"/>
      <c r="N140" s="221"/>
      <c r="O140" s="221"/>
      <c r="P140" s="222">
        <f>SUM(P141:P145)</f>
        <v>0</v>
      </c>
      <c r="Q140" s="221"/>
      <c r="R140" s="222">
        <f>SUM(R141:R145)</f>
        <v>0</v>
      </c>
      <c r="S140" s="221"/>
      <c r="T140" s="223">
        <f>SUM(T141:T145)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4" t="s">
        <v>84</v>
      </c>
      <c r="AT140" s="225" t="s">
        <v>76</v>
      </c>
      <c r="AU140" s="225" t="s">
        <v>77</v>
      </c>
      <c r="AY140" s="224" t="s">
        <v>235</v>
      </c>
      <c r="BK140" s="226">
        <f>SUM(BK141:BK145)</f>
        <v>0</v>
      </c>
    </row>
    <row r="141" s="2" customFormat="1" ht="16.5" customHeight="1">
      <c r="A141" s="39"/>
      <c r="B141" s="40"/>
      <c r="C141" s="229" t="s">
        <v>77</v>
      </c>
      <c r="D141" s="229" t="s">
        <v>237</v>
      </c>
      <c r="E141" s="230" t="s">
        <v>7452</v>
      </c>
      <c r="F141" s="231" t="s">
        <v>4443</v>
      </c>
      <c r="G141" s="232" t="s">
        <v>1194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241</v>
      </c>
      <c r="AT141" s="241" t="s">
        <v>237</v>
      </c>
      <c r="AU141" s="241" t="s">
        <v>84</v>
      </c>
      <c r="AY141" s="18" t="s">
        <v>235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241</v>
      </c>
      <c r="BM141" s="241" t="s">
        <v>86</v>
      </c>
    </row>
    <row r="142" s="2" customFormat="1" ht="16.5" customHeight="1">
      <c r="A142" s="39"/>
      <c r="B142" s="40"/>
      <c r="C142" s="229" t="s">
        <v>77</v>
      </c>
      <c r="D142" s="229" t="s">
        <v>237</v>
      </c>
      <c r="E142" s="230" t="s">
        <v>7453</v>
      </c>
      <c r="F142" s="231" t="s">
        <v>4445</v>
      </c>
      <c r="G142" s="232" t="s">
        <v>1194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241</v>
      </c>
      <c r="AT142" s="241" t="s">
        <v>237</v>
      </c>
      <c r="AU142" s="241" t="s">
        <v>84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241</v>
      </c>
      <c r="BM142" s="241" t="s">
        <v>241</v>
      </c>
    </row>
    <row r="143" s="2" customFormat="1" ht="16.5" customHeight="1">
      <c r="A143" s="39"/>
      <c r="B143" s="40"/>
      <c r="C143" s="229" t="s">
        <v>77</v>
      </c>
      <c r="D143" s="229" t="s">
        <v>237</v>
      </c>
      <c r="E143" s="230" t="s">
        <v>7454</v>
      </c>
      <c r="F143" s="231" t="s">
        <v>4447</v>
      </c>
      <c r="G143" s="232" t="s">
        <v>1194</v>
      </c>
      <c r="H143" s="233">
        <v>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241</v>
      </c>
      <c r="AT143" s="241" t="s">
        <v>237</v>
      </c>
      <c r="AU143" s="241" t="s">
        <v>84</v>
      </c>
      <c r="AY143" s="18" t="s">
        <v>235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241</v>
      </c>
      <c r="BM143" s="241" t="s">
        <v>269</v>
      </c>
    </row>
    <row r="144" s="2" customFormat="1" ht="16.5" customHeight="1">
      <c r="A144" s="39"/>
      <c r="B144" s="40"/>
      <c r="C144" s="229" t="s">
        <v>77</v>
      </c>
      <c r="D144" s="229" t="s">
        <v>237</v>
      </c>
      <c r="E144" s="230" t="s">
        <v>7455</v>
      </c>
      <c r="F144" s="231" t="s">
        <v>4449</v>
      </c>
      <c r="G144" s="232" t="s">
        <v>1194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241</v>
      </c>
      <c r="AT144" s="241" t="s">
        <v>237</v>
      </c>
      <c r="AU144" s="241" t="s">
        <v>84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241</v>
      </c>
      <c r="BM144" s="241" t="s">
        <v>281</v>
      </c>
    </row>
    <row r="145" s="2" customFormat="1" ht="16.5" customHeight="1">
      <c r="A145" s="39"/>
      <c r="B145" s="40"/>
      <c r="C145" s="229" t="s">
        <v>77</v>
      </c>
      <c r="D145" s="229" t="s">
        <v>237</v>
      </c>
      <c r="E145" s="230" t="s">
        <v>7456</v>
      </c>
      <c r="F145" s="231" t="s">
        <v>4451</v>
      </c>
      <c r="G145" s="232" t="s">
        <v>1194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241</v>
      </c>
      <c r="AT145" s="241" t="s">
        <v>237</v>
      </c>
      <c r="AU145" s="241" t="s">
        <v>84</v>
      </c>
      <c r="AY145" s="18" t="s">
        <v>235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241</v>
      </c>
      <c r="BM145" s="241" t="s">
        <v>291</v>
      </c>
    </row>
    <row r="146" s="12" customFormat="1" ht="25.92" customHeight="1">
      <c r="A146" s="12"/>
      <c r="B146" s="213"/>
      <c r="C146" s="214"/>
      <c r="D146" s="215" t="s">
        <v>76</v>
      </c>
      <c r="E146" s="216" t="s">
        <v>4452</v>
      </c>
      <c r="F146" s="216" t="s">
        <v>4466</v>
      </c>
      <c r="G146" s="214"/>
      <c r="H146" s="214"/>
      <c r="I146" s="217"/>
      <c r="J146" s="218">
        <f>BK146</f>
        <v>0</v>
      </c>
      <c r="K146" s="214"/>
      <c r="L146" s="219"/>
      <c r="M146" s="220"/>
      <c r="N146" s="221"/>
      <c r="O146" s="221"/>
      <c r="P146" s="222">
        <f>P147+P150+P153+P155+P157</f>
        <v>0</v>
      </c>
      <c r="Q146" s="221"/>
      <c r="R146" s="222">
        <f>R147+R150+R153+R155+R157</f>
        <v>0</v>
      </c>
      <c r="S146" s="221"/>
      <c r="T146" s="223">
        <f>T147+T150+T153+T155+T157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84</v>
      </c>
      <c r="AT146" s="225" t="s">
        <v>76</v>
      </c>
      <c r="AU146" s="225" t="s">
        <v>77</v>
      </c>
      <c r="AY146" s="224" t="s">
        <v>235</v>
      </c>
      <c r="BK146" s="226">
        <f>BK147+BK150+BK153+BK155+BK157</f>
        <v>0</v>
      </c>
    </row>
    <row r="147" s="12" customFormat="1" ht="22.8" customHeight="1">
      <c r="A147" s="12"/>
      <c r="B147" s="213"/>
      <c r="C147" s="214"/>
      <c r="D147" s="215" t="s">
        <v>76</v>
      </c>
      <c r="E147" s="227" t="s">
        <v>4465</v>
      </c>
      <c r="F147" s="227" t="s">
        <v>4482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SUM(P148:P149)</f>
        <v>0</v>
      </c>
      <c r="Q147" s="221"/>
      <c r="R147" s="222">
        <f>SUM(R148:R149)</f>
        <v>0</v>
      </c>
      <c r="S147" s="221"/>
      <c r="T147" s="223">
        <f>SUM(T148:T149)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84</v>
      </c>
      <c r="AT147" s="225" t="s">
        <v>76</v>
      </c>
      <c r="AU147" s="225" t="s">
        <v>84</v>
      </c>
      <c r="AY147" s="224" t="s">
        <v>235</v>
      </c>
      <c r="BK147" s="226">
        <f>SUM(BK148:BK149)</f>
        <v>0</v>
      </c>
    </row>
    <row r="148" s="2" customFormat="1" ht="16.5" customHeight="1">
      <c r="A148" s="39"/>
      <c r="B148" s="40"/>
      <c r="C148" s="229" t="s">
        <v>77</v>
      </c>
      <c r="D148" s="229" t="s">
        <v>237</v>
      </c>
      <c r="E148" s="230" t="s">
        <v>4483</v>
      </c>
      <c r="F148" s="231" t="s">
        <v>4484</v>
      </c>
      <c r="G148" s="232" t="s">
        <v>676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86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8</v>
      </c>
    </row>
    <row r="149" s="2" customFormat="1" ht="16.5" customHeight="1">
      <c r="A149" s="39"/>
      <c r="B149" s="40"/>
      <c r="C149" s="229" t="s">
        <v>77</v>
      </c>
      <c r="D149" s="229" t="s">
        <v>237</v>
      </c>
      <c r="E149" s="230" t="s">
        <v>7457</v>
      </c>
      <c r="F149" s="231" t="s">
        <v>7458</v>
      </c>
      <c r="G149" s="232" t="s">
        <v>676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241</v>
      </c>
      <c r="AT149" s="241" t="s">
        <v>237</v>
      </c>
      <c r="AU149" s="241" t="s">
        <v>86</v>
      </c>
      <c r="AY149" s="18" t="s">
        <v>235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241</v>
      </c>
      <c r="BM149" s="241" t="s">
        <v>315</v>
      </c>
    </row>
    <row r="150" s="12" customFormat="1" ht="22.8" customHeight="1">
      <c r="A150" s="12"/>
      <c r="B150" s="213"/>
      <c r="C150" s="214"/>
      <c r="D150" s="215" t="s">
        <v>76</v>
      </c>
      <c r="E150" s="227" t="s">
        <v>4467</v>
      </c>
      <c r="F150" s="227" t="s">
        <v>4492</v>
      </c>
      <c r="G150" s="214"/>
      <c r="H150" s="214"/>
      <c r="I150" s="217"/>
      <c r="J150" s="228">
        <f>BK150</f>
        <v>0</v>
      </c>
      <c r="K150" s="214"/>
      <c r="L150" s="219"/>
      <c r="M150" s="220"/>
      <c r="N150" s="221"/>
      <c r="O150" s="221"/>
      <c r="P150" s="222">
        <f>SUM(P151:P152)</f>
        <v>0</v>
      </c>
      <c r="Q150" s="221"/>
      <c r="R150" s="222">
        <f>SUM(R151:R152)</f>
        <v>0</v>
      </c>
      <c r="S150" s="221"/>
      <c r="T150" s="223">
        <f>SUM(T151:T152)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24" t="s">
        <v>84</v>
      </c>
      <c r="AT150" s="225" t="s">
        <v>76</v>
      </c>
      <c r="AU150" s="225" t="s">
        <v>84</v>
      </c>
      <c r="AY150" s="224" t="s">
        <v>235</v>
      </c>
      <c r="BK150" s="226">
        <f>SUM(BK151:BK152)</f>
        <v>0</v>
      </c>
    </row>
    <row r="151" s="2" customFormat="1" ht="16.5" customHeight="1">
      <c r="A151" s="39"/>
      <c r="B151" s="40"/>
      <c r="C151" s="229" t="s">
        <v>77</v>
      </c>
      <c r="D151" s="229" t="s">
        <v>237</v>
      </c>
      <c r="E151" s="230" t="s">
        <v>4493</v>
      </c>
      <c r="F151" s="231" t="s">
        <v>4494</v>
      </c>
      <c r="G151" s="232" t="s">
        <v>676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241</v>
      </c>
      <c r="AT151" s="241" t="s">
        <v>237</v>
      </c>
      <c r="AU151" s="241" t="s">
        <v>86</v>
      </c>
      <c r="AY151" s="18" t="s">
        <v>235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241</v>
      </c>
      <c r="BM151" s="241" t="s">
        <v>325</v>
      </c>
    </row>
    <row r="152" s="2" customFormat="1" ht="16.5" customHeight="1">
      <c r="A152" s="39"/>
      <c r="B152" s="40"/>
      <c r="C152" s="229" t="s">
        <v>77</v>
      </c>
      <c r="D152" s="229" t="s">
        <v>237</v>
      </c>
      <c r="E152" s="230" t="s">
        <v>7459</v>
      </c>
      <c r="F152" s="231" t="s">
        <v>7460</v>
      </c>
      <c r="G152" s="232" t="s">
        <v>676</v>
      </c>
      <c r="H152" s="233">
        <v>2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241</v>
      </c>
      <c r="AT152" s="241" t="s">
        <v>237</v>
      </c>
      <c r="AU152" s="241" t="s">
        <v>86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241</v>
      </c>
      <c r="BM152" s="241" t="s">
        <v>339</v>
      </c>
    </row>
    <row r="153" s="12" customFormat="1" ht="22.8" customHeight="1">
      <c r="A153" s="12"/>
      <c r="B153" s="213"/>
      <c r="C153" s="214"/>
      <c r="D153" s="215" t="s">
        <v>76</v>
      </c>
      <c r="E153" s="227" t="s">
        <v>4477</v>
      </c>
      <c r="F153" s="227" t="s">
        <v>7461</v>
      </c>
      <c r="G153" s="214"/>
      <c r="H153" s="214"/>
      <c r="I153" s="217"/>
      <c r="J153" s="228">
        <f>BK153</f>
        <v>0</v>
      </c>
      <c r="K153" s="214"/>
      <c r="L153" s="219"/>
      <c r="M153" s="220"/>
      <c r="N153" s="221"/>
      <c r="O153" s="221"/>
      <c r="P153" s="222">
        <f>P154</f>
        <v>0</v>
      </c>
      <c r="Q153" s="221"/>
      <c r="R153" s="222">
        <f>R154</f>
        <v>0</v>
      </c>
      <c r="S153" s="221"/>
      <c r="T153" s="223">
        <f>T154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4" t="s">
        <v>84</v>
      </c>
      <c r="AT153" s="225" t="s">
        <v>76</v>
      </c>
      <c r="AU153" s="225" t="s">
        <v>84</v>
      </c>
      <c r="AY153" s="224" t="s">
        <v>235</v>
      </c>
      <c r="BK153" s="226">
        <f>BK154</f>
        <v>0</v>
      </c>
    </row>
    <row r="154" s="2" customFormat="1" ht="16.5" customHeight="1">
      <c r="A154" s="39"/>
      <c r="B154" s="40"/>
      <c r="C154" s="229" t="s">
        <v>77</v>
      </c>
      <c r="D154" s="229" t="s">
        <v>237</v>
      </c>
      <c r="E154" s="230" t="s">
        <v>7462</v>
      </c>
      <c r="F154" s="231" t="s">
        <v>7463</v>
      </c>
      <c r="G154" s="232" t="s">
        <v>676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241</v>
      </c>
      <c r="AT154" s="241" t="s">
        <v>237</v>
      </c>
      <c r="AU154" s="241" t="s">
        <v>86</v>
      </c>
      <c r="AY154" s="18" t="s">
        <v>235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241</v>
      </c>
      <c r="BM154" s="241" t="s">
        <v>349</v>
      </c>
    </row>
    <row r="155" s="12" customFormat="1" ht="22.8" customHeight="1">
      <c r="A155" s="12"/>
      <c r="B155" s="213"/>
      <c r="C155" s="214"/>
      <c r="D155" s="215" t="s">
        <v>76</v>
      </c>
      <c r="E155" s="227" t="s">
        <v>4481</v>
      </c>
      <c r="F155" s="227" t="s">
        <v>7464</v>
      </c>
      <c r="G155" s="214"/>
      <c r="H155" s="214"/>
      <c r="I155" s="217"/>
      <c r="J155" s="228">
        <f>BK155</f>
        <v>0</v>
      </c>
      <c r="K155" s="214"/>
      <c r="L155" s="219"/>
      <c r="M155" s="220"/>
      <c r="N155" s="221"/>
      <c r="O155" s="221"/>
      <c r="P155" s="222">
        <f>P156</f>
        <v>0</v>
      </c>
      <c r="Q155" s="221"/>
      <c r="R155" s="222">
        <f>R156</f>
        <v>0</v>
      </c>
      <c r="S155" s="221"/>
      <c r="T155" s="223">
        <f>T156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84</v>
      </c>
      <c r="AT155" s="225" t="s">
        <v>76</v>
      </c>
      <c r="AU155" s="225" t="s">
        <v>84</v>
      </c>
      <c r="AY155" s="224" t="s">
        <v>235</v>
      </c>
      <c r="BK155" s="226">
        <f>BK156</f>
        <v>0</v>
      </c>
    </row>
    <row r="156" s="2" customFormat="1" ht="16.5" customHeight="1">
      <c r="A156" s="39"/>
      <c r="B156" s="40"/>
      <c r="C156" s="229" t="s">
        <v>77</v>
      </c>
      <c r="D156" s="229" t="s">
        <v>237</v>
      </c>
      <c r="E156" s="230" t="s">
        <v>7465</v>
      </c>
      <c r="F156" s="231" t="s">
        <v>7466</v>
      </c>
      <c r="G156" s="232" t="s">
        <v>676</v>
      </c>
      <c r="H156" s="233">
        <v>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241</v>
      </c>
      <c r="AT156" s="241" t="s">
        <v>237</v>
      </c>
      <c r="AU156" s="241" t="s">
        <v>86</v>
      </c>
      <c r="AY156" s="18" t="s">
        <v>235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241</v>
      </c>
      <c r="BM156" s="241" t="s">
        <v>364</v>
      </c>
    </row>
    <row r="157" s="12" customFormat="1" ht="22.8" customHeight="1">
      <c r="A157" s="12"/>
      <c r="B157" s="213"/>
      <c r="C157" s="214"/>
      <c r="D157" s="215" t="s">
        <v>76</v>
      </c>
      <c r="E157" s="227" t="s">
        <v>4491</v>
      </c>
      <c r="F157" s="227" t="s">
        <v>7467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P158</f>
        <v>0</v>
      </c>
      <c r="Q157" s="221"/>
      <c r="R157" s="222">
        <f>R158</f>
        <v>0</v>
      </c>
      <c r="S157" s="221"/>
      <c r="T157" s="223">
        <f>T158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84</v>
      </c>
      <c r="AT157" s="225" t="s">
        <v>76</v>
      </c>
      <c r="AU157" s="225" t="s">
        <v>84</v>
      </c>
      <c r="AY157" s="224" t="s">
        <v>235</v>
      </c>
      <c r="BK157" s="226">
        <f>BK158</f>
        <v>0</v>
      </c>
    </row>
    <row r="158" s="2" customFormat="1" ht="16.5" customHeight="1">
      <c r="A158" s="39"/>
      <c r="B158" s="40"/>
      <c r="C158" s="229" t="s">
        <v>77</v>
      </c>
      <c r="D158" s="229" t="s">
        <v>237</v>
      </c>
      <c r="E158" s="230" t="s">
        <v>7468</v>
      </c>
      <c r="F158" s="231" t="s">
        <v>7469</v>
      </c>
      <c r="G158" s="232" t="s">
        <v>676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241</v>
      </c>
      <c r="AT158" s="241" t="s">
        <v>237</v>
      </c>
      <c r="AU158" s="241" t="s">
        <v>86</v>
      </c>
      <c r="AY158" s="18" t="s">
        <v>235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241</v>
      </c>
      <c r="BM158" s="241" t="s">
        <v>378</v>
      </c>
    </row>
    <row r="159" s="12" customFormat="1" ht="25.92" customHeight="1">
      <c r="A159" s="12"/>
      <c r="B159" s="213"/>
      <c r="C159" s="214"/>
      <c r="D159" s="215" t="s">
        <v>76</v>
      </c>
      <c r="E159" s="216" t="s">
        <v>4499</v>
      </c>
      <c r="F159" s="216" t="s">
        <v>4500</v>
      </c>
      <c r="G159" s="214"/>
      <c r="H159" s="214"/>
      <c r="I159" s="217"/>
      <c r="J159" s="218">
        <f>BK159</f>
        <v>0</v>
      </c>
      <c r="K159" s="214"/>
      <c r="L159" s="219"/>
      <c r="M159" s="220"/>
      <c r="N159" s="221"/>
      <c r="O159" s="221"/>
      <c r="P159" s="222">
        <f>P160</f>
        <v>0</v>
      </c>
      <c r="Q159" s="221"/>
      <c r="R159" s="222">
        <f>R160</f>
        <v>0</v>
      </c>
      <c r="S159" s="221"/>
      <c r="T159" s="223">
        <f>T160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84</v>
      </c>
      <c r="AT159" s="225" t="s">
        <v>76</v>
      </c>
      <c r="AU159" s="225" t="s">
        <v>77</v>
      </c>
      <c r="AY159" s="224" t="s">
        <v>235</v>
      </c>
      <c r="BK159" s="226">
        <f>BK160</f>
        <v>0</v>
      </c>
    </row>
    <row r="160" s="12" customFormat="1" ht="22.8" customHeight="1">
      <c r="A160" s="12"/>
      <c r="B160" s="213"/>
      <c r="C160" s="214"/>
      <c r="D160" s="215" t="s">
        <v>76</v>
      </c>
      <c r="E160" s="227" t="s">
        <v>4501</v>
      </c>
      <c r="F160" s="227" t="s">
        <v>4502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SUM(P161:P165)</f>
        <v>0</v>
      </c>
      <c r="Q160" s="221"/>
      <c r="R160" s="222">
        <f>SUM(R161:R165)</f>
        <v>0</v>
      </c>
      <c r="S160" s="221"/>
      <c r="T160" s="223">
        <f>SUM(T161:T165)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84</v>
      </c>
      <c r="AT160" s="225" t="s">
        <v>76</v>
      </c>
      <c r="AU160" s="225" t="s">
        <v>84</v>
      </c>
      <c r="AY160" s="224" t="s">
        <v>235</v>
      </c>
      <c r="BK160" s="226">
        <f>SUM(BK161:BK165)</f>
        <v>0</v>
      </c>
    </row>
    <row r="161" s="2" customFormat="1" ht="16.5" customHeight="1">
      <c r="A161" s="39"/>
      <c r="B161" s="40"/>
      <c r="C161" s="229" t="s">
        <v>77</v>
      </c>
      <c r="D161" s="229" t="s">
        <v>237</v>
      </c>
      <c r="E161" s="230" t="s">
        <v>4507</v>
      </c>
      <c r="F161" s="231" t="s">
        <v>4508</v>
      </c>
      <c r="G161" s="232" t="s">
        <v>676</v>
      </c>
      <c r="H161" s="233">
        <v>8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241</v>
      </c>
      <c r="AT161" s="241" t="s">
        <v>237</v>
      </c>
      <c r="AU161" s="241" t="s">
        <v>86</v>
      </c>
      <c r="AY161" s="18" t="s">
        <v>235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241</v>
      </c>
      <c r="BM161" s="241" t="s">
        <v>388</v>
      </c>
    </row>
    <row r="162" s="2" customFormat="1" ht="16.5" customHeight="1">
      <c r="A162" s="39"/>
      <c r="B162" s="40"/>
      <c r="C162" s="229" t="s">
        <v>77</v>
      </c>
      <c r="D162" s="229" t="s">
        <v>237</v>
      </c>
      <c r="E162" s="230" t="s">
        <v>4509</v>
      </c>
      <c r="F162" s="231" t="s">
        <v>4510</v>
      </c>
      <c r="G162" s="232" t="s">
        <v>676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241</v>
      </c>
      <c r="AT162" s="241" t="s">
        <v>237</v>
      </c>
      <c r="AU162" s="241" t="s">
        <v>86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241</v>
      </c>
      <c r="BM162" s="241" t="s">
        <v>400</v>
      </c>
    </row>
    <row r="163" s="2" customFormat="1" ht="21.75" customHeight="1">
      <c r="A163" s="39"/>
      <c r="B163" s="40"/>
      <c r="C163" s="229" t="s">
        <v>77</v>
      </c>
      <c r="D163" s="229" t="s">
        <v>237</v>
      </c>
      <c r="E163" s="230" t="s">
        <v>4511</v>
      </c>
      <c r="F163" s="231" t="s">
        <v>4512</v>
      </c>
      <c r="G163" s="232" t="s">
        <v>676</v>
      </c>
      <c r="H163" s="233">
        <v>18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241</v>
      </c>
      <c r="AT163" s="241" t="s">
        <v>237</v>
      </c>
      <c r="AU163" s="241" t="s">
        <v>86</v>
      </c>
      <c r="AY163" s="18" t="s">
        <v>235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241</v>
      </c>
      <c r="BM163" s="241" t="s">
        <v>408</v>
      </c>
    </row>
    <row r="164" s="2" customFormat="1" ht="24.15" customHeight="1">
      <c r="A164" s="39"/>
      <c r="B164" s="40"/>
      <c r="C164" s="229" t="s">
        <v>77</v>
      </c>
      <c r="D164" s="229" t="s">
        <v>237</v>
      </c>
      <c r="E164" s="230" t="s">
        <v>4513</v>
      </c>
      <c r="F164" s="231" t="s">
        <v>4514</v>
      </c>
      <c r="G164" s="232" t="s">
        <v>676</v>
      </c>
      <c r="H164" s="233">
        <v>9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241</v>
      </c>
      <c r="AT164" s="241" t="s">
        <v>237</v>
      </c>
      <c r="AU164" s="241" t="s">
        <v>86</v>
      </c>
      <c r="AY164" s="18" t="s">
        <v>235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241</v>
      </c>
      <c r="BM164" s="241" t="s">
        <v>421</v>
      </c>
    </row>
    <row r="165" s="2" customFormat="1" ht="16.5" customHeight="1">
      <c r="A165" s="39"/>
      <c r="B165" s="40"/>
      <c r="C165" s="229" t="s">
        <v>77</v>
      </c>
      <c r="D165" s="229" t="s">
        <v>237</v>
      </c>
      <c r="E165" s="230" t="s">
        <v>4515</v>
      </c>
      <c r="F165" s="231" t="s">
        <v>4516</v>
      </c>
      <c r="G165" s="232" t="s">
        <v>676</v>
      </c>
      <c r="H165" s="233">
        <v>9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241</v>
      </c>
      <c r="AT165" s="241" t="s">
        <v>237</v>
      </c>
      <c r="AU165" s="241" t="s">
        <v>86</v>
      </c>
      <c r="AY165" s="18" t="s">
        <v>235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241</v>
      </c>
      <c r="BM165" s="241" t="s">
        <v>435</v>
      </c>
    </row>
    <row r="166" s="12" customFormat="1" ht="25.92" customHeight="1">
      <c r="A166" s="12"/>
      <c r="B166" s="213"/>
      <c r="C166" s="214"/>
      <c r="D166" s="215" t="s">
        <v>76</v>
      </c>
      <c r="E166" s="216" t="s">
        <v>4517</v>
      </c>
      <c r="F166" s="216" t="s">
        <v>4540</v>
      </c>
      <c r="G166" s="214"/>
      <c r="H166" s="214"/>
      <c r="I166" s="217"/>
      <c r="J166" s="218">
        <f>BK166</f>
        <v>0</v>
      </c>
      <c r="K166" s="214"/>
      <c r="L166" s="219"/>
      <c r="M166" s="220"/>
      <c r="N166" s="221"/>
      <c r="O166" s="221"/>
      <c r="P166" s="222">
        <f>P167</f>
        <v>0</v>
      </c>
      <c r="Q166" s="221"/>
      <c r="R166" s="222">
        <f>R167</f>
        <v>0</v>
      </c>
      <c r="S166" s="221"/>
      <c r="T166" s="223">
        <f>T167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84</v>
      </c>
      <c r="AT166" s="225" t="s">
        <v>76</v>
      </c>
      <c r="AU166" s="225" t="s">
        <v>77</v>
      </c>
      <c r="AY166" s="224" t="s">
        <v>235</v>
      </c>
      <c r="BK166" s="226">
        <f>BK167</f>
        <v>0</v>
      </c>
    </row>
    <row r="167" s="12" customFormat="1" ht="22.8" customHeight="1">
      <c r="A167" s="12"/>
      <c r="B167" s="213"/>
      <c r="C167" s="214"/>
      <c r="D167" s="215" t="s">
        <v>76</v>
      </c>
      <c r="E167" s="227" t="s">
        <v>4519</v>
      </c>
      <c r="F167" s="227" t="s">
        <v>4542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SUM(P168:P170)</f>
        <v>0</v>
      </c>
      <c r="Q167" s="221"/>
      <c r="R167" s="222">
        <f>SUM(R168:R170)</f>
        <v>0</v>
      </c>
      <c r="S167" s="221"/>
      <c r="T167" s="223">
        <f>SUM(T168:T170)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84</v>
      </c>
      <c r="AT167" s="225" t="s">
        <v>76</v>
      </c>
      <c r="AU167" s="225" t="s">
        <v>84</v>
      </c>
      <c r="AY167" s="224" t="s">
        <v>235</v>
      </c>
      <c r="BK167" s="226">
        <f>SUM(BK168:BK170)</f>
        <v>0</v>
      </c>
    </row>
    <row r="168" s="2" customFormat="1" ht="16.5" customHeight="1">
      <c r="A168" s="39"/>
      <c r="B168" s="40"/>
      <c r="C168" s="229" t="s">
        <v>77</v>
      </c>
      <c r="D168" s="229" t="s">
        <v>237</v>
      </c>
      <c r="E168" s="230" t="s">
        <v>4543</v>
      </c>
      <c r="F168" s="231" t="s">
        <v>4522</v>
      </c>
      <c r="G168" s="232" t="s">
        <v>174</v>
      </c>
      <c r="H168" s="233">
        <v>52.692999999999998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241</v>
      </c>
      <c r="AT168" s="241" t="s">
        <v>237</v>
      </c>
      <c r="AU168" s="241" t="s">
        <v>86</v>
      </c>
      <c r="AY168" s="18" t="s">
        <v>235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241</v>
      </c>
      <c r="BM168" s="241" t="s">
        <v>449</v>
      </c>
    </row>
    <row r="169" s="2" customFormat="1" ht="16.5" customHeight="1">
      <c r="A169" s="39"/>
      <c r="B169" s="40"/>
      <c r="C169" s="229" t="s">
        <v>77</v>
      </c>
      <c r="D169" s="229" t="s">
        <v>237</v>
      </c>
      <c r="E169" s="230" t="s">
        <v>4544</v>
      </c>
      <c r="F169" s="231" t="s">
        <v>4545</v>
      </c>
      <c r="G169" s="232" t="s">
        <v>174</v>
      </c>
      <c r="H169" s="233">
        <v>18.652999999999999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241</v>
      </c>
      <c r="AT169" s="241" t="s">
        <v>237</v>
      </c>
      <c r="AU169" s="241" t="s">
        <v>86</v>
      </c>
      <c r="AY169" s="18" t="s">
        <v>235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241</v>
      </c>
      <c r="BM169" s="241" t="s">
        <v>459</v>
      </c>
    </row>
    <row r="170" s="2" customFormat="1" ht="21.75" customHeight="1">
      <c r="A170" s="39"/>
      <c r="B170" s="40"/>
      <c r="C170" s="229" t="s">
        <v>77</v>
      </c>
      <c r="D170" s="229" t="s">
        <v>237</v>
      </c>
      <c r="E170" s="230" t="s">
        <v>4549</v>
      </c>
      <c r="F170" s="231" t="s">
        <v>4550</v>
      </c>
      <c r="G170" s="232" t="s">
        <v>174</v>
      </c>
      <c r="H170" s="233">
        <v>71.346000000000004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241</v>
      </c>
      <c r="AT170" s="241" t="s">
        <v>237</v>
      </c>
      <c r="AU170" s="241" t="s">
        <v>86</v>
      </c>
      <c r="AY170" s="18" t="s">
        <v>235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241</v>
      </c>
      <c r="BM170" s="241" t="s">
        <v>470</v>
      </c>
    </row>
    <row r="171" s="12" customFormat="1" ht="25.92" customHeight="1">
      <c r="A171" s="12"/>
      <c r="B171" s="213"/>
      <c r="C171" s="214"/>
      <c r="D171" s="215" t="s">
        <v>76</v>
      </c>
      <c r="E171" s="216" t="s">
        <v>4523</v>
      </c>
      <c r="F171" s="216" t="s">
        <v>4552</v>
      </c>
      <c r="G171" s="214"/>
      <c r="H171" s="214"/>
      <c r="I171" s="217"/>
      <c r="J171" s="218">
        <f>BK171</f>
        <v>0</v>
      </c>
      <c r="K171" s="214"/>
      <c r="L171" s="219"/>
      <c r="M171" s="220"/>
      <c r="N171" s="221"/>
      <c r="O171" s="221"/>
      <c r="P171" s="222">
        <f>P172</f>
        <v>0</v>
      </c>
      <c r="Q171" s="221"/>
      <c r="R171" s="222">
        <f>R172</f>
        <v>0</v>
      </c>
      <c r="S171" s="221"/>
      <c r="T171" s="223">
        <f>T172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24" t="s">
        <v>84</v>
      </c>
      <c r="AT171" s="225" t="s">
        <v>76</v>
      </c>
      <c r="AU171" s="225" t="s">
        <v>77</v>
      </c>
      <c r="AY171" s="224" t="s">
        <v>235</v>
      </c>
      <c r="BK171" s="226">
        <f>BK172</f>
        <v>0</v>
      </c>
    </row>
    <row r="172" s="12" customFormat="1" ht="22.8" customHeight="1">
      <c r="A172" s="12"/>
      <c r="B172" s="213"/>
      <c r="C172" s="214"/>
      <c r="D172" s="215" t="s">
        <v>76</v>
      </c>
      <c r="E172" s="227" t="s">
        <v>4527</v>
      </c>
      <c r="F172" s="227" t="s">
        <v>4554</v>
      </c>
      <c r="G172" s="214"/>
      <c r="H172" s="214"/>
      <c r="I172" s="217"/>
      <c r="J172" s="228">
        <f>BK172</f>
        <v>0</v>
      </c>
      <c r="K172" s="214"/>
      <c r="L172" s="219"/>
      <c r="M172" s="220"/>
      <c r="N172" s="221"/>
      <c r="O172" s="221"/>
      <c r="P172" s="222">
        <f>P173+P175</f>
        <v>0</v>
      </c>
      <c r="Q172" s="221"/>
      <c r="R172" s="222">
        <f>R173+R175</f>
        <v>0</v>
      </c>
      <c r="S172" s="221"/>
      <c r="T172" s="223">
        <f>T173+T175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4" t="s">
        <v>84</v>
      </c>
      <c r="AT172" s="225" t="s">
        <v>76</v>
      </c>
      <c r="AU172" s="225" t="s">
        <v>84</v>
      </c>
      <c r="AY172" s="224" t="s">
        <v>235</v>
      </c>
      <c r="BK172" s="226">
        <f>BK173+BK175</f>
        <v>0</v>
      </c>
    </row>
    <row r="173" s="12" customFormat="1" ht="20.88" customHeight="1">
      <c r="A173" s="12"/>
      <c r="B173" s="213"/>
      <c r="C173" s="214"/>
      <c r="D173" s="215" t="s">
        <v>76</v>
      </c>
      <c r="E173" s="227" t="s">
        <v>4531</v>
      </c>
      <c r="F173" s="227" t="s">
        <v>4556</v>
      </c>
      <c r="G173" s="214"/>
      <c r="H173" s="214"/>
      <c r="I173" s="217"/>
      <c r="J173" s="228">
        <f>BK173</f>
        <v>0</v>
      </c>
      <c r="K173" s="214"/>
      <c r="L173" s="219"/>
      <c r="M173" s="220"/>
      <c r="N173" s="221"/>
      <c r="O173" s="221"/>
      <c r="P173" s="222">
        <f>P174</f>
        <v>0</v>
      </c>
      <c r="Q173" s="221"/>
      <c r="R173" s="222">
        <f>R174</f>
        <v>0</v>
      </c>
      <c r="S173" s="221"/>
      <c r="T173" s="223">
        <f>T174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4" t="s">
        <v>84</v>
      </c>
      <c r="AT173" s="225" t="s">
        <v>76</v>
      </c>
      <c r="AU173" s="225" t="s">
        <v>86</v>
      </c>
      <c r="AY173" s="224" t="s">
        <v>235</v>
      </c>
      <c r="BK173" s="226">
        <f>BK174</f>
        <v>0</v>
      </c>
    </row>
    <row r="174" s="2" customFormat="1" ht="16.5" customHeight="1">
      <c r="A174" s="39"/>
      <c r="B174" s="40"/>
      <c r="C174" s="229" t="s">
        <v>77</v>
      </c>
      <c r="D174" s="229" t="s">
        <v>237</v>
      </c>
      <c r="E174" s="230" t="s">
        <v>4557</v>
      </c>
      <c r="F174" s="231" t="s">
        <v>4558</v>
      </c>
      <c r="G174" s="232" t="s">
        <v>174</v>
      </c>
      <c r="H174" s="233">
        <v>52.692999999999998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241</v>
      </c>
      <c r="AT174" s="241" t="s">
        <v>237</v>
      </c>
      <c r="AU174" s="241" t="s">
        <v>250</v>
      </c>
      <c r="AY174" s="18" t="s">
        <v>235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241</v>
      </c>
      <c r="BM174" s="241" t="s">
        <v>493</v>
      </c>
    </row>
    <row r="175" s="12" customFormat="1" ht="20.88" customHeight="1">
      <c r="A175" s="12"/>
      <c r="B175" s="213"/>
      <c r="C175" s="214"/>
      <c r="D175" s="215" t="s">
        <v>76</v>
      </c>
      <c r="E175" s="227" t="s">
        <v>4534</v>
      </c>
      <c r="F175" s="227" t="s">
        <v>4560</v>
      </c>
      <c r="G175" s="214"/>
      <c r="H175" s="214"/>
      <c r="I175" s="217"/>
      <c r="J175" s="228">
        <f>BK175</f>
        <v>0</v>
      </c>
      <c r="K175" s="214"/>
      <c r="L175" s="219"/>
      <c r="M175" s="220"/>
      <c r="N175" s="221"/>
      <c r="O175" s="221"/>
      <c r="P175" s="222">
        <f>P176</f>
        <v>0</v>
      </c>
      <c r="Q175" s="221"/>
      <c r="R175" s="222">
        <f>R176</f>
        <v>0</v>
      </c>
      <c r="S175" s="221"/>
      <c r="T175" s="223">
        <f>T176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4" t="s">
        <v>84</v>
      </c>
      <c r="AT175" s="225" t="s">
        <v>76</v>
      </c>
      <c r="AU175" s="225" t="s">
        <v>86</v>
      </c>
      <c r="AY175" s="224" t="s">
        <v>235</v>
      </c>
      <c r="BK175" s="226">
        <f>BK176</f>
        <v>0</v>
      </c>
    </row>
    <row r="176" s="2" customFormat="1" ht="16.5" customHeight="1">
      <c r="A176" s="39"/>
      <c r="B176" s="40"/>
      <c r="C176" s="229" t="s">
        <v>77</v>
      </c>
      <c r="D176" s="229" t="s">
        <v>237</v>
      </c>
      <c r="E176" s="230" t="s">
        <v>2154</v>
      </c>
      <c r="F176" s="231" t="s">
        <v>4561</v>
      </c>
      <c r="G176" s="232" t="s">
        <v>174</v>
      </c>
      <c r="H176" s="233">
        <v>18.652999999999999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241</v>
      </c>
      <c r="AT176" s="241" t="s">
        <v>237</v>
      </c>
      <c r="AU176" s="241" t="s">
        <v>250</v>
      </c>
      <c r="AY176" s="18" t="s">
        <v>235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241</v>
      </c>
      <c r="BM176" s="241" t="s">
        <v>503</v>
      </c>
    </row>
    <row r="177" s="12" customFormat="1" ht="25.92" customHeight="1">
      <c r="A177" s="12"/>
      <c r="B177" s="213"/>
      <c r="C177" s="214"/>
      <c r="D177" s="215" t="s">
        <v>76</v>
      </c>
      <c r="E177" s="216" t="s">
        <v>4539</v>
      </c>
      <c r="F177" s="216" t="s">
        <v>4569</v>
      </c>
      <c r="G177" s="214"/>
      <c r="H177" s="214"/>
      <c r="I177" s="217"/>
      <c r="J177" s="218">
        <f>BK177</f>
        <v>0</v>
      </c>
      <c r="K177" s="214"/>
      <c r="L177" s="219"/>
      <c r="M177" s="220"/>
      <c r="N177" s="221"/>
      <c r="O177" s="221"/>
      <c r="P177" s="222">
        <f>P178+P179+P180</f>
        <v>0</v>
      </c>
      <c r="Q177" s="221"/>
      <c r="R177" s="222">
        <f>R178+R179+R180</f>
        <v>0</v>
      </c>
      <c r="S177" s="221"/>
      <c r="T177" s="223">
        <f>T178+T179+T180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24" t="s">
        <v>84</v>
      </c>
      <c r="AT177" s="225" t="s">
        <v>76</v>
      </c>
      <c r="AU177" s="225" t="s">
        <v>77</v>
      </c>
      <c r="AY177" s="224" t="s">
        <v>235</v>
      </c>
      <c r="BK177" s="226">
        <f>BK178+BK179+BK180</f>
        <v>0</v>
      </c>
    </row>
    <row r="178" s="2" customFormat="1" ht="16.5" customHeight="1">
      <c r="A178" s="39"/>
      <c r="B178" s="40"/>
      <c r="C178" s="229" t="s">
        <v>77</v>
      </c>
      <c r="D178" s="229" t="s">
        <v>237</v>
      </c>
      <c r="E178" s="230" t="s">
        <v>2157</v>
      </c>
      <c r="F178" s="231" t="s">
        <v>4570</v>
      </c>
      <c r="G178" s="232" t="s">
        <v>4456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241</v>
      </c>
      <c r="AT178" s="241" t="s">
        <v>237</v>
      </c>
      <c r="AU178" s="241" t="s">
        <v>84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241</v>
      </c>
      <c r="BM178" s="241" t="s">
        <v>513</v>
      </c>
    </row>
    <row r="179" s="2" customFormat="1" ht="21.75" customHeight="1">
      <c r="A179" s="39"/>
      <c r="B179" s="40"/>
      <c r="C179" s="229" t="s">
        <v>77</v>
      </c>
      <c r="D179" s="229" t="s">
        <v>237</v>
      </c>
      <c r="E179" s="230" t="s">
        <v>2160</v>
      </c>
      <c r="F179" s="231" t="s">
        <v>4571</v>
      </c>
      <c r="G179" s="232" t="s">
        <v>4456</v>
      </c>
      <c r="H179" s="233">
        <v>1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241</v>
      </c>
      <c r="AT179" s="241" t="s">
        <v>237</v>
      </c>
      <c r="AU179" s="241" t="s">
        <v>84</v>
      </c>
      <c r="AY179" s="18" t="s">
        <v>235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241</v>
      </c>
      <c r="BM179" s="241" t="s">
        <v>524</v>
      </c>
    </row>
    <row r="180" s="12" customFormat="1" ht="22.8" customHeight="1">
      <c r="A180" s="12"/>
      <c r="B180" s="213"/>
      <c r="C180" s="214"/>
      <c r="D180" s="215" t="s">
        <v>76</v>
      </c>
      <c r="E180" s="227" t="s">
        <v>4541</v>
      </c>
      <c r="F180" s="227" t="s">
        <v>4573</v>
      </c>
      <c r="G180" s="214"/>
      <c r="H180" s="214"/>
      <c r="I180" s="217"/>
      <c r="J180" s="228">
        <f>BK180</f>
        <v>0</v>
      </c>
      <c r="K180" s="214"/>
      <c r="L180" s="219"/>
      <c r="M180" s="220"/>
      <c r="N180" s="221"/>
      <c r="O180" s="221"/>
      <c r="P180" s="222">
        <f>SUM(P181:P182)</f>
        <v>0</v>
      </c>
      <c r="Q180" s="221"/>
      <c r="R180" s="222">
        <f>SUM(R181:R182)</f>
        <v>0</v>
      </c>
      <c r="S180" s="221"/>
      <c r="T180" s="223">
        <f>SUM(T181:T182)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24" t="s">
        <v>84</v>
      </c>
      <c r="AT180" s="225" t="s">
        <v>76</v>
      </c>
      <c r="AU180" s="225" t="s">
        <v>84</v>
      </c>
      <c r="AY180" s="224" t="s">
        <v>235</v>
      </c>
      <c r="BK180" s="226">
        <f>SUM(BK181:BK182)</f>
        <v>0</v>
      </c>
    </row>
    <row r="181" s="2" customFormat="1" ht="16.5" customHeight="1">
      <c r="A181" s="39"/>
      <c r="B181" s="40"/>
      <c r="C181" s="229" t="s">
        <v>77</v>
      </c>
      <c r="D181" s="229" t="s">
        <v>237</v>
      </c>
      <c r="E181" s="230" t="s">
        <v>2163</v>
      </c>
      <c r="F181" s="231" t="s">
        <v>4522</v>
      </c>
      <c r="G181" s="232" t="s">
        <v>174</v>
      </c>
      <c r="H181" s="233">
        <v>52.692999999999998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241</v>
      </c>
      <c r="AT181" s="241" t="s">
        <v>237</v>
      </c>
      <c r="AU181" s="241" t="s">
        <v>86</v>
      </c>
      <c r="AY181" s="18" t="s">
        <v>235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241</v>
      </c>
      <c r="BM181" s="241" t="s">
        <v>534</v>
      </c>
    </row>
    <row r="182" s="2" customFormat="1" ht="16.5" customHeight="1">
      <c r="A182" s="39"/>
      <c r="B182" s="40"/>
      <c r="C182" s="229" t="s">
        <v>77</v>
      </c>
      <c r="D182" s="229" t="s">
        <v>237</v>
      </c>
      <c r="E182" s="230" t="s">
        <v>2165</v>
      </c>
      <c r="F182" s="231" t="s">
        <v>4545</v>
      </c>
      <c r="G182" s="232" t="s">
        <v>174</v>
      </c>
      <c r="H182" s="233">
        <v>18.652999999999999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241</v>
      </c>
      <c r="AT182" s="241" t="s">
        <v>237</v>
      </c>
      <c r="AU182" s="241" t="s">
        <v>86</v>
      </c>
      <c r="AY182" s="18" t="s">
        <v>235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241</v>
      </c>
      <c r="BM182" s="241" t="s">
        <v>543</v>
      </c>
    </row>
    <row r="183" s="12" customFormat="1" ht="25.92" customHeight="1">
      <c r="A183" s="12"/>
      <c r="B183" s="213"/>
      <c r="C183" s="214"/>
      <c r="D183" s="215" t="s">
        <v>76</v>
      </c>
      <c r="E183" s="216" t="s">
        <v>4551</v>
      </c>
      <c r="F183" s="216" t="s">
        <v>4577</v>
      </c>
      <c r="G183" s="214"/>
      <c r="H183" s="214"/>
      <c r="I183" s="217"/>
      <c r="J183" s="218">
        <f>BK183</f>
        <v>0</v>
      </c>
      <c r="K183" s="214"/>
      <c r="L183" s="219"/>
      <c r="M183" s="220"/>
      <c r="N183" s="221"/>
      <c r="O183" s="221"/>
      <c r="P183" s="222">
        <f>SUM(P184:P192)</f>
        <v>0</v>
      </c>
      <c r="Q183" s="221"/>
      <c r="R183" s="222">
        <f>SUM(R184:R192)</f>
        <v>0</v>
      </c>
      <c r="S183" s="221"/>
      <c r="T183" s="223">
        <f>SUM(T184:T192)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24" t="s">
        <v>84</v>
      </c>
      <c r="AT183" s="225" t="s">
        <v>76</v>
      </c>
      <c r="AU183" s="225" t="s">
        <v>77</v>
      </c>
      <c r="AY183" s="224" t="s">
        <v>235</v>
      </c>
      <c r="BK183" s="226">
        <f>SUM(BK184:BK192)</f>
        <v>0</v>
      </c>
    </row>
    <row r="184" s="2" customFormat="1" ht="16.5" customHeight="1">
      <c r="A184" s="39"/>
      <c r="B184" s="40"/>
      <c r="C184" s="229" t="s">
        <v>77</v>
      </c>
      <c r="D184" s="229" t="s">
        <v>237</v>
      </c>
      <c r="E184" s="230" t="s">
        <v>2167</v>
      </c>
      <c r="F184" s="231" t="s">
        <v>4579</v>
      </c>
      <c r="G184" s="232" t="s">
        <v>4456</v>
      </c>
      <c r="H184" s="233">
        <v>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241</v>
      </c>
      <c r="AT184" s="241" t="s">
        <v>237</v>
      </c>
      <c r="AU184" s="241" t="s">
        <v>84</v>
      </c>
      <c r="AY184" s="18" t="s">
        <v>235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241</v>
      </c>
      <c r="BM184" s="241" t="s">
        <v>551</v>
      </c>
    </row>
    <row r="185" s="2" customFormat="1" ht="16.5" customHeight="1">
      <c r="A185" s="39"/>
      <c r="B185" s="40"/>
      <c r="C185" s="229" t="s">
        <v>77</v>
      </c>
      <c r="D185" s="229" t="s">
        <v>237</v>
      </c>
      <c r="E185" s="230" t="s">
        <v>2169</v>
      </c>
      <c r="F185" s="231" t="s">
        <v>4581</v>
      </c>
      <c r="G185" s="232" t="s">
        <v>4456</v>
      </c>
      <c r="H185" s="233">
        <v>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241</v>
      </c>
      <c r="AT185" s="241" t="s">
        <v>237</v>
      </c>
      <c r="AU185" s="241" t="s">
        <v>84</v>
      </c>
      <c r="AY185" s="18" t="s">
        <v>235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241</v>
      </c>
      <c r="BM185" s="241" t="s">
        <v>563</v>
      </c>
    </row>
    <row r="186" s="2" customFormat="1" ht="21.75" customHeight="1">
      <c r="A186" s="39"/>
      <c r="B186" s="40"/>
      <c r="C186" s="229" t="s">
        <v>77</v>
      </c>
      <c r="D186" s="229" t="s">
        <v>237</v>
      </c>
      <c r="E186" s="230" t="s">
        <v>2171</v>
      </c>
      <c r="F186" s="231" t="s">
        <v>4583</v>
      </c>
      <c r="G186" s="232" t="s">
        <v>4456</v>
      </c>
      <c r="H186" s="233">
        <v>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241</v>
      </c>
      <c r="AT186" s="241" t="s">
        <v>237</v>
      </c>
      <c r="AU186" s="241" t="s">
        <v>84</v>
      </c>
      <c r="AY186" s="18" t="s">
        <v>235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241</v>
      </c>
      <c r="BM186" s="241" t="s">
        <v>572</v>
      </c>
    </row>
    <row r="187" s="2" customFormat="1" ht="16.5" customHeight="1">
      <c r="A187" s="39"/>
      <c r="B187" s="40"/>
      <c r="C187" s="229" t="s">
        <v>77</v>
      </c>
      <c r="D187" s="229" t="s">
        <v>237</v>
      </c>
      <c r="E187" s="230" t="s">
        <v>4584</v>
      </c>
      <c r="F187" s="231" t="s">
        <v>4585</v>
      </c>
      <c r="G187" s="232" t="s">
        <v>4586</v>
      </c>
      <c r="H187" s="233">
        <v>48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241</v>
      </c>
      <c r="AT187" s="241" t="s">
        <v>237</v>
      </c>
      <c r="AU187" s="241" t="s">
        <v>84</v>
      </c>
      <c r="AY187" s="18" t="s">
        <v>235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241</v>
      </c>
      <c r="BM187" s="241" t="s">
        <v>581</v>
      </c>
    </row>
    <row r="188" s="2" customFormat="1" ht="16.5" customHeight="1">
      <c r="A188" s="39"/>
      <c r="B188" s="40"/>
      <c r="C188" s="229" t="s">
        <v>77</v>
      </c>
      <c r="D188" s="229" t="s">
        <v>237</v>
      </c>
      <c r="E188" s="230" t="s">
        <v>7470</v>
      </c>
      <c r="F188" s="231" t="s">
        <v>4588</v>
      </c>
      <c r="G188" s="232" t="s">
        <v>4456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241</v>
      </c>
      <c r="AT188" s="241" t="s">
        <v>237</v>
      </c>
      <c r="AU188" s="241" t="s">
        <v>84</v>
      </c>
      <c r="AY188" s="18" t="s">
        <v>235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241</v>
      </c>
      <c r="BM188" s="241" t="s">
        <v>590</v>
      </c>
    </row>
    <row r="189" s="2" customFormat="1" ht="16.5" customHeight="1">
      <c r="A189" s="39"/>
      <c r="B189" s="40"/>
      <c r="C189" s="229" t="s">
        <v>77</v>
      </c>
      <c r="D189" s="229" t="s">
        <v>237</v>
      </c>
      <c r="E189" s="230" t="s">
        <v>7471</v>
      </c>
      <c r="F189" s="231" t="s">
        <v>4590</v>
      </c>
      <c r="G189" s="232" t="s">
        <v>4456</v>
      </c>
      <c r="H189" s="233">
        <v>1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241</v>
      </c>
      <c r="AT189" s="241" t="s">
        <v>237</v>
      </c>
      <c r="AU189" s="241" t="s">
        <v>84</v>
      </c>
      <c r="AY189" s="18" t="s">
        <v>235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241</v>
      </c>
      <c r="BM189" s="241" t="s">
        <v>617</v>
      </c>
    </row>
    <row r="190" s="2" customFormat="1" ht="16.5" customHeight="1">
      <c r="A190" s="39"/>
      <c r="B190" s="40"/>
      <c r="C190" s="229" t="s">
        <v>77</v>
      </c>
      <c r="D190" s="229" t="s">
        <v>237</v>
      </c>
      <c r="E190" s="230" t="s">
        <v>7472</v>
      </c>
      <c r="F190" s="231" t="s">
        <v>4592</v>
      </c>
      <c r="G190" s="232" t="s">
        <v>4456</v>
      </c>
      <c r="H190" s="233">
        <v>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241</v>
      </c>
      <c r="AT190" s="241" t="s">
        <v>237</v>
      </c>
      <c r="AU190" s="241" t="s">
        <v>84</v>
      </c>
      <c r="AY190" s="18" t="s">
        <v>235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241</v>
      </c>
      <c r="BM190" s="241" t="s">
        <v>627</v>
      </c>
    </row>
    <row r="191" s="2" customFormat="1" ht="16.5" customHeight="1">
      <c r="A191" s="39"/>
      <c r="B191" s="40"/>
      <c r="C191" s="229" t="s">
        <v>77</v>
      </c>
      <c r="D191" s="229" t="s">
        <v>237</v>
      </c>
      <c r="E191" s="230" t="s">
        <v>7473</v>
      </c>
      <c r="F191" s="231" t="s">
        <v>4594</v>
      </c>
      <c r="G191" s="232" t="s">
        <v>4456</v>
      </c>
      <c r="H191" s="233">
        <v>1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241</v>
      </c>
      <c r="AT191" s="241" t="s">
        <v>237</v>
      </c>
      <c r="AU191" s="241" t="s">
        <v>84</v>
      </c>
      <c r="AY191" s="18" t="s">
        <v>235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241</v>
      </c>
      <c r="BM191" s="241" t="s">
        <v>635</v>
      </c>
    </row>
    <row r="192" s="2" customFormat="1" ht="16.5" customHeight="1">
      <c r="A192" s="39"/>
      <c r="B192" s="40"/>
      <c r="C192" s="229" t="s">
        <v>77</v>
      </c>
      <c r="D192" s="229" t="s">
        <v>237</v>
      </c>
      <c r="E192" s="230" t="s">
        <v>7474</v>
      </c>
      <c r="F192" s="231" t="s">
        <v>4596</v>
      </c>
      <c r="G192" s="232" t="s">
        <v>4456</v>
      </c>
      <c r="H192" s="233">
        <v>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241</v>
      </c>
      <c r="AT192" s="241" t="s">
        <v>237</v>
      </c>
      <c r="AU192" s="241" t="s">
        <v>84</v>
      </c>
      <c r="AY192" s="18" t="s">
        <v>235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241</v>
      </c>
      <c r="BM192" s="241" t="s">
        <v>643</v>
      </c>
    </row>
    <row r="193" s="12" customFormat="1" ht="25.92" customHeight="1">
      <c r="A193" s="12"/>
      <c r="B193" s="213"/>
      <c r="C193" s="214"/>
      <c r="D193" s="215" t="s">
        <v>76</v>
      </c>
      <c r="E193" s="216" t="s">
        <v>4553</v>
      </c>
      <c r="F193" s="216" t="s">
        <v>4598</v>
      </c>
      <c r="G193" s="214"/>
      <c r="H193" s="214"/>
      <c r="I193" s="217"/>
      <c r="J193" s="218">
        <f>BK193</f>
        <v>0</v>
      </c>
      <c r="K193" s="214"/>
      <c r="L193" s="219"/>
      <c r="M193" s="220"/>
      <c r="N193" s="221"/>
      <c r="O193" s="221"/>
      <c r="P193" s="222">
        <f>SUM(P194:P196)</f>
        <v>0</v>
      </c>
      <c r="Q193" s="221"/>
      <c r="R193" s="222">
        <f>SUM(R194:R196)</f>
        <v>0</v>
      </c>
      <c r="S193" s="221"/>
      <c r="T193" s="223">
        <f>SUM(T194:T196)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24" t="s">
        <v>84</v>
      </c>
      <c r="AT193" s="225" t="s">
        <v>76</v>
      </c>
      <c r="AU193" s="225" t="s">
        <v>77</v>
      </c>
      <c r="AY193" s="224" t="s">
        <v>235</v>
      </c>
      <c r="BK193" s="226">
        <f>SUM(BK194:BK196)</f>
        <v>0</v>
      </c>
    </row>
    <row r="194" s="2" customFormat="1" ht="24.15" customHeight="1">
      <c r="A194" s="39"/>
      <c r="B194" s="40"/>
      <c r="C194" s="229" t="s">
        <v>77</v>
      </c>
      <c r="D194" s="229" t="s">
        <v>237</v>
      </c>
      <c r="E194" s="230" t="s">
        <v>7475</v>
      </c>
      <c r="F194" s="231" t="s">
        <v>4600</v>
      </c>
      <c r="G194" s="232" t="s">
        <v>4456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241</v>
      </c>
      <c r="AT194" s="241" t="s">
        <v>237</v>
      </c>
      <c r="AU194" s="241" t="s">
        <v>84</v>
      </c>
      <c r="AY194" s="18" t="s">
        <v>235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241</v>
      </c>
      <c r="BM194" s="241" t="s">
        <v>662</v>
      </c>
    </row>
    <row r="195" s="2" customFormat="1" ht="16.5" customHeight="1">
      <c r="A195" s="39"/>
      <c r="B195" s="40"/>
      <c r="C195" s="229" t="s">
        <v>77</v>
      </c>
      <c r="D195" s="229" t="s">
        <v>237</v>
      </c>
      <c r="E195" s="230" t="s">
        <v>7476</v>
      </c>
      <c r="F195" s="231" t="s">
        <v>4602</v>
      </c>
      <c r="G195" s="232" t="s">
        <v>4456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241</v>
      </c>
      <c r="AT195" s="241" t="s">
        <v>237</v>
      </c>
      <c r="AU195" s="241" t="s">
        <v>84</v>
      </c>
      <c r="AY195" s="18" t="s">
        <v>235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241</v>
      </c>
      <c r="BM195" s="241" t="s">
        <v>673</v>
      </c>
    </row>
    <row r="196" s="2" customFormat="1" ht="16.5" customHeight="1">
      <c r="A196" s="39"/>
      <c r="B196" s="40"/>
      <c r="C196" s="229" t="s">
        <v>77</v>
      </c>
      <c r="D196" s="229" t="s">
        <v>237</v>
      </c>
      <c r="E196" s="230" t="s">
        <v>7477</v>
      </c>
      <c r="F196" s="231" t="s">
        <v>4604</v>
      </c>
      <c r="G196" s="232" t="s">
        <v>4456</v>
      </c>
      <c r="H196" s="233">
        <v>1</v>
      </c>
      <c r="I196" s="234"/>
      <c r="J196" s="235">
        <f>ROUND(I196*H196,2)</f>
        <v>0</v>
      </c>
      <c r="K196" s="236"/>
      <c r="L196" s="45"/>
      <c r="M196" s="305" t="s">
        <v>1</v>
      </c>
      <c r="N196" s="306" t="s">
        <v>42</v>
      </c>
      <c r="O196" s="307"/>
      <c r="P196" s="308">
        <f>O196*H196</f>
        <v>0</v>
      </c>
      <c r="Q196" s="308">
        <v>0</v>
      </c>
      <c r="R196" s="308">
        <f>Q196*H196</f>
        <v>0</v>
      </c>
      <c r="S196" s="308">
        <v>0</v>
      </c>
      <c r="T196" s="309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241</v>
      </c>
      <c r="AT196" s="241" t="s">
        <v>237</v>
      </c>
      <c r="AU196" s="241" t="s">
        <v>84</v>
      </c>
      <c r="AY196" s="18" t="s">
        <v>235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241</v>
      </c>
      <c r="BM196" s="241" t="s">
        <v>687</v>
      </c>
    </row>
    <row r="197" s="2" customFormat="1" ht="6.96" customHeight="1">
      <c r="A197" s="39"/>
      <c r="B197" s="67"/>
      <c r="C197" s="68"/>
      <c r="D197" s="68"/>
      <c r="E197" s="68"/>
      <c r="F197" s="68"/>
      <c r="G197" s="68"/>
      <c r="H197" s="68"/>
      <c r="I197" s="68"/>
      <c r="J197" s="68"/>
      <c r="K197" s="68"/>
      <c r="L197" s="45"/>
      <c r="M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</sheetData>
  <sheetProtection sheet="1" autoFilter="0" formatColumns="0" formatRows="0" objects="1" scenarios="1" spinCount="100000" saltValue="+otmXoygF/eARPyxm/K2/TMWDUB+f5Lz+OGje2vct9siN4cSly/84l50+OQ6MRcrshFT61kNN6g0PTOu+4pdig==" hashValue="XG/4bDoflutUvJWVjeM6SpomJvCpMf//ESVOUrCVevksAuAxm/WsiAyJLK87dIQe4RAAwam5VVvpmkE/eIkmtA==" algorithmName="SHA-512" password="CC35"/>
  <autoFilter ref="C138:K19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7:H127"/>
    <mergeCell ref="E129:H129"/>
    <mergeCell ref="E131:H13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6436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4733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ROUND((SUM(BE122:BE149)),  2)</f>
        <v>0</v>
      </c>
      <c r="G35" s="39"/>
      <c r="H35" s="39"/>
      <c r="I35" s="166">
        <v>0.20999999999999999</v>
      </c>
      <c r="J35" s="165">
        <f>ROUND(((SUM(BE122:BE149))*I35),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ROUND((SUM(BF122:BF149)),  2)</f>
        <v>0</v>
      </c>
      <c r="G36" s="39"/>
      <c r="H36" s="39"/>
      <c r="I36" s="166">
        <v>0.12</v>
      </c>
      <c r="J36" s="165">
        <f>ROUND(((SUM(BF122:BF149))*I36),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ROUND((SUM(BG122:BG149)),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ROUND((SUM(BH122:BH149)),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ROUND((SUM(BI122:BI149)),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6436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7478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7479</v>
      </c>
      <c r="E100" s="193"/>
      <c r="F100" s="193"/>
      <c r="G100" s="193"/>
      <c r="H100" s="193"/>
      <c r="I100" s="193"/>
      <c r="J100" s="194">
        <f>J144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220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85" t="str">
        <f>E7</f>
        <v>Parkoviště pro zaměstnance a heliport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178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6436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184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D.1.4.3 - Vzduchotechnika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>České Budějovice</v>
      </c>
      <c r="G116" s="41"/>
      <c r="H116" s="41"/>
      <c r="I116" s="33" t="s">
        <v>22</v>
      </c>
      <c r="J116" s="80" t="str">
        <f>IF(J14="","",J14)</f>
        <v>13. 6. 2025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24</v>
      </c>
      <c r="D118" s="41"/>
      <c r="E118" s="41"/>
      <c r="F118" s="28" t="str">
        <f>E17</f>
        <v>Nemocnice České Budějovice</v>
      </c>
      <c r="G118" s="41"/>
      <c r="H118" s="41"/>
      <c r="I118" s="33" t="s">
        <v>30</v>
      </c>
      <c r="J118" s="37" t="str">
        <f>E23</f>
        <v>AGP nova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QSB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221</v>
      </c>
      <c r="D121" s="204" t="s">
        <v>62</v>
      </c>
      <c r="E121" s="204" t="s">
        <v>58</v>
      </c>
      <c r="F121" s="204" t="s">
        <v>59</v>
      </c>
      <c r="G121" s="204" t="s">
        <v>222</v>
      </c>
      <c r="H121" s="204" t="s">
        <v>223</v>
      </c>
      <c r="I121" s="204" t="s">
        <v>224</v>
      </c>
      <c r="J121" s="205" t="s">
        <v>192</v>
      </c>
      <c r="K121" s="206" t="s">
        <v>225</v>
      </c>
      <c r="L121" s="207"/>
      <c r="M121" s="101" t="s">
        <v>1</v>
      </c>
      <c r="N121" s="102" t="s">
        <v>41</v>
      </c>
      <c r="O121" s="102" t="s">
        <v>226</v>
      </c>
      <c r="P121" s="102" t="s">
        <v>227</v>
      </c>
      <c r="Q121" s="102" t="s">
        <v>228</v>
      </c>
      <c r="R121" s="102" t="s">
        <v>229</v>
      </c>
      <c r="S121" s="102" t="s">
        <v>230</v>
      </c>
      <c r="T121" s="103" t="s">
        <v>231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232</v>
      </c>
      <c r="D122" s="41"/>
      <c r="E122" s="41"/>
      <c r="F122" s="41"/>
      <c r="G122" s="41"/>
      <c r="H122" s="41"/>
      <c r="I122" s="41"/>
      <c r="J122" s="208">
        <f>BK122</f>
        <v>0</v>
      </c>
      <c r="K122" s="41"/>
      <c r="L122" s="45"/>
      <c r="M122" s="104"/>
      <c r="N122" s="209"/>
      <c r="O122" s="105"/>
      <c r="P122" s="210">
        <f>P123+P144</f>
        <v>0</v>
      </c>
      <c r="Q122" s="105"/>
      <c r="R122" s="210">
        <f>R123+R144</f>
        <v>0</v>
      </c>
      <c r="S122" s="105"/>
      <c r="T122" s="211">
        <f>T123+T144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76</v>
      </c>
      <c r="AU122" s="18" t="s">
        <v>194</v>
      </c>
      <c r="BK122" s="212">
        <f>BK123+BK144</f>
        <v>0</v>
      </c>
    </row>
    <row r="123" s="12" customFormat="1" ht="25.92" customHeight="1">
      <c r="A123" s="12"/>
      <c r="B123" s="213"/>
      <c r="C123" s="214"/>
      <c r="D123" s="215" t="s">
        <v>76</v>
      </c>
      <c r="E123" s="216" t="s">
        <v>2152</v>
      </c>
      <c r="F123" s="216" t="s">
        <v>7480</v>
      </c>
      <c r="G123" s="214"/>
      <c r="H123" s="214"/>
      <c r="I123" s="217"/>
      <c r="J123" s="218">
        <f>BK123</f>
        <v>0</v>
      </c>
      <c r="K123" s="214"/>
      <c r="L123" s="219"/>
      <c r="M123" s="220"/>
      <c r="N123" s="221"/>
      <c r="O123" s="221"/>
      <c r="P123" s="222">
        <f>SUM(P124:P143)</f>
        <v>0</v>
      </c>
      <c r="Q123" s="221"/>
      <c r="R123" s="222">
        <f>SUM(R124:R143)</f>
        <v>0</v>
      </c>
      <c r="S123" s="221"/>
      <c r="T123" s="223">
        <f>SUM(T124:T143)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4" t="s">
        <v>84</v>
      </c>
      <c r="AT123" s="225" t="s">
        <v>76</v>
      </c>
      <c r="AU123" s="225" t="s">
        <v>77</v>
      </c>
      <c r="AY123" s="224" t="s">
        <v>235</v>
      </c>
      <c r="BK123" s="226">
        <f>SUM(BK124:BK143)</f>
        <v>0</v>
      </c>
    </row>
    <row r="124" s="2" customFormat="1" ht="55.5" customHeight="1">
      <c r="A124" s="39"/>
      <c r="B124" s="40"/>
      <c r="C124" s="229" t="s">
        <v>77</v>
      </c>
      <c r="D124" s="229" t="s">
        <v>237</v>
      </c>
      <c r="E124" s="230" t="s">
        <v>7481</v>
      </c>
      <c r="F124" s="231" t="s">
        <v>7482</v>
      </c>
      <c r="G124" s="232" t="s">
        <v>676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241</v>
      </c>
      <c r="AT124" s="241" t="s">
        <v>237</v>
      </c>
      <c r="AU124" s="241" t="s">
        <v>84</v>
      </c>
      <c r="AY124" s="18" t="s">
        <v>235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241</v>
      </c>
      <c r="BM124" s="241" t="s">
        <v>86</v>
      </c>
    </row>
    <row r="125" s="2" customFormat="1" ht="16.5" customHeight="1">
      <c r="A125" s="39"/>
      <c r="B125" s="40"/>
      <c r="C125" s="229" t="s">
        <v>77</v>
      </c>
      <c r="D125" s="229" t="s">
        <v>237</v>
      </c>
      <c r="E125" s="230" t="s">
        <v>7483</v>
      </c>
      <c r="F125" s="231" t="s">
        <v>7484</v>
      </c>
      <c r="G125" s="232" t="s">
        <v>676</v>
      </c>
      <c r="H125" s="233">
        <v>2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241</v>
      </c>
      <c r="AT125" s="241" t="s">
        <v>237</v>
      </c>
      <c r="AU125" s="241" t="s">
        <v>84</v>
      </c>
      <c r="AY125" s="18" t="s">
        <v>235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241</v>
      </c>
      <c r="BM125" s="241" t="s">
        <v>241</v>
      </c>
    </row>
    <row r="126" s="2" customFormat="1" ht="16.5" customHeight="1">
      <c r="A126" s="39"/>
      <c r="B126" s="40"/>
      <c r="C126" s="229" t="s">
        <v>77</v>
      </c>
      <c r="D126" s="229" t="s">
        <v>237</v>
      </c>
      <c r="E126" s="230" t="s">
        <v>7485</v>
      </c>
      <c r="F126" s="231" t="s">
        <v>7486</v>
      </c>
      <c r="G126" s="232" t="s">
        <v>676</v>
      </c>
      <c r="H126" s="233">
        <v>2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241</v>
      </c>
      <c r="AT126" s="241" t="s">
        <v>237</v>
      </c>
      <c r="AU126" s="241" t="s">
        <v>84</v>
      </c>
      <c r="AY126" s="18" t="s">
        <v>235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241</v>
      </c>
      <c r="BM126" s="241" t="s">
        <v>269</v>
      </c>
    </row>
    <row r="127" s="2" customFormat="1" ht="24.15" customHeight="1">
      <c r="A127" s="39"/>
      <c r="B127" s="40"/>
      <c r="C127" s="229" t="s">
        <v>77</v>
      </c>
      <c r="D127" s="229" t="s">
        <v>237</v>
      </c>
      <c r="E127" s="230" t="s">
        <v>7487</v>
      </c>
      <c r="F127" s="231" t="s">
        <v>7488</v>
      </c>
      <c r="G127" s="232" t="s">
        <v>676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241</v>
      </c>
      <c r="AT127" s="241" t="s">
        <v>237</v>
      </c>
      <c r="AU127" s="241" t="s">
        <v>84</v>
      </c>
      <c r="AY127" s="18" t="s">
        <v>235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241</v>
      </c>
      <c r="BM127" s="241" t="s">
        <v>281</v>
      </c>
    </row>
    <row r="128" s="2" customFormat="1" ht="24.15" customHeight="1">
      <c r="A128" s="39"/>
      <c r="B128" s="40"/>
      <c r="C128" s="229" t="s">
        <v>77</v>
      </c>
      <c r="D128" s="229" t="s">
        <v>237</v>
      </c>
      <c r="E128" s="230" t="s">
        <v>7489</v>
      </c>
      <c r="F128" s="231" t="s">
        <v>4828</v>
      </c>
      <c r="G128" s="232" t="s">
        <v>676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241</v>
      </c>
      <c r="AT128" s="241" t="s">
        <v>237</v>
      </c>
      <c r="AU128" s="241" t="s">
        <v>84</v>
      </c>
      <c r="AY128" s="18" t="s">
        <v>235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241</v>
      </c>
      <c r="BM128" s="241" t="s">
        <v>291</v>
      </c>
    </row>
    <row r="129" s="2" customFormat="1" ht="24.15" customHeight="1">
      <c r="A129" s="39"/>
      <c r="B129" s="40"/>
      <c r="C129" s="229" t="s">
        <v>77</v>
      </c>
      <c r="D129" s="229" t="s">
        <v>237</v>
      </c>
      <c r="E129" s="230" t="s">
        <v>7490</v>
      </c>
      <c r="F129" s="231" t="s">
        <v>7491</v>
      </c>
      <c r="G129" s="232" t="s">
        <v>676</v>
      </c>
      <c r="H129" s="233">
        <v>4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241</v>
      </c>
      <c r="AT129" s="241" t="s">
        <v>237</v>
      </c>
      <c r="AU129" s="241" t="s">
        <v>84</v>
      </c>
      <c r="AY129" s="18" t="s">
        <v>235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241</v>
      </c>
      <c r="BM129" s="241" t="s">
        <v>8</v>
      </c>
    </row>
    <row r="130" s="2" customFormat="1" ht="24.15" customHeight="1">
      <c r="A130" s="39"/>
      <c r="B130" s="40"/>
      <c r="C130" s="229" t="s">
        <v>77</v>
      </c>
      <c r="D130" s="229" t="s">
        <v>237</v>
      </c>
      <c r="E130" s="230" t="s">
        <v>7492</v>
      </c>
      <c r="F130" s="231" t="s">
        <v>7493</v>
      </c>
      <c r="G130" s="232" t="s">
        <v>676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241</v>
      </c>
      <c r="AT130" s="241" t="s">
        <v>237</v>
      </c>
      <c r="AU130" s="241" t="s">
        <v>84</v>
      </c>
      <c r="AY130" s="18" t="s">
        <v>235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241</v>
      </c>
      <c r="BM130" s="241" t="s">
        <v>315</v>
      </c>
    </row>
    <row r="131" s="2" customFormat="1" ht="24.15" customHeight="1">
      <c r="A131" s="39"/>
      <c r="B131" s="40"/>
      <c r="C131" s="229" t="s">
        <v>77</v>
      </c>
      <c r="D131" s="229" t="s">
        <v>237</v>
      </c>
      <c r="E131" s="230" t="s">
        <v>7494</v>
      </c>
      <c r="F131" s="231" t="s">
        <v>7491</v>
      </c>
      <c r="G131" s="232" t="s">
        <v>676</v>
      </c>
      <c r="H131" s="233">
        <v>5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241</v>
      </c>
      <c r="AT131" s="241" t="s">
        <v>237</v>
      </c>
      <c r="AU131" s="241" t="s">
        <v>84</v>
      </c>
      <c r="AY131" s="18" t="s">
        <v>235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241</v>
      </c>
      <c r="BM131" s="241" t="s">
        <v>325</v>
      </c>
    </row>
    <row r="132" s="2" customFormat="1" ht="24.15" customHeight="1">
      <c r="A132" s="39"/>
      <c r="B132" s="40"/>
      <c r="C132" s="229" t="s">
        <v>77</v>
      </c>
      <c r="D132" s="229" t="s">
        <v>237</v>
      </c>
      <c r="E132" s="230" t="s">
        <v>7495</v>
      </c>
      <c r="F132" s="231" t="s">
        <v>7496</v>
      </c>
      <c r="G132" s="232" t="s">
        <v>676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241</v>
      </c>
      <c r="AT132" s="241" t="s">
        <v>237</v>
      </c>
      <c r="AU132" s="241" t="s">
        <v>84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241</v>
      </c>
      <c r="BM132" s="241" t="s">
        <v>339</v>
      </c>
    </row>
    <row r="133" s="2" customFormat="1" ht="24.15" customHeight="1">
      <c r="A133" s="39"/>
      <c r="B133" s="40"/>
      <c r="C133" s="229" t="s">
        <v>77</v>
      </c>
      <c r="D133" s="229" t="s">
        <v>237</v>
      </c>
      <c r="E133" s="230" t="s">
        <v>7497</v>
      </c>
      <c r="F133" s="231" t="s">
        <v>4765</v>
      </c>
      <c r="G133" s="232" t="s">
        <v>676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241</v>
      </c>
      <c r="AT133" s="241" t="s">
        <v>237</v>
      </c>
      <c r="AU133" s="241" t="s">
        <v>84</v>
      </c>
      <c r="AY133" s="18" t="s">
        <v>235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241</v>
      </c>
      <c r="BM133" s="241" t="s">
        <v>349</v>
      </c>
    </row>
    <row r="134" s="2" customFormat="1" ht="16.5" customHeight="1">
      <c r="A134" s="39"/>
      <c r="B134" s="40"/>
      <c r="C134" s="229" t="s">
        <v>77</v>
      </c>
      <c r="D134" s="229" t="s">
        <v>237</v>
      </c>
      <c r="E134" s="230" t="s">
        <v>7498</v>
      </c>
      <c r="F134" s="231" t="s">
        <v>7499</v>
      </c>
      <c r="G134" s="232" t="s">
        <v>676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241</v>
      </c>
      <c r="AT134" s="241" t="s">
        <v>237</v>
      </c>
      <c r="AU134" s="241" t="s">
        <v>84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241</v>
      </c>
      <c r="BM134" s="241" t="s">
        <v>364</v>
      </c>
    </row>
    <row r="135" s="2" customFormat="1" ht="24.15" customHeight="1">
      <c r="A135" s="39"/>
      <c r="B135" s="40"/>
      <c r="C135" s="229" t="s">
        <v>77</v>
      </c>
      <c r="D135" s="229" t="s">
        <v>237</v>
      </c>
      <c r="E135" s="230" t="s">
        <v>7500</v>
      </c>
      <c r="F135" s="231" t="s">
        <v>4836</v>
      </c>
      <c r="G135" s="232" t="s">
        <v>2162</v>
      </c>
      <c r="H135" s="233">
        <v>2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241</v>
      </c>
      <c r="AT135" s="241" t="s">
        <v>237</v>
      </c>
      <c r="AU135" s="241" t="s">
        <v>84</v>
      </c>
      <c r="AY135" s="18" t="s">
        <v>235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241</v>
      </c>
      <c r="BM135" s="241" t="s">
        <v>378</v>
      </c>
    </row>
    <row r="136" s="2" customFormat="1" ht="24.15" customHeight="1">
      <c r="A136" s="39"/>
      <c r="B136" s="40"/>
      <c r="C136" s="229" t="s">
        <v>77</v>
      </c>
      <c r="D136" s="229" t="s">
        <v>237</v>
      </c>
      <c r="E136" s="230" t="s">
        <v>7501</v>
      </c>
      <c r="F136" s="231" t="s">
        <v>4838</v>
      </c>
      <c r="G136" s="232" t="s">
        <v>2162</v>
      </c>
      <c r="H136" s="233">
        <v>3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241</v>
      </c>
      <c r="AT136" s="241" t="s">
        <v>237</v>
      </c>
      <c r="AU136" s="241" t="s">
        <v>84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241</v>
      </c>
      <c r="BM136" s="241" t="s">
        <v>388</v>
      </c>
    </row>
    <row r="137" s="2" customFormat="1" ht="24.15" customHeight="1">
      <c r="A137" s="39"/>
      <c r="B137" s="40"/>
      <c r="C137" s="229" t="s">
        <v>77</v>
      </c>
      <c r="D137" s="229" t="s">
        <v>237</v>
      </c>
      <c r="E137" s="230" t="s">
        <v>7502</v>
      </c>
      <c r="F137" s="231" t="s">
        <v>4770</v>
      </c>
      <c r="G137" s="232" t="s">
        <v>2162</v>
      </c>
      <c r="H137" s="233">
        <v>11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241</v>
      </c>
      <c r="AT137" s="241" t="s">
        <v>237</v>
      </c>
      <c r="AU137" s="241" t="s">
        <v>84</v>
      </c>
      <c r="AY137" s="18" t="s">
        <v>235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241</v>
      </c>
      <c r="BM137" s="241" t="s">
        <v>400</v>
      </c>
    </row>
    <row r="138" s="2" customFormat="1" ht="24.15" customHeight="1">
      <c r="A138" s="39"/>
      <c r="B138" s="40"/>
      <c r="C138" s="229" t="s">
        <v>77</v>
      </c>
      <c r="D138" s="229" t="s">
        <v>237</v>
      </c>
      <c r="E138" s="230" t="s">
        <v>7503</v>
      </c>
      <c r="F138" s="231" t="s">
        <v>4772</v>
      </c>
      <c r="G138" s="232" t="s">
        <v>2162</v>
      </c>
      <c r="H138" s="233">
        <v>4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241</v>
      </c>
      <c r="AT138" s="241" t="s">
        <v>237</v>
      </c>
      <c r="AU138" s="241" t="s">
        <v>84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241</v>
      </c>
      <c r="BM138" s="241" t="s">
        <v>408</v>
      </c>
    </row>
    <row r="139" s="2" customFormat="1" ht="24.15" customHeight="1">
      <c r="A139" s="39"/>
      <c r="B139" s="40"/>
      <c r="C139" s="229" t="s">
        <v>77</v>
      </c>
      <c r="D139" s="229" t="s">
        <v>237</v>
      </c>
      <c r="E139" s="230" t="s">
        <v>4773</v>
      </c>
      <c r="F139" s="231" t="s">
        <v>4778</v>
      </c>
      <c r="G139" s="232" t="s">
        <v>2162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241</v>
      </c>
      <c r="AT139" s="241" t="s">
        <v>237</v>
      </c>
      <c r="AU139" s="241" t="s">
        <v>84</v>
      </c>
      <c r="AY139" s="18" t="s">
        <v>235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241</v>
      </c>
      <c r="BM139" s="241" t="s">
        <v>421</v>
      </c>
    </row>
    <row r="140" s="2" customFormat="1" ht="24.15" customHeight="1">
      <c r="A140" s="39"/>
      <c r="B140" s="40"/>
      <c r="C140" s="229" t="s">
        <v>77</v>
      </c>
      <c r="D140" s="229" t="s">
        <v>237</v>
      </c>
      <c r="E140" s="230" t="s">
        <v>4775</v>
      </c>
      <c r="F140" s="231" t="s">
        <v>4782</v>
      </c>
      <c r="G140" s="232" t="s">
        <v>2162</v>
      </c>
      <c r="H140" s="233">
        <v>18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241</v>
      </c>
      <c r="AT140" s="241" t="s">
        <v>237</v>
      </c>
      <c r="AU140" s="241" t="s">
        <v>84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241</v>
      </c>
      <c r="BM140" s="241" t="s">
        <v>435</v>
      </c>
    </row>
    <row r="141" s="2" customFormat="1" ht="24.15" customHeight="1">
      <c r="A141" s="39"/>
      <c r="B141" s="40"/>
      <c r="C141" s="229" t="s">
        <v>77</v>
      </c>
      <c r="D141" s="229" t="s">
        <v>237</v>
      </c>
      <c r="E141" s="230" t="s">
        <v>4777</v>
      </c>
      <c r="F141" s="231" t="s">
        <v>4784</v>
      </c>
      <c r="G141" s="232" t="s">
        <v>2162</v>
      </c>
      <c r="H141" s="233">
        <v>2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241</v>
      </c>
      <c r="AT141" s="241" t="s">
        <v>237</v>
      </c>
      <c r="AU141" s="241" t="s">
        <v>84</v>
      </c>
      <c r="AY141" s="18" t="s">
        <v>235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241</v>
      </c>
      <c r="BM141" s="241" t="s">
        <v>449</v>
      </c>
    </row>
    <row r="142" s="2" customFormat="1" ht="24.15" customHeight="1">
      <c r="A142" s="39"/>
      <c r="B142" s="40"/>
      <c r="C142" s="229" t="s">
        <v>77</v>
      </c>
      <c r="D142" s="229" t="s">
        <v>237</v>
      </c>
      <c r="E142" s="230" t="s">
        <v>4779</v>
      </c>
      <c r="F142" s="231" t="s">
        <v>4786</v>
      </c>
      <c r="G142" s="232" t="s">
        <v>2162</v>
      </c>
      <c r="H142" s="233">
        <v>40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241</v>
      </c>
      <c r="AT142" s="241" t="s">
        <v>237</v>
      </c>
      <c r="AU142" s="241" t="s">
        <v>84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241</v>
      </c>
      <c r="BM142" s="241" t="s">
        <v>459</v>
      </c>
    </row>
    <row r="143" s="2" customFormat="1" ht="24.15" customHeight="1">
      <c r="A143" s="39"/>
      <c r="B143" s="40"/>
      <c r="C143" s="229" t="s">
        <v>77</v>
      </c>
      <c r="D143" s="229" t="s">
        <v>237</v>
      </c>
      <c r="E143" s="230" t="s">
        <v>4781</v>
      </c>
      <c r="F143" s="231" t="s">
        <v>4788</v>
      </c>
      <c r="G143" s="232" t="s">
        <v>2162</v>
      </c>
      <c r="H143" s="233">
        <v>6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241</v>
      </c>
      <c r="AT143" s="241" t="s">
        <v>237</v>
      </c>
      <c r="AU143" s="241" t="s">
        <v>84</v>
      </c>
      <c r="AY143" s="18" t="s">
        <v>235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241</v>
      </c>
      <c r="BM143" s="241" t="s">
        <v>470</v>
      </c>
    </row>
    <row r="144" s="12" customFormat="1" ht="25.92" customHeight="1">
      <c r="A144" s="12"/>
      <c r="B144" s="213"/>
      <c r="C144" s="214"/>
      <c r="D144" s="215" t="s">
        <v>76</v>
      </c>
      <c r="E144" s="216" t="s">
        <v>4452</v>
      </c>
      <c r="F144" s="216" t="s">
        <v>4303</v>
      </c>
      <c r="G144" s="214"/>
      <c r="H144" s="214"/>
      <c r="I144" s="217"/>
      <c r="J144" s="218">
        <f>BK144</f>
        <v>0</v>
      </c>
      <c r="K144" s="214"/>
      <c r="L144" s="219"/>
      <c r="M144" s="220"/>
      <c r="N144" s="221"/>
      <c r="O144" s="221"/>
      <c r="P144" s="222">
        <f>SUM(P145:P149)</f>
        <v>0</v>
      </c>
      <c r="Q144" s="221"/>
      <c r="R144" s="222">
        <f>SUM(R145:R149)</f>
        <v>0</v>
      </c>
      <c r="S144" s="221"/>
      <c r="T144" s="223">
        <f>SUM(T145:T149)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4" t="s">
        <v>84</v>
      </c>
      <c r="AT144" s="225" t="s">
        <v>76</v>
      </c>
      <c r="AU144" s="225" t="s">
        <v>77</v>
      </c>
      <c r="AY144" s="224" t="s">
        <v>235</v>
      </c>
      <c r="BK144" s="226">
        <f>SUM(BK145:BK149)</f>
        <v>0</v>
      </c>
    </row>
    <row r="145" s="2" customFormat="1" ht="16.5" customHeight="1">
      <c r="A145" s="39"/>
      <c r="B145" s="40"/>
      <c r="C145" s="229" t="s">
        <v>77</v>
      </c>
      <c r="D145" s="229" t="s">
        <v>237</v>
      </c>
      <c r="E145" s="230" t="s">
        <v>7504</v>
      </c>
      <c r="F145" s="231" t="s">
        <v>4869</v>
      </c>
      <c r="G145" s="232" t="s">
        <v>1194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241</v>
      </c>
      <c r="AT145" s="241" t="s">
        <v>237</v>
      </c>
      <c r="AU145" s="241" t="s">
        <v>84</v>
      </c>
      <c r="AY145" s="18" t="s">
        <v>235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241</v>
      </c>
      <c r="BM145" s="241" t="s">
        <v>493</v>
      </c>
    </row>
    <row r="146" s="2" customFormat="1" ht="16.5" customHeight="1">
      <c r="A146" s="39"/>
      <c r="B146" s="40"/>
      <c r="C146" s="229" t="s">
        <v>77</v>
      </c>
      <c r="D146" s="229" t="s">
        <v>237</v>
      </c>
      <c r="E146" s="230" t="s">
        <v>7505</v>
      </c>
      <c r="F146" s="231" t="s">
        <v>4871</v>
      </c>
      <c r="G146" s="232" t="s">
        <v>1194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241</v>
      </c>
      <c r="AT146" s="241" t="s">
        <v>237</v>
      </c>
      <c r="AU146" s="241" t="s">
        <v>84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241</v>
      </c>
      <c r="BM146" s="241" t="s">
        <v>503</v>
      </c>
    </row>
    <row r="147" s="2" customFormat="1" ht="16.5" customHeight="1">
      <c r="A147" s="39"/>
      <c r="B147" s="40"/>
      <c r="C147" s="229" t="s">
        <v>77</v>
      </c>
      <c r="D147" s="229" t="s">
        <v>237</v>
      </c>
      <c r="E147" s="230" t="s">
        <v>7506</v>
      </c>
      <c r="F147" s="231" t="s">
        <v>4873</v>
      </c>
      <c r="G147" s="232" t="s">
        <v>1194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241</v>
      </c>
      <c r="AT147" s="241" t="s">
        <v>237</v>
      </c>
      <c r="AU147" s="241" t="s">
        <v>84</v>
      </c>
      <c r="AY147" s="18" t="s">
        <v>235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241</v>
      </c>
      <c r="BM147" s="241" t="s">
        <v>513</v>
      </c>
    </row>
    <row r="148" s="2" customFormat="1" ht="16.5" customHeight="1">
      <c r="A148" s="39"/>
      <c r="B148" s="40"/>
      <c r="C148" s="229" t="s">
        <v>77</v>
      </c>
      <c r="D148" s="229" t="s">
        <v>237</v>
      </c>
      <c r="E148" s="230" t="s">
        <v>7507</v>
      </c>
      <c r="F148" s="231" t="s">
        <v>4875</v>
      </c>
      <c r="G148" s="232" t="s">
        <v>1194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84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524</v>
      </c>
    </row>
    <row r="149" s="2" customFormat="1" ht="24.15" customHeight="1">
      <c r="A149" s="39"/>
      <c r="B149" s="40"/>
      <c r="C149" s="229" t="s">
        <v>77</v>
      </c>
      <c r="D149" s="229" t="s">
        <v>237</v>
      </c>
      <c r="E149" s="230" t="s">
        <v>7508</v>
      </c>
      <c r="F149" s="231" t="s">
        <v>4877</v>
      </c>
      <c r="G149" s="232" t="s">
        <v>1194</v>
      </c>
      <c r="H149" s="233">
        <v>1</v>
      </c>
      <c r="I149" s="234"/>
      <c r="J149" s="235">
        <f>ROUND(I149*H149,2)</f>
        <v>0</v>
      </c>
      <c r="K149" s="236"/>
      <c r="L149" s="45"/>
      <c r="M149" s="305" t="s">
        <v>1</v>
      </c>
      <c r="N149" s="306" t="s">
        <v>42</v>
      </c>
      <c r="O149" s="307"/>
      <c r="P149" s="308">
        <f>O149*H149</f>
        <v>0</v>
      </c>
      <c r="Q149" s="308">
        <v>0</v>
      </c>
      <c r="R149" s="308">
        <f>Q149*H149</f>
        <v>0</v>
      </c>
      <c r="S149" s="308">
        <v>0</v>
      </c>
      <c r="T149" s="309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241</v>
      </c>
      <c r="AT149" s="241" t="s">
        <v>237</v>
      </c>
      <c r="AU149" s="241" t="s">
        <v>84</v>
      </c>
      <c r="AY149" s="18" t="s">
        <v>235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241</v>
      </c>
      <c r="BM149" s="241" t="s">
        <v>534</v>
      </c>
    </row>
    <row r="150" s="2" customFormat="1" ht="6.96" customHeight="1">
      <c r="A150" s="39"/>
      <c r="B150" s="67"/>
      <c r="C150" s="68"/>
      <c r="D150" s="68"/>
      <c r="E150" s="68"/>
      <c r="F150" s="68"/>
      <c r="G150" s="68"/>
      <c r="H150" s="68"/>
      <c r="I150" s="68"/>
      <c r="J150" s="68"/>
      <c r="K150" s="68"/>
      <c r="L150" s="45"/>
      <c r="M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</sheetData>
  <sheetProtection sheet="1" autoFilter="0" formatColumns="0" formatRows="0" objects="1" scenarios="1" spinCount="100000" saltValue="E9Y1fncxZ0d/uIGGlUmeNsPmEc7kz+ki2hMS/V8upizKRbK3p1VfH4HZ2gxJVpK92VLj8zd+zgogB14utEaulQ==" hashValue="ijWIUNfVyibi0xNYqb2oovNiI9288nddbyoMZfVqnXk+Yik8cZEKCoYgPvAznOutR6w0LYiVfUs4crJBET1n4g==" algorithmName="SHA-512" password="CC35"/>
  <autoFilter ref="C121:K14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6436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4878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ROUND((SUM(BE124:BE148)),  2)</f>
        <v>0</v>
      </c>
      <c r="G35" s="39"/>
      <c r="H35" s="39"/>
      <c r="I35" s="166">
        <v>0.20999999999999999</v>
      </c>
      <c r="J35" s="165">
        <f>ROUND(((SUM(BE124:BE148))*I35),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ROUND((SUM(BF124:BF148)),  2)</f>
        <v>0</v>
      </c>
      <c r="G36" s="39"/>
      <c r="H36" s="39"/>
      <c r="I36" s="166">
        <v>0.12</v>
      </c>
      <c r="J36" s="165">
        <f>ROUND(((SUM(BF124:BF148))*I36),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ROUND((SUM(BG124:BG148)),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ROUND((SUM(BH124:BH148)),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ROUND((SUM(BI124:BI148)),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6436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D.1.4.3.1 - VRF chlazení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4879</v>
      </c>
      <c r="E99" s="193"/>
      <c r="F99" s="193"/>
      <c r="G99" s="193"/>
      <c r="H99" s="193"/>
      <c r="I99" s="193"/>
      <c r="J99" s="194">
        <f>J125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7509</v>
      </c>
      <c r="E100" s="193"/>
      <c r="F100" s="193"/>
      <c r="G100" s="193"/>
      <c r="H100" s="193"/>
      <c r="I100" s="193"/>
      <c r="J100" s="194">
        <f>J131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4880</v>
      </c>
      <c r="E101" s="193"/>
      <c r="F101" s="193"/>
      <c r="G101" s="193"/>
      <c r="H101" s="193"/>
      <c r="I101" s="193"/>
      <c r="J101" s="194">
        <f>J137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7510</v>
      </c>
      <c r="E102" s="193"/>
      <c r="F102" s="193"/>
      <c r="G102" s="193"/>
      <c r="H102" s="193"/>
      <c r="I102" s="193"/>
      <c r="J102" s="194">
        <f>J143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220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185" t="str">
        <f>E7</f>
        <v>Parkoviště pro zaměstnance a heliport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1" customFormat="1" ht="12" customHeight="1">
      <c r="B113" s="22"/>
      <c r="C113" s="33" t="s">
        <v>178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2" customFormat="1" ht="16.5" customHeight="1">
      <c r="A114" s="39"/>
      <c r="B114" s="40"/>
      <c r="C114" s="41"/>
      <c r="D114" s="41"/>
      <c r="E114" s="185" t="s">
        <v>6436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184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77" t="str">
        <f>E11</f>
        <v>D.1.4.3.1 - VRF chlazení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20</v>
      </c>
      <c r="D118" s="41"/>
      <c r="E118" s="41"/>
      <c r="F118" s="28" t="str">
        <f>F14</f>
        <v>České Budějovice</v>
      </c>
      <c r="G118" s="41"/>
      <c r="H118" s="41"/>
      <c r="I118" s="33" t="s">
        <v>22</v>
      </c>
      <c r="J118" s="80" t="str">
        <f>IF(J14="","",J14)</f>
        <v>13. 6. 2025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24</v>
      </c>
      <c r="D120" s="41"/>
      <c r="E120" s="41"/>
      <c r="F120" s="28" t="str">
        <f>E17</f>
        <v>Nemocnice České Budějovice</v>
      </c>
      <c r="G120" s="41"/>
      <c r="H120" s="41"/>
      <c r="I120" s="33" t="s">
        <v>30</v>
      </c>
      <c r="J120" s="37" t="str">
        <f>E23</f>
        <v>AGP nova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28</v>
      </c>
      <c r="D121" s="41"/>
      <c r="E121" s="41"/>
      <c r="F121" s="28" t="str">
        <f>IF(E20="","",E20)</f>
        <v>Vyplň údaj</v>
      </c>
      <c r="G121" s="41"/>
      <c r="H121" s="41"/>
      <c r="I121" s="33" t="s">
        <v>33</v>
      </c>
      <c r="J121" s="37" t="str">
        <f>E26</f>
        <v>QSB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0.32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1" customFormat="1" ht="29.28" customHeight="1">
      <c r="A123" s="201"/>
      <c r="B123" s="202"/>
      <c r="C123" s="203" t="s">
        <v>221</v>
      </c>
      <c r="D123" s="204" t="s">
        <v>62</v>
      </c>
      <c r="E123" s="204" t="s">
        <v>58</v>
      </c>
      <c r="F123" s="204" t="s">
        <v>59</v>
      </c>
      <c r="G123" s="204" t="s">
        <v>222</v>
      </c>
      <c r="H123" s="204" t="s">
        <v>223</v>
      </c>
      <c r="I123" s="204" t="s">
        <v>224</v>
      </c>
      <c r="J123" s="205" t="s">
        <v>192</v>
      </c>
      <c r="K123" s="206" t="s">
        <v>225</v>
      </c>
      <c r="L123" s="207"/>
      <c r="M123" s="101" t="s">
        <v>1</v>
      </c>
      <c r="N123" s="102" t="s">
        <v>41</v>
      </c>
      <c r="O123" s="102" t="s">
        <v>226</v>
      </c>
      <c r="P123" s="102" t="s">
        <v>227</v>
      </c>
      <c r="Q123" s="102" t="s">
        <v>228</v>
      </c>
      <c r="R123" s="102" t="s">
        <v>229</v>
      </c>
      <c r="S123" s="102" t="s">
        <v>230</v>
      </c>
      <c r="T123" s="103" t="s">
        <v>231</v>
      </c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</row>
    <row r="124" s="2" customFormat="1" ht="22.8" customHeight="1">
      <c r="A124" s="39"/>
      <c r="B124" s="40"/>
      <c r="C124" s="108" t="s">
        <v>232</v>
      </c>
      <c r="D124" s="41"/>
      <c r="E124" s="41"/>
      <c r="F124" s="41"/>
      <c r="G124" s="41"/>
      <c r="H124" s="41"/>
      <c r="I124" s="41"/>
      <c r="J124" s="208">
        <f>BK124</f>
        <v>0</v>
      </c>
      <c r="K124" s="41"/>
      <c r="L124" s="45"/>
      <c r="M124" s="104"/>
      <c r="N124" s="209"/>
      <c r="O124" s="105"/>
      <c r="P124" s="210">
        <f>P125+P131+P137+P143</f>
        <v>0</v>
      </c>
      <c r="Q124" s="105"/>
      <c r="R124" s="210">
        <f>R125+R131+R137+R143</f>
        <v>0</v>
      </c>
      <c r="S124" s="105"/>
      <c r="T124" s="211">
        <f>T125+T131+T137+T143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76</v>
      </c>
      <c r="AU124" s="18" t="s">
        <v>194</v>
      </c>
      <c r="BK124" s="212">
        <f>BK125+BK131+BK137+BK143</f>
        <v>0</v>
      </c>
    </row>
    <row r="125" s="12" customFormat="1" ht="25.92" customHeight="1">
      <c r="A125" s="12"/>
      <c r="B125" s="213"/>
      <c r="C125" s="214"/>
      <c r="D125" s="215" t="s">
        <v>76</v>
      </c>
      <c r="E125" s="216" t="s">
        <v>4881</v>
      </c>
      <c r="F125" s="216" t="s">
        <v>4882</v>
      </c>
      <c r="G125" s="214"/>
      <c r="H125" s="214"/>
      <c r="I125" s="217"/>
      <c r="J125" s="218">
        <f>BK125</f>
        <v>0</v>
      </c>
      <c r="K125" s="214"/>
      <c r="L125" s="219"/>
      <c r="M125" s="220"/>
      <c r="N125" s="221"/>
      <c r="O125" s="221"/>
      <c r="P125" s="222">
        <f>SUM(P126:P130)</f>
        <v>0</v>
      </c>
      <c r="Q125" s="221"/>
      <c r="R125" s="222">
        <f>SUM(R126:R130)</f>
        <v>0</v>
      </c>
      <c r="S125" s="221"/>
      <c r="T125" s="223">
        <f>SUM(T126:T130)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84</v>
      </c>
      <c r="AT125" s="225" t="s">
        <v>76</v>
      </c>
      <c r="AU125" s="225" t="s">
        <v>77</v>
      </c>
      <c r="AY125" s="224" t="s">
        <v>235</v>
      </c>
      <c r="BK125" s="226">
        <f>SUM(BK126:BK130)</f>
        <v>0</v>
      </c>
    </row>
    <row r="126" s="2" customFormat="1" ht="24.15" customHeight="1">
      <c r="A126" s="39"/>
      <c r="B126" s="40"/>
      <c r="C126" s="229" t="s">
        <v>86</v>
      </c>
      <c r="D126" s="229" t="s">
        <v>237</v>
      </c>
      <c r="E126" s="230" t="s">
        <v>4883</v>
      </c>
      <c r="F126" s="231" t="s">
        <v>4884</v>
      </c>
      <c r="G126" s="232" t="s">
        <v>1194</v>
      </c>
      <c r="H126" s="233">
        <v>3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241</v>
      </c>
      <c r="AT126" s="241" t="s">
        <v>237</v>
      </c>
      <c r="AU126" s="241" t="s">
        <v>84</v>
      </c>
      <c r="AY126" s="18" t="s">
        <v>235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241</v>
      </c>
      <c r="BM126" s="241" t="s">
        <v>86</v>
      </c>
    </row>
    <row r="127" s="2" customFormat="1" ht="16.5" customHeight="1">
      <c r="A127" s="39"/>
      <c r="B127" s="40"/>
      <c r="C127" s="229" t="s">
        <v>250</v>
      </c>
      <c r="D127" s="229" t="s">
        <v>237</v>
      </c>
      <c r="E127" s="230" t="s">
        <v>4885</v>
      </c>
      <c r="F127" s="231" t="s">
        <v>4886</v>
      </c>
      <c r="G127" s="232" t="s">
        <v>1194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241</v>
      </c>
      <c r="AT127" s="241" t="s">
        <v>237</v>
      </c>
      <c r="AU127" s="241" t="s">
        <v>84</v>
      </c>
      <c r="AY127" s="18" t="s">
        <v>235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241</v>
      </c>
      <c r="BM127" s="241" t="s">
        <v>241</v>
      </c>
    </row>
    <row r="128" s="2" customFormat="1" ht="16.5" customHeight="1">
      <c r="A128" s="39"/>
      <c r="B128" s="40"/>
      <c r="C128" s="229" t="s">
        <v>241</v>
      </c>
      <c r="D128" s="229" t="s">
        <v>237</v>
      </c>
      <c r="E128" s="230" t="s">
        <v>4887</v>
      </c>
      <c r="F128" s="231" t="s">
        <v>4888</v>
      </c>
      <c r="G128" s="232" t="s">
        <v>1194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241</v>
      </c>
      <c r="AT128" s="241" t="s">
        <v>237</v>
      </c>
      <c r="AU128" s="241" t="s">
        <v>84</v>
      </c>
      <c r="AY128" s="18" t="s">
        <v>235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241</v>
      </c>
      <c r="BM128" s="241" t="s">
        <v>269</v>
      </c>
    </row>
    <row r="129" s="2" customFormat="1" ht="16.5" customHeight="1">
      <c r="A129" s="39"/>
      <c r="B129" s="40"/>
      <c r="C129" s="229" t="s">
        <v>263</v>
      </c>
      <c r="D129" s="229" t="s">
        <v>237</v>
      </c>
      <c r="E129" s="230" t="s">
        <v>4889</v>
      </c>
      <c r="F129" s="231" t="s">
        <v>4890</v>
      </c>
      <c r="G129" s="232" t="s">
        <v>1194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241</v>
      </c>
      <c r="AT129" s="241" t="s">
        <v>237</v>
      </c>
      <c r="AU129" s="241" t="s">
        <v>84</v>
      </c>
      <c r="AY129" s="18" t="s">
        <v>235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241</v>
      </c>
      <c r="BM129" s="241" t="s">
        <v>281</v>
      </c>
    </row>
    <row r="130" s="2" customFormat="1" ht="16.5" customHeight="1">
      <c r="A130" s="39"/>
      <c r="B130" s="40"/>
      <c r="C130" s="229" t="s">
        <v>269</v>
      </c>
      <c r="D130" s="229" t="s">
        <v>237</v>
      </c>
      <c r="E130" s="230" t="s">
        <v>4891</v>
      </c>
      <c r="F130" s="231" t="s">
        <v>4892</v>
      </c>
      <c r="G130" s="232" t="s">
        <v>1194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241</v>
      </c>
      <c r="AT130" s="241" t="s">
        <v>237</v>
      </c>
      <c r="AU130" s="241" t="s">
        <v>84</v>
      </c>
      <c r="AY130" s="18" t="s">
        <v>235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241</v>
      </c>
      <c r="BM130" s="241" t="s">
        <v>291</v>
      </c>
    </row>
    <row r="131" s="12" customFormat="1" ht="25.92" customHeight="1">
      <c r="A131" s="12"/>
      <c r="B131" s="213"/>
      <c r="C131" s="214"/>
      <c r="D131" s="215" t="s">
        <v>76</v>
      </c>
      <c r="E131" s="216" t="s">
        <v>2152</v>
      </c>
      <c r="F131" s="216" t="s">
        <v>7511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SUM(P132:P136)</f>
        <v>0</v>
      </c>
      <c r="Q131" s="221"/>
      <c r="R131" s="222">
        <f>SUM(R132:R136)</f>
        <v>0</v>
      </c>
      <c r="S131" s="221"/>
      <c r="T131" s="223">
        <f>SUM(T132:T136)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84</v>
      </c>
      <c r="AT131" s="225" t="s">
        <v>76</v>
      </c>
      <c r="AU131" s="225" t="s">
        <v>77</v>
      </c>
      <c r="AY131" s="224" t="s">
        <v>235</v>
      </c>
      <c r="BK131" s="226">
        <f>SUM(BK132:BK136)</f>
        <v>0</v>
      </c>
    </row>
    <row r="132" s="2" customFormat="1" ht="55.5" customHeight="1">
      <c r="A132" s="39"/>
      <c r="B132" s="40"/>
      <c r="C132" s="229" t="s">
        <v>464</v>
      </c>
      <c r="D132" s="229" t="s">
        <v>237</v>
      </c>
      <c r="E132" s="230" t="s">
        <v>7512</v>
      </c>
      <c r="F132" s="231" t="s">
        <v>7513</v>
      </c>
      <c r="G132" s="232" t="s">
        <v>676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241</v>
      </c>
      <c r="AT132" s="241" t="s">
        <v>237</v>
      </c>
      <c r="AU132" s="241" t="s">
        <v>84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241</v>
      </c>
      <c r="BM132" s="241" t="s">
        <v>8</v>
      </c>
    </row>
    <row r="133" s="2" customFormat="1" ht="37.8" customHeight="1">
      <c r="A133" s="39"/>
      <c r="B133" s="40"/>
      <c r="C133" s="229" t="s">
        <v>470</v>
      </c>
      <c r="D133" s="229" t="s">
        <v>237</v>
      </c>
      <c r="E133" s="230" t="s">
        <v>7514</v>
      </c>
      <c r="F133" s="231" t="s">
        <v>7515</v>
      </c>
      <c r="G133" s="232" t="s">
        <v>676</v>
      </c>
      <c r="H133" s="233">
        <v>2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241</v>
      </c>
      <c r="AT133" s="241" t="s">
        <v>237</v>
      </c>
      <c r="AU133" s="241" t="s">
        <v>84</v>
      </c>
      <c r="AY133" s="18" t="s">
        <v>235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241</v>
      </c>
      <c r="BM133" s="241" t="s">
        <v>315</v>
      </c>
    </row>
    <row r="134" s="2" customFormat="1" ht="16.5" customHeight="1">
      <c r="A134" s="39"/>
      <c r="B134" s="40"/>
      <c r="C134" s="229" t="s">
        <v>498</v>
      </c>
      <c r="D134" s="229" t="s">
        <v>237</v>
      </c>
      <c r="E134" s="230" t="s">
        <v>4898</v>
      </c>
      <c r="F134" s="231" t="s">
        <v>4899</v>
      </c>
      <c r="G134" s="232" t="s">
        <v>2162</v>
      </c>
      <c r="H134" s="233">
        <v>35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241</v>
      </c>
      <c r="AT134" s="241" t="s">
        <v>237</v>
      </c>
      <c r="AU134" s="241" t="s">
        <v>84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241</v>
      </c>
      <c r="BM134" s="241" t="s">
        <v>325</v>
      </c>
    </row>
    <row r="135" s="2" customFormat="1" ht="16.5" customHeight="1">
      <c r="A135" s="39"/>
      <c r="B135" s="40"/>
      <c r="C135" s="229" t="s">
        <v>508</v>
      </c>
      <c r="D135" s="229" t="s">
        <v>237</v>
      </c>
      <c r="E135" s="230" t="s">
        <v>4900</v>
      </c>
      <c r="F135" s="231" t="s">
        <v>4901</v>
      </c>
      <c r="G135" s="232" t="s">
        <v>676</v>
      </c>
      <c r="H135" s="233">
        <v>2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241</v>
      </c>
      <c r="AT135" s="241" t="s">
        <v>237</v>
      </c>
      <c r="AU135" s="241" t="s">
        <v>84</v>
      </c>
      <c r="AY135" s="18" t="s">
        <v>235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241</v>
      </c>
      <c r="BM135" s="241" t="s">
        <v>339</v>
      </c>
    </row>
    <row r="136" s="2" customFormat="1" ht="16.5" customHeight="1">
      <c r="A136" s="39"/>
      <c r="B136" s="40"/>
      <c r="C136" s="229" t="s">
        <v>513</v>
      </c>
      <c r="D136" s="229" t="s">
        <v>237</v>
      </c>
      <c r="E136" s="230" t="s">
        <v>4902</v>
      </c>
      <c r="F136" s="231" t="s">
        <v>4903</v>
      </c>
      <c r="G136" s="232" t="s">
        <v>1482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241</v>
      </c>
      <c r="AT136" s="241" t="s">
        <v>237</v>
      </c>
      <c r="AU136" s="241" t="s">
        <v>84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241</v>
      </c>
      <c r="BM136" s="241" t="s">
        <v>349</v>
      </c>
    </row>
    <row r="137" s="12" customFormat="1" ht="25.92" customHeight="1">
      <c r="A137" s="12"/>
      <c r="B137" s="213"/>
      <c r="C137" s="214"/>
      <c r="D137" s="215" t="s">
        <v>76</v>
      </c>
      <c r="E137" s="216" t="s">
        <v>4452</v>
      </c>
      <c r="F137" s="216" t="s">
        <v>4893</v>
      </c>
      <c r="G137" s="214"/>
      <c r="H137" s="214"/>
      <c r="I137" s="217"/>
      <c r="J137" s="218">
        <f>BK137</f>
        <v>0</v>
      </c>
      <c r="K137" s="214"/>
      <c r="L137" s="219"/>
      <c r="M137" s="220"/>
      <c r="N137" s="221"/>
      <c r="O137" s="221"/>
      <c r="P137" s="222">
        <f>SUM(P138:P142)</f>
        <v>0</v>
      </c>
      <c r="Q137" s="221"/>
      <c r="R137" s="222">
        <f>SUM(R138:R142)</f>
        <v>0</v>
      </c>
      <c r="S137" s="221"/>
      <c r="T137" s="223">
        <f>SUM(T138:T142)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4" t="s">
        <v>84</v>
      </c>
      <c r="AT137" s="225" t="s">
        <v>76</v>
      </c>
      <c r="AU137" s="225" t="s">
        <v>77</v>
      </c>
      <c r="AY137" s="224" t="s">
        <v>235</v>
      </c>
      <c r="BK137" s="226">
        <f>SUM(BK138:BK142)</f>
        <v>0</v>
      </c>
    </row>
    <row r="138" s="2" customFormat="1" ht="55.5" customHeight="1">
      <c r="A138" s="39"/>
      <c r="B138" s="40"/>
      <c r="C138" s="229" t="s">
        <v>464</v>
      </c>
      <c r="D138" s="229" t="s">
        <v>237</v>
      </c>
      <c r="E138" s="230" t="s">
        <v>4894</v>
      </c>
      <c r="F138" s="231" t="s">
        <v>4895</v>
      </c>
      <c r="G138" s="232" t="s">
        <v>676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241</v>
      </c>
      <c r="AT138" s="241" t="s">
        <v>237</v>
      </c>
      <c r="AU138" s="241" t="s">
        <v>84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241</v>
      </c>
      <c r="BM138" s="241" t="s">
        <v>364</v>
      </c>
    </row>
    <row r="139" s="2" customFormat="1" ht="37.8" customHeight="1">
      <c r="A139" s="39"/>
      <c r="B139" s="40"/>
      <c r="C139" s="229" t="s">
        <v>470</v>
      </c>
      <c r="D139" s="229" t="s">
        <v>237</v>
      </c>
      <c r="E139" s="230" t="s">
        <v>4896</v>
      </c>
      <c r="F139" s="231" t="s">
        <v>4897</v>
      </c>
      <c r="G139" s="232" t="s">
        <v>676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241</v>
      </c>
      <c r="AT139" s="241" t="s">
        <v>237</v>
      </c>
      <c r="AU139" s="241" t="s">
        <v>84</v>
      </c>
      <c r="AY139" s="18" t="s">
        <v>235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241</v>
      </c>
      <c r="BM139" s="241" t="s">
        <v>378</v>
      </c>
    </row>
    <row r="140" s="2" customFormat="1" ht="16.5" customHeight="1">
      <c r="A140" s="39"/>
      <c r="B140" s="40"/>
      <c r="C140" s="229" t="s">
        <v>498</v>
      </c>
      <c r="D140" s="229" t="s">
        <v>237</v>
      </c>
      <c r="E140" s="230" t="s">
        <v>4898</v>
      </c>
      <c r="F140" s="231" t="s">
        <v>4899</v>
      </c>
      <c r="G140" s="232" t="s">
        <v>2162</v>
      </c>
      <c r="H140" s="233">
        <v>28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241</v>
      </c>
      <c r="AT140" s="241" t="s">
        <v>237</v>
      </c>
      <c r="AU140" s="241" t="s">
        <v>84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241</v>
      </c>
      <c r="BM140" s="241" t="s">
        <v>388</v>
      </c>
    </row>
    <row r="141" s="2" customFormat="1" ht="16.5" customHeight="1">
      <c r="A141" s="39"/>
      <c r="B141" s="40"/>
      <c r="C141" s="229" t="s">
        <v>508</v>
      </c>
      <c r="D141" s="229" t="s">
        <v>237</v>
      </c>
      <c r="E141" s="230" t="s">
        <v>4900</v>
      </c>
      <c r="F141" s="231" t="s">
        <v>4901</v>
      </c>
      <c r="G141" s="232" t="s">
        <v>676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241</v>
      </c>
      <c r="AT141" s="241" t="s">
        <v>237</v>
      </c>
      <c r="AU141" s="241" t="s">
        <v>84</v>
      </c>
      <c r="AY141" s="18" t="s">
        <v>235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241</v>
      </c>
      <c r="BM141" s="241" t="s">
        <v>400</v>
      </c>
    </row>
    <row r="142" s="2" customFormat="1" ht="16.5" customHeight="1">
      <c r="A142" s="39"/>
      <c r="B142" s="40"/>
      <c r="C142" s="229" t="s">
        <v>513</v>
      </c>
      <c r="D142" s="229" t="s">
        <v>237</v>
      </c>
      <c r="E142" s="230" t="s">
        <v>4902</v>
      </c>
      <c r="F142" s="231" t="s">
        <v>4903</v>
      </c>
      <c r="G142" s="232" t="s">
        <v>1482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241</v>
      </c>
      <c r="AT142" s="241" t="s">
        <v>237</v>
      </c>
      <c r="AU142" s="241" t="s">
        <v>84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241</v>
      </c>
      <c r="BM142" s="241" t="s">
        <v>408</v>
      </c>
    </row>
    <row r="143" s="12" customFormat="1" ht="25.92" customHeight="1">
      <c r="A143" s="12"/>
      <c r="B143" s="213"/>
      <c r="C143" s="214"/>
      <c r="D143" s="215" t="s">
        <v>76</v>
      </c>
      <c r="E143" s="216" t="s">
        <v>4465</v>
      </c>
      <c r="F143" s="216" t="s">
        <v>7516</v>
      </c>
      <c r="G143" s="214"/>
      <c r="H143" s="214"/>
      <c r="I143" s="217"/>
      <c r="J143" s="218">
        <f>BK143</f>
        <v>0</v>
      </c>
      <c r="K143" s="214"/>
      <c r="L143" s="219"/>
      <c r="M143" s="220"/>
      <c r="N143" s="221"/>
      <c r="O143" s="221"/>
      <c r="P143" s="222">
        <f>SUM(P144:P148)</f>
        <v>0</v>
      </c>
      <c r="Q143" s="221"/>
      <c r="R143" s="222">
        <f>SUM(R144:R148)</f>
        <v>0</v>
      </c>
      <c r="S143" s="221"/>
      <c r="T143" s="223">
        <f>SUM(T144:T148)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84</v>
      </c>
      <c r="AT143" s="225" t="s">
        <v>76</v>
      </c>
      <c r="AU143" s="225" t="s">
        <v>77</v>
      </c>
      <c r="AY143" s="224" t="s">
        <v>235</v>
      </c>
      <c r="BK143" s="226">
        <f>SUM(BK144:BK148)</f>
        <v>0</v>
      </c>
    </row>
    <row r="144" s="2" customFormat="1" ht="55.5" customHeight="1">
      <c r="A144" s="39"/>
      <c r="B144" s="40"/>
      <c r="C144" s="229" t="s">
        <v>464</v>
      </c>
      <c r="D144" s="229" t="s">
        <v>237</v>
      </c>
      <c r="E144" s="230" t="s">
        <v>7517</v>
      </c>
      <c r="F144" s="231" t="s">
        <v>7518</v>
      </c>
      <c r="G144" s="232" t="s">
        <v>676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241</v>
      </c>
      <c r="AT144" s="241" t="s">
        <v>237</v>
      </c>
      <c r="AU144" s="241" t="s">
        <v>84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241</v>
      </c>
      <c r="BM144" s="241" t="s">
        <v>421</v>
      </c>
    </row>
    <row r="145" s="2" customFormat="1" ht="37.8" customHeight="1">
      <c r="A145" s="39"/>
      <c r="B145" s="40"/>
      <c r="C145" s="229" t="s">
        <v>470</v>
      </c>
      <c r="D145" s="229" t="s">
        <v>237</v>
      </c>
      <c r="E145" s="230" t="s">
        <v>7519</v>
      </c>
      <c r="F145" s="231" t="s">
        <v>7520</v>
      </c>
      <c r="G145" s="232" t="s">
        <v>676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241</v>
      </c>
      <c r="AT145" s="241" t="s">
        <v>237</v>
      </c>
      <c r="AU145" s="241" t="s">
        <v>84</v>
      </c>
      <c r="AY145" s="18" t="s">
        <v>235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241</v>
      </c>
      <c r="BM145" s="241" t="s">
        <v>435</v>
      </c>
    </row>
    <row r="146" s="2" customFormat="1" ht="16.5" customHeight="1">
      <c r="A146" s="39"/>
      <c r="B146" s="40"/>
      <c r="C146" s="229" t="s">
        <v>498</v>
      </c>
      <c r="D146" s="229" t="s">
        <v>237</v>
      </c>
      <c r="E146" s="230" t="s">
        <v>7521</v>
      </c>
      <c r="F146" s="231" t="s">
        <v>7522</v>
      </c>
      <c r="G146" s="232" t="s">
        <v>2162</v>
      </c>
      <c r="H146" s="233">
        <v>22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241</v>
      </c>
      <c r="AT146" s="241" t="s">
        <v>237</v>
      </c>
      <c r="AU146" s="241" t="s">
        <v>84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241</v>
      </c>
      <c r="BM146" s="241" t="s">
        <v>449</v>
      </c>
    </row>
    <row r="147" s="2" customFormat="1" ht="16.5" customHeight="1">
      <c r="A147" s="39"/>
      <c r="B147" s="40"/>
      <c r="C147" s="229" t="s">
        <v>508</v>
      </c>
      <c r="D147" s="229" t="s">
        <v>237</v>
      </c>
      <c r="E147" s="230" t="s">
        <v>4900</v>
      </c>
      <c r="F147" s="231" t="s">
        <v>4901</v>
      </c>
      <c r="G147" s="232" t="s">
        <v>676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241</v>
      </c>
      <c r="AT147" s="241" t="s">
        <v>237</v>
      </c>
      <c r="AU147" s="241" t="s">
        <v>84</v>
      </c>
      <c r="AY147" s="18" t="s">
        <v>235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241</v>
      </c>
      <c r="BM147" s="241" t="s">
        <v>459</v>
      </c>
    </row>
    <row r="148" s="2" customFormat="1" ht="16.5" customHeight="1">
      <c r="A148" s="39"/>
      <c r="B148" s="40"/>
      <c r="C148" s="229" t="s">
        <v>513</v>
      </c>
      <c r="D148" s="229" t="s">
        <v>237</v>
      </c>
      <c r="E148" s="230" t="s">
        <v>4902</v>
      </c>
      <c r="F148" s="231" t="s">
        <v>4903</v>
      </c>
      <c r="G148" s="232" t="s">
        <v>1482</v>
      </c>
      <c r="H148" s="233">
        <v>1</v>
      </c>
      <c r="I148" s="234"/>
      <c r="J148" s="235">
        <f>ROUND(I148*H148,2)</f>
        <v>0</v>
      </c>
      <c r="K148" s="236"/>
      <c r="L148" s="45"/>
      <c r="M148" s="305" t="s">
        <v>1</v>
      </c>
      <c r="N148" s="306" t="s">
        <v>42</v>
      </c>
      <c r="O148" s="307"/>
      <c r="P148" s="308">
        <f>O148*H148</f>
        <v>0</v>
      </c>
      <c r="Q148" s="308">
        <v>0</v>
      </c>
      <c r="R148" s="308">
        <f>Q148*H148</f>
        <v>0</v>
      </c>
      <c r="S148" s="308">
        <v>0</v>
      </c>
      <c r="T148" s="309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84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470</v>
      </c>
    </row>
    <row r="149" s="2" customFormat="1" ht="6.96" customHeight="1">
      <c r="A149" s="39"/>
      <c r="B149" s="67"/>
      <c r="C149" s="68"/>
      <c r="D149" s="68"/>
      <c r="E149" s="68"/>
      <c r="F149" s="68"/>
      <c r="G149" s="68"/>
      <c r="H149" s="68"/>
      <c r="I149" s="68"/>
      <c r="J149" s="68"/>
      <c r="K149" s="68"/>
      <c r="L149" s="45"/>
      <c r="M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</sheetData>
  <sheetProtection sheet="1" autoFilter="0" formatColumns="0" formatRows="0" objects="1" scenarios="1" spinCount="100000" saltValue="k8Zdn1h9UeTX5iYDo3052R7/WW6Edi5IBZVeGKihvgySfQb0GExrogQGzU+mXtaqlt5kFS9VbalnCk2zThQ10A==" hashValue="mv4VOBVa8gmulZkYv0ckTFgqq5WqLWs8zcYzMRo3uWXd1WKfgbd5AkjcCTExzCVnBo+yBqPNfQSIZ+KoHPB4Hw==" algorithmName="SHA-512" password="CC35"/>
  <autoFilter ref="C123:K14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6436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4904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ROUND((SUM(BE132:BE280)),  2)</f>
        <v>0</v>
      </c>
      <c r="G35" s="39"/>
      <c r="H35" s="39"/>
      <c r="I35" s="166">
        <v>0.20999999999999999</v>
      </c>
      <c r="J35" s="165">
        <f>ROUND(((SUM(BE132:BE280))*I35),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ROUND((SUM(BF132:BF280)),  2)</f>
        <v>0</v>
      </c>
      <c r="G36" s="39"/>
      <c r="H36" s="39"/>
      <c r="I36" s="166">
        <v>0.12</v>
      </c>
      <c r="J36" s="165">
        <f>ROUND(((SUM(BF132:BF280))*I36),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ROUND((SUM(BG132:BG280)),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ROUND((SUM(BH132:BH280)),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ROUND((SUM(BI132:BI280)),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6436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D.1.4.4 -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4905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4906</v>
      </c>
      <c r="E100" s="193"/>
      <c r="F100" s="193"/>
      <c r="G100" s="193"/>
      <c r="H100" s="193"/>
      <c r="I100" s="193"/>
      <c r="J100" s="194">
        <f>J151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4907</v>
      </c>
      <c r="E101" s="193"/>
      <c r="F101" s="193"/>
      <c r="G101" s="193"/>
      <c r="H101" s="193"/>
      <c r="I101" s="193"/>
      <c r="J101" s="194">
        <f>J163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4908</v>
      </c>
      <c r="E102" s="193"/>
      <c r="F102" s="193"/>
      <c r="G102" s="193"/>
      <c r="H102" s="193"/>
      <c r="I102" s="193"/>
      <c r="J102" s="194">
        <f>J167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4909</v>
      </c>
      <c r="E103" s="193"/>
      <c r="F103" s="193"/>
      <c r="G103" s="193"/>
      <c r="H103" s="193"/>
      <c r="I103" s="193"/>
      <c r="J103" s="194">
        <f>J190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4910</v>
      </c>
      <c r="E104" s="193"/>
      <c r="F104" s="193"/>
      <c r="G104" s="193"/>
      <c r="H104" s="193"/>
      <c r="I104" s="193"/>
      <c r="J104" s="194">
        <f>J209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4911</v>
      </c>
      <c r="E105" s="193"/>
      <c r="F105" s="193"/>
      <c r="G105" s="193"/>
      <c r="H105" s="193"/>
      <c r="I105" s="193"/>
      <c r="J105" s="194">
        <f>J218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4912</v>
      </c>
      <c r="E106" s="193"/>
      <c r="F106" s="193"/>
      <c r="G106" s="193"/>
      <c r="H106" s="193"/>
      <c r="I106" s="193"/>
      <c r="J106" s="194">
        <f>J231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7523</v>
      </c>
      <c r="E107" s="193"/>
      <c r="F107" s="193"/>
      <c r="G107" s="193"/>
      <c r="H107" s="193"/>
      <c r="I107" s="193"/>
      <c r="J107" s="194">
        <f>J245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7524</v>
      </c>
      <c r="E108" s="193"/>
      <c r="F108" s="193"/>
      <c r="G108" s="193"/>
      <c r="H108" s="193"/>
      <c r="I108" s="193"/>
      <c r="J108" s="194">
        <f>J246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0"/>
      <c r="C109" s="191"/>
      <c r="D109" s="192" t="s">
        <v>7525</v>
      </c>
      <c r="E109" s="193"/>
      <c r="F109" s="193"/>
      <c r="G109" s="193"/>
      <c r="H109" s="193"/>
      <c r="I109" s="193"/>
      <c r="J109" s="194">
        <f>J254</f>
        <v>0</v>
      </c>
      <c r="K109" s="191"/>
      <c r="L109" s="19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90"/>
      <c r="C110" s="191"/>
      <c r="D110" s="192" t="s">
        <v>4914</v>
      </c>
      <c r="E110" s="193"/>
      <c r="F110" s="193"/>
      <c r="G110" s="193"/>
      <c r="H110" s="193"/>
      <c r="I110" s="193"/>
      <c r="J110" s="194">
        <f>J262</f>
        <v>0</v>
      </c>
      <c r="K110" s="191"/>
      <c r="L110" s="195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220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178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6436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184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D.1.4.4 - Silnoproud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>České Budějovice</v>
      </c>
      <c r="G126" s="41"/>
      <c r="H126" s="41"/>
      <c r="I126" s="33" t="s">
        <v>22</v>
      </c>
      <c r="J126" s="80" t="str">
        <f>IF(J14="","",J14)</f>
        <v>13. 6. 2025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30</v>
      </c>
      <c r="J128" s="37" t="str">
        <f>E23</f>
        <v>AGP nova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28</v>
      </c>
      <c r="D129" s="41"/>
      <c r="E129" s="41"/>
      <c r="F129" s="28" t="str">
        <f>IF(E20="","",E20)</f>
        <v>Vyplň údaj</v>
      </c>
      <c r="G129" s="41"/>
      <c r="H129" s="41"/>
      <c r="I129" s="33" t="s">
        <v>33</v>
      </c>
      <c r="J129" s="37" t="str">
        <f>E26</f>
        <v>QSB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221</v>
      </c>
      <c r="D131" s="204" t="s">
        <v>62</v>
      </c>
      <c r="E131" s="204" t="s">
        <v>58</v>
      </c>
      <c r="F131" s="204" t="s">
        <v>59</v>
      </c>
      <c r="G131" s="204" t="s">
        <v>222</v>
      </c>
      <c r="H131" s="204" t="s">
        <v>223</v>
      </c>
      <c r="I131" s="204" t="s">
        <v>224</v>
      </c>
      <c r="J131" s="205" t="s">
        <v>192</v>
      </c>
      <c r="K131" s="206" t="s">
        <v>225</v>
      </c>
      <c r="L131" s="207"/>
      <c r="M131" s="101" t="s">
        <v>1</v>
      </c>
      <c r="N131" s="102" t="s">
        <v>41</v>
      </c>
      <c r="O131" s="102" t="s">
        <v>226</v>
      </c>
      <c r="P131" s="102" t="s">
        <v>227</v>
      </c>
      <c r="Q131" s="102" t="s">
        <v>228</v>
      </c>
      <c r="R131" s="102" t="s">
        <v>229</v>
      </c>
      <c r="S131" s="102" t="s">
        <v>230</v>
      </c>
      <c r="T131" s="103" t="s">
        <v>231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232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P133+P151+P163+P167+P190+P209+P218+P231+P245+P246+P254+P262</f>
        <v>0</v>
      </c>
      <c r="Q132" s="105"/>
      <c r="R132" s="210">
        <f>R133+R151+R163+R167+R190+R209+R218+R231+R245+R246+R254+R262</f>
        <v>0</v>
      </c>
      <c r="S132" s="105"/>
      <c r="T132" s="211">
        <f>T133+T151+T163+T167+T190+T209+T218+T231+T245+T246+T254+T262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76</v>
      </c>
      <c r="AU132" s="18" t="s">
        <v>194</v>
      </c>
      <c r="BK132" s="212">
        <f>BK133+BK151+BK163+BK167+BK190+BK209+BK218+BK231+BK245+BK246+BK254+BK262</f>
        <v>0</v>
      </c>
    </row>
    <row r="133" s="12" customFormat="1" ht="25.92" customHeight="1">
      <c r="A133" s="12"/>
      <c r="B133" s="213"/>
      <c r="C133" s="214"/>
      <c r="D133" s="215" t="s">
        <v>76</v>
      </c>
      <c r="E133" s="216" t="s">
        <v>84</v>
      </c>
      <c r="F133" s="216" t="s">
        <v>4915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SUM(P134:P150)</f>
        <v>0</v>
      </c>
      <c r="Q133" s="221"/>
      <c r="R133" s="222">
        <f>SUM(R134:R150)</f>
        <v>0</v>
      </c>
      <c r="S133" s="221"/>
      <c r="T133" s="223">
        <f>SUM(T134:T150)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84</v>
      </c>
      <c r="AT133" s="225" t="s">
        <v>76</v>
      </c>
      <c r="AU133" s="225" t="s">
        <v>77</v>
      </c>
      <c r="AY133" s="224" t="s">
        <v>235</v>
      </c>
      <c r="BK133" s="226">
        <f>SUM(BK134:BK150)</f>
        <v>0</v>
      </c>
    </row>
    <row r="134" s="2" customFormat="1" ht="16.5" customHeight="1">
      <c r="A134" s="39"/>
      <c r="B134" s="40"/>
      <c r="C134" s="229" t="s">
        <v>86</v>
      </c>
      <c r="D134" s="229" t="s">
        <v>237</v>
      </c>
      <c r="E134" s="230" t="s">
        <v>4916</v>
      </c>
      <c r="F134" s="231" t="s">
        <v>4919</v>
      </c>
      <c r="G134" s="232" t="s">
        <v>174</v>
      </c>
      <c r="H134" s="233">
        <v>500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241</v>
      </c>
      <c r="AT134" s="241" t="s">
        <v>237</v>
      </c>
      <c r="AU134" s="241" t="s">
        <v>84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241</v>
      </c>
      <c r="BM134" s="241" t="s">
        <v>86</v>
      </c>
    </row>
    <row r="135" s="2" customFormat="1" ht="16.5" customHeight="1">
      <c r="A135" s="39"/>
      <c r="B135" s="40"/>
      <c r="C135" s="229" t="s">
        <v>250</v>
      </c>
      <c r="D135" s="229" t="s">
        <v>237</v>
      </c>
      <c r="E135" s="230" t="s">
        <v>4918</v>
      </c>
      <c r="F135" s="231" t="s">
        <v>4921</v>
      </c>
      <c r="G135" s="232" t="s">
        <v>174</v>
      </c>
      <c r="H135" s="233">
        <v>350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241</v>
      </c>
      <c r="AT135" s="241" t="s">
        <v>237</v>
      </c>
      <c r="AU135" s="241" t="s">
        <v>84</v>
      </c>
      <c r="AY135" s="18" t="s">
        <v>235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241</v>
      </c>
      <c r="BM135" s="241" t="s">
        <v>241</v>
      </c>
    </row>
    <row r="136" s="2" customFormat="1" ht="16.5" customHeight="1">
      <c r="A136" s="39"/>
      <c r="B136" s="40"/>
      <c r="C136" s="229" t="s">
        <v>241</v>
      </c>
      <c r="D136" s="229" t="s">
        <v>237</v>
      </c>
      <c r="E136" s="230" t="s">
        <v>4920</v>
      </c>
      <c r="F136" s="231" t="s">
        <v>4923</v>
      </c>
      <c r="G136" s="232" t="s">
        <v>174</v>
      </c>
      <c r="H136" s="233">
        <v>1110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241</v>
      </c>
      <c r="AT136" s="241" t="s">
        <v>237</v>
      </c>
      <c r="AU136" s="241" t="s">
        <v>84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241</v>
      </c>
      <c r="BM136" s="241" t="s">
        <v>269</v>
      </c>
    </row>
    <row r="137" s="2" customFormat="1" ht="16.5" customHeight="1">
      <c r="A137" s="39"/>
      <c r="B137" s="40"/>
      <c r="C137" s="229" t="s">
        <v>263</v>
      </c>
      <c r="D137" s="229" t="s">
        <v>237</v>
      </c>
      <c r="E137" s="230" t="s">
        <v>4922</v>
      </c>
      <c r="F137" s="231" t="s">
        <v>4925</v>
      </c>
      <c r="G137" s="232" t="s">
        <v>174</v>
      </c>
      <c r="H137" s="233">
        <v>220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241</v>
      </c>
      <c r="AT137" s="241" t="s">
        <v>237</v>
      </c>
      <c r="AU137" s="241" t="s">
        <v>84</v>
      </c>
      <c r="AY137" s="18" t="s">
        <v>235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241</v>
      </c>
      <c r="BM137" s="241" t="s">
        <v>281</v>
      </c>
    </row>
    <row r="138" s="2" customFormat="1" ht="16.5" customHeight="1">
      <c r="A138" s="39"/>
      <c r="B138" s="40"/>
      <c r="C138" s="229" t="s">
        <v>269</v>
      </c>
      <c r="D138" s="229" t="s">
        <v>237</v>
      </c>
      <c r="E138" s="230" t="s">
        <v>4924</v>
      </c>
      <c r="F138" s="231" t="s">
        <v>4929</v>
      </c>
      <c r="G138" s="232" t="s">
        <v>174</v>
      </c>
      <c r="H138" s="233">
        <v>80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241</v>
      </c>
      <c r="AT138" s="241" t="s">
        <v>237</v>
      </c>
      <c r="AU138" s="241" t="s">
        <v>84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241</v>
      </c>
      <c r="BM138" s="241" t="s">
        <v>291</v>
      </c>
    </row>
    <row r="139" s="2" customFormat="1" ht="16.5" customHeight="1">
      <c r="A139" s="39"/>
      <c r="B139" s="40"/>
      <c r="C139" s="229" t="s">
        <v>277</v>
      </c>
      <c r="D139" s="229" t="s">
        <v>237</v>
      </c>
      <c r="E139" s="230" t="s">
        <v>4926</v>
      </c>
      <c r="F139" s="231" t="s">
        <v>7526</v>
      </c>
      <c r="G139" s="232" t="s">
        <v>174</v>
      </c>
      <c r="H139" s="233">
        <v>160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241</v>
      </c>
      <c r="AT139" s="241" t="s">
        <v>237</v>
      </c>
      <c r="AU139" s="241" t="s">
        <v>84</v>
      </c>
      <c r="AY139" s="18" t="s">
        <v>235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241</v>
      </c>
      <c r="BM139" s="241" t="s">
        <v>8</v>
      </c>
    </row>
    <row r="140" s="2" customFormat="1" ht="16.5" customHeight="1">
      <c r="A140" s="39"/>
      <c r="B140" s="40"/>
      <c r="C140" s="229" t="s">
        <v>281</v>
      </c>
      <c r="D140" s="229" t="s">
        <v>237</v>
      </c>
      <c r="E140" s="230" t="s">
        <v>4928</v>
      </c>
      <c r="F140" s="231" t="s">
        <v>4927</v>
      </c>
      <c r="G140" s="232" t="s">
        <v>174</v>
      </c>
      <c r="H140" s="233">
        <v>250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241</v>
      </c>
      <c r="AT140" s="241" t="s">
        <v>237</v>
      </c>
      <c r="AU140" s="241" t="s">
        <v>84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241</v>
      </c>
      <c r="BM140" s="241" t="s">
        <v>315</v>
      </c>
    </row>
    <row r="141" s="2" customFormat="1" ht="24.15" customHeight="1">
      <c r="A141" s="39"/>
      <c r="B141" s="40"/>
      <c r="C141" s="229" t="s">
        <v>286</v>
      </c>
      <c r="D141" s="229" t="s">
        <v>237</v>
      </c>
      <c r="E141" s="230" t="s">
        <v>4930</v>
      </c>
      <c r="F141" s="231" t="s">
        <v>4935</v>
      </c>
      <c r="G141" s="232" t="s">
        <v>174</v>
      </c>
      <c r="H141" s="233">
        <v>250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241</v>
      </c>
      <c r="AT141" s="241" t="s">
        <v>237</v>
      </c>
      <c r="AU141" s="241" t="s">
        <v>84</v>
      </c>
      <c r="AY141" s="18" t="s">
        <v>235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241</v>
      </c>
      <c r="BM141" s="241" t="s">
        <v>325</v>
      </c>
    </row>
    <row r="142" s="2" customFormat="1" ht="24.15" customHeight="1">
      <c r="A142" s="39"/>
      <c r="B142" s="40"/>
      <c r="C142" s="229" t="s">
        <v>291</v>
      </c>
      <c r="D142" s="229" t="s">
        <v>237</v>
      </c>
      <c r="E142" s="230" t="s">
        <v>4932</v>
      </c>
      <c r="F142" s="231" t="s">
        <v>4937</v>
      </c>
      <c r="G142" s="232" t="s">
        <v>174</v>
      </c>
      <c r="H142" s="233">
        <v>120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241</v>
      </c>
      <c r="AT142" s="241" t="s">
        <v>237</v>
      </c>
      <c r="AU142" s="241" t="s">
        <v>84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241</v>
      </c>
      <c r="BM142" s="241" t="s">
        <v>339</v>
      </c>
    </row>
    <row r="143" s="2" customFormat="1" ht="24.15" customHeight="1">
      <c r="A143" s="39"/>
      <c r="B143" s="40"/>
      <c r="C143" s="229" t="s">
        <v>298</v>
      </c>
      <c r="D143" s="229" t="s">
        <v>237</v>
      </c>
      <c r="E143" s="230" t="s">
        <v>4934</v>
      </c>
      <c r="F143" s="231" t="s">
        <v>7527</v>
      </c>
      <c r="G143" s="232" t="s">
        <v>174</v>
      </c>
      <c r="H143" s="233">
        <v>160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241</v>
      </c>
      <c r="AT143" s="241" t="s">
        <v>237</v>
      </c>
      <c r="AU143" s="241" t="s">
        <v>84</v>
      </c>
      <c r="AY143" s="18" t="s">
        <v>235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241</v>
      </c>
      <c r="BM143" s="241" t="s">
        <v>349</v>
      </c>
    </row>
    <row r="144" s="2" customFormat="1" ht="16.5" customHeight="1">
      <c r="A144" s="39"/>
      <c r="B144" s="40"/>
      <c r="C144" s="229" t="s">
        <v>8</v>
      </c>
      <c r="D144" s="229" t="s">
        <v>237</v>
      </c>
      <c r="E144" s="230" t="s">
        <v>4936</v>
      </c>
      <c r="F144" s="231" t="s">
        <v>4949</v>
      </c>
      <c r="G144" s="232" t="s">
        <v>174</v>
      </c>
      <c r="H144" s="233">
        <v>550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241</v>
      </c>
      <c r="AT144" s="241" t="s">
        <v>237</v>
      </c>
      <c r="AU144" s="241" t="s">
        <v>84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241</v>
      </c>
      <c r="BM144" s="241" t="s">
        <v>364</v>
      </c>
    </row>
    <row r="145" s="2" customFormat="1" ht="16.5" customHeight="1">
      <c r="A145" s="39"/>
      <c r="B145" s="40"/>
      <c r="C145" s="229" t="s">
        <v>310</v>
      </c>
      <c r="D145" s="229" t="s">
        <v>237</v>
      </c>
      <c r="E145" s="230" t="s">
        <v>4938</v>
      </c>
      <c r="F145" s="231" t="s">
        <v>4953</v>
      </c>
      <c r="G145" s="232" t="s">
        <v>174</v>
      </c>
      <c r="H145" s="233">
        <v>120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241</v>
      </c>
      <c r="AT145" s="241" t="s">
        <v>237</v>
      </c>
      <c r="AU145" s="241" t="s">
        <v>84</v>
      </c>
      <c r="AY145" s="18" t="s">
        <v>235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241</v>
      </c>
      <c r="BM145" s="241" t="s">
        <v>378</v>
      </c>
    </row>
    <row r="146" s="2" customFormat="1" ht="16.5" customHeight="1">
      <c r="A146" s="39"/>
      <c r="B146" s="40"/>
      <c r="C146" s="229" t="s">
        <v>315</v>
      </c>
      <c r="D146" s="229" t="s">
        <v>237</v>
      </c>
      <c r="E146" s="230" t="s">
        <v>4940</v>
      </c>
      <c r="F146" s="231" t="s">
        <v>4955</v>
      </c>
      <c r="G146" s="232" t="s">
        <v>174</v>
      </c>
      <c r="H146" s="233">
        <v>400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241</v>
      </c>
      <c r="AT146" s="241" t="s">
        <v>237</v>
      </c>
      <c r="AU146" s="241" t="s">
        <v>84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241</v>
      </c>
      <c r="BM146" s="241" t="s">
        <v>388</v>
      </c>
    </row>
    <row r="147" s="2" customFormat="1" ht="16.5" customHeight="1">
      <c r="A147" s="39"/>
      <c r="B147" s="40"/>
      <c r="C147" s="229" t="s">
        <v>320</v>
      </c>
      <c r="D147" s="229" t="s">
        <v>237</v>
      </c>
      <c r="E147" s="230" t="s">
        <v>4942</v>
      </c>
      <c r="F147" s="231" t="s">
        <v>4957</v>
      </c>
      <c r="G147" s="232" t="s">
        <v>174</v>
      </c>
      <c r="H147" s="233">
        <v>100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241</v>
      </c>
      <c r="AT147" s="241" t="s">
        <v>237</v>
      </c>
      <c r="AU147" s="241" t="s">
        <v>84</v>
      </c>
      <c r="AY147" s="18" t="s">
        <v>235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241</v>
      </c>
      <c r="BM147" s="241" t="s">
        <v>400</v>
      </c>
    </row>
    <row r="148" s="2" customFormat="1" ht="16.5" customHeight="1">
      <c r="A148" s="39"/>
      <c r="B148" s="40"/>
      <c r="C148" s="229" t="s">
        <v>325</v>
      </c>
      <c r="D148" s="229" t="s">
        <v>237</v>
      </c>
      <c r="E148" s="230" t="s">
        <v>4946</v>
      </c>
      <c r="F148" s="231" t="s">
        <v>4959</v>
      </c>
      <c r="G148" s="232" t="s">
        <v>174</v>
      </c>
      <c r="H148" s="233">
        <v>100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84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408</v>
      </c>
    </row>
    <row r="149" s="2" customFormat="1" ht="16.5" customHeight="1">
      <c r="A149" s="39"/>
      <c r="B149" s="40"/>
      <c r="C149" s="229" t="s">
        <v>331</v>
      </c>
      <c r="D149" s="229" t="s">
        <v>237</v>
      </c>
      <c r="E149" s="230" t="s">
        <v>4948</v>
      </c>
      <c r="F149" s="231" t="s">
        <v>4961</v>
      </c>
      <c r="G149" s="232" t="s">
        <v>1352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241</v>
      </c>
      <c r="AT149" s="241" t="s">
        <v>237</v>
      </c>
      <c r="AU149" s="241" t="s">
        <v>84</v>
      </c>
      <c r="AY149" s="18" t="s">
        <v>235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241</v>
      </c>
      <c r="BM149" s="241" t="s">
        <v>421</v>
      </c>
    </row>
    <row r="150" s="2" customFormat="1" ht="16.5" customHeight="1">
      <c r="A150" s="39"/>
      <c r="B150" s="40"/>
      <c r="C150" s="229" t="s">
        <v>339</v>
      </c>
      <c r="D150" s="229" t="s">
        <v>237</v>
      </c>
      <c r="E150" s="230" t="s">
        <v>4950</v>
      </c>
      <c r="F150" s="231" t="s">
        <v>4963</v>
      </c>
      <c r="G150" s="232" t="s">
        <v>1352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241</v>
      </c>
      <c r="AT150" s="241" t="s">
        <v>237</v>
      </c>
      <c r="AU150" s="241" t="s">
        <v>84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241</v>
      </c>
      <c r="BM150" s="241" t="s">
        <v>435</v>
      </c>
    </row>
    <row r="151" s="12" customFormat="1" ht="25.92" customHeight="1">
      <c r="A151" s="12"/>
      <c r="B151" s="213"/>
      <c r="C151" s="214"/>
      <c r="D151" s="215" t="s">
        <v>76</v>
      </c>
      <c r="E151" s="216" t="s">
        <v>86</v>
      </c>
      <c r="F151" s="216" t="s">
        <v>4964</v>
      </c>
      <c r="G151" s="214"/>
      <c r="H151" s="214"/>
      <c r="I151" s="217"/>
      <c r="J151" s="218">
        <f>BK151</f>
        <v>0</v>
      </c>
      <c r="K151" s="214"/>
      <c r="L151" s="219"/>
      <c r="M151" s="220"/>
      <c r="N151" s="221"/>
      <c r="O151" s="221"/>
      <c r="P151" s="222">
        <f>SUM(P152:P162)</f>
        <v>0</v>
      </c>
      <c r="Q151" s="221"/>
      <c r="R151" s="222">
        <f>SUM(R152:R162)</f>
        <v>0</v>
      </c>
      <c r="S151" s="221"/>
      <c r="T151" s="223">
        <f>SUM(T152:T162)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84</v>
      </c>
      <c r="AT151" s="225" t="s">
        <v>76</v>
      </c>
      <c r="AU151" s="225" t="s">
        <v>77</v>
      </c>
      <c r="AY151" s="224" t="s">
        <v>235</v>
      </c>
      <c r="BK151" s="226">
        <f>SUM(BK152:BK162)</f>
        <v>0</v>
      </c>
    </row>
    <row r="152" s="2" customFormat="1" ht="16.5" customHeight="1">
      <c r="A152" s="39"/>
      <c r="B152" s="40"/>
      <c r="C152" s="229" t="s">
        <v>7</v>
      </c>
      <c r="D152" s="229" t="s">
        <v>237</v>
      </c>
      <c r="E152" s="230" t="s">
        <v>4965</v>
      </c>
      <c r="F152" s="231" t="s">
        <v>4966</v>
      </c>
      <c r="G152" s="232" t="s">
        <v>676</v>
      </c>
      <c r="H152" s="233">
        <v>40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241</v>
      </c>
      <c r="AT152" s="241" t="s">
        <v>237</v>
      </c>
      <c r="AU152" s="241" t="s">
        <v>84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241</v>
      </c>
      <c r="BM152" s="241" t="s">
        <v>449</v>
      </c>
    </row>
    <row r="153" s="2" customFormat="1" ht="16.5" customHeight="1">
      <c r="A153" s="39"/>
      <c r="B153" s="40"/>
      <c r="C153" s="229" t="s">
        <v>364</v>
      </c>
      <c r="D153" s="229" t="s">
        <v>237</v>
      </c>
      <c r="E153" s="230" t="s">
        <v>4967</v>
      </c>
      <c r="F153" s="231" t="s">
        <v>4968</v>
      </c>
      <c r="G153" s="232" t="s">
        <v>676</v>
      </c>
      <c r="H153" s="233">
        <v>6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241</v>
      </c>
      <c r="AT153" s="241" t="s">
        <v>237</v>
      </c>
      <c r="AU153" s="241" t="s">
        <v>84</v>
      </c>
      <c r="AY153" s="18" t="s">
        <v>235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241</v>
      </c>
      <c r="BM153" s="241" t="s">
        <v>459</v>
      </c>
    </row>
    <row r="154" s="2" customFormat="1" ht="16.5" customHeight="1">
      <c r="A154" s="39"/>
      <c r="B154" s="40"/>
      <c r="C154" s="229" t="s">
        <v>373</v>
      </c>
      <c r="D154" s="229" t="s">
        <v>237</v>
      </c>
      <c r="E154" s="230" t="s">
        <v>4969</v>
      </c>
      <c r="F154" s="231" t="s">
        <v>4970</v>
      </c>
      <c r="G154" s="232" t="s">
        <v>676</v>
      </c>
      <c r="H154" s="233">
        <v>6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241</v>
      </c>
      <c r="AT154" s="241" t="s">
        <v>237</v>
      </c>
      <c r="AU154" s="241" t="s">
        <v>84</v>
      </c>
      <c r="AY154" s="18" t="s">
        <v>235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241</v>
      </c>
      <c r="BM154" s="241" t="s">
        <v>470</v>
      </c>
    </row>
    <row r="155" s="2" customFormat="1" ht="16.5" customHeight="1">
      <c r="A155" s="39"/>
      <c r="B155" s="40"/>
      <c r="C155" s="229" t="s">
        <v>378</v>
      </c>
      <c r="D155" s="229" t="s">
        <v>237</v>
      </c>
      <c r="E155" s="230" t="s">
        <v>4971</v>
      </c>
      <c r="F155" s="231" t="s">
        <v>4972</v>
      </c>
      <c r="G155" s="232" t="s">
        <v>676</v>
      </c>
      <c r="H155" s="233">
        <v>4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241</v>
      </c>
      <c r="AT155" s="241" t="s">
        <v>237</v>
      </c>
      <c r="AU155" s="241" t="s">
        <v>84</v>
      </c>
      <c r="AY155" s="18" t="s">
        <v>235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241</v>
      </c>
      <c r="BM155" s="241" t="s">
        <v>493</v>
      </c>
    </row>
    <row r="156" s="2" customFormat="1" ht="16.5" customHeight="1">
      <c r="A156" s="39"/>
      <c r="B156" s="40"/>
      <c r="C156" s="229" t="s">
        <v>383</v>
      </c>
      <c r="D156" s="229" t="s">
        <v>237</v>
      </c>
      <c r="E156" s="230" t="s">
        <v>4973</v>
      </c>
      <c r="F156" s="231" t="s">
        <v>4974</v>
      </c>
      <c r="G156" s="232" t="s">
        <v>676</v>
      </c>
      <c r="H156" s="233">
        <v>4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241</v>
      </c>
      <c r="AT156" s="241" t="s">
        <v>237</v>
      </c>
      <c r="AU156" s="241" t="s">
        <v>84</v>
      </c>
      <c r="AY156" s="18" t="s">
        <v>235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241</v>
      </c>
      <c r="BM156" s="241" t="s">
        <v>503</v>
      </c>
    </row>
    <row r="157" s="2" customFormat="1" ht="16.5" customHeight="1">
      <c r="A157" s="39"/>
      <c r="B157" s="40"/>
      <c r="C157" s="229" t="s">
        <v>388</v>
      </c>
      <c r="D157" s="229" t="s">
        <v>237</v>
      </c>
      <c r="E157" s="230" t="s">
        <v>4975</v>
      </c>
      <c r="F157" s="231" t="s">
        <v>4976</v>
      </c>
      <c r="G157" s="232" t="s">
        <v>676</v>
      </c>
      <c r="H157" s="233">
        <v>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241</v>
      </c>
      <c r="AT157" s="241" t="s">
        <v>237</v>
      </c>
      <c r="AU157" s="241" t="s">
        <v>84</v>
      </c>
      <c r="AY157" s="18" t="s">
        <v>235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241</v>
      </c>
      <c r="BM157" s="241" t="s">
        <v>513</v>
      </c>
    </row>
    <row r="158" s="2" customFormat="1" ht="16.5" customHeight="1">
      <c r="A158" s="39"/>
      <c r="B158" s="40"/>
      <c r="C158" s="229" t="s">
        <v>394</v>
      </c>
      <c r="D158" s="229" t="s">
        <v>237</v>
      </c>
      <c r="E158" s="230" t="s">
        <v>4977</v>
      </c>
      <c r="F158" s="231" t="s">
        <v>4978</v>
      </c>
      <c r="G158" s="232" t="s">
        <v>676</v>
      </c>
      <c r="H158" s="233">
        <v>8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241</v>
      </c>
      <c r="AT158" s="241" t="s">
        <v>237</v>
      </c>
      <c r="AU158" s="241" t="s">
        <v>84</v>
      </c>
      <c r="AY158" s="18" t="s">
        <v>235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241</v>
      </c>
      <c r="BM158" s="241" t="s">
        <v>524</v>
      </c>
    </row>
    <row r="159" s="2" customFormat="1" ht="16.5" customHeight="1">
      <c r="A159" s="39"/>
      <c r="B159" s="40"/>
      <c r="C159" s="229" t="s">
        <v>400</v>
      </c>
      <c r="D159" s="229" t="s">
        <v>237</v>
      </c>
      <c r="E159" s="230" t="s">
        <v>4979</v>
      </c>
      <c r="F159" s="231" t="s">
        <v>4980</v>
      </c>
      <c r="G159" s="232" t="s">
        <v>676</v>
      </c>
      <c r="H159" s="233">
        <v>4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241</v>
      </c>
      <c r="AT159" s="241" t="s">
        <v>237</v>
      </c>
      <c r="AU159" s="241" t="s">
        <v>84</v>
      </c>
      <c r="AY159" s="18" t="s">
        <v>235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241</v>
      </c>
      <c r="BM159" s="241" t="s">
        <v>534</v>
      </c>
    </row>
    <row r="160" s="2" customFormat="1" ht="16.5" customHeight="1">
      <c r="A160" s="39"/>
      <c r="B160" s="40"/>
      <c r="C160" s="229" t="s">
        <v>404</v>
      </c>
      <c r="D160" s="229" t="s">
        <v>237</v>
      </c>
      <c r="E160" s="230" t="s">
        <v>4981</v>
      </c>
      <c r="F160" s="231" t="s">
        <v>4982</v>
      </c>
      <c r="G160" s="232" t="s">
        <v>676</v>
      </c>
      <c r="H160" s="233">
        <v>6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241</v>
      </c>
      <c r="AT160" s="241" t="s">
        <v>237</v>
      </c>
      <c r="AU160" s="241" t="s">
        <v>84</v>
      </c>
      <c r="AY160" s="18" t="s">
        <v>235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241</v>
      </c>
      <c r="BM160" s="241" t="s">
        <v>543</v>
      </c>
    </row>
    <row r="161" s="2" customFormat="1" ht="16.5" customHeight="1">
      <c r="A161" s="39"/>
      <c r="B161" s="40"/>
      <c r="C161" s="229" t="s">
        <v>408</v>
      </c>
      <c r="D161" s="229" t="s">
        <v>237</v>
      </c>
      <c r="E161" s="230" t="s">
        <v>4983</v>
      </c>
      <c r="F161" s="231" t="s">
        <v>4961</v>
      </c>
      <c r="G161" s="232" t="s">
        <v>1352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241</v>
      </c>
      <c r="AT161" s="241" t="s">
        <v>237</v>
      </c>
      <c r="AU161" s="241" t="s">
        <v>84</v>
      </c>
      <c r="AY161" s="18" t="s">
        <v>235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241</v>
      </c>
      <c r="BM161" s="241" t="s">
        <v>551</v>
      </c>
    </row>
    <row r="162" s="2" customFormat="1" ht="16.5" customHeight="1">
      <c r="A162" s="39"/>
      <c r="B162" s="40"/>
      <c r="C162" s="229" t="s">
        <v>416</v>
      </c>
      <c r="D162" s="229" t="s">
        <v>237</v>
      </c>
      <c r="E162" s="230" t="s">
        <v>4984</v>
      </c>
      <c r="F162" s="231" t="s">
        <v>4963</v>
      </c>
      <c r="G162" s="232" t="s">
        <v>1352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241</v>
      </c>
      <c r="AT162" s="241" t="s">
        <v>237</v>
      </c>
      <c r="AU162" s="241" t="s">
        <v>84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241</v>
      </c>
      <c r="BM162" s="241" t="s">
        <v>563</v>
      </c>
    </row>
    <row r="163" s="12" customFormat="1" ht="25.92" customHeight="1">
      <c r="A163" s="12"/>
      <c r="B163" s="213"/>
      <c r="C163" s="214"/>
      <c r="D163" s="215" t="s">
        <v>76</v>
      </c>
      <c r="E163" s="216" t="s">
        <v>250</v>
      </c>
      <c r="F163" s="216" t="s">
        <v>4985</v>
      </c>
      <c r="G163" s="214"/>
      <c r="H163" s="214"/>
      <c r="I163" s="217"/>
      <c r="J163" s="218">
        <f>BK163</f>
        <v>0</v>
      </c>
      <c r="K163" s="214"/>
      <c r="L163" s="219"/>
      <c r="M163" s="220"/>
      <c r="N163" s="221"/>
      <c r="O163" s="221"/>
      <c r="P163" s="222">
        <f>SUM(P164:P166)</f>
        <v>0</v>
      </c>
      <c r="Q163" s="221"/>
      <c r="R163" s="222">
        <f>SUM(R164:R166)</f>
        <v>0</v>
      </c>
      <c r="S163" s="221"/>
      <c r="T163" s="223">
        <f>SUM(T164:T166)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84</v>
      </c>
      <c r="AT163" s="225" t="s">
        <v>76</v>
      </c>
      <c r="AU163" s="225" t="s">
        <v>77</v>
      </c>
      <c r="AY163" s="224" t="s">
        <v>235</v>
      </c>
      <c r="BK163" s="226">
        <f>SUM(BK164:BK166)</f>
        <v>0</v>
      </c>
    </row>
    <row r="164" s="2" customFormat="1" ht="16.5" customHeight="1">
      <c r="A164" s="39"/>
      <c r="B164" s="40"/>
      <c r="C164" s="229" t="s">
        <v>435</v>
      </c>
      <c r="D164" s="229" t="s">
        <v>237</v>
      </c>
      <c r="E164" s="230" t="s">
        <v>4986</v>
      </c>
      <c r="F164" s="231" t="s">
        <v>7528</v>
      </c>
      <c r="G164" s="232" t="s">
        <v>676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241</v>
      </c>
      <c r="AT164" s="241" t="s">
        <v>237</v>
      </c>
      <c r="AU164" s="241" t="s">
        <v>84</v>
      </c>
      <c r="AY164" s="18" t="s">
        <v>235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241</v>
      </c>
      <c r="BM164" s="241" t="s">
        <v>572</v>
      </c>
    </row>
    <row r="165" s="2" customFormat="1" ht="16.5" customHeight="1">
      <c r="A165" s="39"/>
      <c r="B165" s="40"/>
      <c r="C165" s="229" t="s">
        <v>443</v>
      </c>
      <c r="D165" s="229" t="s">
        <v>237</v>
      </c>
      <c r="E165" s="230" t="s">
        <v>4988</v>
      </c>
      <c r="F165" s="231" t="s">
        <v>4961</v>
      </c>
      <c r="G165" s="232" t="s">
        <v>1352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241</v>
      </c>
      <c r="AT165" s="241" t="s">
        <v>237</v>
      </c>
      <c r="AU165" s="241" t="s">
        <v>84</v>
      </c>
      <c r="AY165" s="18" t="s">
        <v>235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241</v>
      </c>
      <c r="BM165" s="241" t="s">
        <v>581</v>
      </c>
    </row>
    <row r="166" s="2" customFormat="1" ht="16.5" customHeight="1">
      <c r="A166" s="39"/>
      <c r="B166" s="40"/>
      <c r="C166" s="229" t="s">
        <v>449</v>
      </c>
      <c r="D166" s="229" t="s">
        <v>237</v>
      </c>
      <c r="E166" s="230" t="s">
        <v>4990</v>
      </c>
      <c r="F166" s="231" t="s">
        <v>4963</v>
      </c>
      <c r="G166" s="232" t="s">
        <v>1352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241</v>
      </c>
      <c r="AT166" s="241" t="s">
        <v>237</v>
      </c>
      <c r="AU166" s="241" t="s">
        <v>84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241</v>
      </c>
      <c r="BM166" s="241" t="s">
        <v>590</v>
      </c>
    </row>
    <row r="167" s="12" customFormat="1" ht="25.92" customHeight="1">
      <c r="A167" s="12"/>
      <c r="B167" s="213"/>
      <c r="C167" s="214"/>
      <c r="D167" s="215" t="s">
        <v>76</v>
      </c>
      <c r="E167" s="216" t="s">
        <v>241</v>
      </c>
      <c r="F167" s="216" t="s">
        <v>4997</v>
      </c>
      <c r="G167" s="214"/>
      <c r="H167" s="214"/>
      <c r="I167" s="217"/>
      <c r="J167" s="218">
        <f>BK167</f>
        <v>0</v>
      </c>
      <c r="K167" s="214"/>
      <c r="L167" s="219"/>
      <c r="M167" s="220"/>
      <c r="N167" s="221"/>
      <c r="O167" s="221"/>
      <c r="P167" s="222">
        <f>SUM(P168:P189)</f>
        <v>0</v>
      </c>
      <c r="Q167" s="221"/>
      <c r="R167" s="222">
        <f>SUM(R168:R189)</f>
        <v>0</v>
      </c>
      <c r="S167" s="221"/>
      <c r="T167" s="223">
        <f>SUM(T168:T189)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84</v>
      </c>
      <c r="AT167" s="225" t="s">
        <v>76</v>
      </c>
      <c r="AU167" s="225" t="s">
        <v>77</v>
      </c>
      <c r="AY167" s="224" t="s">
        <v>235</v>
      </c>
      <c r="BK167" s="226">
        <f>SUM(BK168:BK189)</f>
        <v>0</v>
      </c>
    </row>
    <row r="168" s="2" customFormat="1" ht="55.5" customHeight="1">
      <c r="A168" s="39"/>
      <c r="B168" s="40"/>
      <c r="C168" s="229" t="s">
        <v>464</v>
      </c>
      <c r="D168" s="229" t="s">
        <v>237</v>
      </c>
      <c r="E168" s="230" t="s">
        <v>4998</v>
      </c>
      <c r="F168" s="231" t="s">
        <v>4999</v>
      </c>
      <c r="G168" s="232" t="s">
        <v>676</v>
      </c>
      <c r="H168" s="233">
        <v>7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241</v>
      </c>
      <c r="AT168" s="241" t="s">
        <v>237</v>
      </c>
      <c r="AU168" s="241" t="s">
        <v>84</v>
      </c>
      <c r="AY168" s="18" t="s">
        <v>235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241</v>
      </c>
      <c r="BM168" s="241" t="s">
        <v>617</v>
      </c>
    </row>
    <row r="169" s="2" customFormat="1" ht="49.05" customHeight="1">
      <c r="A169" s="39"/>
      <c r="B169" s="40"/>
      <c r="C169" s="229" t="s">
        <v>470</v>
      </c>
      <c r="D169" s="229" t="s">
        <v>237</v>
      </c>
      <c r="E169" s="230" t="s">
        <v>5000</v>
      </c>
      <c r="F169" s="231" t="s">
        <v>5001</v>
      </c>
      <c r="G169" s="232" t="s">
        <v>676</v>
      </c>
      <c r="H169" s="233">
        <v>10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241</v>
      </c>
      <c r="AT169" s="241" t="s">
        <v>237</v>
      </c>
      <c r="AU169" s="241" t="s">
        <v>84</v>
      </c>
      <c r="AY169" s="18" t="s">
        <v>235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241</v>
      </c>
      <c r="BM169" s="241" t="s">
        <v>627</v>
      </c>
    </row>
    <row r="170" s="2" customFormat="1" ht="49.05" customHeight="1">
      <c r="A170" s="39"/>
      <c r="B170" s="40"/>
      <c r="C170" s="229" t="s">
        <v>479</v>
      </c>
      <c r="D170" s="229" t="s">
        <v>237</v>
      </c>
      <c r="E170" s="230" t="s">
        <v>5002</v>
      </c>
      <c r="F170" s="231" t="s">
        <v>5003</v>
      </c>
      <c r="G170" s="232" t="s">
        <v>676</v>
      </c>
      <c r="H170" s="233">
        <v>34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241</v>
      </c>
      <c r="AT170" s="241" t="s">
        <v>237</v>
      </c>
      <c r="AU170" s="241" t="s">
        <v>84</v>
      </c>
      <c r="AY170" s="18" t="s">
        <v>235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241</v>
      </c>
      <c r="BM170" s="241" t="s">
        <v>635</v>
      </c>
    </row>
    <row r="171" s="2" customFormat="1" ht="49.05" customHeight="1">
      <c r="A171" s="39"/>
      <c r="B171" s="40"/>
      <c r="C171" s="229" t="s">
        <v>493</v>
      </c>
      <c r="D171" s="229" t="s">
        <v>237</v>
      </c>
      <c r="E171" s="230" t="s">
        <v>4995</v>
      </c>
      <c r="F171" s="231" t="s">
        <v>5005</v>
      </c>
      <c r="G171" s="232" t="s">
        <v>676</v>
      </c>
      <c r="H171" s="233">
        <v>12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241</v>
      </c>
      <c r="AT171" s="241" t="s">
        <v>237</v>
      </c>
      <c r="AU171" s="241" t="s">
        <v>84</v>
      </c>
      <c r="AY171" s="18" t="s">
        <v>235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241</v>
      </c>
      <c r="BM171" s="241" t="s">
        <v>643</v>
      </c>
    </row>
    <row r="172" s="2" customFormat="1" ht="49.05" customHeight="1">
      <c r="A172" s="39"/>
      <c r="B172" s="40"/>
      <c r="C172" s="229" t="s">
        <v>498</v>
      </c>
      <c r="D172" s="229" t="s">
        <v>237</v>
      </c>
      <c r="E172" s="230" t="s">
        <v>4996</v>
      </c>
      <c r="F172" s="231" t="s">
        <v>5007</v>
      </c>
      <c r="G172" s="232" t="s">
        <v>676</v>
      </c>
      <c r="H172" s="233">
        <v>8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241</v>
      </c>
      <c r="AT172" s="241" t="s">
        <v>237</v>
      </c>
      <c r="AU172" s="241" t="s">
        <v>84</v>
      </c>
      <c r="AY172" s="18" t="s">
        <v>235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241</v>
      </c>
      <c r="BM172" s="241" t="s">
        <v>662</v>
      </c>
    </row>
    <row r="173" s="2" customFormat="1" ht="55.5" customHeight="1">
      <c r="A173" s="39"/>
      <c r="B173" s="40"/>
      <c r="C173" s="229" t="s">
        <v>503</v>
      </c>
      <c r="D173" s="229" t="s">
        <v>237</v>
      </c>
      <c r="E173" s="230" t="s">
        <v>5008</v>
      </c>
      <c r="F173" s="231" t="s">
        <v>5009</v>
      </c>
      <c r="G173" s="232" t="s">
        <v>676</v>
      </c>
      <c r="H173" s="233">
        <v>4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241</v>
      </c>
      <c r="AT173" s="241" t="s">
        <v>237</v>
      </c>
      <c r="AU173" s="241" t="s">
        <v>84</v>
      </c>
      <c r="AY173" s="18" t="s">
        <v>235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241</v>
      </c>
      <c r="BM173" s="241" t="s">
        <v>673</v>
      </c>
    </row>
    <row r="174" s="2" customFormat="1" ht="33" customHeight="1">
      <c r="A174" s="39"/>
      <c r="B174" s="40"/>
      <c r="C174" s="229" t="s">
        <v>508</v>
      </c>
      <c r="D174" s="229" t="s">
        <v>237</v>
      </c>
      <c r="E174" s="230" t="s">
        <v>5010</v>
      </c>
      <c r="F174" s="231" t="s">
        <v>5013</v>
      </c>
      <c r="G174" s="232" t="s">
        <v>676</v>
      </c>
      <c r="H174" s="233">
        <v>9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241</v>
      </c>
      <c r="AT174" s="241" t="s">
        <v>237</v>
      </c>
      <c r="AU174" s="241" t="s">
        <v>84</v>
      </c>
      <c r="AY174" s="18" t="s">
        <v>235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241</v>
      </c>
      <c r="BM174" s="241" t="s">
        <v>687</v>
      </c>
    </row>
    <row r="175" s="2" customFormat="1" ht="37.8" customHeight="1">
      <c r="A175" s="39"/>
      <c r="B175" s="40"/>
      <c r="C175" s="229" t="s">
        <v>513</v>
      </c>
      <c r="D175" s="229" t="s">
        <v>237</v>
      </c>
      <c r="E175" s="230" t="s">
        <v>5012</v>
      </c>
      <c r="F175" s="231" t="s">
        <v>5015</v>
      </c>
      <c r="G175" s="232" t="s">
        <v>676</v>
      </c>
      <c r="H175" s="233">
        <v>7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241</v>
      </c>
      <c r="AT175" s="241" t="s">
        <v>237</v>
      </c>
      <c r="AU175" s="241" t="s">
        <v>84</v>
      </c>
      <c r="AY175" s="18" t="s">
        <v>235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241</v>
      </c>
      <c r="BM175" s="241" t="s">
        <v>701</v>
      </c>
    </row>
    <row r="176" s="2" customFormat="1" ht="24.15" customHeight="1">
      <c r="A176" s="39"/>
      <c r="B176" s="40"/>
      <c r="C176" s="229" t="s">
        <v>517</v>
      </c>
      <c r="D176" s="229" t="s">
        <v>237</v>
      </c>
      <c r="E176" s="230" t="s">
        <v>5014</v>
      </c>
      <c r="F176" s="231" t="s">
        <v>5019</v>
      </c>
      <c r="G176" s="232" t="s">
        <v>676</v>
      </c>
      <c r="H176" s="233">
        <v>1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241</v>
      </c>
      <c r="AT176" s="241" t="s">
        <v>237</v>
      </c>
      <c r="AU176" s="241" t="s">
        <v>84</v>
      </c>
      <c r="AY176" s="18" t="s">
        <v>235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241</v>
      </c>
      <c r="BM176" s="241" t="s">
        <v>709</v>
      </c>
    </row>
    <row r="177" s="2" customFormat="1" ht="33" customHeight="1">
      <c r="A177" s="39"/>
      <c r="B177" s="40"/>
      <c r="C177" s="229" t="s">
        <v>524</v>
      </c>
      <c r="D177" s="229" t="s">
        <v>237</v>
      </c>
      <c r="E177" s="230" t="s">
        <v>5016</v>
      </c>
      <c r="F177" s="231" t="s">
        <v>5021</v>
      </c>
      <c r="G177" s="232" t="s">
        <v>676</v>
      </c>
      <c r="H177" s="233">
        <v>3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241</v>
      </c>
      <c r="AT177" s="241" t="s">
        <v>237</v>
      </c>
      <c r="AU177" s="241" t="s">
        <v>84</v>
      </c>
      <c r="AY177" s="18" t="s">
        <v>235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241</v>
      </c>
      <c r="BM177" s="241" t="s">
        <v>717</v>
      </c>
    </row>
    <row r="178" s="2" customFormat="1" ht="24.15" customHeight="1">
      <c r="A178" s="39"/>
      <c r="B178" s="40"/>
      <c r="C178" s="229" t="s">
        <v>529</v>
      </c>
      <c r="D178" s="229" t="s">
        <v>237</v>
      </c>
      <c r="E178" s="230" t="s">
        <v>5018</v>
      </c>
      <c r="F178" s="231" t="s">
        <v>5023</v>
      </c>
      <c r="G178" s="232" t="s">
        <v>676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241</v>
      </c>
      <c r="AT178" s="241" t="s">
        <v>237</v>
      </c>
      <c r="AU178" s="241" t="s">
        <v>84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241</v>
      </c>
      <c r="BM178" s="241" t="s">
        <v>739</v>
      </c>
    </row>
    <row r="179" s="2" customFormat="1" ht="24.15" customHeight="1">
      <c r="A179" s="39"/>
      <c r="B179" s="40"/>
      <c r="C179" s="229" t="s">
        <v>534</v>
      </c>
      <c r="D179" s="229" t="s">
        <v>237</v>
      </c>
      <c r="E179" s="230" t="s">
        <v>5020</v>
      </c>
      <c r="F179" s="231" t="s">
        <v>5025</v>
      </c>
      <c r="G179" s="232" t="s">
        <v>676</v>
      </c>
      <c r="H179" s="233">
        <v>2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241</v>
      </c>
      <c r="AT179" s="241" t="s">
        <v>237</v>
      </c>
      <c r="AU179" s="241" t="s">
        <v>84</v>
      </c>
      <c r="AY179" s="18" t="s">
        <v>235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241</v>
      </c>
      <c r="BM179" s="241" t="s">
        <v>756</v>
      </c>
    </row>
    <row r="180" s="2" customFormat="1" ht="24.15" customHeight="1">
      <c r="A180" s="39"/>
      <c r="B180" s="40"/>
      <c r="C180" s="229" t="s">
        <v>538</v>
      </c>
      <c r="D180" s="229" t="s">
        <v>237</v>
      </c>
      <c r="E180" s="230" t="s">
        <v>5022</v>
      </c>
      <c r="F180" s="231" t="s">
        <v>5027</v>
      </c>
      <c r="G180" s="232" t="s">
        <v>676</v>
      </c>
      <c r="H180" s="233">
        <v>12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241</v>
      </c>
      <c r="AT180" s="241" t="s">
        <v>237</v>
      </c>
      <c r="AU180" s="241" t="s">
        <v>84</v>
      </c>
      <c r="AY180" s="18" t="s">
        <v>235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241</v>
      </c>
      <c r="BM180" s="241" t="s">
        <v>769</v>
      </c>
    </row>
    <row r="181" s="2" customFormat="1" ht="24.15" customHeight="1">
      <c r="A181" s="39"/>
      <c r="B181" s="40"/>
      <c r="C181" s="229" t="s">
        <v>543</v>
      </c>
      <c r="D181" s="229" t="s">
        <v>237</v>
      </c>
      <c r="E181" s="230" t="s">
        <v>4944</v>
      </c>
      <c r="F181" s="231" t="s">
        <v>5029</v>
      </c>
      <c r="G181" s="232" t="s">
        <v>676</v>
      </c>
      <c r="H181" s="233">
        <v>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241</v>
      </c>
      <c r="AT181" s="241" t="s">
        <v>237</v>
      </c>
      <c r="AU181" s="241" t="s">
        <v>84</v>
      </c>
      <c r="AY181" s="18" t="s">
        <v>235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241</v>
      </c>
      <c r="BM181" s="241" t="s">
        <v>777</v>
      </c>
    </row>
    <row r="182" s="2" customFormat="1" ht="24.15" customHeight="1">
      <c r="A182" s="39"/>
      <c r="B182" s="40"/>
      <c r="C182" s="229" t="s">
        <v>547</v>
      </c>
      <c r="D182" s="229" t="s">
        <v>237</v>
      </c>
      <c r="E182" s="230" t="s">
        <v>5026</v>
      </c>
      <c r="F182" s="231" t="s">
        <v>5031</v>
      </c>
      <c r="G182" s="232" t="s">
        <v>676</v>
      </c>
      <c r="H182" s="233">
        <v>3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241</v>
      </c>
      <c r="AT182" s="241" t="s">
        <v>237</v>
      </c>
      <c r="AU182" s="241" t="s">
        <v>84</v>
      </c>
      <c r="AY182" s="18" t="s">
        <v>235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241</v>
      </c>
      <c r="BM182" s="241" t="s">
        <v>790</v>
      </c>
    </row>
    <row r="183" s="2" customFormat="1" ht="24.15" customHeight="1">
      <c r="A183" s="39"/>
      <c r="B183" s="40"/>
      <c r="C183" s="229" t="s">
        <v>551</v>
      </c>
      <c r="D183" s="229" t="s">
        <v>237</v>
      </c>
      <c r="E183" s="230" t="s">
        <v>5028</v>
      </c>
      <c r="F183" s="231" t="s">
        <v>5033</v>
      </c>
      <c r="G183" s="232" t="s">
        <v>676</v>
      </c>
      <c r="H183" s="233">
        <v>2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241</v>
      </c>
      <c r="AT183" s="241" t="s">
        <v>237</v>
      </c>
      <c r="AU183" s="241" t="s">
        <v>84</v>
      </c>
      <c r="AY183" s="18" t="s">
        <v>235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241</v>
      </c>
      <c r="BM183" s="241" t="s">
        <v>799</v>
      </c>
    </row>
    <row r="184" s="2" customFormat="1" ht="24.15" customHeight="1">
      <c r="A184" s="39"/>
      <c r="B184" s="40"/>
      <c r="C184" s="229" t="s">
        <v>556</v>
      </c>
      <c r="D184" s="229" t="s">
        <v>237</v>
      </c>
      <c r="E184" s="230" t="s">
        <v>5030</v>
      </c>
      <c r="F184" s="231" t="s">
        <v>5035</v>
      </c>
      <c r="G184" s="232" t="s">
        <v>1194</v>
      </c>
      <c r="H184" s="233">
        <v>0.20000000000000001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241</v>
      </c>
      <c r="AT184" s="241" t="s">
        <v>237</v>
      </c>
      <c r="AU184" s="241" t="s">
        <v>84</v>
      </c>
      <c r="AY184" s="18" t="s">
        <v>235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241</v>
      </c>
      <c r="BM184" s="241" t="s">
        <v>811</v>
      </c>
    </row>
    <row r="185" s="2" customFormat="1" ht="21.75" customHeight="1">
      <c r="A185" s="39"/>
      <c r="B185" s="40"/>
      <c r="C185" s="229" t="s">
        <v>563</v>
      </c>
      <c r="D185" s="229" t="s">
        <v>237</v>
      </c>
      <c r="E185" s="230" t="s">
        <v>4952</v>
      </c>
      <c r="F185" s="231" t="s">
        <v>5039</v>
      </c>
      <c r="G185" s="232" t="s">
        <v>676</v>
      </c>
      <c r="H185" s="233">
        <v>6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241</v>
      </c>
      <c r="AT185" s="241" t="s">
        <v>237</v>
      </c>
      <c r="AU185" s="241" t="s">
        <v>84</v>
      </c>
      <c r="AY185" s="18" t="s">
        <v>235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241</v>
      </c>
      <c r="BM185" s="241" t="s">
        <v>820</v>
      </c>
    </row>
    <row r="186" s="2" customFormat="1" ht="24.15" customHeight="1">
      <c r="A186" s="39"/>
      <c r="B186" s="40"/>
      <c r="C186" s="229" t="s">
        <v>567</v>
      </c>
      <c r="D186" s="229" t="s">
        <v>237</v>
      </c>
      <c r="E186" s="230" t="s">
        <v>4954</v>
      </c>
      <c r="F186" s="231" t="s">
        <v>5041</v>
      </c>
      <c r="G186" s="232" t="s">
        <v>1194</v>
      </c>
      <c r="H186" s="233">
        <v>0.10000000000000001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241</v>
      </c>
      <c r="AT186" s="241" t="s">
        <v>237</v>
      </c>
      <c r="AU186" s="241" t="s">
        <v>84</v>
      </c>
      <c r="AY186" s="18" t="s">
        <v>235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241</v>
      </c>
      <c r="BM186" s="241" t="s">
        <v>829</v>
      </c>
    </row>
    <row r="187" s="2" customFormat="1">
      <c r="A187" s="39"/>
      <c r="B187" s="40"/>
      <c r="C187" s="41"/>
      <c r="D187" s="245" t="s">
        <v>621</v>
      </c>
      <c r="E187" s="41"/>
      <c r="F187" s="298" t="s">
        <v>7529</v>
      </c>
      <c r="G187" s="41"/>
      <c r="H187" s="41"/>
      <c r="I187" s="299"/>
      <c r="J187" s="41"/>
      <c r="K187" s="41"/>
      <c r="L187" s="45"/>
      <c r="M187" s="300"/>
      <c r="N187" s="301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621</v>
      </c>
      <c r="AU187" s="18" t="s">
        <v>84</v>
      </c>
    </row>
    <row r="188" s="2" customFormat="1" ht="16.5" customHeight="1">
      <c r="A188" s="39"/>
      <c r="B188" s="40"/>
      <c r="C188" s="229" t="s">
        <v>572</v>
      </c>
      <c r="D188" s="229" t="s">
        <v>237</v>
      </c>
      <c r="E188" s="230" t="s">
        <v>4956</v>
      </c>
      <c r="F188" s="231" t="s">
        <v>5044</v>
      </c>
      <c r="G188" s="232" t="s">
        <v>1352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241</v>
      </c>
      <c r="AT188" s="241" t="s">
        <v>237</v>
      </c>
      <c r="AU188" s="241" t="s">
        <v>84</v>
      </c>
      <c r="AY188" s="18" t="s">
        <v>235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241</v>
      </c>
      <c r="BM188" s="241" t="s">
        <v>839</v>
      </c>
    </row>
    <row r="189" s="2" customFormat="1" ht="16.5" customHeight="1">
      <c r="A189" s="39"/>
      <c r="B189" s="40"/>
      <c r="C189" s="229" t="s">
        <v>574</v>
      </c>
      <c r="D189" s="229" t="s">
        <v>237</v>
      </c>
      <c r="E189" s="230" t="s">
        <v>4958</v>
      </c>
      <c r="F189" s="231" t="s">
        <v>4963</v>
      </c>
      <c r="G189" s="232" t="s">
        <v>1352</v>
      </c>
      <c r="H189" s="233">
        <v>1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241</v>
      </c>
      <c r="AT189" s="241" t="s">
        <v>237</v>
      </c>
      <c r="AU189" s="241" t="s">
        <v>84</v>
      </c>
      <c r="AY189" s="18" t="s">
        <v>235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241</v>
      </c>
      <c r="BM189" s="241" t="s">
        <v>853</v>
      </c>
    </row>
    <row r="190" s="12" customFormat="1" ht="25.92" customHeight="1">
      <c r="A190" s="12"/>
      <c r="B190" s="213"/>
      <c r="C190" s="214"/>
      <c r="D190" s="215" t="s">
        <v>76</v>
      </c>
      <c r="E190" s="216" t="s">
        <v>263</v>
      </c>
      <c r="F190" s="216" t="s">
        <v>5046</v>
      </c>
      <c r="G190" s="214"/>
      <c r="H190" s="214"/>
      <c r="I190" s="217"/>
      <c r="J190" s="218">
        <f>BK190</f>
        <v>0</v>
      </c>
      <c r="K190" s="214"/>
      <c r="L190" s="219"/>
      <c r="M190" s="220"/>
      <c r="N190" s="221"/>
      <c r="O190" s="221"/>
      <c r="P190" s="222">
        <f>SUM(P191:P208)</f>
        <v>0</v>
      </c>
      <c r="Q190" s="221"/>
      <c r="R190" s="222">
        <f>SUM(R191:R208)</f>
        <v>0</v>
      </c>
      <c r="S190" s="221"/>
      <c r="T190" s="223">
        <f>SUM(T191:T208)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4" t="s">
        <v>84</v>
      </c>
      <c r="AT190" s="225" t="s">
        <v>76</v>
      </c>
      <c r="AU190" s="225" t="s">
        <v>77</v>
      </c>
      <c r="AY190" s="224" t="s">
        <v>235</v>
      </c>
      <c r="BK190" s="226">
        <f>SUM(BK191:BK208)</f>
        <v>0</v>
      </c>
    </row>
    <row r="191" s="2" customFormat="1" ht="33" customHeight="1">
      <c r="A191" s="39"/>
      <c r="B191" s="40"/>
      <c r="C191" s="229" t="s">
        <v>590</v>
      </c>
      <c r="D191" s="229" t="s">
        <v>237</v>
      </c>
      <c r="E191" s="230" t="s">
        <v>5047</v>
      </c>
      <c r="F191" s="231" t="s">
        <v>5048</v>
      </c>
      <c r="G191" s="232" t="s">
        <v>174</v>
      </c>
      <c r="H191" s="233">
        <v>130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241</v>
      </c>
      <c r="AT191" s="241" t="s">
        <v>237</v>
      </c>
      <c r="AU191" s="241" t="s">
        <v>84</v>
      </c>
      <c r="AY191" s="18" t="s">
        <v>235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241</v>
      </c>
      <c r="BM191" s="241" t="s">
        <v>864</v>
      </c>
    </row>
    <row r="192" s="2" customFormat="1" ht="33" customHeight="1">
      <c r="A192" s="39"/>
      <c r="B192" s="40"/>
      <c r="C192" s="229" t="s">
        <v>596</v>
      </c>
      <c r="D192" s="229" t="s">
        <v>237</v>
      </c>
      <c r="E192" s="230" t="s">
        <v>5049</v>
      </c>
      <c r="F192" s="231" t="s">
        <v>5050</v>
      </c>
      <c r="G192" s="232" t="s">
        <v>174</v>
      </c>
      <c r="H192" s="233">
        <v>130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241</v>
      </c>
      <c r="AT192" s="241" t="s">
        <v>237</v>
      </c>
      <c r="AU192" s="241" t="s">
        <v>84</v>
      </c>
      <c r="AY192" s="18" t="s">
        <v>235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241</v>
      </c>
      <c r="BM192" s="241" t="s">
        <v>873</v>
      </c>
    </row>
    <row r="193" s="2" customFormat="1" ht="24.15" customHeight="1">
      <c r="A193" s="39"/>
      <c r="B193" s="40"/>
      <c r="C193" s="229" t="s">
        <v>617</v>
      </c>
      <c r="D193" s="229" t="s">
        <v>237</v>
      </c>
      <c r="E193" s="230" t="s">
        <v>5051</v>
      </c>
      <c r="F193" s="231" t="s">
        <v>5052</v>
      </c>
      <c r="G193" s="232" t="s">
        <v>174</v>
      </c>
      <c r="H193" s="233">
        <v>10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241</v>
      </c>
      <c r="AT193" s="241" t="s">
        <v>237</v>
      </c>
      <c r="AU193" s="241" t="s">
        <v>84</v>
      </c>
      <c r="AY193" s="18" t="s">
        <v>235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241</v>
      </c>
      <c r="BM193" s="241" t="s">
        <v>883</v>
      </c>
    </row>
    <row r="194" s="2" customFormat="1" ht="21.75" customHeight="1">
      <c r="A194" s="39"/>
      <c r="B194" s="40"/>
      <c r="C194" s="229" t="s">
        <v>623</v>
      </c>
      <c r="D194" s="229" t="s">
        <v>237</v>
      </c>
      <c r="E194" s="230" t="s">
        <v>5004</v>
      </c>
      <c r="F194" s="231" t="s">
        <v>5054</v>
      </c>
      <c r="G194" s="232" t="s">
        <v>676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241</v>
      </c>
      <c r="AT194" s="241" t="s">
        <v>237</v>
      </c>
      <c r="AU194" s="241" t="s">
        <v>84</v>
      </c>
      <c r="AY194" s="18" t="s">
        <v>235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241</v>
      </c>
      <c r="BM194" s="241" t="s">
        <v>891</v>
      </c>
    </row>
    <row r="195" s="2" customFormat="1" ht="24.15" customHeight="1">
      <c r="A195" s="39"/>
      <c r="B195" s="40"/>
      <c r="C195" s="229" t="s">
        <v>627</v>
      </c>
      <c r="D195" s="229" t="s">
        <v>237</v>
      </c>
      <c r="E195" s="230" t="s">
        <v>5006</v>
      </c>
      <c r="F195" s="231" t="s">
        <v>7530</v>
      </c>
      <c r="G195" s="232" t="s">
        <v>676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241</v>
      </c>
      <c r="AT195" s="241" t="s">
        <v>237</v>
      </c>
      <c r="AU195" s="241" t="s">
        <v>84</v>
      </c>
      <c r="AY195" s="18" t="s">
        <v>235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241</v>
      </c>
      <c r="BM195" s="241" t="s">
        <v>901</v>
      </c>
    </row>
    <row r="196" s="2" customFormat="1" ht="16.5" customHeight="1">
      <c r="A196" s="39"/>
      <c r="B196" s="40"/>
      <c r="C196" s="229" t="s">
        <v>631</v>
      </c>
      <c r="D196" s="229" t="s">
        <v>237</v>
      </c>
      <c r="E196" s="230" t="s">
        <v>5057</v>
      </c>
      <c r="F196" s="231" t="s">
        <v>5058</v>
      </c>
      <c r="G196" s="232" t="s">
        <v>676</v>
      </c>
      <c r="H196" s="233">
        <v>50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241</v>
      </c>
      <c r="AT196" s="241" t="s">
        <v>237</v>
      </c>
      <c r="AU196" s="241" t="s">
        <v>84</v>
      </c>
      <c r="AY196" s="18" t="s">
        <v>235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241</v>
      </c>
      <c r="BM196" s="241" t="s">
        <v>911</v>
      </c>
    </row>
    <row r="197" s="2" customFormat="1" ht="24.15" customHeight="1">
      <c r="A197" s="39"/>
      <c r="B197" s="40"/>
      <c r="C197" s="229" t="s">
        <v>635</v>
      </c>
      <c r="D197" s="229" t="s">
        <v>237</v>
      </c>
      <c r="E197" s="230" t="s">
        <v>5059</v>
      </c>
      <c r="F197" s="231" t="s">
        <v>7531</v>
      </c>
      <c r="G197" s="232" t="s">
        <v>676</v>
      </c>
      <c r="H197" s="233">
        <v>50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241</v>
      </c>
      <c r="AT197" s="241" t="s">
        <v>237</v>
      </c>
      <c r="AU197" s="241" t="s">
        <v>84</v>
      </c>
      <c r="AY197" s="18" t="s">
        <v>235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241</v>
      </c>
      <c r="BM197" s="241" t="s">
        <v>923</v>
      </c>
    </row>
    <row r="198" s="2" customFormat="1" ht="16.5" customHeight="1">
      <c r="A198" s="39"/>
      <c r="B198" s="40"/>
      <c r="C198" s="229" t="s">
        <v>639</v>
      </c>
      <c r="D198" s="229" t="s">
        <v>237</v>
      </c>
      <c r="E198" s="230" t="s">
        <v>5061</v>
      </c>
      <c r="F198" s="231" t="s">
        <v>5062</v>
      </c>
      <c r="G198" s="232" t="s">
        <v>676</v>
      </c>
      <c r="H198" s="233">
        <v>25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241</v>
      </c>
      <c r="AT198" s="241" t="s">
        <v>237</v>
      </c>
      <c r="AU198" s="241" t="s">
        <v>84</v>
      </c>
      <c r="AY198" s="18" t="s">
        <v>235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241</v>
      </c>
      <c r="BM198" s="241" t="s">
        <v>933</v>
      </c>
    </row>
    <row r="199" s="2" customFormat="1" ht="24.15" customHeight="1">
      <c r="A199" s="39"/>
      <c r="B199" s="40"/>
      <c r="C199" s="229" t="s">
        <v>643</v>
      </c>
      <c r="D199" s="229" t="s">
        <v>237</v>
      </c>
      <c r="E199" s="230" t="s">
        <v>5063</v>
      </c>
      <c r="F199" s="231" t="s">
        <v>7532</v>
      </c>
      <c r="G199" s="232" t="s">
        <v>676</v>
      </c>
      <c r="H199" s="233">
        <v>25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241</v>
      </c>
      <c r="AT199" s="241" t="s">
        <v>237</v>
      </c>
      <c r="AU199" s="241" t="s">
        <v>84</v>
      </c>
      <c r="AY199" s="18" t="s">
        <v>235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241</v>
      </c>
      <c r="BM199" s="241" t="s">
        <v>942</v>
      </c>
    </row>
    <row r="200" s="2" customFormat="1" ht="16.5" customHeight="1">
      <c r="A200" s="39"/>
      <c r="B200" s="40"/>
      <c r="C200" s="229" t="s">
        <v>657</v>
      </c>
      <c r="D200" s="229" t="s">
        <v>237</v>
      </c>
      <c r="E200" s="230" t="s">
        <v>5065</v>
      </c>
      <c r="F200" s="231" t="s">
        <v>5066</v>
      </c>
      <c r="G200" s="232" t="s">
        <v>174</v>
      </c>
      <c r="H200" s="233">
        <v>200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241</v>
      </c>
      <c r="AT200" s="241" t="s">
        <v>237</v>
      </c>
      <c r="AU200" s="241" t="s">
        <v>84</v>
      </c>
      <c r="AY200" s="18" t="s">
        <v>235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241</v>
      </c>
      <c r="BM200" s="241" t="s">
        <v>950</v>
      </c>
    </row>
    <row r="201" s="2" customFormat="1" ht="24.15" customHeight="1">
      <c r="A201" s="39"/>
      <c r="B201" s="40"/>
      <c r="C201" s="229" t="s">
        <v>662</v>
      </c>
      <c r="D201" s="229" t="s">
        <v>237</v>
      </c>
      <c r="E201" s="230" t="s">
        <v>5067</v>
      </c>
      <c r="F201" s="231" t="s">
        <v>5068</v>
      </c>
      <c r="G201" s="232" t="s">
        <v>174</v>
      </c>
      <c r="H201" s="233">
        <v>50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241</v>
      </c>
      <c r="AT201" s="241" t="s">
        <v>237</v>
      </c>
      <c r="AU201" s="241" t="s">
        <v>84</v>
      </c>
      <c r="AY201" s="18" t="s">
        <v>235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241</v>
      </c>
      <c r="BM201" s="241" t="s">
        <v>958</v>
      </c>
    </row>
    <row r="202" s="2" customFormat="1" ht="16.5" customHeight="1">
      <c r="A202" s="39"/>
      <c r="B202" s="40"/>
      <c r="C202" s="229" t="s">
        <v>667</v>
      </c>
      <c r="D202" s="229" t="s">
        <v>237</v>
      </c>
      <c r="E202" s="230" t="s">
        <v>5069</v>
      </c>
      <c r="F202" s="231" t="s">
        <v>7533</v>
      </c>
      <c r="G202" s="232" t="s">
        <v>676</v>
      </c>
      <c r="H202" s="233">
        <v>100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241</v>
      </c>
      <c r="AT202" s="241" t="s">
        <v>237</v>
      </c>
      <c r="AU202" s="241" t="s">
        <v>84</v>
      </c>
      <c r="AY202" s="18" t="s">
        <v>235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241</v>
      </c>
      <c r="BM202" s="241" t="s">
        <v>968</v>
      </c>
    </row>
    <row r="203" s="2" customFormat="1" ht="21.75" customHeight="1">
      <c r="A203" s="39"/>
      <c r="B203" s="40"/>
      <c r="C203" s="229" t="s">
        <v>673</v>
      </c>
      <c r="D203" s="229" t="s">
        <v>237</v>
      </c>
      <c r="E203" s="230" t="s">
        <v>5071</v>
      </c>
      <c r="F203" s="231" t="s">
        <v>5082</v>
      </c>
      <c r="G203" s="232" t="s">
        <v>676</v>
      </c>
      <c r="H203" s="233">
        <v>45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241</v>
      </c>
      <c r="AT203" s="241" t="s">
        <v>237</v>
      </c>
      <c r="AU203" s="241" t="s">
        <v>84</v>
      </c>
      <c r="AY203" s="18" t="s">
        <v>235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241</v>
      </c>
      <c r="BM203" s="241" t="s">
        <v>975</v>
      </c>
    </row>
    <row r="204" s="2" customFormat="1" ht="16.5" customHeight="1">
      <c r="A204" s="39"/>
      <c r="B204" s="40"/>
      <c r="C204" s="229" t="s">
        <v>682</v>
      </c>
      <c r="D204" s="229" t="s">
        <v>237</v>
      </c>
      <c r="E204" s="230" t="s">
        <v>5024</v>
      </c>
      <c r="F204" s="231" t="s">
        <v>5084</v>
      </c>
      <c r="G204" s="232" t="s">
        <v>676</v>
      </c>
      <c r="H204" s="233">
        <v>36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241</v>
      </c>
      <c r="AT204" s="241" t="s">
        <v>237</v>
      </c>
      <c r="AU204" s="241" t="s">
        <v>84</v>
      </c>
      <c r="AY204" s="18" t="s">
        <v>235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241</v>
      </c>
      <c r="BM204" s="241" t="s">
        <v>984</v>
      </c>
    </row>
    <row r="205" s="2" customFormat="1" ht="16.5" customHeight="1">
      <c r="A205" s="39"/>
      <c r="B205" s="40"/>
      <c r="C205" s="229" t="s">
        <v>687</v>
      </c>
      <c r="D205" s="229" t="s">
        <v>237</v>
      </c>
      <c r="E205" s="230" t="s">
        <v>5075</v>
      </c>
      <c r="F205" s="231" t="s">
        <v>5086</v>
      </c>
      <c r="G205" s="232" t="s">
        <v>676</v>
      </c>
      <c r="H205" s="233">
        <v>40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241</v>
      </c>
      <c r="AT205" s="241" t="s">
        <v>237</v>
      </c>
      <c r="AU205" s="241" t="s">
        <v>84</v>
      </c>
      <c r="AY205" s="18" t="s">
        <v>235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241</v>
      </c>
      <c r="BM205" s="241" t="s">
        <v>994</v>
      </c>
    </row>
    <row r="206" s="2" customFormat="1" ht="24.15" customHeight="1">
      <c r="A206" s="39"/>
      <c r="B206" s="40"/>
      <c r="C206" s="229" t="s">
        <v>696</v>
      </c>
      <c r="D206" s="229" t="s">
        <v>237</v>
      </c>
      <c r="E206" s="230" t="s">
        <v>5077</v>
      </c>
      <c r="F206" s="231" t="s">
        <v>5088</v>
      </c>
      <c r="G206" s="232" t="s">
        <v>676</v>
      </c>
      <c r="H206" s="233">
        <v>2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241</v>
      </c>
      <c r="AT206" s="241" t="s">
        <v>237</v>
      </c>
      <c r="AU206" s="241" t="s">
        <v>84</v>
      </c>
      <c r="AY206" s="18" t="s">
        <v>235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241</v>
      </c>
      <c r="BM206" s="241" t="s">
        <v>1005</v>
      </c>
    </row>
    <row r="207" s="2" customFormat="1" ht="16.5" customHeight="1">
      <c r="A207" s="39"/>
      <c r="B207" s="40"/>
      <c r="C207" s="229" t="s">
        <v>701</v>
      </c>
      <c r="D207" s="229" t="s">
        <v>237</v>
      </c>
      <c r="E207" s="230" t="s">
        <v>5079</v>
      </c>
      <c r="F207" s="231" t="s">
        <v>5092</v>
      </c>
      <c r="G207" s="232" t="s">
        <v>1352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241</v>
      </c>
      <c r="AT207" s="241" t="s">
        <v>237</v>
      </c>
      <c r="AU207" s="241" t="s">
        <v>84</v>
      </c>
      <c r="AY207" s="18" t="s">
        <v>235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241</v>
      </c>
      <c r="BM207" s="241" t="s">
        <v>1013</v>
      </c>
    </row>
    <row r="208" s="2" customFormat="1" ht="16.5" customHeight="1">
      <c r="A208" s="39"/>
      <c r="B208" s="40"/>
      <c r="C208" s="229" t="s">
        <v>705</v>
      </c>
      <c r="D208" s="229" t="s">
        <v>237</v>
      </c>
      <c r="E208" s="230" t="s">
        <v>5032</v>
      </c>
      <c r="F208" s="231" t="s">
        <v>4963</v>
      </c>
      <c r="G208" s="232" t="s">
        <v>1352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241</v>
      </c>
      <c r="AT208" s="241" t="s">
        <v>237</v>
      </c>
      <c r="AU208" s="241" t="s">
        <v>84</v>
      </c>
      <c r="AY208" s="18" t="s">
        <v>235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241</v>
      </c>
      <c r="BM208" s="241" t="s">
        <v>1023</v>
      </c>
    </row>
    <row r="209" s="12" customFormat="1" ht="25.92" customHeight="1">
      <c r="A209" s="12"/>
      <c r="B209" s="213"/>
      <c r="C209" s="214"/>
      <c r="D209" s="215" t="s">
        <v>76</v>
      </c>
      <c r="E209" s="216" t="s">
        <v>269</v>
      </c>
      <c r="F209" s="216" t="s">
        <v>5094</v>
      </c>
      <c r="G209" s="214"/>
      <c r="H209" s="214"/>
      <c r="I209" s="217"/>
      <c r="J209" s="218">
        <f>BK209</f>
        <v>0</v>
      </c>
      <c r="K209" s="214"/>
      <c r="L209" s="219"/>
      <c r="M209" s="220"/>
      <c r="N209" s="221"/>
      <c r="O209" s="221"/>
      <c r="P209" s="222">
        <f>SUM(P210:P217)</f>
        <v>0</v>
      </c>
      <c r="Q209" s="221"/>
      <c r="R209" s="222">
        <f>SUM(R210:R217)</f>
        <v>0</v>
      </c>
      <c r="S209" s="221"/>
      <c r="T209" s="223">
        <f>SUM(T210:T217)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24" t="s">
        <v>84</v>
      </c>
      <c r="AT209" s="225" t="s">
        <v>76</v>
      </c>
      <c r="AU209" s="225" t="s">
        <v>77</v>
      </c>
      <c r="AY209" s="224" t="s">
        <v>235</v>
      </c>
      <c r="BK209" s="226">
        <f>SUM(BK210:BK217)</f>
        <v>0</v>
      </c>
    </row>
    <row r="210" s="2" customFormat="1" ht="24.15" customHeight="1">
      <c r="A210" s="39"/>
      <c r="B210" s="40"/>
      <c r="C210" s="229" t="s">
        <v>717</v>
      </c>
      <c r="D210" s="229" t="s">
        <v>237</v>
      </c>
      <c r="E210" s="230" t="s">
        <v>5095</v>
      </c>
      <c r="F210" s="231" t="s">
        <v>5096</v>
      </c>
      <c r="G210" s="232" t="s">
        <v>676</v>
      </c>
      <c r="H210" s="233">
        <v>12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241</v>
      </c>
      <c r="AT210" s="241" t="s">
        <v>237</v>
      </c>
      <c r="AU210" s="241" t="s">
        <v>84</v>
      </c>
      <c r="AY210" s="18" t="s">
        <v>235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241</v>
      </c>
      <c r="BM210" s="241" t="s">
        <v>1031</v>
      </c>
    </row>
    <row r="211" s="2" customFormat="1" ht="24.15" customHeight="1">
      <c r="A211" s="39"/>
      <c r="B211" s="40"/>
      <c r="C211" s="229" t="s">
        <v>723</v>
      </c>
      <c r="D211" s="229" t="s">
        <v>237</v>
      </c>
      <c r="E211" s="230" t="s">
        <v>5097</v>
      </c>
      <c r="F211" s="231" t="s">
        <v>5098</v>
      </c>
      <c r="G211" s="232" t="s">
        <v>676</v>
      </c>
      <c r="H211" s="233">
        <v>3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241</v>
      </c>
      <c r="AT211" s="241" t="s">
        <v>237</v>
      </c>
      <c r="AU211" s="241" t="s">
        <v>84</v>
      </c>
      <c r="AY211" s="18" t="s">
        <v>235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241</v>
      </c>
      <c r="BM211" s="241" t="s">
        <v>1041</v>
      </c>
    </row>
    <row r="212" s="2" customFormat="1" ht="24.15" customHeight="1">
      <c r="A212" s="39"/>
      <c r="B212" s="40"/>
      <c r="C212" s="229" t="s">
        <v>739</v>
      </c>
      <c r="D212" s="229" t="s">
        <v>237</v>
      </c>
      <c r="E212" s="230" t="s">
        <v>5099</v>
      </c>
      <c r="F212" s="231" t="s">
        <v>5104</v>
      </c>
      <c r="G212" s="232" t="s">
        <v>676</v>
      </c>
      <c r="H212" s="233">
        <v>3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241</v>
      </c>
      <c r="AT212" s="241" t="s">
        <v>237</v>
      </c>
      <c r="AU212" s="241" t="s">
        <v>84</v>
      </c>
      <c r="AY212" s="18" t="s">
        <v>235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241</v>
      </c>
      <c r="BM212" s="241" t="s">
        <v>1052</v>
      </c>
    </row>
    <row r="213" s="2" customFormat="1" ht="24.15" customHeight="1">
      <c r="A213" s="39"/>
      <c r="B213" s="40"/>
      <c r="C213" s="229" t="s">
        <v>748</v>
      </c>
      <c r="D213" s="229" t="s">
        <v>237</v>
      </c>
      <c r="E213" s="230" t="s">
        <v>5053</v>
      </c>
      <c r="F213" s="231" t="s">
        <v>7534</v>
      </c>
      <c r="G213" s="232" t="s">
        <v>676</v>
      </c>
      <c r="H213" s="233">
        <v>10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241</v>
      </c>
      <c r="AT213" s="241" t="s">
        <v>237</v>
      </c>
      <c r="AU213" s="241" t="s">
        <v>84</v>
      </c>
      <c r="AY213" s="18" t="s">
        <v>235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241</v>
      </c>
      <c r="BM213" s="241" t="s">
        <v>1063</v>
      </c>
    </row>
    <row r="214" s="2" customFormat="1" ht="24.15" customHeight="1">
      <c r="A214" s="39"/>
      <c r="B214" s="40"/>
      <c r="C214" s="229" t="s">
        <v>756</v>
      </c>
      <c r="D214" s="229" t="s">
        <v>237</v>
      </c>
      <c r="E214" s="230" t="s">
        <v>5055</v>
      </c>
      <c r="F214" s="231" t="s">
        <v>5108</v>
      </c>
      <c r="G214" s="232" t="s">
        <v>676</v>
      </c>
      <c r="H214" s="233">
        <v>18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241</v>
      </c>
      <c r="AT214" s="241" t="s">
        <v>237</v>
      </c>
      <c r="AU214" s="241" t="s">
        <v>84</v>
      </c>
      <c r="AY214" s="18" t="s">
        <v>235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241</v>
      </c>
      <c r="BM214" s="241" t="s">
        <v>1080</v>
      </c>
    </row>
    <row r="215" s="2" customFormat="1" ht="16.5" customHeight="1">
      <c r="A215" s="39"/>
      <c r="B215" s="40"/>
      <c r="C215" s="229" t="s">
        <v>764</v>
      </c>
      <c r="D215" s="229" t="s">
        <v>237</v>
      </c>
      <c r="E215" s="230" t="s">
        <v>5105</v>
      </c>
      <c r="F215" s="231" t="s">
        <v>5110</v>
      </c>
      <c r="G215" s="232" t="s">
        <v>1352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241</v>
      </c>
      <c r="AT215" s="241" t="s">
        <v>237</v>
      </c>
      <c r="AU215" s="241" t="s">
        <v>84</v>
      </c>
      <c r="AY215" s="18" t="s">
        <v>235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241</v>
      </c>
      <c r="BM215" s="241" t="s">
        <v>1093</v>
      </c>
    </row>
    <row r="216" s="2" customFormat="1" ht="16.5" customHeight="1">
      <c r="A216" s="39"/>
      <c r="B216" s="40"/>
      <c r="C216" s="229" t="s">
        <v>769</v>
      </c>
      <c r="D216" s="229" t="s">
        <v>237</v>
      </c>
      <c r="E216" s="230" t="s">
        <v>5107</v>
      </c>
      <c r="F216" s="231" t="s">
        <v>4963</v>
      </c>
      <c r="G216" s="232" t="s">
        <v>1352</v>
      </c>
      <c r="H216" s="233">
        <v>1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42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241</v>
      </c>
      <c r="AT216" s="241" t="s">
        <v>237</v>
      </c>
      <c r="AU216" s="241" t="s">
        <v>84</v>
      </c>
      <c r="AY216" s="18" t="s">
        <v>235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241</v>
      </c>
      <c r="BM216" s="241" t="s">
        <v>1102</v>
      </c>
    </row>
    <row r="217" s="2" customFormat="1" ht="16.5" customHeight="1">
      <c r="A217" s="39"/>
      <c r="B217" s="40"/>
      <c r="C217" s="229" t="s">
        <v>773</v>
      </c>
      <c r="D217" s="229" t="s">
        <v>237</v>
      </c>
      <c r="E217" s="230" t="s">
        <v>5109</v>
      </c>
      <c r="F217" s="231" t="s">
        <v>7535</v>
      </c>
      <c r="G217" s="232" t="s">
        <v>676</v>
      </c>
      <c r="H217" s="233">
        <v>20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241</v>
      </c>
      <c r="AT217" s="241" t="s">
        <v>237</v>
      </c>
      <c r="AU217" s="241" t="s">
        <v>84</v>
      </c>
      <c r="AY217" s="18" t="s">
        <v>235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241</v>
      </c>
      <c r="BM217" s="241" t="s">
        <v>1113</v>
      </c>
    </row>
    <row r="218" s="12" customFormat="1" ht="25.92" customHeight="1">
      <c r="A218" s="12"/>
      <c r="B218" s="213"/>
      <c r="C218" s="214"/>
      <c r="D218" s="215" t="s">
        <v>76</v>
      </c>
      <c r="E218" s="216" t="s">
        <v>277</v>
      </c>
      <c r="F218" s="216" t="s">
        <v>5112</v>
      </c>
      <c r="G218" s="214"/>
      <c r="H218" s="214"/>
      <c r="I218" s="217"/>
      <c r="J218" s="218">
        <f>BK218</f>
        <v>0</v>
      </c>
      <c r="K218" s="214"/>
      <c r="L218" s="219"/>
      <c r="M218" s="220"/>
      <c r="N218" s="221"/>
      <c r="O218" s="221"/>
      <c r="P218" s="222">
        <f>SUM(P219:P230)</f>
        <v>0</v>
      </c>
      <c r="Q218" s="221"/>
      <c r="R218" s="222">
        <f>SUM(R219:R230)</f>
        <v>0</v>
      </c>
      <c r="S218" s="221"/>
      <c r="T218" s="223">
        <f>SUM(T219:T230)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24" t="s">
        <v>84</v>
      </c>
      <c r="AT218" s="225" t="s">
        <v>76</v>
      </c>
      <c r="AU218" s="225" t="s">
        <v>77</v>
      </c>
      <c r="AY218" s="224" t="s">
        <v>235</v>
      </c>
      <c r="BK218" s="226">
        <f>SUM(BK219:BK230)</f>
        <v>0</v>
      </c>
    </row>
    <row r="219" s="2" customFormat="1" ht="16.5" customHeight="1">
      <c r="A219" s="39"/>
      <c r="B219" s="40"/>
      <c r="C219" s="229" t="s">
        <v>782</v>
      </c>
      <c r="D219" s="229" t="s">
        <v>237</v>
      </c>
      <c r="E219" s="230" t="s">
        <v>5113</v>
      </c>
      <c r="F219" s="231" t="s">
        <v>5114</v>
      </c>
      <c r="G219" s="232" t="s">
        <v>174</v>
      </c>
      <c r="H219" s="233">
        <v>25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241</v>
      </c>
      <c r="AT219" s="241" t="s">
        <v>237</v>
      </c>
      <c r="AU219" s="241" t="s">
        <v>84</v>
      </c>
      <c r="AY219" s="18" t="s">
        <v>235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241</v>
      </c>
      <c r="BM219" s="241" t="s">
        <v>1129</v>
      </c>
    </row>
    <row r="220" s="2" customFormat="1" ht="16.5" customHeight="1">
      <c r="A220" s="39"/>
      <c r="B220" s="40"/>
      <c r="C220" s="229" t="s">
        <v>790</v>
      </c>
      <c r="D220" s="229" t="s">
        <v>237</v>
      </c>
      <c r="E220" s="230" t="s">
        <v>5115</v>
      </c>
      <c r="F220" s="231" t="s">
        <v>5116</v>
      </c>
      <c r="G220" s="232" t="s">
        <v>174</v>
      </c>
      <c r="H220" s="233">
        <v>80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241</v>
      </c>
      <c r="AT220" s="241" t="s">
        <v>237</v>
      </c>
      <c r="AU220" s="241" t="s">
        <v>84</v>
      </c>
      <c r="AY220" s="18" t="s">
        <v>235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241</v>
      </c>
      <c r="BM220" s="241" t="s">
        <v>1139</v>
      </c>
    </row>
    <row r="221" s="2" customFormat="1" ht="16.5" customHeight="1">
      <c r="A221" s="39"/>
      <c r="B221" s="40"/>
      <c r="C221" s="229" t="s">
        <v>795</v>
      </c>
      <c r="D221" s="229" t="s">
        <v>237</v>
      </c>
      <c r="E221" s="230" t="s">
        <v>5117</v>
      </c>
      <c r="F221" s="231" t="s">
        <v>5120</v>
      </c>
      <c r="G221" s="232" t="s">
        <v>174</v>
      </c>
      <c r="H221" s="233">
        <v>280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241</v>
      </c>
      <c r="AT221" s="241" t="s">
        <v>237</v>
      </c>
      <c r="AU221" s="241" t="s">
        <v>84</v>
      </c>
      <c r="AY221" s="18" t="s">
        <v>235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241</v>
      </c>
      <c r="BM221" s="241" t="s">
        <v>1148</v>
      </c>
    </row>
    <row r="222" s="2" customFormat="1" ht="16.5" customHeight="1">
      <c r="A222" s="39"/>
      <c r="B222" s="40"/>
      <c r="C222" s="229" t="s">
        <v>799</v>
      </c>
      <c r="D222" s="229" t="s">
        <v>237</v>
      </c>
      <c r="E222" s="230" t="s">
        <v>5101</v>
      </c>
      <c r="F222" s="231" t="s">
        <v>5122</v>
      </c>
      <c r="G222" s="232" t="s">
        <v>676</v>
      </c>
      <c r="H222" s="233">
        <v>10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241</v>
      </c>
      <c r="AT222" s="241" t="s">
        <v>237</v>
      </c>
      <c r="AU222" s="241" t="s">
        <v>84</v>
      </c>
      <c r="AY222" s="18" t="s">
        <v>235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241</v>
      </c>
      <c r="BM222" s="241" t="s">
        <v>1156</v>
      </c>
    </row>
    <row r="223" s="2" customFormat="1" ht="16.5" customHeight="1">
      <c r="A223" s="39"/>
      <c r="B223" s="40"/>
      <c r="C223" s="229" t="s">
        <v>804</v>
      </c>
      <c r="D223" s="229" t="s">
        <v>237</v>
      </c>
      <c r="E223" s="230" t="s">
        <v>5103</v>
      </c>
      <c r="F223" s="231" t="s">
        <v>5124</v>
      </c>
      <c r="G223" s="232" t="s">
        <v>676</v>
      </c>
      <c r="H223" s="233">
        <v>10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241</v>
      </c>
      <c r="AT223" s="241" t="s">
        <v>237</v>
      </c>
      <c r="AU223" s="241" t="s">
        <v>84</v>
      </c>
      <c r="AY223" s="18" t="s">
        <v>235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241</v>
      </c>
      <c r="BM223" s="241" t="s">
        <v>1167</v>
      </c>
    </row>
    <row r="224" s="2" customFormat="1" ht="16.5" customHeight="1">
      <c r="A224" s="39"/>
      <c r="B224" s="40"/>
      <c r="C224" s="229" t="s">
        <v>811</v>
      </c>
      <c r="D224" s="229" t="s">
        <v>237</v>
      </c>
      <c r="E224" s="230" t="s">
        <v>5123</v>
      </c>
      <c r="F224" s="231" t="s">
        <v>5126</v>
      </c>
      <c r="G224" s="232" t="s">
        <v>676</v>
      </c>
      <c r="H224" s="233">
        <v>10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241</v>
      </c>
      <c r="AT224" s="241" t="s">
        <v>237</v>
      </c>
      <c r="AU224" s="241" t="s">
        <v>84</v>
      </c>
      <c r="AY224" s="18" t="s">
        <v>235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241</v>
      </c>
      <c r="BM224" s="241" t="s">
        <v>1176</v>
      </c>
    </row>
    <row r="225" s="2" customFormat="1" ht="16.5" customHeight="1">
      <c r="A225" s="39"/>
      <c r="B225" s="40"/>
      <c r="C225" s="229" t="s">
        <v>816</v>
      </c>
      <c r="D225" s="229" t="s">
        <v>237</v>
      </c>
      <c r="E225" s="230" t="s">
        <v>5125</v>
      </c>
      <c r="F225" s="231" t="s">
        <v>5128</v>
      </c>
      <c r="G225" s="232" t="s">
        <v>676</v>
      </c>
      <c r="H225" s="233">
        <v>15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241</v>
      </c>
      <c r="AT225" s="241" t="s">
        <v>237</v>
      </c>
      <c r="AU225" s="241" t="s">
        <v>84</v>
      </c>
      <c r="AY225" s="18" t="s">
        <v>235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241</v>
      </c>
      <c r="BM225" s="241" t="s">
        <v>1185</v>
      </c>
    </row>
    <row r="226" s="2" customFormat="1" ht="16.5" customHeight="1">
      <c r="A226" s="39"/>
      <c r="B226" s="40"/>
      <c r="C226" s="229" t="s">
        <v>820</v>
      </c>
      <c r="D226" s="229" t="s">
        <v>237</v>
      </c>
      <c r="E226" s="230" t="s">
        <v>5127</v>
      </c>
      <c r="F226" s="231" t="s">
        <v>5130</v>
      </c>
      <c r="G226" s="232" t="s">
        <v>676</v>
      </c>
      <c r="H226" s="233">
        <v>5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241</v>
      </c>
      <c r="AT226" s="241" t="s">
        <v>237</v>
      </c>
      <c r="AU226" s="241" t="s">
        <v>84</v>
      </c>
      <c r="AY226" s="18" t="s">
        <v>235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241</v>
      </c>
      <c r="BM226" s="241" t="s">
        <v>1197</v>
      </c>
    </row>
    <row r="227" s="2" customFormat="1" ht="16.5" customHeight="1">
      <c r="A227" s="39"/>
      <c r="B227" s="40"/>
      <c r="C227" s="229" t="s">
        <v>824</v>
      </c>
      <c r="D227" s="229" t="s">
        <v>237</v>
      </c>
      <c r="E227" s="230" t="s">
        <v>5111</v>
      </c>
      <c r="F227" s="231" t="s">
        <v>7536</v>
      </c>
      <c r="G227" s="232" t="s">
        <v>676</v>
      </c>
      <c r="H227" s="233">
        <v>4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241</v>
      </c>
      <c r="AT227" s="241" t="s">
        <v>237</v>
      </c>
      <c r="AU227" s="241" t="s">
        <v>84</v>
      </c>
      <c r="AY227" s="18" t="s">
        <v>235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241</v>
      </c>
      <c r="BM227" s="241" t="s">
        <v>1207</v>
      </c>
    </row>
    <row r="228" s="2" customFormat="1" ht="16.5" customHeight="1">
      <c r="A228" s="39"/>
      <c r="B228" s="40"/>
      <c r="C228" s="229" t="s">
        <v>829</v>
      </c>
      <c r="D228" s="229" t="s">
        <v>237</v>
      </c>
      <c r="E228" s="230" t="s">
        <v>5135</v>
      </c>
      <c r="F228" s="231" t="s">
        <v>5140</v>
      </c>
      <c r="G228" s="232" t="s">
        <v>676</v>
      </c>
      <c r="H228" s="233">
        <v>4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241</v>
      </c>
      <c r="AT228" s="241" t="s">
        <v>237</v>
      </c>
      <c r="AU228" s="241" t="s">
        <v>84</v>
      </c>
      <c r="AY228" s="18" t="s">
        <v>235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241</v>
      </c>
      <c r="BM228" s="241" t="s">
        <v>1216</v>
      </c>
    </row>
    <row r="229" s="2" customFormat="1" ht="16.5" customHeight="1">
      <c r="A229" s="39"/>
      <c r="B229" s="40"/>
      <c r="C229" s="229" t="s">
        <v>834</v>
      </c>
      <c r="D229" s="229" t="s">
        <v>237</v>
      </c>
      <c r="E229" s="230" t="s">
        <v>5139</v>
      </c>
      <c r="F229" s="231" t="s">
        <v>4961</v>
      </c>
      <c r="G229" s="232" t="s">
        <v>1352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42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241</v>
      </c>
      <c r="AT229" s="241" t="s">
        <v>237</v>
      </c>
      <c r="AU229" s="241" t="s">
        <v>84</v>
      </c>
      <c r="AY229" s="18" t="s">
        <v>235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84</v>
      </c>
      <c r="BK229" s="242">
        <f>ROUND(I229*H229,2)</f>
        <v>0</v>
      </c>
      <c r="BL229" s="18" t="s">
        <v>241</v>
      </c>
      <c r="BM229" s="241" t="s">
        <v>1224</v>
      </c>
    </row>
    <row r="230" s="2" customFormat="1" ht="16.5" customHeight="1">
      <c r="A230" s="39"/>
      <c r="B230" s="40"/>
      <c r="C230" s="229" t="s">
        <v>839</v>
      </c>
      <c r="D230" s="229" t="s">
        <v>237</v>
      </c>
      <c r="E230" s="230" t="s">
        <v>5141</v>
      </c>
      <c r="F230" s="231" t="s">
        <v>4963</v>
      </c>
      <c r="G230" s="232" t="s">
        <v>1352</v>
      </c>
      <c r="H230" s="233">
        <v>1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241</v>
      </c>
      <c r="AT230" s="241" t="s">
        <v>237</v>
      </c>
      <c r="AU230" s="241" t="s">
        <v>84</v>
      </c>
      <c r="AY230" s="18" t="s">
        <v>235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241</v>
      </c>
      <c r="BM230" s="241" t="s">
        <v>1232</v>
      </c>
    </row>
    <row r="231" s="12" customFormat="1" ht="25.92" customHeight="1">
      <c r="A231" s="12"/>
      <c r="B231" s="213"/>
      <c r="C231" s="214"/>
      <c r="D231" s="215" t="s">
        <v>76</v>
      </c>
      <c r="E231" s="216" t="s">
        <v>281</v>
      </c>
      <c r="F231" s="216" t="s">
        <v>5143</v>
      </c>
      <c r="G231" s="214"/>
      <c r="H231" s="214"/>
      <c r="I231" s="217"/>
      <c r="J231" s="218">
        <f>BK231</f>
        <v>0</v>
      </c>
      <c r="K231" s="214"/>
      <c r="L231" s="219"/>
      <c r="M231" s="220"/>
      <c r="N231" s="221"/>
      <c r="O231" s="221"/>
      <c r="P231" s="222">
        <f>SUM(P232:P244)</f>
        <v>0</v>
      </c>
      <c r="Q231" s="221"/>
      <c r="R231" s="222">
        <f>SUM(R232:R244)</f>
        <v>0</v>
      </c>
      <c r="S231" s="221"/>
      <c r="T231" s="223">
        <f>SUM(T232:T244)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24" t="s">
        <v>84</v>
      </c>
      <c r="AT231" s="225" t="s">
        <v>76</v>
      </c>
      <c r="AU231" s="225" t="s">
        <v>77</v>
      </c>
      <c r="AY231" s="224" t="s">
        <v>235</v>
      </c>
      <c r="BK231" s="226">
        <f>SUM(BK232:BK244)</f>
        <v>0</v>
      </c>
    </row>
    <row r="232" s="2" customFormat="1" ht="24.15" customHeight="1">
      <c r="A232" s="39"/>
      <c r="B232" s="40"/>
      <c r="C232" s="229" t="s">
        <v>858</v>
      </c>
      <c r="D232" s="229" t="s">
        <v>237</v>
      </c>
      <c r="E232" s="230" t="s">
        <v>5144</v>
      </c>
      <c r="F232" s="231" t="s">
        <v>5145</v>
      </c>
      <c r="G232" s="232" t="s">
        <v>166</v>
      </c>
      <c r="H232" s="233">
        <v>5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241</v>
      </c>
      <c r="AT232" s="241" t="s">
        <v>237</v>
      </c>
      <c r="AU232" s="241" t="s">
        <v>84</v>
      </c>
      <c r="AY232" s="18" t="s">
        <v>235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241</v>
      </c>
      <c r="BM232" s="241" t="s">
        <v>1243</v>
      </c>
    </row>
    <row r="233" s="2" customFormat="1" ht="16.5" customHeight="1">
      <c r="A233" s="39"/>
      <c r="B233" s="40"/>
      <c r="C233" s="229" t="s">
        <v>864</v>
      </c>
      <c r="D233" s="229" t="s">
        <v>237</v>
      </c>
      <c r="E233" s="230" t="s">
        <v>5146</v>
      </c>
      <c r="F233" s="231" t="s">
        <v>5147</v>
      </c>
      <c r="G233" s="232" t="s">
        <v>676</v>
      </c>
      <c r="H233" s="233">
        <v>5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241</v>
      </c>
      <c r="AT233" s="241" t="s">
        <v>237</v>
      </c>
      <c r="AU233" s="241" t="s">
        <v>84</v>
      </c>
      <c r="AY233" s="18" t="s">
        <v>235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241</v>
      </c>
      <c r="BM233" s="241" t="s">
        <v>1252</v>
      </c>
    </row>
    <row r="234" s="2" customFormat="1" ht="44.25" customHeight="1">
      <c r="A234" s="39"/>
      <c r="B234" s="40"/>
      <c r="C234" s="229" t="s">
        <v>870</v>
      </c>
      <c r="D234" s="229" t="s">
        <v>237</v>
      </c>
      <c r="E234" s="230" t="s">
        <v>5148</v>
      </c>
      <c r="F234" s="231" t="s">
        <v>7537</v>
      </c>
      <c r="G234" s="232" t="s">
        <v>676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241</v>
      </c>
      <c r="AT234" s="241" t="s">
        <v>237</v>
      </c>
      <c r="AU234" s="241" t="s">
        <v>84</v>
      </c>
      <c r="AY234" s="18" t="s">
        <v>235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241</v>
      </c>
      <c r="BM234" s="241" t="s">
        <v>1260</v>
      </c>
    </row>
    <row r="235" s="2" customFormat="1" ht="37.8" customHeight="1">
      <c r="A235" s="39"/>
      <c r="B235" s="40"/>
      <c r="C235" s="229" t="s">
        <v>873</v>
      </c>
      <c r="D235" s="229" t="s">
        <v>237</v>
      </c>
      <c r="E235" s="230" t="s">
        <v>5119</v>
      </c>
      <c r="F235" s="231" t="s">
        <v>7538</v>
      </c>
      <c r="G235" s="232" t="s">
        <v>676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241</v>
      </c>
      <c r="AT235" s="241" t="s">
        <v>237</v>
      </c>
      <c r="AU235" s="241" t="s">
        <v>84</v>
      </c>
      <c r="AY235" s="18" t="s">
        <v>235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241</v>
      </c>
      <c r="BM235" s="241" t="s">
        <v>1268</v>
      </c>
    </row>
    <row r="236" s="2" customFormat="1" ht="37.8" customHeight="1">
      <c r="A236" s="39"/>
      <c r="B236" s="40"/>
      <c r="C236" s="229" t="s">
        <v>878</v>
      </c>
      <c r="D236" s="229" t="s">
        <v>237</v>
      </c>
      <c r="E236" s="230" t="s">
        <v>5121</v>
      </c>
      <c r="F236" s="231" t="s">
        <v>7539</v>
      </c>
      <c r="G236" s="232" t="s">
        <v>676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42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241</v>
      </c>
      <c r="AT236" s="241" t="s">
        <v>237</v>
      </c>
      <c r="AU236" s="241" t="s">
        <v>84</v>
      </c>
      <c r="AY236" s="18" t="s">
        <v>235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84</v>
      </c>
      <c r="BK236" s="242">
        <f>ROUND(I236*H236,2)</f>
        <v>0</v>
      </c>
      <c r="BL236" s="18" t="s">
        <v>241</v>
      </c>
      <c r="BM236" s="241" t="s">
        <v>1276</v>
      </c>
    </row>
    <row r="237" s="2" customFormat="1" ht="37.8" customHeight="1">
      <c r="A237" s="39"/>
      <c r="B237" s="40"/>
      <c r="C237" s="229" t="s">
        <v>883</v>
      </c>
      <c r="D237" s="229" t="s">
        <v>237</v>
      </c>
      <c r="E237" s="230" t="s">
        <v>5154</v>
      </c>
      <c r="F237" s="231" t="s">
        <v>7540</v>
      </c>
      <c r="G237" s="232" t="s">
        <v>676</v>
      </c>
      <c r="H237" s="233">
        <v>1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241</v>
      </c>
      <c r="AT237" s="241" t="s">
        <v>237</v>
      </c>
      <c r="AU237" s="241" t="s">
        <v>84</v>
      </c>
      <c r="AY237" s="18" t="s">
        <v>235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241</v>
      </c>
      <c r="BM237" s="241" t="s">
        <v>1285</v>
      </c>
    </row>
    <row r="238" s="2" customFormat="1" ht="37.8" customHeight="1">
      <c r="A238" s="39"/>
      <c r="B238" s="40"/>
      <c r="C238" s="229" t="s">
        <v>888</v>
      </c>
      <c r="D238" s="229" t="s">
        <v>237</v>
      </c>
      <c r="E238" s="230" t="s">
        <v>5156</v>
      </c>
      <c r="F238" s="231" t="s">
        <v>7541</v>
      </c>
      <c r="G238" s="232" t="s">
        <v>676</v>
      </c>
      <c r="H238" s="233">
        <v>1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42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241</v>
      </c>
      <c r="AT238" s="241" t="s">
        <v>237</v>
      </c>
      <c r="AU238" s="241" t="s">
        <v>84</v>
      </c>
      <c r="AY238" s="18" t="s">
        <v>235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84</v>
      </c>
      <c r="BK238" s="242">
        <f>ROUND(I238*H238,2)</f>
        <v>0</v>
      </c>
      <c r="BL238" s="18" t="s">
        <v>241</v>
      </c>
      <c r="BM238" s="241" t="s">
        <v>1293</v>
      </c>
    </row>
    <row r="239" s="2" customFormat="1" ht="37.8" customHeight="1">
      <c r="A239" s="39"/>
      <c r="B239" s="40"/>
      <c r="C239" s="229" t="s">
        <v>891</v>
      </c>
      <c r="D239" s="229" t="s">
        <v>237</v>
      </c>
      <c r="E239" s="230" t="s">
        <v>5158</v>
      </c>
      <c r="F239" s="231" t="s">
        <v>7542</v>
      </c>
      <c r="G239" s="232" t="s">
        <v>676</v>
      </c>
      <c r="H239" s="233">
        <v>1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241</v>
      </c>
      <c r="AT239" s="241" t="s">
        <v>237</v>
      </c>
      <c r="AU239" s="241" t="s">
        <v>84</v>
      </c>
      <c r="AY239" s="18" t="s">
        <v>235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241</v>
      </c>
      <c r="BM239" s="241" t="s">
        <v>1301</v>
      </c>
    </row>
    <row r="240" s="2" customFormat="1" ht="37.8" customHeight="1">
      <c r="A240" s="39"/>
      <c r="B240" s="40"/>
      <c r="C240" s="229" t="s">
        <v>897</v>
      </c>
      <c r="D240" s="229" t="s">
        <v>237</v>
      </c>
      <c r="E240" s="230" t="s">
        <v>5129</v>
      </c>
      <c r="F240" s="231" t="s">
        <v>7543</v>
      </c>
      <c r="G240" s="232" t="s">
        <v>676</v>
      </c>
      <c r="H240" s="233">
        <v>1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42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241</v>
      </c>
      <c r="AT240" s="241" t="s">
        <v>237</v>
      </c>
      <c r="AU240" s="241" t="s">
        <v>84</v>
      </c>
      <c r="AY240" s="18" t="s">
        <v>235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241</v>
      </c>
      <c r="BM240" s="241" t="s">
        <v>1309</v>
      </c>
    </row>
    <row r="241" s="2" customFormat="1" ht="37.8" customHeight="1">
      <c r="A241" s="39"/>
      <c r="B241" s="40"/>
      <c r="C241" s="229" t="s">
        <v>901</v>
      </c>
      <c r="D241" s="229" t="s">
        <v>237</v>
      </c>
      <c r="E241" s="230" t="s">
        <v>5137</v>
      </c>
      <c r="F241" s="231" t="s">
        <v>5157</v>
      </c>
      <c r="G241" s="232" t="s">
        <v>676</v>
      </c>
      <c r="H241" s="233">
        <v>7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241</v>
      </c>
      <c r="AT241" s="241" t="s">
        <v>237</v>
      </c>
      <c r="AU241" s="241" t="s">
        <v>84</v>
      </c>
      <c r="AY241" s="18" t="s">
        <v>235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241</v>
      </c>
      <c r="BM241" s="241" t="s">
        <v>1317</v>
      </c>
    </row>
    <row r="242" s="2" customFormat="1" ht="24.15" customHeight="1">
      <c r="A242" s="39"/>
      <c r="B242" s="40"/>
      <c r="C242" s="229" t="s">
        <v>907</v>
      </c>
      <c r="D242" s="229" t="s">
        <v>237</v>
      </c>
      <c r="E242" s="230" t="s">
        <v>5163</v>
      </c>
      <c r="F242" s="231" t="s">
        <v>7544</v>
      </c>
      <c r="G242" s="232" t="s">
        <v>676</v>
      </c>
      <c r="H242" s="233">
        <v>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241</v>
      </c>
      <c r="AT242" s="241" t="s">
        <v>237</v>
      </c>
      <c r="AU242" s="241" t="s">
        <v>84</v>
      </c>
      <c r="AY242" s="18" t="s">
        <v>235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241</v>
      </c>
      <c r="BM242" s="241" t="s">
        <v>1325</v>
      </c>
    </row>
    <row r="243" s="2" customFormat="1" ht="16.5" customHeight="1">
      <c r="A243" s="39"/>
      <c r="B243" s="40"/>
      <c r="C243" s="229" t="s">
        <v>911</v>
      </c>
      <c r="D243" s="229" t="s">
        <v>237</v>
      </c>
      <c r="E243" s="230" t="s">
        <v>5165</v>
      </c>
      <c r="F243" s="231" t="s">
        <v>4961</v>
      </c>
      <c r="G243" s="232" t="s">
        <v>1352</v>
      </c>
      <c r="H243" s="233">
        <v>1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42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241</v>
      </c>
      <c r="AT243" s="241" t="s">
        <v>237</v>
      </c>
      <c r="AU243" s="241" t="s">
        <v>84</v>
      </c>
      <c r="AY243" s="18" t="s">
        <v>235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241</v>
      </c>
      <c r="BM243" s="241" t="s">
        <v>1333</v>
      </c>
    </row>
    <row r="244" s="2" customFormat="1" ht="16.5" customHeight="1">
      <c r="A244" s="39"/>
      <c r="B244" s="40"/>
      <c r="C244" s="229" t="s">
        <v>917</v>
      </c>
      <c r="D244" s="229" t="s">
        <v>237</v>
      </c>
      <c r="E244" s="230" t="s">
        <v>5142</v>
      </c>
      <c r="F244" s="231" t="s">
        <v>4963</v>
      </c>
      <c r="G244" s="232" t="s">
        <v>1352</v>
      </c>
      <c r="H244" s="233">
        <v>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241</v>
      </c>
      <c r="AT244" s="241" t="s">
        <v>237</v>
      </c>
      <c r="AU244" s="241" t="s">
        <v>84</v>
      </c>
      <c r="AY244" s="18" t="s">
        <v>235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241</v>
      </c>
      <c r="BM244" s="241" t="s">
        <v>1341</v>
      </c>
    </row>
    <row r="245" s="12" customFormat="1" ht="25.92" customHeight="1">
      <c r="A245" s="12"/>
      <c r="B245" s="213"/>
      <c r="C245" s="214"/>
      <c r="D245" s="215" t="s">
        <v>76</v>
      </c>
      <c r="E245" s="216" t="s">
        <v>286</v>
      </c>
      <c r="F245" s="216" t="s">
        <v>7545</v>
      </c>
      <c r="G245" s="214"/>
      <c r="H245" s="214"/>
      <c r="I245" s="217"/>
      <c r="J245" s="218">
        <f>BK245</f>
        <v>0</v>
      </c>
      <c r="K245" s="214"/>
      <c r="L245" s="219"/>
      <c r="M245" s="220"/>
      <c r="N245" s="221"/>
      <c r="O245" s="221"/>
      <c r="P245" s="222">
        <v>0</v>
      </c>
      <c r="Q245" s="221"/>
      <c r="R245" s="222">
        <v>0</v>
      </c>
      <c r="S245" s="221"/>
      <c r="T245" s="223"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24" t="s">
        <v>84</v>
      </c>
      <c r="AT245" s="225" t="s">
        <v>76</v>
      </c>
      <c r="AU245" s="225" t="s">
        <v>77</v>
      </c>
      <c r="AY245" s="224" t="s">
        <v>235</v>
      </c>
      <c r="BK245" s="226">
        <v>0</v>
      </c>
    </row>
    <row r="246" s="12" customFormat="1" ht="25.92" customHeight="1">
      <c r="A246" s="12"/>
      <c r="B246" s="213"/>
      <c r="C246" s="214"/>
      <c r="D246" s="215" t="s">
        <v>76</v>
      </c>
      <c r="E246" s="216" t="s">
        <v>2152</v>
      </c>
      <c r="F246" s="216" t="s">
        <v>7546</v>
      </c>
      <c r="G246" s="214"/>
      <c r="H246" s="214"/>
      <c r="I246" s="217"/>
      <c r="J246" s="218">
        <f>BK246</f>
        <v>0</v>
      </c>
      <c r="K246" s="214"/>
      <c r="L246" s="219"/>
      <c r="M246" s="220"/>
      <c r="N246" s="221"/>
      <c r="O246" s="221"/>
      <c r="P246" s="222">
        <f>SUM(P247:P253)</f>
        <v>0</v>
      </c>
      <c r="Q246" s="221"/>
      <c r="R246" s="222">
        <f>SUM(R247:R253)</f>
        <v>0</v>
      </c>
      <c r="S246" s="221"/>
      <c r="T246" s="223">
        <f>SUM(T247:T253)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24" t="s">
        <v>84</v>
      </c>
      <c r="AT246" s="225" t="s">
        <v>76</v>
      </c>
      <c r="AU246" s="225" t="s">
        <v>77</v>
      </c>
      <c r="AY246" s="224" t="s">
        <v>235</v>
      </c>
      <c r="BK246" s="226">
        <f>SUM(BK247:BK253)</f>
        <v>0</v>
      </c>
    </row>
    <row r="247" s="2" customFormat="1" ht="21.75" customHeight="1">
      <c r="A247" s="39"/>
      <c r="B247" s="40"/>
      <c r="C247" s="229" t="s">
        <v>933</v>
      </c>
      <c r="D247" s="229" t="s">
        <v>237</v>
      </c>
      <c r="E247" s="230" t="s">
        <v>5178</v>
      </c>
      <c r="F247" s="231" t="s">
        <v>7547</v>
      </c>
      <c r="G247" s="232" t="s">
        <v>676</v>
      </c>
      <c r="H247" s="233">
        <v>30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241</v>
      </c>
      <c r="AT247" s="241" t="s">
        <v>237</v>
      </c>
      <c r="AU247" s="241" t="s">
        <v>84</v>
      </c>
      <c r="AY247" s="18" t="s">
        <v>235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241</v>
      </c>
      <c r="BM247" s="241" t="s">
        <v>1349</v>
      </c>
    </row>
    <row r="248" s="2" customFormat="1" ht="24.15" customHeight="1">
      <c r="A248" s="39"/>
      <c r="B248" s="40"/>
      <c r="C248" s="229" t="s">
        <v>937</v>
      </c>
      <c r="D248" s="229" t="s">
        <v>237</v>
      </c>
      <c r="E248" s="230" t="s">
        <v>5180</v>
      </c>
      <c r="F248" s="231" t="s">
        <v>7548</v>
      </c>
      <c r="G248" s="232" t="s">
        <v>676</v>
      </c>
      <c r="H248" s="233">
        <v>30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42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241</v>
      </c>
      <c r="AT248" s="241" t="s">
        <v>237</v>
      </c>
      <c r="AU248" s="241" t="s">
        <v>84</v>
      </c>
      <c r="AY248" s="18" t="s">
        <v>235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84</v>
      </c>
      <c r="BK248" s="242">
        <f>ROUND(I248*H248,2)</f>
        <v>0</v>
      </c>
      <c r="BL248" s="18" t="s">
        <v>241</v>
      </c>
      <c r="BM248" s="241" t="s">
        <v>1360</v>
      </c>
    </row>
    <row r="249" s="2" customFormat="1" ht="24.15" customHeight="1">
      <c r="A249" s="39"/>
      <c r="B249" s="40"/>
      <c r="C249" s="229" t="s">
        <v>942</v>
      </c>
      <c r="D249" s="229" t="s">
        <v>237</v>
      </c>
      <c r="E249" s="230" t="s">
        <v>5182</v>
      </c>
      <c r="F249" s="231" t="s">
        <v>7549</v>
      </c>
      <c r="G249" s="232" t="s">
        <v>174</v>
      </c>
      <c r="H249" s="233">
        <v>300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241</v>
      </c>
      <c r="AT249" s="241" t="s">
        <v>237</v>
      </c>
      <c r="AU249" s="241" t="s">
        <v>84</v>
      </c>
      <c r="AY249" s="18" t="s">
        <v>235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241</v>
      </c>
      <c r="BM249" s="241" t="s">
        <v>1371</v>
      </c>
    </row>
    <row r="250" s="2" customFormat="1" ht="16.5" customHeight="1">
      <c r="A250" s="39"/>
      <c r="B250" s="40"/>
      <c r="C250" s="229" t="s">
        <v>946</v>
      </c>
      <c r="D250" s="229" t="s">
        <v>237</v>
      </c>
      <c r="E250" s="230" t="s">
        <v>5150</v>
      </c>
      <c r="F250" s="231" t="s">
        <v>7550</v>
      </c>
      <c r="G250" s="232" t="s">
        <v>676</v>
      </c>
      <c r="H250" s="233">
        <v>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42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241</v>
      </c>
      <c r="AT250" s="241" t="s">
        <v>237</v>
      </c>
      <c r="AU250" s="241" t="s">
        <v>84</v>
      </c>
      <c r="AY250" s="18" t="s">
        <v>235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84</v>
      </c>
      <c r="BK250" s="242">
        <f>ROUND(I250*H250,2)</f>
        <v>0</v>
      </c>
      <c r="BL250" s="18" t="s">
        <v>241</v>
      </c>
      <c r="BM250" s="241" t="s">
        <v>1380</v>
      </c>
    </row>
    <row r="251" s="2" customFormat="1" ht="24.15" customHeight="1">
      <c r="A251" s="39"/>
      <c r="B251" s="40"/>
      <c r="C251" s="229" t="s">
        <v>950</v>
      </c>
      <c r="D251" s="229" t="s">
        <v>237</v>
      </c>
      <c r="E251" s="230" t="s">
        <v>5152</v>
      </c>
      <c r="F251" s="231" t="s">
        <v>7551</v>
      </c>
      <c r="G251" s="232" t="s">
        <v>676</v>
      </c>
      <c r="H251" s="233">
        <v>1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42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241</v>
      </c>
      <c r="AT251" s="241" t="s">
        <v>237</v>
      </c>
      <c r="AU251" s="241" t="s">
        <v>84</v>
      </c>
      <c r="AY251" s="18" t="s">
        <v>235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84</v>
      </c>
      <c r="BK251" s="242">
        <f>ROUND(I251*H251,2)</f>
        <v>0</v>
      </c>
      <c r="BL251" s="18" t="s">
        <v>241</v>
      </c>
      <c r="BM251" s="241" t="s">
        <v>1391</v>
      </c>
    </row>
    <row r="252" s="2" customFormat="1" ht="16.5" customHeight="1">
      <c r="A252" s="39"/>
      <c r="B252" s="40"/>
      <c r="C252" s="229" t="s">
        <v>954</v>
      </c>
      <c r="D252" s="229" t="s">
        <v>237</v>
      </c>
      <c r="E252" s="230" t="s">
        <v>5188</v>
      </c>
      <c r="F252" s="231" t="s">
        <v>7552</v>
      </c>
      <c r="G252" s="232" t="s">
        <v>676</v>
      </c>
      <c r="H252" s="233">
        <v>2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241</v>
      </c>
      <c r="AT252" s="241" t="s">
        <v>237</v>
      </c>
      <c r="AU252" s="241" t="s">
        <v>84</v>
      </c>
      <c r="AY252" s="18" t="s">
        <v>235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241</v>
      </c>
      <c r="BM252" s="241" t="s">
        <v>1402</v>
      </c>
    </row>
    <row r="253" s="2" customFormat="1" ht="16.5" customHeight="1">
      <c r="A253" s="39"/>
      <c r="B253" s="40"/>
      <c r="C253" s="229" t="s">
        <v>958</v>
      </c>
      <c r="D253" s="229" t="s">
        <v>237</v>
      </c>
      <c r="E253" s="230" t="s">
        <v>5190</v>
      </c>
      <c r="F253" s="231" t="s">
        <v>7553</v>
      </c>
      <c r="G253" s="232" t="s">
        <v>174</v>
      </c>
      <c r="H253" s="233">
        <v>40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241</v>
      </c>
      <c r="AT253" s="241" t="s">
        <v>237</v>
      </c>
      <c r="AU253" s="241" t="s">
        <v>84</v>
      </c>
      <c r="AY253" s="18" t="s">
        <v>235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241</v>
      </c>
      <c r="BM253" s="241" t="s">
        <v>1412</v>
      </c>
    </row>
    <row r="254" s="12" customFormat="1" ht="25.92" customHeight="1">
      <c r="A254" s="12"/>
      <c r="B254" s="213"/>
      <c r="C254" s="214"/>
      <c r="D254" s="215" t="s">
        <v>76</v>
      </c>
      <c r="E254" s="216" t="s">
        <v>4452</v>
      </c>
      <c r="F254" s="216" t="s">
        <v>7554</v>
      </c>
      <c r="G254" s="214"/>
      <c r="H254" s="214"/>
      <c r="I254" s="217"/>
      <c r="J254" s="218">
        <f>BK254</f>
        <v>0</v>
      </c>
      <c r="K254" s="214"/>
      <c r="L254" s="219"/>
      <c r="M254" s="220"/>
      <c r="N254" s="221"/>
      <c r="O254" s="221"/>
      <c r="P254" s="222">
        <f>SUM(P255:P261)</f>
        <v>0</v>
      </c>
      <c r="Q254" s="221"/>
      <c r="R254" s="222">
        <f>SUM(R255:R261)</f>
        <v>0</v>
      </c>
      <c r="S254" s="221"/>
      <c r="T254" s="223">
        <f>SUM(T255:T261)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24" t="s">
        <v>84</v>
      </c>
      <c r="AT254" s="225" t="s">
        <v>76</v>
      </c>
      <c r="AU254" s="225" t="s">
        <v>77</v>
      </c>
      <c r="AY254" s="224" t="s">
        <v>235</v>
      </c>
      <c r="BK254" s="226">
        <f>SUM(BK255:BK261)</f>
        <v>0</v>
      </c>
    </row>
    <row r="255" s="2" customFormat="1" ht="16.5" customHeight="1">
      <c r="A255" s="39"/>
      <c r="B255" s="40"/>
      <c r="C255" s="229" t="s">
        <v>964</v>
      </c>
      <c r="D255" s="229" t="s">
        <v>237</v>
      </c>
      <c r="E255" s="230" t="s">
        <v>5192</v>
      </c>
      <c r="F255" s="231" t="s">
        <v>7555</v>
      </c>
      <c r="G255" s="232" t="s">
        <v>676</v>
      </c>
      <c r="H255" s="233">
        <v>6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42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241</v>
      </c>
      <c r="AT255" s="241" t="s">
        <v>237</v>
      </c>
      <c r="AU255" s="241" t="s">
        <v>84</v>
      </c>
      <c r="AY255" s="18" t="s">
        <v>235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241</v>
      </c>
      <c r="BM255" s="241" t="s">
        <v>1425</v>
      </c>
    </row>
    <row r="256" s="2" customFormat="1" ht="24.15" customHeight="1">
      <c r="A256" s="39"/>
      <c r="B256" s="40"/>
      <c r="C256" s="229" t="s">
        <v>968</v>
      </c>
      <c r="D256" s="229" t="s">
        <v>237</v>
      </c>
      <c r="E256" s="230" t="s">
        <v>5133</v>
      </c>
      <c r="F256" s="231" t="s">
        <v>7548</v>
      </c>
      <c r="G256" s="232" t="s">
        <v>676</v>
      </c>
      <c r="H256" s="233">
        <v>6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42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241</v>
      </c>
      <c r="AT256" s="241" t="s">
        <v>237</v>
      </c>
      <c r="AU256" s="241" t="s">
        <v>84</v>
      </c>
      <c r="AY256" s="18" t="s">
        <v>235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84</v>
      </c>
      <c r="BK256" s="242">
        <f>ROUND(I256*H256,2)</f>
        <v>0</v>
      </c>
      <c r="BL256" s="18" t="s">
        <v>241</v>
      </c>
      <c r="BM256" s="241" t="s">
        <v>1431</v>
      </c>
    </row>
    <row r="257" s="2" customFormat="1" ht="24.15" customHeight="1">
      <c r="A257" s="39"/>
      <c r="B257" s="40"/>
      <c r="C257" s="229" t="s">
        <v>973</v>
      </c>
      <c r="D257" s="229" t="s">
        <v>237</v>
      </c>
      <c r="E257" s="230" t="s">
        <v>5161</v>
      </c>
      <c r="F257" s="231" t="s">
        <v>7549</v>
      </c>
      <c r="G257" s="232" t="s">
        <v>174</v>
      </c>
      <c r="H257" s="233">
        <v>60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42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241</v>
      </c>
      <c r="AT257" s="241" t="s">
        <v>237</v>
      </c>
      <c r="AU257" s="241" t="s">
        <v>84</v>
      </c>
      <c r="AY257" s="18" t="s">
        <v>235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84</v>
      </c>
      <c r="BK257" s="242">
        <f>ROUND(I257*H257,2)</f>
        <v>0</v>
      </c>
      <c r="BL257" s="18" t="s">
        <v>241</v>
      </c>
      <c r="BM257" s="241" t="s">
        <v>1439</v>
      </c>
    </row>
    <row r="258" s="2" customFormat="1" ht="16.5" customHeight="1">
      <c r="A258" s="39"/>
      <c r="B258" s="40"/>
      <c r="C258" s="229" t="s">
        <v>975</v>
      </c>
      <c r="D258" s="229" t="s">
        <v>237</v>
      </c>
      <c r="E258" s="230" t="s">
        <v>5198</v>
      </c>
      <c r="F258" s="231" t="s">
        <v>7550</v>
      </c>
      <c r="G258" s="232" t="s">
        <v>676</v>
      </c>
      <c r="H258" s="233">
        <v>1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42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241</v>
      </c>
      <c r="AT258" s="241" t="s">
        <v>237</v>
      </c>
      <c r="AU258" s="241" t="s">
        <v>84</v>
      </c>
      <c r="AY258" s="18" t="s">
        <v>235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84</v>
      </c>
      <c r="BK258" s="242">
        <f>ROUND(I258*H258,2)</f>
        <v>0</v>
      </c>
      <c r="BL258" s="18" t="s">
        <v>241</v>
      </c>
      <c r="BM258" s="241" t="s">
        <v>1447</v>
      </c>
    </row>
    <row r="259" s="2" customFormat="1" ht="24.15" customHeight="1">
      <c r="A259" s="39"/>
      <c r="B259" s="40"/>
      <c r="C259" s="229" t="s">
        <v>980</v>
      </c>
      <c r="D259" s="229" t="s">
        <v>237</v>
      </c>
      <c r="E259" s="230" t="s">
        <v>5200</v>
      </c>
      <c r="F259" s="231" t="s">
        <v>7551</v>
      </c>
      <c r="G259" s="232" t="s">
        <v>676</v>
      </c>
      <c r="H259" s="233">
        <v>1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42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241</v>
      </c>
      <c r="AT259" s="241" t="s">
        <v>237</v>
      </c>
      <c r="AU259" s="241" t="s">
        <v>84</v>
      </c>
      <c r="AY259" s="18" t="s">
        <v>235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84</v>
      </c>
      <c r="BK259" s="242">
        <f>ROUND(I259*H259,2)</f>
        <v>0</v>
      </c>
      <c r="BL259" s="18" t="s">
        <v>241</v>
      </c>
      <c r="BM259" s="241" t="s">
        <v>1457</v>
      </c>
    </row>
    <row r="260" s="2" customFormat="1" ht="16.5" customHeight="1">
      <c r="A260" s="39"/>
      <c r="B260" s="40"/>
      <c r="C260" s="229" t="s">
        <v>984</v>
      </c>
      <c r="D260" s="229" t="s">
        <v>237</v>
      </c>
      <c r="E260" s="230" t="s">
        <v>5167</v>
      </c>
      <c r="F260" s="231" t="s">
        <v>7552</v>
      </c>
      <c r="G260" s="232" t="s">
        <v>676</v>
      </c>
      <c r="H260" s="233">
        <v>2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42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241</v>
      </c>
      <c r="AT260" s="241" t="s">
        <v>237</v>
      </c>
      <c r="AU260" s="241" t="s">
        <v>84</v>
      </c>
      <c r="AY260" s="18" t="s">
        <v>235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84</v>
      </c>
      <c r="BK260" s="242">
        <f>ROUND(I260*H260,2)</f>
        <v>0</v>
      </c>
      <c r="BL260" s="18" t="s">
        <v>241</v>
      </c>
      <c r="BM260" s="241" t="s">
        <v>1466</v>
      </c>
    </row>
    <row r="261" s="2" customFormat="1" ht="16.5" customHeight="1">
      <c r="A261" s="39"/>
      <c r="B261" s="40"/>
      <c r="C261" s="229" t="s">
        <v>990</v>
      </c>
      <c r="D261" s="229" t="s">
        <v>237</v>
      </c>
      <c r="E261" s="230" t="s">
        <v>5073</v>
      </c>
      <c r="F261" s="231" t="s">
        <v>7553</v>
      </c>
      <c r="G261" s="232" t="s">
        <v>174</v>
      </c>
      <c r="H261" s="233">
        <v>40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42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241</v>
      </c>
      <c r="AT261" s="241" t="s">
        <v>237</v>
      </c>
      <c r="AU261" s="241" t="s">
        <v>84</v>
      </c>
      <c r="AY261" s="18" t="s">
        <v>235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84</v>
      </c>
      <c r="BK261" s="242">
        <f>ROUND(I261*H261,2)</f>
        <v>0</v>
      </c>
      <c r="BL261" s="18" t="s">
        <v>241</v>
      </c>
      <c r="BM261" s="241" t="s">
        <v>1474</v>
      </c>
    </row>
    <row r="262" s="12" customFormat="1" ht="25.92" customHeight="1">
      <c r="A262" s="12"/>
      <c r="B262" s="213"/>
      <c r="C262" s="214"/>
      <c r="D262" s="215" t="s">
        <v>76</v>
      </c>
      <c r="E262" s="216" t="s">
        <v>291</v>
      </c>
      <c r="F262" s="216" t="s">
        <v>5177</v>
      </c>
      <c r="G262" s="214"/>
      <c r="H262" s="214"/>
      <c r="I262" s="217"/>
      <c r="J262" s="218">
        <f>BK262</f>
        <v>0</v>
      </c>
      <c r="K262" s="214"/>
      <c r="L262" s="219"/>
      <c r="M262" s="220"/>
      <c r="N262" s="221"/>
      <c r="O262" s="221"/>
      <c r="P262" s="222">
        <f>SUM(P263:P280)</f>
        <v>0</v>
      </c>
      <c r="Q262" s="221"/>
      <c r="R262" s="222">
        <f>SUM(R263:R280)</f>
        <v>0</v>
      </c>
      <c r="S262" s="221"/>
      <c r="T262" s="223">
        <f>SUM(T263:T280)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4" t="s">
        <v>84</v>
      </c>
      <c r="AT262" s="225" t="s">
        <v>76</v>
      </c>
      <c r="AU262" s="225" t="s">
        <v>77</v>
      </c>
      <c r="AY262" s="224" t="s">
        <v>235</v>
      </c>
      <c r="BK262" s="226">
        <f>SUM(BK263:BK280)</f>
        <v>0</v>
      </c>
    </row>
    <row r="263" s="2" customFormat="1" ht="16.5" customHeight="1">
      <c r="A263" s="39"/>
      <c r="B263" s="40"/>
      <c r="C263" s="229" t="s">
        <v>1036</v>
      </c>
      <c r="D263" s="229" t="s">
        <v>237</v>
      </c>
      <c r="E263" s="230" t="s">
        <v>7556</v>
      </c>
      <c r="F263" s="231" t="s">
        <v>5179</v>
      </c>
      <c r="G263" s="232" t="s">
        <v>720</v>
      </c>
      <c r="H263" s="233">
        <v>30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42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241</v>
      </c>
      <c r="AT263" s="241" t="s">
        <v>237</v>
      </c>
      <c r="AU263" s="241" t="s">
        <v>84</v>
      </c>
      <c r="AY263" s="18" t="s">
        <v>235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84</v>
      </c>
      <c r="BK263" s="242">
        <f>ROUND(I263*H263,2)</f>
        <v>0</v>
      </c>
      <c r="BL263" s="18" t="s">
        <v>241</v>
      </c>
      <c r="BM263" s="241" t="s">
        <v>1485</v>
      </c>
    </row>
    <row r="264" s="2" customFormat="1" ht="16.5" customHeight="1">
      <c r="A264" s="39"/>
      <c r="B264" s="40"/>
      <c r="C264" s="229" t="s">
        <v>1041</v>
      </c>
      <c r="D264" s="229" t="s">
        <v>237</v>
      </c>
      <c r="E264" s="230" t="s">
        <v>7557</v>
      </c>
      <c r="F264" s="231" t="s">
        <v>5181</v>
      </c>
      <c r="G264" s="232" t="s">
        <v>1194</v>
      </c>
      <c r="H264" s="233">
        <v>10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42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241</v>
      </c>
      <c r="AT264" s="241" t="s">
        <v>237</v>
      </c>
      <c r="AU264" s="241" t="s">
        <v>84</v>
      </c>
      <c r="AY264" s="18" t="s">
        <v>235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84</v>
      </c>
      <c r="BK264" s="242">
        <f>ROUND(I264*H264,2)</f>
        <v>0</v>
      </c>
      <c r="BL264" s="18" t="s">
        <v>241</v>
      </c>
      <c r="BM264" s="241" t="s">
        <v>1494</v>
      </c>
    </row>
    <row r="265" s="2" customFormat="1" ht="16.5" customHeight="1">
      <c r="A265" s="39"/>
      <c r="B265" s="40"/>
      <c r="C265" s="229" t="s">
        <v>1047</v>
      </c>
      <c r="D265" s="229" t="s">
        <v>237</v>
      </c>
      <c r="E265" s="230" t="s">
        <v>7558</v>
      </c>
      <c r="F265" s="231" t="s">
        <v>5183</v>
      </c>
      <c r="G265" s="232" t="s">
        <v>720</v>
      </c>
      <c r="H265" s="233">
        <v>50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42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241</v>
      </c>
      <c r="AT265" s="241" t="s">
        <v>237</v>
      </c>
      <c r="AU265" s="241" t="s">
        <v>84</v>
      </c>
      <c r="AY265" s="18" t="s">
        <v>235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84</v>
      </c>
      <c r="BK265" s="242">
        <f>ROUND(I265*H265,2)</f>
        <v>0</v>
      </c>
      <c r="BL265" s="18" t="s">
        <v>241</v>
      </c>
      <c r="BM265" s="241" t="s">
        <v>1503</v>
      </c>
    </row>
    <row r="266" s="2" customFormat="1" ht="16.5" customHeight="1">
      <c r="A266" s="39"/>
      <c r="B266" s="40"/>
      <c r="C266" s="229" t="s">
        <v>1052</v>
      </c>
      <c r="D266" s="229" t="s">
        <v>237</v>
      </c>
      <c r="E266" s="230" t="s">
        <v>5184</v>
      </c>
      <c r="F266" s="231" t="s">
        <v>5185</v>
      </c>
      <c r="G266" s="232" t="s">
        <v>720</v>
      </c>
      <c r="H266" s="233">
        <v>15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42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241</v>
      </c>
      <c r="AT266" s="241" t="s">
        <v>237</v>
      </c>
      <c r="AU266" s="241" t="s">
        <v>84</v>
      </c>
      <c r="AY266" s="18" t="s">
        <v>235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84</v>
      </c>
      <c r="BK266" s="242">
        <f>ROUND(I266*H266,2)</f>
        <v>0</v>
      </c>
      <c r="BL266" s="18" t="s">
        <v>241</v>
      </c>
      <c r="BM266" s="241" t="s">
        <v>1515</v>
      </c>
    </row>
    <row r="267" s="2" customFormat="1" ht="24.15" customHeight="1">
      <c r="A267" s="39"/>
      <c r="B267" s="40"/>
      <c r="C267" s="229" t="s">
        <v>1057</v>
      </c>
      <c r="D267" s="229" t="s">
        <v>237</v>
      </c>
      <c r="E267" s="230" t="s">
        <v>5186</v>
      </c>
      <c r="F267" s="231" t="s">
        <v>7559</v>
      </c>
      <c r="G267" s="232" t="s">
        <v>174</v>
      </c>
      <c r="H267" s="233">
        <v>20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42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241</v>
      </c>
      <c r="AT267" s="241" t="s">
        <v>237</v>
      </c>
      <c r="AU267" s="241" t="s">
        <v>84</v>
      </c>
      <c r="AY267" s="18" t="s">
        <v>235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84</v>
      </c>
      <c r="BK267" s="242">
        <f>ROUND(I267*H267,2)</f>
        <v>0</v>
      </c>
      <c r="BL267" s="18" t="s">
        <v>241</v>
      </c>
      <c r="BM267" s="241" t="s">
        <v>1530</v>
      </c>
    </row>
    <row r="268" s="2" customFormat="1" ht="16.5" customHeight="1">
      <c r="A268" s="39"/>
      <c r="B268" s="40"/>
      <c r="C268" s="229" t="s">
        <v>1063</v>
      </c>
      <c r="D268" s="229" t="s">
        <v>237</v>
      </c>
      <c r="E268" s="230" t="s">
        <v>7560</v>
      </c>
      <c r="F268" s="231" t="s">
        <v>5191</v>
      </c>
      <c r="G268" s="232" t="s">
        <v>720</v>
      </c>
      <c r="H268" s="233">
        <v>20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42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241</v>
      </c>
      <c r="AT268" s="241" t="s">
        <v>237</v>
      </c>
      <c r="AU268" s="241" t="s">
        <v>84</v>
      </c>
      <c r="AY268" s="18" t="s">
        <v>235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84</v>
      </c>
      <c r="BK268" s="242">
        <f>ROUND(I268*H268,2)</f>
        <v>0</v>
      </c>
      <c r="BL268" s="18" t="s">
        <v>241</v>
      </c>
      <c r="BM268" s="241" t="s">
        <v>1540</v>
      </c>
    </row>
    <row r="269" s="2" customFormat="1" ht="24.15" customHeight="1">
      <c r="A269" s="39"/>
      <c r="B269" s="40"/>
      <c r="C269" s="229" t="s">
        <v>1067</v>
      </c>
      <c r="D269" s="229" t="s">
        <v>237</v>
      </c>
      <c r="E269" s="230" t="s">
        <v>7561</v>
      </c>
      <c r="F269" s="231" t="s">
        <v>5193</v>
      </c>
      <c r="G269" s="232" t="s">
        <v>720</v>
      </c>
      <c r="H269" s="233">
        <v>10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42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241</v>
      </c>
      <c r="AT269" s="241" t="s">
        <v>237</v>
      </c>
      <c r="AU269" s="241" t="s">
        <v>84</v>
      </c>
      <c r="AY269" s="18" t="s">
        <v>235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84</v>
      </c>
      <c r="BK269" s="242">
        <f>ROUND(I269*H269,2)</f>
        <v>0</v>
      </c>
      <c r="BL269" s="18" t="s">
        <v>241</v>
      </c>
      <c r="BM269" s="241" t="s">
        <v>1549</v>
      </c>
    </row>
    <row r="270" s="2" customFormat="1" ht="16.5" customHeight="1">
      <c r="A270" s="39"/>
      <c r="B270" s="40"/>
      <c r="C270" s="229" t="s">
        <v>1080</v>
      </c>
      <c r="D270" s="229" t="s">
        <v>237</v>
      </c>
      <c r="E270" s="230" t="s">
        <v>7562</v>
      </c>
      <c r="F270" s="231" t="s">
        <v>7563</v>
      </c>
      <c r="G270" s="232" t="s">
        <v>720</v>
      </c>
      <c r="H270" s="233">
        <v>5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42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241</v>
      </c>
      <c r="AT270" s="241" t="s">
        <v>237</v>
      </c>
      <c r="AU270" s="241" t="s">
        <v>84</v>
      </c>
      <c r="AY270" s="18" t="s">
        <v>235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84</v>
      </c>
      <c r="BK270" s="242">
        <f>ROUND(I270*H270,2)</f>
        <v>0</v>
      </c>
      <c r="BL270" s="18" t="s">
        <v>241</v>
      </c>
      <c r="BM270" s="241" t="s">
        <v>1589</v>
      </c>
    </row>
    <row r="271" s="2" customFormat="1" ht="37.8" customHeight="1">
      <c r="A271" s="39"/>
      <c r="B271" s="40"/>
      <c r="C271" s="229" t="s">
        <v>1089</v>
      </c>
      <c r="D271" s="229" t="s">
        <v>237</v>
      </c>
      <c r="E271" s="230" t="s">
        <v>5160</v>
      </c>
      <c r="F271" s="231" t="s">
        <v>5195</v>
      </c>
      <c r="G271" s="232" t="s">
        <v>720</v>
      </c>
      <c r="H271" s="233">
        <v>20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42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241</v>
      </c>
      <c r="AT271" s="241" t="s">
        <v>237</v>
      </c>
      <c r="AU271" s="241" t="s">
        <v>84</v>
      </c>
      <c r="AY271" s="18" t="s">
        <v>235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84</v>
      </c>
      <c r="BK271" s="242">
        <f>ROUND(I271*H271,2)</f>
        <v>0</v>
      </c>
      <c r="BL271" s="18" t="s">
        <v>241</v>
      </c>
      <c r="BM271" s="241" t="s">
        <v>1600</v>
      </c>
    </row>
    <row r="272" s="2" customFormat="1" ht="24.15" customHeight="1">
      <c r="A272" s="39"/>
      <c r="B272" s="40"/>
      <c r="C272" s="229" t="s">
        <v>1093</v>
      </c>
      <c r="D272" s="229" t="s">
        <v>237</v>
      </c>
      <c r="E272" s="230" t="s">
        <v>5196</v>
      </c>
      <c r="F272" s="231" t="s">
        <v>5197</v>
      </c>
      <c r="G272" s="232" t="s">
        <v>720</v>
      </c>
      <c r="H272" s="233">
        <v>20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42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241</v>
      </c>
      <c r="AT272" s="241" t="s">
        <v>237</v>
      </c>
      <c r="AU272" s="241" t="s">
        <v>84</v>
      </c>
      <c r="AY272" s="18" t="s">
        <v>235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84</v>
      </c>
      <c r="BK272" s="242">
        <f>ROUND(I272*H272,2)</f>
        <v>0</v>
      </c>
      <c r="BL272" s="18" t="s">
        <v>241</v>
      </c>
      <c r="BM272" s="241" t="s">
        <v>1631</v>
      </c>
    </row>
    <row r="273" s="2" customFormat="1" ht="24.15" customHeight="1">
      <c r="A273" s="39"/>
      <c r="B273" s="40"/>
      <c r="C273" s="229" t="s">
        <v>1098</v>
      </c>
      <c r="D273" s="229" t="s">
        <v>237</v>
      </c>
      <c r="E273" s="230" t="s">
        <v>7564</v>
      </c>
      <c r="F273" s="231" t="s">
        <v>5199</v>
      </c>
      <c r="G273" s="232" t="s">
        <v>720</v>
      </c>
      <c r="H273" s="233">
        <v>20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42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241</v>
      </c>
      <c r="AT273" s="241" t="s">
        <v>237</v>
      </c>
      <c r="AU273" s="241" t="s">
        <v>84</v>
      </c>
      <c r="AY273" s="18" t="s">
        <v>235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84</v>
      </c>
      <c r="BK273" s="242">
        <f>ROUND(I273*H273,2)</f>
        <v>0</v>
      </c>
      <c r="BL273" s="18" t="s">
        <v>241</v>
      </c>
      <c r="BM273" s="241" t="s">
        <v>1652</v>
      </c>
    </row>
    <row r="274" s="2" customFormat="1" ht="16.5" customHeight="1">
      <c r="A274" s="39"/>
      <c r="B274" s="40"/>
      <c r="C274" s="229" t="s">
        <v>1102</v>
      </c>
      <c r="D274" s="229" t="s">
        <v>237</v>
      </c>
      <c r="E274" s="230" t="s">
        <v>7565</v>
      </c>
      <c r="F274" s="231" t="s">
        <v>5201</v>
      </c>
      <c r="G274" s="232" t="s">
        <v>720</v>
      </c>
      <c r="H274" s="233">
        <v>15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42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241</v>
      </c>
      <c r="AT274" s="241" t="s">
        <v>237</v>
      </c>
      <c r="AU274" s="241" t="s">
        <v>84</v>
      </c>
      <c r="AY274" s="18" t="s">
        <v>235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84</v>
      </c>
      <c r="BK274" s="242">
        <f>ROUND(I274*H274,2)</f>
        <v>0</v>
      </c>
      <c r="BL274" s="18" t="s">
        <v>241</v>
      </c>
      <c r="BM274" s="241" t="s">
        <v>1678</v>
      </c>
    </row>
    <row r="275" s="2" customFormat="1" ht="37.8" customHeight="1">
      <c r="A275" s="39"/>
      <c r="B275" s="40"/>
      <c r="C275" s="229" t="s">
        <v>1107</v>
      </c>
      <c r="D275" s="229" t="s">
        <v>237</v>
      </c>
      <c r="E275" s="230" t="s">
        <v>5202</v>
      </c>
      <c r="F275" s="231" t="s">
        <v>5203</v>
      </c>
      <c r="G275" s="232" t="s">
        <v>720</v>
      </c>
      <c r="H275" s="233">
        <v>15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42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241</v>
      </c>
      <c r="AT275" s="241" t="s">
        <v>237</v>
      </c>
      <c r="AU275" s="241" t="s">
        <v>84</v>
      </c>
      <c r="AY275" s="18" t="s">
        <v>235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84</v>
      </c>
      <c r="BK275" s="242">
        <f>ROUND(I275*H275,2)</f>
        <v>0</v>
      </c>
      <c r="BL275" s="18" t="s">
        <v>241</v>
      </c>
      <c r="BM275" s="241" t="s">
        <v>1689</v>
      </c>
    </row>
    <row r="276" s="2" customFormat="1" ht="44.25" customHeight="1">
      <c r="A276" s="39"/>
      <c r="B276" s="40"/>
      <c r="C276" s="229" t="s">
        <v>1113</v>
      </c>
      <c r="D276" s="229" t="s">
        <v>237</v>
      </c>
      <c r="E276" s="230" t="s">
        <v>5204</v>
      </c>
      <c r="F276" s="231" t="s">
        <v>5205</v>
      </c>
      <c r="G276" s="232" t="s">
        <v>720</v>
      </c>
      <c r="H276" s="233">
        <v>15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241</v>
      </c>
      <c r="AT276" s="241" t="s">
        <v>237</v>
      </c>
      <c r="AU276" s="241" t="s">
        <v>84</v>
      </c>
      <c r="AY276" s="18" t="s">
        <v>235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241</v>
      </c>
      <c r="BM276" s="241" t="s">
        <v>1699</v>
      </c>
    </row>
    <row r="277" s="2" customFormat="1" ht="24.15" customHeight="1">
      <c r="A277" s="39"/>
      <c r="B277" s="40"/>
      <c r="C277" s="229" t="s">
        <v>1124</v>
      </c>
      <c r="D277" s="229" t="s">
        <v>237</v>
      </c>
      <c r="E277" s="230" t="s">
        <v>5206</v>
      </c>
      <c r="F277" s="231" t="s">
        <v>5207</v>
      </c>
      <c r="G277" s="232" t="s">
        <v>720</v>
      </c>
      <c r="H277" s="233">
        <v>10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42</v>
      </c>
      <c r="O277" s="92"/>
      <c r="P277" s="239">
        <f>O277*H277</f>
        <v>0</v>
      </c>
      <c r="Q277" s="239">
        <v>0</v>
      </c>
      <c r="R277" s="239">
        <f>Q277*H277</f>
        <v>0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241</v>
      </c>
      <c r="AT277" s="241" t="s">
        <v>237</v>
      </c>
      <c r="AU277" s="241" t="s">
        <v>84</v>
      </c>
      <c r="AY277" s="18" t="s">
        <v>235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84</v>
      </c>
      <c r="BK277" s="242">
        <f>ROUND(I277*H277,2)</f>
        <v>0</v>
      </c>
      <c r="BL277" s="18" t="s">
        <v>241</v>
      </c>
      <c r="BM277" s="241" t="s">
        <v>1709</v>
      </c>
    </row>
    <row r="278" s="2" customFormat="1" ht="24.15" customHeight="1">
      <c r="A278" s="39"/>
      <c r="B278" s="40"/>
      <c r="C278" s="229" t="s">
        <v>1129</v>
      </c>
      <c r="D278" s="229" t="s">
        <v>237</v>
      </c>
      <c r="E278" s="230" t="s">
        <v>5208</v>
      </c>
      <c r="F278" s="231" t="s">
        <v>5209</v>
      </c>
      <c r="G278" s="232" t="s">
        <v>720</v>
      </c>
      <c r="H278" s="233">
        <v>50</v>
      </c>
      <c r="I278" s="234"/>
      <c r="J278" s="235">
        <f>ROUND(I278*H278,2)</f>
        <v>0</v>
      </c>
      <c r="K278" s="236"/>
      <c r="L278" s="45"/>
      <c r="M278" s="237" t="s">
        <v>1</v>
      </c>
      <c r="N278" s="238" t="s">
        <v>42</v>
      </c>
      <c r="O278" s="92"/>
      <c r="P278" s="239">
        <f>O278*H278</f>
        <v>0</v>
      </c>
      <c r="Q278" s="239">
        <v>0</v>
      </c>
      <c r="R278" s="239">
        <f>Q278*H278</f>
        <v>0</v>
      </c>
      <c r="S278" s="239">
        <v>0</v>
      </c>
      <c r="T278" s="240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1" t="s">
        <v>241</v>
      </c>
      <c r="AT278" s="241" t="s">
        <v>237</v>
      </c>
      <c r="AU278" s="241" t="s">
        <v>84</v>
      </c>
      <c r="AY278" s="18" t="s">
        <v>235</v>
      </c>
      <c r="BE278" s="242">
        <f>IF(N278="základní",J278,0)</f>
        <v>0</v>
      </c>
      <c r="BF278" s="242">
        <f>IF(N278="snížená",J278,0)</f>
        <v>0</v>
      </c>
      <c r="BG278" s="242">
        <f>IF(N278="zákl. přenesená",J278,0)</f>
        <v>0</v>
      </c>
      <c r="BH278" s="242">
        <f>IF(N278="sníž. přenesená",J278,0)</f>
        <v>0</v>
      </c>
      <c r="BI278" s="242">
        <f>IF(N278="nulová",J278,0)</f>
        <v>0</v>
      </c>
      <c r="BJ278" s="18" t="s">
        <v>84</v>
      </c>
      <c r="BK278" s="242">
        <f>ROUND(I278*H278,2)</f>
        <v>0</v>
      </c>
      <c r="BL278" s="18" t="s">
        <v>241</v>
      </c>
      <c r="BM278" s="241" t="s">
        <v>1717</v>
      </c>
    </row>
    <row r="279" s="2" customFormat="1" ht="24.15" customHeight="1">
      <c r="A279" s="39"/>
      <c r="B279" s="40"/>
      <c r="C279" s="229" t="s">
        <v>1134</v>
      </c>
      <c r="D279" s="229" t="s">
        <v>237</v>
      </c>
      <c r="E279" s="230" t="s">
        <v>7566</v>
      </c>
      <c r="F279" s="231" t="s">
        <v>7567</v>
      </c>
      <c r="G279" s="232" t="s">
        <v>676</v>
      </c>
      <c r="H279" s="233">
        <v>18</v>
      </c>
      <c r="I279" s="234"/>
      <c r="J279" s="235">
        <f>ROUND(I279*H279,2)</f>
        <v>0</v>
      </c>
      <c r="K279" s="236"/>
      <c r="L279" s="45"/>
      <c r="M279" s="237" t="s">
        <v>1</v>
      </c>
      <c r="N279" s="238" t="s">
        <v>42</v>
      </c>
      <c r="O279" s="92"/>
      <c r="P279" s="239">
        <f>O279*H279</f>
        <v>0</v>
      </c>
      <c r="Q279" s="239">
        <v>0</v>
      </c>
      <c r="R279" s="239">
        <f>Q279*H279</f>
        <v>0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241</v>
      </c>
      <c r="AT279" s="241" t="s">
        <v>237</v>
      </c>
      <c r="AU279" s="241" t="s">
        <v>84</v>
      </c>
      <c r="AY279" s="18" t="s">
        <v>235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84</v>
      </c>
      <c r="BK279" s="242">
        <f>ROUND(I279*H279,2)</f>
        <v>0</v>
      </c>
      <c r="BL279" s="18" t="s">
        <v>241</v>
      </c>
      <c r="BM279" s="241" t="s">
        <v>1726</v>
      </c>
    </row>
    <row r="280" s="2" customFormat="1" ht="24.15" customHeight="1">
      <c r="A280" s="39"/>
      <c r="B280" s="40"/>
      <c r="C280" s="229" t="s">
        <v>1134</v>
      </c>
      <c r="D280" s="229" t="s">
        <v>237</v>
      </c>
      <c r="E280" s="230" t="s">
        <v>5081</v>
      </c>
      <c r="F280" s="231" t="s">
        <v>7568</v>
      </c>
      <c r="G280" s="232" t="s">
        <v>676</v>
      </c>
      <c r="H280" s="233">
        <v>2</v>
      </c>
      <c r="I280" s="234"/>
      <c r="J280" s="235">
        <f>ROUND(I280*H280,2)</f>
        <v>0</v>
      </c>
      <c r="K280" s="236"/>
      <c r="L280" s="45"/>
      <c r="M280" s="305" t="s">
        <v>1</v>
      </c>
      <c r="N280" s="306" t="s">
        <v>42</v>
      </c>
      <c r="O280" s="307"/>
      <c r="P280" s="308">
        <f>O280*H280</f>
        <v>0</v>
      </c>
      <c r="Q280" s="308">
        <v>0</v>
      </c>
      <c r="R280" s="308">
        <f>Q280*H280</f>
        <v>0</v>
      </c>
      <c r="S280" s="308">
        <v>0</v>
      </c>
      <c r="T280" s="309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1" t="s">
        <v>241</v>
      </c>
      <c r="AT280" s="241" t="s">
        <v>237</v>
      </c>
      <c r="AU280" s="241" t="s">
        <v>84</v>
      </c>
      <c r="AY280" s="18" t="s">
        <v>235</v>
      </c>
      <c r="BE280" s="242">
        <f>IF(N280="základní",J280,0)</f>
        <v>0</v>
      </c>
      <c r="BF280" s="242">
        <f>IF(N280="snížená",J280,0)</f>
        <v>0</v>
      </c>
      <c r="BG280" s="242">
        <f>IF(N280="zákl. přenesená",J280,0)</f>
        <v>0</v>
      </c>
      <c r="BH280" s="242">
        <f>IF(N280="sníž. přenesená",J280,0)</f>
        <v>0</v>
      </c>
      <c r="BI280" s="242">
        <f>IF(N280="nulová",J280,0)</f>
        <v>0</v>
      </c>
      <c r="BJ280" s="18" t="s">
        <v>84</v>
      </c>
      <c r="BK280" s="242">
        <f>ROUND(I280*H280,2)</f>
        <v>0</v>
      </c>
      <c r="BL280" s="18" t="s">
        <v>241</v>
      </c>
      <c r="BM280" s="241" t="s">
        <v>1736</v>
      </c>
    </row>
    <row r="281" s="2" customFormat="1" ht="6.96" customHeight="1">
      <c r="A281" s="39"/>
      <c r="B281" s="67"/>
      <c r="C281" s="68"/>
      <c r="D281" s="68"/>
      <c r="E281" s="68"/>
      <c r="F281" s="68"/>
      <c r="G281" s="68"/>
      <c r="H281" s="68"/>
      <c r="I281" s="68"/>
      <c r="J281" s="68"/>
      <c r="K281" s="68"/>
      <c r="L281" s="45"/>
      <c r="M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</sheetData>
  <sheetProtection sheet="1" autoFilter="0" formatColumns="0" formatRows="0" objects="1" scenarios="1" spinCount="100000" saltValue="OhRkNWrU6O0DDL2mCPk3DR68vI5gLA3QU0JQeedLH/jbJ9sYBBSj9TSJDGE6VH2wpLzkNAZ3NH9kswhoIg3yxg==" hashValue="E4QwMPPdNBLsn/ItWp5NaWTXvnR7Bp4/RLsnFb+BdBjvVM4YinOjDdWNwz6WjUIom2yTHYmZ6lIRFEfg3b95+g==" algorithmName="SHA-512" password="CC35"/>
  <autoFilter ref="C131:K28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6436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5210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ROUND((SUM(BE124:BE153)),  2)</f>
        <v>0</v>
      </c>
      <c r="G35" s="39"/>
      <c r="H35" s="39"/>
      <c r="I35" s="166">
        <v>0.20999999999999999</v>
      </c>
      <c r="J35" s="165">
        <f>ROUND(((SUM(BE124:BE153))*I35),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ROUND((SUM(BF124:BF153)),  2)</f>
        <v>0</v>
      </c>
      <c r="G36" s="39"/>
      <c r="H36" s="39"/>
      <c r="I36" s="166">
        <v>0.12</v>
      </c>
      <c r="J36" s="165">
        <f>ROUND(((SUM(BF124:BF153))*I36),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ROUND((SUM(BG124:BG153)),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ROUND((SUM(BH124:BH153)),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ROUND((SUM(BI124:BI153)),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6436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5211</v>
      </c>
      <c r="E99" s="193"/>
      <c r="F99" s="193"/>
      <c r="G99" s="193"/>
      <c r="H99" s="193"/>
      <c r="I99" s="193"/>
      <c r="J99" s="194">
        <f>J125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5212</v>
      </c>
      <c r="E100" s="198"/>
      <c r="F100" s="198"/>
      <c r="G100" s="198"/>
      <c r="H100" s="198"/>
      <c r="I100" s="198"/>
      <c r="J100" s="199">
        <f>J126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5213</v>
      </c>
      <c r="E101" s="198"/>
      <c r="F101" s="198"/>
      <c r="G101" s="198"/>
      <c r="H101" s="198"/>
      <c r="I101" s="198"/>
      <c r="J101" s="199">
        <f>J133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5214</v>
      </c>
      <c r="E102" s="198"/>
      <c r="F102" s="198"/>
      <c r="G102" s="198"/>
      <c r="H102" s="198"/>
      <c r="I102" s="198"/>
      <c r="J102" s="199">
        <f>J136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220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185" t="str">
        <f>E7</f>
        <v>Parkoviště pro zaměstnance a heliport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1" customFormat="1" ht="12" customHeight="1">
      <c r="B113" s="22"/>
      <c r="C113" s="33" t="s">
        <v>178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2" customFormat="1" ht="16.5" customHeight="1">
      <c r="A114" s="39"/>
      <c r="B114" s="40"/>
      <c r="C114" s="41"/>
      <c r="D114" s="41"/>
      <c r="E114" s="185" t="s">
        <v>6436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184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77" t="str">
        <f>E11</f>
        <v>D.1.4.5 - Slaboproud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20</v>
      </c>
      <c r="D118" s="41"/>
      <c r="E118" s="41"/>
      <c r="F118" s="28" t="str">
        <f>F14</f>
        <v>České Budějovice</v>
      </c>
      <c r="G118" s="41"/>
      <c r="H118" s="41"/>
      <c r="I118" s="33" t="s">
        <v>22</v>
      </c>
      <c r="J118" s="80" t="str">
        <f>IF(J14="","",J14)</f>
        <v>13. 6. 2025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24</v>
      </c>
      <c r="D120" s="41"/>
      <c r="E120" s="41"/>
      <c r="F120" s="28" t="str">
        <f>E17</f>
        <v>Nemocnice České Budějovice</v>
      </c>
      <c r="G120" s="41"/>
      <c r="H120" s="41"/>
      <c r="I120" s="33" t="s">
        <v>30</v>
      </c>
      <c r="J120" s="37" t="str">
        <f>E23</f>
        <v>AGP nova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28</v>
      </c>
      <c r="D121" s="41"/>
      <c r="E121" s="41"/>
      <c r="F121" s="28" t="str">
        <f>IF(E20="","",E20)</f>
        <v>Vyplň údaj</v>
      </c>
      <c r="G121" s="41"/>
      <c r="H121" s="41"/>
      <c r="I121" s="33" t="s">
        <v>33</v>
      </c>
      <c r="J121" s="37" t="str">
        <f>E26</f>
        <v>QSB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0.32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1" customFormat="1" ht="29.28" customHeight="1">
      <c r="A123" s="201"/>
      <c r="B123" s="202"/>
      <c r="C123" s="203" t="s">
        <v>221</v>
      </c>
      <c r="D123" s="204" t="s">
        <v>62</v>
      </c>
      <c r="E123" s="204" t="s">
        <v>58</v>
      </c>
      <c r="F123" s="204" t="s">
        <v>59</v>
      </c>
      <c r="G123" s="204" t="s">
        <v>222</v>
      </c>
      <c r="H123" s="204" t="s">
        <v>223</v>
      </c>
      <c r="I123" s="204" t="s">
        <v>224</v>
      </c>
      <c r="J123" s="205" t="s">
        <v>192</v>
      </c>
      <c r="K123" s="206" t="s">
        <v>225</v>
      </c>
      <c r="L123" s="207"/>
      <c r="M123" s="101" t="s">
        <v>1</v>
      </c>
      <c r="N123" s="102" t="s">
        <v>41</v>
      </c>
      <c r="O123" s="102" t="s">
        <v>226</v>
      </c>
      <c r="P123" s="102" t="s">
        <v>227</v>
      </c>
      <c r="Q123" s="102" t="s">
        <v>228</v>
      </c>
      <c r="R123" s="102" t="s">
        <v>229</v>
      </c>
      <c r="S123" s="102" t="s">
        <v>230</v>
      </c>
      <c r="T123" s="103" t="s">
        <v>231</v>
      </c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</row>
    <row r="124" s="2" customFormat="1" ht="22.8" customHeight="1">
      <c r="A124" s="39"/>
      <c r="B124" s="40"/>
      <c r="C124" s="108" t="s">
        <v>232</v>
      </c>
      <c r="D124" s="41"/>
      <c r="E124" s="41"/>
      <c r="F124" s="41"/>
      <c r="G124" s="41"/>
      <c r="H124" s="41"/>
      <c r="I124" s="41"/>
      <c r="J124" s="208">
        <f>BK124</f>
        <v>0</v>
      </c>
      <c r="K124" s="41"/>
      <c r="L124" s="45"/>
      <c r="M124" s="104"/>
      <c r="N124" s="209"/>
      <c r="O124" s="105"/>
      <c r="P124" s="210">
        <f>P125</f>
        <v>0</v>
      </c>
      <c r="Q124" s="105"/>
      <c r="R124" s="210">
        <f>R125</f>
        <v>0</v>
      </c>
      <c r="S124" s="105"/>
      <c r="T124" s="211">
        <f>T125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76</v>
      </c>
      <c r="AU124" s="18" t="s">
        <v>194</v>
      </c>
      <c r="BK124" s="212">
        <f>BK125</f>
        <v>0</v>
      </c>
    </row>
    <row r="125" s="12" customFormat="1" ht="25.92" customHeight="1">
      <c r="A125" s="12"/>
      <c r="B125" s="213"/>
      <c r="C125" s="214"/>
      <c r="D125" s="215" t="s">
        <v>76</v>
      </c>
      <c r="E125" s="216" t="s">
        <v>2152</v>
      </c>
      <c r="F125" s="216" t="s">
        <v>5218</v>
      </c>
      <c r="G125" s="214"/>
      <c r="H125" s="214"/>
      <c r="I125" s="217"/>
      <c r="J125" s="218">
        <f>BK125</f>
        <v>0</v>
      </c>
      <c r="K125" s="214"/>
      <c r="L125" s="219"/>
      <c r="M125" s="220"/>
      <c r="N125" s="221"/>
      <c r="O125" s="221"/>
      <c r="P125" s="222">
        <f>P126+P133+P136</f>
        <v>0</v>
      </c>
      <c r="Q125" s="221"/>
      <c r="R125" s="222">
        <f>R126+R133+R136</f>
        <v>0</v>
      </c>
      <c r="S125" s="221"/>
      <c r="T125" s="223">
        <f>T126+T133+T136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84</v>
      </c>
      <c r="AT125" s="225" t="s">
        <v>76</v>
      </c>
      <c r="AU125" s="225" t="s">
        <v>77</v>
      </c>
      <c r="AY125" s="224" t="s">
        <v>235</v>
      </c>
      <c r="BK125" s="226">
        <f>BK126+BK133+BK136</f>
        <v>0</v>
      </c>
    </row>
    <row r="126" s="12" customFormat="1" ht="22.8" customHeight="1">
      <c r="A126" s="12"/>
      <c r="B126" s="213"/>
      <c r="C126" s="214"/>
      <c r="D126" s="215" t="s">
        <v>76</v>
      </c>
      <c r="E126" s="227" t="s">
        <v>4452</v>
      </c>
      <c r="F126" s="227" t="s">
        <v>5219</v>
      </c>
      <c r="G126" s="214"/>
      <c r="H126" s="214"/>
      <c r="I126" s="217"/>
      <c r="J126" s="228">
        <f>BK126</f>
        <v>0</v>
      </c>
      <c r="K126" s="214"/>
      <c r="L126" s="219"/>
      <c r="M126" s="220"/>
      <c r="N126" s="221"/>
      <c r="O126" s="221"/>
      <c r="P126" s="222">
        <f>SUM(P127:P132)</f>
        <v>0</v>
      </c>
      <c r="Q126" s="221"/>
      <c r="R126" s="222">
        <f>SUM(R127:R132)</f>
        <v>0</v>
      </c>
      <c r="S126" s="221"/>
      <c r="T126" s="223">
        <f>SUM(T127:T132)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84</v>
      </c>
      <c r="AT126" s="225" t="s">
        <v>76</v>
      </c>
      <c r="AU126" s="225" t="s">
        <v>84</v>
      </c>
      <c r="AY126" s="224" t="s">
        <v>235</v>
      </c>
      <c r="BK126" s="226">
        <f>SUM(BK127:BK132)</f>
        <v>0</v>
      </c>
    </row>
    <row r="127" s="2" customFormat="1" ht="24.15" customHeight="1">
      <c r="A127" s="39"/>
      <c r="B127" s="40"/>
      <c r="C127" s="229" t="s">
        <v>84</v>
      </c>
      <c r="D127" s="229" t="s">
        <v>237</v>
      </c>
      <c r="E127" s="230" t="s">
        <v>7569</v>
      </c>
      <c r="F127" s="231" t="s">
        <v>7570</v>
      </c>
      <c r="G127" s="232" t="s">
        <v>676</v>
      </c>
      <c r="H127" s="233">
        <v>2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241</v>
      </c>
      <c r="AT127" s="241" t="s">
        <v>237</v>
      </c>
      <c r="AU127" s="241" t="s">
        <v>86</v>
      </c>
      <c r="AY127" s="18" t="s">
        <v>235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241</v>
      </c>
      <c r="BM127" s="241" t="s">
        <v>86</v>
      </c>
    </row>
    <row r="128" s="2" customFormat="1" ht="44.25" customHeight="1">
      <c r="A128" s="39"/>
      <c r="B128" s="40"/>
      <c r="C128" s="229" t="s">
        <v>86</v>
      </c>
      <c r="D128" s="229" t="s">
        <v>237</v>
      </c>
      <c r="E128" s="230" t="s">
        <v>5242</v>
      </c>
      <c r="F128" s="231" t="s">
        <v>5243</v>
      </c>
      <c r="G128" s="232" t="s">
        <v>676</v>
      </c>
      <c r="H128" s="233">
        <v>4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241</v>
      </c>
      <c r="AT128" s="241" t="s">
        <v>237</v>
      </c>
      <c r="AU128" s="241" t="s">
        <v>86</v>
      </c>
      <c r="AY128" s="18" t="s">
        <v>235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241</v>
      </c>
      <c r="BM128" s="241" t="s">
        <v>241</v>
      </c>
    </row>
    <row r="129" s="2" customFormat="1" ht="16.5" customHeight="1">
      <c r="A129" s="39"/>
      <c r="B129" s="40"/>
      <c r="C129" s="229" t="s">
        <v>250</v>
      </c>
      <c r="D129" s="229" t="s">
        <v>237</v>
      </c>
      <c r="E129" s="230" t="s">
        <v>5260</v>
      </c>
      <c r="F129" s="231" t="s">
        <v>5261</v>
      </c>
      <c r="G129" s="232" t="s">
        <v>174</v>
      </c>
      <c r="H129" s="233">
        <v>280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241</v>
      </c>
      <c r="AT129" s="241" t="s">
        <v>237</v>
      </c>
      <c r="AU129" s="241" t="s">
        <v>86</v>
      </c>
      <c r="AY129" s="18" t="s">
        <v>235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241</v>
      </c>
      <c r="BM129" s="241" t="s">
        <v>269</v>
      </c>
    </row>
    <row r="130" s="2" customFormat="1" ht="16.5" customHeight="1">
      <c r="A130" s="39"/>
      <c r="B130" s="40"/>
      <c r="C130" s="229" t="s">
        <v>241</v>
      </c>
      <c r="D130" s="229" t="s">
        <v>237</v>
      </c>
      <c r="E130" s="230" t="s">
        <v>5270</v>
      </c>
      <c r="F130" s="231" t="s">
        <v>5271</v>
      </c>
      <c r="G130" s="232" t="s">
        <v>174</v>
      </c>
      <c r="H130" s="233">
        <v>18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241</v>
      </c>
      <c r="AT130" s="241" t="s">
        <v>237</v>
      </c>
      <c r="AU130" s="241" t="s">
        <v>86</v>
      </c>
      <c r="AY130" s="18" t="s">
        <v>235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241</v>
      </c>
      <c r="BM130" s="241" t="s">
        <v>281</v>
      </c>
    </row>
    <row r="131" s="2" customFormat="1" ht="16.5" customHeight="1">
      <c r="A131" s="39"/>
      <c r="B131" s="40"/>
      <c r="C131" s="229" t="s">
        <v>263</v>
      </c>
      <c r="D131" s="229" t="s">
        <v>237</v>
      </c>
      <c r="E131" s="230" t="s">
        <v>5282</v>
      </c>
      <c r="F131" s="231" t="s">
        <v>5283</v>
      </c>
      <c r="G131" s="232" t="s">
        <v>676</v>
      </c>
      <c r="H131" s="233">
        <v>210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241</v>
      </c>
      <c r="AT131" s="241" t="s">
        <v>237</v>
      </c>
      <c r="AU131" s="241" t="s">
        <v>86</v>
      </c>
      <c r="AY131" s="18" t="s">
        <v>235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241</v>
      </c>
      <c r="BM131" s="241" t="s">
        <v>291</v>
      </c>
    </row>
    <row r="132" s="2" customFormat="1" ht="16.5" customHeight="1">
      <c r="A132" s="39"/>
      <c r="B132" s="40"/>
      <c r="C132" s="229" t="s">
        <v>269</v>
      </c>
      <c r="D132" s="229" t="s">
        <v>237</v>
      </c>
      <c r="E132" s="230" t="s">
        <v>7571</v>
      </c>
      <c r="F132" s="231" t="s">
        <v>844</v>
      </c>
      <c r="G132" s="232" t="s">
        <v>4030</v>
      </c>
      <c r="H132" s="313"/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241</v>
      </c>
      <c r="AT132" s="241" t="s">
        <v>237</v>
      </c>
      <c r="AU132" s="241" t="s">
        <v>86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241</v>
      </c>
      <c r="BM132" s="241" t="s">
        <v>8</v>
      </c>
    </row>
    <row r="133" s="12" customFormat="1" ht="22.8" customHeight="1">
      <c r="A133" s="12"/>
      <c r="B133" s="213"/>
      <c r="C133" s="214"/>
      <c r="D133" s="215" t="s">
        <v>76</v>
      </c>
      <c r="E133" s="227" t="s">
        <v>4465</v>
      </c>
      <c r="F133" s="227" t="s">
        <v>5289</v>
      </c>
      <c r="G133" s="214"/>
      <c r="H133" s="214"/>
      <c r="I133" s="217"/>
      <c r="J133" s="228">
        <f>BK133</f>
        <v>0</v>
      </c>
      <c r="K133" s="214"/>
      <c r="L133" s="219"/>
      <c r="M133" s="220"/>
      <c r="N133" s="221"/>
      <c r="O133" s="221"/>
      <c r="P133" s="222">
        <f>SUM(P134:P135)</f>
        <v>0</v>
      </c>
      <c r="Q133" s="221"/>
      <c r="R133" s="222">
        <f>SUM(R134:R135)</f>
        <v>0</v>
      </c>
      <c r="S133" s="221"/>
      <c r="T133" s="223">
        <f>SUM(T134:T135)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84</v>
      </c>
      <c r="AT133" s="225" t="s">
        <v>76</v>
      </c>
      <c r="AU133" s="225" t="s">
        <v>84</v>
      </c>
      <c r="AY133" s="224" t="s">
        <v>235</v>
      </c>
      <c r="BK133" s="226">
        <f>SUM(BK134:BK135)</f>
        <v>0</v>
      </c>
    </row>
    <row r="134" s="2" customFormat="1" ht="16.5" customHeight="1">
      <c r="A134" s="39"/>
      <c r="B134" s="40"/>
      <c r="C134" s="229" t="s">
        <v>277</v>
      </c>
      <c r="D134" s="229" t="s">
        <v>237</v>
      </c>
      <c r="E134" s="230" t="s">
        <v>5292</v>
      </c>
      <c r="F134" s="231" t="s">
        <v>5293</v>
      </c>
      <c r="G134" s="232" t="s">
        <v>676</v>
      </c>
      <c r="H134" s="233">
        <v>3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241</v>
      </c>
      <c r="AT134" s="241" t="s">
        <v>237</v>
      </c>
      <c r="AU134" s="241" t="s">
        <v>86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241</v>
      </c>
      <c r="BM134" s="241" t="s">
        <v>315</v>
      </c>
    </row>
    <row r="135" s="2" customFormat="1" ht="16.5" customHeight="1">
      <c r="A135" s="39"/>
      <c r="B135" s="40"/>
      <c r="C135" s="229" t="s">
        <v>281</v>
      </c>
      <c r="D135" s="229" t="s">
        <v>237</v>
      </c>
      <c r="E135" s="230" t="s">
        <v>7572</v>
      </c>
      <c r="F135" s="231" t="s">
        <v>844</v>
      </c>
      <c r="G135" s="232" t="s">
        <v>4030</v>
      </c>
      <c r="H135" s="313"/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241</v>
      </c>
      <c r="AT135" s="241" t="s">
        <v>237</v>
      </c>
      <c r="AU135" s="241" t="s">
        <v>86</v>
      </c>
      <c r="AY135" s="18" t="s">
        <v>235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241</v>
      </c>
      <c r="BM135" s="241" t="s">
        <v>325</v>
      </c>
    </row>
    <row r="136" s="12" customFormat="1" ht="22.8" customHeight="1">
      <c r="A136" s="12"/>
      <c r="B136" s="213"/>
      <c r="C136" s="214"/>
      <c r="D136" s="215" t="s">
        <v>76</v>
      </c>
      <c r="E136" s="227" t="s">
        <v>4467</v>
      </c>
      <c r="F136" s="227" t="s">
        <v>5309</v>
      </c>
      <c r="G136" s="214"/>
      <c r="H136" s="214"/>
      <c r="I136" s="217"/>
      <c r="J136" s="228">
        <f>BK136</f>
        <v>0</v>
      </c>
      <c r="K136" s="214"/>
      <c r="L136" s="219"/>
      <c r="M136" s="220"/>
      <c r="N136" s="221"/>
      <c r="O136" s="221"/>
      <c r="P136" s="222">
        <f>SUM(P137:P153)</f>
        <v>0</v>
      </c>
      <c r="Q136" s="221"/>
      <c r="R136" s="222">
        <f>SUM(R137:R153)</f>
        <v>0</v>
      </c>
      <c r="S136" s="221"/>
      <c r="T136" s="223">
        <f>SUM(T137:T153)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84</v>
      </c>
      <c r="AT136" s="225" t="s">
        <v>76</v>
      </c>
      <c r="AU136" s="225" t="s">
        <v>84</v>
      </c>
      <c r="AY136" s="224" t="s">
        <v>235</v>
      </c>
      <c r="BK136" s="226">
        <f>SUM(BK137:BK153)</f>
        <v>0</v>
      </c>
    </row>
    <row r="137" s="2" customFormat="1" ht="55.5" customHeight="1">
      <c r="A137" s="39"/>
      <c r="B137" s="40"/>
      <c r="C137" s="229" t="s">
        <v>286</v>
      </c>
      <c r="D137" s="229" t="s">
        <v>237</v>
      </c>
      <c r="E137" s="230" t="s">
        <v>5318</v>
      </c>
      <c r="F137" s="231" t="s">
        <v>5319</v>
      </c>
      <c r="G137" s="232" t="s">
        <v>676</v>
      </c>
      <c r="H137" s="233">
        <v>4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241</v>
      </c>
      <c r="AT137" s="241" t="s">
        <v>237</v>
      </c>
      <c r="AU137" s="241" t="s">
        <v>86</v>
      </c>
      <c r="AY137" s="18" t="s">
        <v>235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241</v>
      </c>
      <c r="BM137" s="241" t="s">
        <v>339</v>
      </c>
    </row>
    <row r="138" s="2" customFormat="1" ht="21.75" customHeight="1">
      <c r="A138" s="39"/>
      <c r="B138" s="40"/>
      <c r="C138" s="229" t="s">
        <v>291</v>
      </c>
      <c r="D138" s="229" t="s">
        <v>237</v>
      </c>
      <c r="E138" s="230" t="s">
        <v>5320</v>
      </c>
      <c r="F138" s="231" t="s">
        <v>5321</v>
      </c>
      <c r="G138" s="232" t="s">
        <v>676</v>
      </c>
      <c r="H138" s="233">
        <v>4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241</v>
      </c>
      <c r="AT138" s="241" t="s">
        <v>237</v>
      </c>
      <c r="AU138" s="241" t="s">
        <v>86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241</v>
      </c>
      <c r="BM138" s="241" t="s">
        <v>349</v>
      </c>
    </row>
    <row r="139" s="2" customFormat="1" ht="24.15" customHeight="1">
      <c r="A139" s="39"/>
      <c r="B139" s="40"/>
      <c r="C139" s="229" t="s">
        <v>298</v>
      </c>
      <c r="D139" s="229" t="s">
        <v>237</v>
      </c>
      <c r="E139" s="230" t="s">
        <v>5324</v>
      </c>
      <c r="F139" s="231" t="s">
        <v>5325</v>
      </c>
      <c r="G139" s="232" t="s">
        <v>676</v>
      </c>
      <c r="H139" s="233">
        <v>4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241</v>
      </c>
      <c r="AT139" s="241" t="s">
        <v>237</v>
      </c>
      <c r="AU139" s="241" t="s">
        <v>86</v>
      </c>
      <c r="AY139" s="18" t="s">
        <v>235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241</v>
      </c>
      <c r="BM139" s="241" t="s">
        <v>364</v>
      </c>
    </row>
    <row r="140" s="2" customFormat="1" ht="24.15" customHeight="1">
      <c r="A140" s="39"/>
      <c r="B140" s="40"/>
      <c r="C140" s="229" t="s">
        <v>8</v>
      </c>
      <c r="D140" s="229" t="s">
        <v>237</v>
      </c>
      <c r="E140" s="230" t="s">
        <v>5326</v>
      </c>
      <c r="F140" s="231" t="s">
        <v>5327</v>
      </c>
      <c r="G140" s="232" t="s">
        <v>676</v>
      </c>
      <c r="H140" s="233">
        <v>2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241</v>
      </c>
      <c r="AT140" s="241" t="s">
        <v>237</v>
      </c>
      <c r="AU140" s="241" t="s">
        <v>86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241</v>
      </c>
      <c r="BM140" s="241" t="s">
        <v>378</v>
      </c>
    </row>
    <row r="141" s="2" customFormat="1" ht="16.5" customHeight="1">
      <c r="A141" s="39"/>
      <c r="B141" s="40"/>
      <c r="C141" s="229" t="s">
        <v>310</v>
      </c>
      <c r="D141" s="229" t="s">
        <v>237</v>
      </c>
      <c r="E141" s="230" t="s">
        <v>5328</v>
      </c>
      <c r="F141" s="231" t="s">
        <v>5329</v>
      </c>
      <c r="G141" s="232" t="s">
        <v>676</v>
      </c>
      <c r="H141" s="233">
        <v>4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241</v>
      </c>
      <c r="AT141" s="241" t="s">
        <v>237</v>
      </c>
      <c r="AU141" s="241" t="s">
        <v>86</v>
      </c>
      <c r="AY141" s="18" t="s">
        <v>235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241</v>
      </c>
      <c r="BM141" s="241" t="s">
        <v>388</v>
      </c>
    </row>
    <row r="142" s="2" customFormat="1" ht="16.5" customHeight="1">
      <c r="A142" s="39"/>
      <c r="B142" s="40"/>
      <c r="C142" s="229" t="s">
        <v>315</v>
      </c>
      <c r="D142" s="229" t="s">
        <v>237</v>
      </c>
      <c r="E142" s="230" t="s">
        <v>5330</v>
      </c>
      <c r="F142" s="231" t="s">
        <v>5331</v>
      </c>
      <c r="G142" s="232" t="s">
        <v>676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241</v>
      </c>
      <c r="AT142" s="241" t="s">
        <v>237</v>
      </c>
      <c r="AU142" s="241" t="s">
        <v>86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241</v>
      </c>
      <c r="BM142" s="241" t="s">
        <v>400</v>
      </c>
    </row>
    <row r="143" s="2" customFormat="1" ht="16.5" customHeight="1">
      <c r="A143" s="39"/>
      <c r="B143" s="40"/>
      <c r="C143" s="229" t="s">
        <v>320</v>
      </c>
      <c r="D143" s="229" t="s">
        <v>237</v>
      </c>
      <c r="E143" s="230" t="s">
        <v>5332</v>
      </c>
      <c r="F143" s="231" t="s">
        <v>5333</v>
      </c>
      <c r="G143" s="232" t="s">
        <v>676</v>
      </c>
      <c r="H143" s="233">
        <v>6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241</v>
      </c>
      <c r="AT143" s="241" t="s">
        <v>237</v>
      </c>
      <c r="AU143" s="241" t="s">
        <v>86</v>
      </c>
      <c r="AY143" s="18" t="s">
        <v>235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241</v>
      </c>
      <c r="BM143" s="241" t="s">
        <v>408</v>
      </c>
    </row>
    <row r="144" s="2" customFormat="1" ht="16.5" customHeight="1">
      <c r="A144" s="39"/>
      <c r="B144" s="40"/>
      <c r="C144" s="229" t="s">
        <v>325</v>
      </c>
      <c r="D144" s="229" t="s">
        <v>237</v>
      </c>
      <c r="E144" s="230" t="s">
        <v>5334</v>
      </c>
      <c r="F144" s="231" t="s">
        <v>5335</v>
      </c>
      <c r="G144" s="232" t="s">
        <v>676</v>
      </c>
      <c r="H144" s="233">
        <v>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241</v>
      </c>
      <c r="AT144" s="241" t="s">
        <v>237</v>
      </c>
      <c r="AU144" s="241" t="s">
        <v>86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241</v>
      </c>
      <c r="BM144" s="241" t="s">
        <v>421</v>
      </c>
    </row>
    <row r="145" s="2" customFormat="1" ht="16.5" customHeight="1">
      <c r="A145" s="39"/>
      <c r="B145" s="40"/>
      <c r="C145" s="229" t="s">
        <v>331</v>
      </c>
      <c r="D145" s="229" t="s">
        <v>237</v>
      </c>
      <c r="E145" s="230" t="s">
        <v>5336</v>
      </c>
      <c r="F145" s="231" t="s">
        <v>5337</v>
      </c>
      <c r="G145" s="232" t="s">
        <v>676</v>
      </c>
      <c r="H145" s="233">
        <v>2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241</v>
      </c>
      <c r="AT145" s="241" t="s">
        <v>237</v>
      </c>
      <c r="AU145" s="241" t="s">
        <v>86</v>
      </c>
      <c r="AY145" s="18" t="s">
        <v>235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241</v>
      </c>
      <c r="BM145" s="241" t="s">
        <v>435</v>
      </c>
    </row>
    <row r="146" s="2" customFormat="1" ht="16.5" customHeight="1">
      <c r="A146" s="39"/>
      <c r="B146" s="40"/>
      <c r="C146" s="229" t="s">
        <v>339</v>
      </c>
      <c r="D146" s="229" t="s">
        <v>237</v>
      </c>
      <c r="E146" s="230" t="s">
        <v>5340</v>
      </c>
      <c r="F146" s="231" t="s">
        <v>5341</v>
      </c>
      <c r="G146" s="232" t="s">
        <v>676</v>
      </c>
      <c r="H146" s="233">
        <v>2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241</v>
      </c>
      <c r="AT146" s="241" t="s">
        <v>237</v>
      </c>
      <c r="AU146" s="241" t="s">
        <v>86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241</v>
      </c>
      <c r="BM146" s="241" t="s">
        <v>449</v>
      </c>
    </row>
    <row r="147" s="2" customFormat="1" ht="16.5" customHeight="1">
      <c r="A147" s="39"/>
      <c r="B147" s="40"/>
      <c r="C147" s="229" t="s">
        <v>344</v>
      </c>
      <c r="D147" s="229" t="s">
        <v>237</v>
      </c>
      <c r="E147" s="230" t="s">
        <v>5346</v>
      </c>
      <c r="F147" s="231" t="s">
        <v>5347</v>
      </c>
      <c r="G147" s="232" t="s">
        <v>676</v>
      </c>
      <c r="H147" s="233">
        <v>2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241</v>
      </c>
      <c r="AT147" s="241" t="s">
        <v>237</v>
      </c>
      <c r="AU147" s="241" t="s">
        <v>86</v>
      </c>
      <c r="AY147" s="18" t="s">
        <v>235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241</v>
      </c>
      <c r="BM147" s="241" t="s">
        <v>459</v>
      </c>
    </row>
    <row r="148" s="2" customFormat="1" ht="16.5" customHeight="1">
      <c r="A148" s="39"/>
      <c r="B148" s="40"/>
      <c r="C148" s="229" t="s">
        <v>349</v>
      </c>
      <c r="D148" s="229" t="s">
        <v>237</v>
      </c>
      <c r="E148" s="230" t="s">
        <v>5350</v>
      </c>
      <c r="F148" s="231" t="s">
        <v>5351</v>
      </c>
      <c r="G148" s="232" t="s">
        <v>676</v>
      </c>
      <c r="H148" s="233">
        <v>2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86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470</v>
      </c>
    </row>
    <row r="149" s="2" customFormat="1" ht="16.5" customHeight="1">
      <c r="A149" s="39"/>
      <c r="B149" s="40"/>
      <c r="C149" s="229" t="s">
        <v>7</v>
      </c>
      <c r="D149" s="229" t="s">
        <v>237</v>
      </c>
      <c r="E149" s="230" t="s">
        <v>5352</v>
      </c>
      <c r="F149" s="231" t="s">
        <v>5353</v>
      </c>
      <c r="G149" s="232" t="s">
        <v>676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241</v>
      </c>
      <c r="AT149" s="241" t="s">
        <v>237</v>
      </c>
      <c r="AU149" s="241" t="s">
        <v>86</v>
      </c>
      <c r="AY149" s="18" t="s">
        <v>235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241</v>
      </c>
      <c r="BM149" s="241" t="s">
        <v>493</v>
      </c>
    </row>
    <row r="150" s="2" customFormat="1" ht="24.15" customHeight="1">
      <c r="A150" s="39"/>
      <c r="B150" s="40"/>
      <c r="C150" s="229" t="s">
        <v>364</v>
      </c>
      <c r="D150" s="229" t="s">
        <v>237</v>
      </c>
      <c r="E150" s="230" t="s">
        <v>5354</v>
      </c>
      <c r="F150" s="231" t="s">
        <v>5355</v>
      </c>
      <c r="G150" s="232" t="s">
        <v>174</v>
      </c>
      <c r="H150" s="233">
        <v>40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241</v>
      </c>
      <c r="AT150" s="241" t="s">
        <v>237</v>
      </c>
      <c r="AU150" s="241" t="s">
        <v>86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241</v>
      </c>
      <c r="BM150" s="241" t="s">
        <v>503</v>
      </c>
    </row>
    <row r="151" s="2" customFormat="1" ht="24.15" customHeight="1">
      <c r="A151" s="39"/>
      <c r="B151" s="40"/>
      <c r="C151" s="229" t="s">
        <v>373</v>
      </c>
      <c r="D151" s="229" t="s">
        <v>237</v>
      </c>
      <c r="E151" s="230" t="s">
        <v>5358</v>
      </c>
      <c r="F151" s="231" t="s">
        <v>5359</v>
      </c>
      <c r="G151" s="232" t="s">
        <v>174</v>
      </c>
      <c r="H151" s="233">
        <v>30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241</v>
      </c>
      <c r="AT151" s="241" t="s">
        <v>237</v>
      </c>
      <c r="AU151" s="241" t="s">
        <v>86</v>
      </c>
      <c r="AY151" s="18" t="s">
        <v>235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241</v>
      </c>
      <c r="BM151" s="241" t="s">
        <v>513</v>
      </c>
    </row>
    <row r="152" s="2" customFormat="1" ht="16.5" customHeight="1">
      <c r="A152" s="39"/>
      <c r="B152" s="40"/>
      <c r="C152" s="229" t="s">
        <v>378</v>
      </c>
      <c r="D152" s="229" t="s">
        <v>237</v>
      </c>
      <c r="E152" s="230" t="s">
        <v>5360</v>
      </c>
      <c r="F152" s="231" t="s">
        <v>5361</v>
      </c>
      <c r="G152" s="232" t="s">
        <v>676</v>
      </c>
      <c r="H152" s="233">
        <v>12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241</v>
      </c>
      <c r="AT152" s="241" t="s">
        <v>237</v>
      </c>
      <c r="AU152" s="241" t="s">
        <v>86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241</v>
      </c>
      <c r="BM152" s="241" t="s">
        <v>524</v>
      </c>
    </row>
    <row r="153" s="2" customFormat="1" ht="16.5" customHeight="1">
      <c r="A153" s="39"/>
      <c r="B153" s="40"/>
      <c r="C153" s="229" t="s">
        <v>383</v>
      </c>
      <c r="D153" s="229" t="s">
        <v>237</v>
      </c>
      <c r="E153" s="230" t="s">
        <v>7573</v>
      </c>
      <c r="F153" s="231" t="s">
        <v>844</v>
      </c>
      <c r="G153" s="232" t="s">
        <v>4030</v>
      </c>
      <c r="H153" s="313"/>
      <c r="I153" s="234"/>
      <c r="J153" s="235">
        <f>ROUND(I153*H153,2)</f>
        <v>0</v>
      </c>
      <c r="K153" s="236"/>
      <c r="L153" s="45"/>
      <c r="M153" s="305" t="s">
        <v>1</v>
      </c>
      <c r="N153" s="306" t="s">
        <v>42</v>
      </c>
      <c r="O153" s="307"/>
      <c r="P153" s="308">
        <f>O153*H153</f>
        <v>0</v>
      </c>
      <c r="Q153" s="308">
        <v>0</v>
      </c>
      <c r="R153" s="308">
        <f>Q153*H153</f>
        <v>0</v>
      </c>
      <c r="S153" s="308">
        <v>0</v>
      </c>
      <c r="T153" s="309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241</v>
      </c>
      <c r="AT153" s="241" t="s">
        <v>237</v>
      </c>
      <c r="AU153" s="241" t="s">
        <v>86</v>
      </c>
      <c r="AY153" s="18" t="s">
        <v>235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241</v>
      </c>
      <c r="BM153" s="241" t="s">
        <v>534</v>
      </c>
    </row>
    <row r="154" s="2" customFormat="1" ht="6.96" customHeight="1">
      <c r="A154" s="39"/>
      <c r="B154" s="67"/>
      <c r="C154" s="68"/>
      <c r="D154" s="68"/>
      <c r="E154" s="68"/>
      <c r="F154" s="68"/>
      <c r="G154" s="68"/>
      <c r="H154" s="68"/>
      <c r="I154" s="68"/>
      <c r="J154" s="68"/>
      <c r="K154" s="68"/>
      <c r="L154" s="45"/>
      <c r="M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</sheetData>
  <sheetProtection sheet="1" autoFilter="0" formatColumns="0" formatRows="0" objects="1" scenarios="1" spinCount="100000" saltValue="sv0bnZTdIXGvp+xaEJRERFJF2K2TOrJHEbegPlkBYa0wXgzIpKIji3vXqw+p9FsFYxv94fERzd0S1EYHgVi4PQ==" hashValue="OX6TlPlpD2YryV4DlrWoXSc4rjKPeZYCBKXdCPxVvdDWYOkZrvbq6kfTomiROGUFQaFA869SItXDuAZ/BE+/DA==" algorithmName="SHA-512" password="CC35"/>
  <autoFilter ref="C123:K15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6436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5426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ROUND((SUM(BE123:BE157)),  2)</f>
        <v>0</v>
      </c>
      <c r="G35" s="39"/>
      <c r="H35" s="39"/>
      <c r="I35" s="166">
        <v>0.20999999999999999</v>
      </c>
      <c r="J35" s="165">
        <f>ROUND(((SUM(BE123:BE157))*I35),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ROUND((SUM(BF123:BF157)),  2)</f>
        <v>0</v>
      </c>
      <c r="G36" s="39"/>
      <c r="H36" s="39"/>
      <c r="I36" s="166">
        <v>0.12</v>
      </c>
      <c r="J36" s="165">
        <f>ROUND(((SUM(BF123:BF157))*I36),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ROUND((SUM(BG123:BG157)),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ROUND((SUM(BH123:BH157)),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ROUND((SUM(BI123:BI157)),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6436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D.1.4.5.1 - Elektrická požární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5427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5428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5429</v>
      </c>
      <c r="E101" s="198"/>
      <c r="F101" s="198"/>
      <c r="G101" s="198"/>
      <c r="H101" s="198"/>
      <c r="I101" s="198"/>
      <c r="J101" s="199">
        <f>J146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220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178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6436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184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D.1.4.5.1 - Elektrická požární signalizace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České Budějovice</v>
      </c>
      <c r="G117" s="41"/>
      <c r="H117" s="41"/>
      <c r="I117" s="33" t="s">
        <v>22</v>
      </c>
      <c r="J117" s="80" t="str">
        <f>IF(J14="","",J14)</f>
        <v>13. 6. 2025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30</v>
      </c>
      <c r="J119" s="37" t="str">
        <f>E23</f>
        <v>AGP nova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28</v>
      </c>
      <c r="D120" s="41"/>
      <c r="E120" s="41"/>
      <c r="F120" s="28" t="str">
        <f>IF(E20="","",E20)</f>
        <v>Vyplň údaj</v>
      </c>
      <c r="G120" s="41"/>
      <c r="H120" s="41"/>
      <c r="I120" s="33" t="s">
        <v>33</v>
      </c>
      <c r="J120" s="37" t="str">
        <f>E26</f>
        <v>QSB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221</v>
      </c>
      <c r="D122" s="204" t="s">
        <v>62</v>
      </c>
      <c r="E122" s="204" t="s">
        <v>58</v>
      </c>
      <c r="F122" s="204" t="s">
        <v>59</v>
      </c>
      <c r="G122" s="204" t="s">
        <v>222</v>
      </c>
      <c r="H122" s="204" t="s">
        <v>223</v>
      </c>
      <c r="I122" s="204" t="s">
        <v>224</v>
      </c>
      <c r="J122" s="205" t="s">
        <v>192</v>
      </c>
      <c r="K122" s="206" t="s">
        <v>225</v>
      </c>
      <c r="L122" s="207"/>
      <c r="M122" s="101" t="s">
        <v>1</v>
      </c>
      <c r="N122" s="102" t="s">
        <v>41</v>
      </c>
      <c r="O122" s="102" t="s">
        <v>226</v>
      </c>
      <c r="P122" s="102" t="s">
        <v>227</v>
      </c>
      <c r="Q122" s="102" t="s">
        <v>228</v>
      </c>
      <c r="R122" s="102" t="s">
        <v>229</v>
      </c>
      <c r="S122" s="102" t="s">
        <v>230</v>
      </c>
      <c r="T122" s="103" t="s">
        <v>231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232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76</v>
      </c>
      <c r="AU123" s="18" t="s">
        <v>194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76</v>
      </c>
      <c r="E124" s="216" t="s">
        <v>2152</v>
      </c>
      <c r="F124" s="216" t="s">
        <v>5430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P125+P146</f>
        <v>0</v>
      </c>
      <c r="Q124" s="221"/>
      <c r="R124" s="222">
        <f>R125+R146</f>
        <v>0</v>
      </c>
      <c r="S124" s="221"/>
      <c r="T124" s="223">
        <f>T125+T146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84</v>
      </c>
      <c r="AT124" s="225" t="s">
        <v>76</v>
      </c>
      <c r="AU124" s="225" t="s">
        <v>77</v>
      </c>
      <c r="AY124" s="224" t="s">
        <v>235</v>
      </c>
      <c r="BK124" s="226">
        <f>BK125+BK146</f>
        <v>0</v>
      </c>
    </row>
    <row r="125" s="12" customFormat="1" ht="22.8" customHeight="1">
      <c r="A125" s="12"/>
      <c r="B125" s="213"/>
      <c r="C125" s="214"/>
      <c r="D125" s="215" t="s">
        <v>76</v>
      </c>
      <c r="E125" s="227" t="s">
        <v>4452</v>
      </c>
      <c r="F125" s="227" t="s">
        <v>5431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SUM(P126:P145)</f>
        <v>0</v>
      </c>
      <c r="Q125" s="221"/>
      <c r="R125" s="222">
        <f>SUM(R126:R145)</f>
        <v>0</v>
      </c>
      <c r="S125" s="221"/>
      <c r="T125" s="223">
        <f>SUM(T126:T145)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84</v>
      </c>
      <c r="AT125" s="225" t="s">
        <v>76</v>
      </c>
      <c r="AU125" s="225" t="s">
        <v>84</v>
      </c>
      <c r="AY125" s="224" t="s">
        <v>235</v>
      </c>
      <c r="BK125" s="226">
        <f>SUM(BK126:BK145)</f>
        <v>0</v>
      </c>
    </row>
    <row r="126" s="2" customFormat="1" ht="24.15" customHeight="1">
      <c r="A126" s="39"/>
      <c r="B126" s="40"/>
      <c r="C126" s="229" t="s">
        <v>84</v>
      </c>
      <c r="D126" s="229" t="s">
        <v>237</v>
      </c>
      <c r="E126" s="230" t="s">
        <v>5442</v>
      </c>
      <c r="F126" s="231" t="s">
        <v>5443</v>
      </c>
      <c r="G126" s="232" t="s">
        <v>676</v>
      </c>
      <c r="H126" s="233">
        <v>17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241</v>
      </c>
      <c r="AT126" s="241" t="s">
        <v>237</v>
      </c>
      <c r="AU126" s="241" t="s">
        <v>86</v>
      </c>
      <c r="AY126" s="18" t="s">
        <v>235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241</v>
      </c>
      <c r="BM126" s="241" t="s">
        <v>86</v>
      </c>
    </row>
    <row r="127" s="2" customFormat="1" ht="16.5" customHeight="1">
      <c r="A127" s="39"/>
      <c r="B127" s="40"/>
      <c r="C127" s="229" t="s">
        <v>86</v>
      </c>
      <c r="D127" s="229" t="s">
        <v>237</v>
      </c>
      <c r="E127" s="230" t="s">
        <v>5444</v>
      </c>
      <c r="F127" s="231" t="s">
        <v>5445</v>
      </c>
      <c r="G127" s="232" t="s">
        <v>676</v>
      </c>
      <c r="H127" s="233">
        <v>17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241</v>
      </c>
      <c r="AT127" s="241" t="s">
        <v>237</v>
      </c>
      <c r="AU127" s="241" t="s">
        <v>86</v>
      </c>
      <c r="AY127" s="18" t="s">
        <v>235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241</v>
      </c>
      <c r="BM127" s="241" t="s">
        <v>241</v>
      </c>
    </row>
    <row r="128" s="2" customFormat="1" ht="37.8" customHeight="1">
      <c r="A128" s="39"/>
      <c r="B128" s="40"/>
      <c r="C128" s="229" t="s">
        <v>250</v>
      </c>
      <c r="D128" s="229" t="s">
        <v>237</v>
      </c>
      <c r="E128" s="230" t="s">
        <v>5446</v>
      </c>
      <c r="F128" s="231" t="s">
        <v>5447</v>
      </c>
      <c r="G128" s="232" t="s">
        <v>676</v>
      </c>
      <c r="H128" s="233">
        <v>5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241</v>
      </c>
      <c r="AT128" s="241" t="s">
        <v>237</v>
      </c>
      <c r="AU128" s="241" t="s">
        <v>86</v>
      </c>
      <c r="AY128" s="18" t="s">
        <v>235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241</v>
      </c>
      <c r="BM128" s="241" t="s">
        <v>269</v>
      </c>
    </row>
    <row r="129" s="2" customFormat="1" ht="37.8" customHeight="1">
      <c r="A129" s="39"/>
      <c r="B129" s="40"/>
      <c r="C129" s="229" t="s">
        <v>241</v>
      </c>
      <c r="D129" s="229" t="s">
        <v>237</v>
      </c>
      <c r="E129" s="230" t="s">
        <v>5448</v>
      </c>
      <c r="F129" s="231" t="s">
        <v>5449</v>
      </c>
      <c r="G129" s="232" t="s">
        <v>676</v>
      </c>
      <c r="H129" s="233">
        <v>2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241</v>
      </c>
      <c r="AT129" s="241" t="s">
        <v>237</v>
      </c>
      <c r="AU129" s="241" t="s">
        <v>86</v>
      </c>
      <c r="AY129" s="18" t="s">
        <v>235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241</v>
      </c>
      <c r="BM129" s="241" t="s">
        <v>281</v>
      </c>
    </row>
    <row r="130" s="2" customFormat="1" ht="16.5" customHeight="1">
      <c r="A130" s="39"/>
      <c r="B130" s="40"/>
      <c r="C130" s="229" t="s">
        <v>263</v>
      </c>
      <c r="D130" s="229" t="s">
        <v>237</v>
      </c>
      <c r="E130" s="230" t="s">
        <v>7574</v>
      </c>
      <c r="F130" s="231" t="s">
        <v>5451</v>
      </c>
      <c r="G130" s="232" t="s">
        <v>1194</v>
      </c>
      <c r="H130" s="233">
        <v>5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241</v>
      </c>
      <c r="AT130" s="241" t="s">
        <v>237</v>
      </c>
      <c r="AU130" s="241" t="s">
        <v>86</v>
      </c>
      <c r="AY130" s="18" t="s">
        <v>235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241</v>
      </c>
      <c r="BM130" s="241" t="s">
        <v>291</v>
      </c>
    </row>
    <row r="131" s="2" customFormat="1" ht="55.5" customHeight="1">
      <c r="A131" s="39"/>
      <c r="B131" s="40"/>
      <c r="C131" s="229" t="s">
        <v>269</v>
      </c>
      <c r="D131" s="229" t="s">
        <v>237</v>
      </c>
      <c r="E131" s="230" t="s">
        <v>5452</v>
      </c>
      <c r="F131" s="231" t="s">
        <v>5453</v>
      </c>
      <c r="G131" s="232" t="s">
        <v>676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241</v>
      </c>
      <c r="AT131" s="241" t="s">
        <v>237</v>
      </c>
      <c r="AU131" s="241" t="s">
        <v>86</v>
      </c>
      <c r="AY131" s="18" t="s">
        <v>235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241</v>
      </c>
      <c r="BM131" s="241" t="s">
        <v>8</v>
      </c>
    </row>
    <row r="132" s="2" customFormat="1" ht="37.8" customHeight="1">
      <c r="A132" s="39"/>
      <c r="B132" s="40"/>
      <c r="C132" s="229" t="s">
        <v>277</v>
      </c>
      <c r="D132" s="229" t="s">
        <v>237</v>
      </c>
      <c r="E132" s="230" t="s">
        <v>5454</v>
      </c>
      <c r="F132" s="231" t="s">
        <v>5455</v>
      </c>
      <c r="G132" s="232" t="s">
        <v>676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241</v>
      </c>
      <c r="AT132" s="241" t="s">
        <v>237</v>
      </c>
      <c r="AU132" s="241" t="s">
        <v>86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241</v>
      </c>
      <c r="BM132" s="241" t="s">
        <v>315</v>
      </c>
    </row>
    <row r="133" s="2" customFormat="1" ht="16.5" customHeight="1">
      <c r="A133" s="39"/>
      <c r="B133" s="40"/>
      <c r="C133" s="229" t="s">
        <v>281</v>
      </c>
      <c r="D133" s="229" t="s">
        <v>237</v>
      </c>
      <c r="E133" s="230" t="s">
        <v>5458</v>
      </c>
      <c r="F133" s="231" t="s">
        <v>5459</v>
      </c>
      <c r="G133" s="232" t="s">
        <v>676</v>
      </c>
      <c r="H133" s="233">
        <v>8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241</v>
      </c>
      <c r="AT133" s="241" t="s">
        <v>237</v>
      </c>
      <c r="AU133" s="241" t="s">
        <v>86</v>
      </c>
      <c r="AY133" s="18" t="s">
        <v>235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241</v>
      </c>
      <c r="BM133" s="241" t="s">
        <v>325</v>
      </c>
    </row>
    <row r="134" s="2" customFormat="1" ht="16.5" customHeight="1">
      <c r="A134" s="39"/>
      <c r="B134" s="40"/>
      <c r="C134" s="229" t="s">
        <v>286</v>
      </c>
      <c r="D134" s="229" t="s">
        <v>237</v>
      </c>
      <c r="E134" s="230" t="s">
        <v>5460</v>
      </c>
      <c r="F134" s="231" t="s">
        <v>5461</v>
      </c>
      <c r="G134" s="232" t="s">
        <v>676</v>
      </c>
      <c r="H134" s="233">
        <v>8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241</v>
      </c>
      <c r="AT134" s="241" t="s">
        <v>237</v>
      </c>
      <c r="AU134" s="241" t="s">
        <v>86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241</v>
      </c>
      <c r="BM134" s="241" t="s">
        <v>339</v>
      </c>
    </row>
    <row r="135" s="2" customFormat="1" ht="16.5" customHeight="1">
      <c r="A135" s="39"/>
      <c r="B135" s="40"/>
      <c r="C135" s="229" t="s">
        <v>291</v>
      </c>
      <c r="D135" s="229" t="s">
        <v>237</v>
      </c>
      <c r="E135" s="230" t="s">
        <v>5462</v>
      </c>
      <c r="F135" s="231" t="s">
        <v>5463</v>
      </c>
      <c r="G135" s="232" t="s">
        <v>676</v>
      </c>
      <c r="H135" s="233">
        <v>4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241</v>
      </c>
      <c r="AT135" s="241" t="s">
        <v>237</v>
      </c>
      <c r="AU135" s="241" t="s">
        <v>86</v>
      </c>
      <c r="AY135" s="18" t="s">
        <v>235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241</v>
      </c>
      <c r="BM135" s="241" t="s">
        <v>349</v>
      </c>
    </row>
    <row r="136" s="2" customFormat="1" ht="16.5" customHeight="1">
      <c r="A136" s="39"/>
      <c r="B136" s="40"/>
      <c r="C136" s="229" t="s">
        <v>298</v>
      </c>
      <c r="D136" s="229" t="s">
        <v>237</v>
      </c>
      <c r="E136" s="230" t="s">
        <v>5466</v>
      </c>
      <c r="F136" s="231" t="s">
        <v>5467</v>
      </c>
      <c r="G136" s="232" t="s">
        <v>676</v>
      </c>
      <c r="H136" s="233">
        <v>2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241</v>
      </c>
      <c r="AT136" s="241" t="s">
        <v>237</v>
      </c>
      <c r="AU136" s="241" t="s">
        <v>86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241</v>
      </c>
      <c r="BM136" s="241" t="s">
        <v>364</v>
      </c>
    </row>
    <row r="137" s="2" customFormat="1" ht="16.5" customHeight="1">
      <c r="A137" s="39"/>
      <c r="B137" s="40"/>
      <c r="C137" s="229" t="s">
        <v>8</v>
      </c>
      <c r="D137" s="229" t="s">
        <v>237</v>
      </c>
      <c r="E137" s="230" t="s">
        <v>5468</v>
      </c>
      <c r="F137" s="231" t="s">
        <v>5469</v>
      </c>
      <c r="G137" s="232" t="s">
        <v>676</v>
      </c>
      <c r="H137" s="233">
        <v>8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241</v>
      </c>
      <c r="AT137" s="241" t="s">
        <v>237</v>
      </c>
      <c r="AU137" s="241" t="s">
        <v>86</v>
      </c>
      <c r="AY137" s="18" t="s">
        <v>235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241</v>
      </c>
      <c r="BM137" s="241" t="s">
        <v>378</v>
      </c>
    </row>
    <row r="138" s="2" customFormat="1" ht="16.5" customHeight="1">
      <c r="A138" s="39"/>
      <c r="B138" s="40"/>
      <c r="C138" s="229" t="s">
        <v>310</v>
      </c>
      <c r="D138" s="229" t="s">
        <v>237</v>
      </c>
      <c r="E138" s="230" t="s">
        <v>5474</v>
      </c>
      <c r="F138" s="231" t="s">
        <v>5475</v>
      </c>
      <c r="G138" s="232" t="s">
        <v>174</v>
      </c>
      <c r="H138" s="233">
        <v>200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241</v>
      </c>
      <c r="AT138" s="241" t="s">
        <v>237</v>
      </c>
      <c r="AU138" s="241" t="s">
        <v>86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241</v>
      </c>
      <c r="BM138" s="241" t="s">
        <v>388</v>
      </c>
    </row>
    <row r="139" s="2" customFormat="1" ht="24.15" customHeight="1">
      <c r="A139" s="39"/>
      <c r="B139" s="40"/>
      <c r="C139" s="229" t="s">
        <v>315</v>
      </c>
      <c r="D139" s="229" t="s">
        <v>237</v>
      </c>
      <c r="E139" s="230" t="s">
        <v>5476</v>
      </c>
      <c r="F139" s="231" t="s">
        <v>5477</v>
      </c>
      <c r="G139" s="232" t="s">
        <v>174</v>
      </c>
      <c r="H139" s="233">
        <v>30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241</v>
      </c>
      <c r="AT139" s="241" t="s">
        <v>237</v>
      </c>
      <c r="AU139" s="241" t="s">
        <v>86</v>
      </c>
      <c r="AY139" s="18" t="s">
        <v>235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241</v>
      </c>
      <c r="BM139" s="241" t="s">
        <v>400</v>
      </c>
    </row>
    <row r="140" s="2" customFormat="1" ht="24.15" customHeight="1">
      <c r="A140" s="39"/>
      <c r="B140" s="40"/>
      <c r="C140" s="229" t="s">
        <v>320</v>
      </c>
      <c r="D140" s="229" t="s">
        <v>237</v>
      </c>
      <c r="E140" s="230" t="s">
        <v>5478</v>
      </c>
      <c r="F140" s="231" t="s">
        <v>5479</v>
      </c>
      <c r="G140" s="232" t="s">
        <v>174</v>
      </c>
      <c r="H140" s="233">
        <v>110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241</v>
      </c>
      <c r="AT140" s="241" t="s">
        <v>237</v>
      </c>
      <c r="AU140" s="241" t="s">
        <v>86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241</v>
      </c>
      <c r="BM140" s="241" t="s">
        <v>408</v>
      </c>
    </row>
    <row r="141" s="2" customFormat="1" ht="16.5" customHeight="1">
      <c r="A141" s="39"/>
      <c r="B141" s="40"/>
      <c r="C141" s="229" t="s">
        <v>325</v>
      </c>
      <c r="D141" s="229" t="s">
        <v>237</v>
      </c>
      <c r="E141" s="230" t="s">
        <v>7575</v>
      </c>
      <c r="F141" s="231" t="s">
        <v>5271</v>
      </c>
      <c r="G141" s="232" t="s">
        <v>174</v>
      </c>
      <c r="H141" s="233">
        <v>35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241</v>
      </c>
      <c r="AT141" s="241" t="s">
        <v>237</v>
      </c>
      <c r="AU141" s="241" t="s">
        <v>86</v>
      </c>
      <c r="AY141" s="18" t="s">
        <v>235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241</v>
      </c>
      <c r="BM141" s="241" t="s">
        <v>421</v>
      </c>
    </row>
    <row r="142" s="2" customFormat="1" ht="24.15" customHeight="1">
      <c r="A142" s="39"/>
      <c r="B142" s="40"/>
      <c r="C142" s="229" t="s">
        <v>331</v>
      </c>
      <c r="D142" s="229" t="s">
        <v>237</v>
      </c>
      <c r="E142" s="230" t="s">
        <v>7576</v>
      </c>
      <c r="F142" s="231" t="s">
        <v>5496</v>
      </c>
      <c r="G142" s="232" t="s">
        <v>676</v>
      </c>
      <c r="H142" s="233">
        <v>420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241</v>
      </c>
      <c r="AT142" s="241" t="s">
        <v>237</v>
      </c>
      <c r="AU142" s="241" t="s">
        <v>86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241</v>
      </c>
      <c r="BM142" s="241" t="s">
        <v>435</v>
      </c>
    </row>
    <row r="143" s="2" customFormat="1" ht="16.5" customHeight="1">
      <c r="A143" s="39"/>
      <c r="B143" s="40"/>
      <c r="C143" s="229" t="s">
        <v>339</v>
      </c>
      <c r="D143" s="229" t="s">
        <v>237</v>
      </c>
      <c r="E143" s="230" t="s">
        <v>5499</v>
      </c>
      <c r="F143" s="231" t="s">
        <v>5500</v>
      </c>
      <c r="G143" s="232" t="s">
        <v>676</v>
      </c>
      <c r="H143" s="233">
        <v>24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241</v>
      </c>
      <c r="AT143" s="241" t="s">
        <v>237</v>
      </c>
      <c r="AU143" s="241" t="s">
        <v>86</v>
      </c>
      <c r="AY143" s="18" t="s">
        <v>235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241</v>
      </c>
      <c r="BM143" s="241" t="s">
        <v>449</v>
      </c>
    </row>
    <row r="144" s="2" customFormat="1" ht="16.5" customHeight="1">
      <c r="A144" s="39"/>
      <c r="B144" s="40"/>
      <c r="C144" s="229" t="s">
        <v>344</v>
      </c>
      <c r="D144" s="229" t="s">
        <v>237</v>
      </c>
      <c r="E144" s="230" t="s">
        <v>7577</v>
      </c>
      <c r="F144" s="231" t="s">
        <v>5285</v>
      </c>
      <c r="G144" s="232" t="s">
        <v>1194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241</v>
      </c>
      <c r="AT144" s="241" t="s">
        <v>237</v>
      </c>
      <c r="AU144" s="241" t="s">
        <v>86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241</v>
      </c>
      <c r="BM144" s="241" t="s">
        <v>459</v>
      </c>
    </row>
    <row r="145" s="2" customFormat="1" ht="16.5" customHeight="1">
      <c r="A145" s="39"/>
      <c r="B145" s="40"/>
      <c r="C145" s="229" t="s">
        <v>349</v>
      </c>
      <c r="D145" s="229" t="s">
        <v>237</v>
      </c>
      <c r="E145" s="230" t="s">
        <v>7578</v>
      </c>
      <c r="F145" s="231" t="s">
        <v>844</v>
      </c>
      <c r="G145" s="232" t="s">
        <v>4030</v>
      </c>
      <c r="H145" s="313"/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241</v>
      </c>
      <c r="AT145" s="241" t="s">
        <v>237</v>
      </c>
      <c r="AU145" s="241" t="s">
        <v>86</v>
      </c>
      <c r="AY145" s="18" t="s">
        <v>235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241</v>
      </c>
      <c r="BM145" s="241" t="s">
        <v>470</v>
      </c>
    </row>
    <row r="146" s="12" customFormat="1" ht="22.8" customHeight="1">
      <c r="A146" s="12"/>
      <c r="B146" s="213"/>
      <c r="C146" s="214"/>
      <c r="D146" s="215" t="s">
        <v>76</v>
      </c>
      <c r="E146" s="227" t="s">
        <v>4465</v>
      </c>
      <c r="F146" s="227" t="s">
        <v>5505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SUM(P147:P157)</f>
        <v>0</v>
      </c>
      <c r="Q146" s="221"/>
      <c r="R146" s="222">
        <f>SUM(R147:R157)</f>
        <v>0</v>
      </c>
      <c r="S146" s="221"/>
      <c r="T146" s="223">
        <f>SUM(T147:T157)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84</v>
      </c>
      <c r="AT146" s="225" t="s">
        <v>76</v>
      </c>
      <c r="AU146" s="225" t="s">
        <v>84</v>
      </c>
      <c r="AY146" s="224" t="s">
        <v>235</v>
      </c>
      <c r="BK146" s="226">
        <f>SUM(BK147:BK157)</f>
        <v>0</v>
      </c>
    </row>
    <row r="147" s="2" customFormat="1" ht="16.5" customHeight="1">
      <c r="A147" s="39"/>
      <c r="B147" s="40"/>
      <c r="C147" s="229" t="s">
        <v>7</v>
      </c>
      <c r="D147" s="229" t="s">
        <v>237</v>
      </c>
      <c r="E147" s="230" t="s">
        <v>5506</v>
      </c>
      <c r="F147" s="231" t="s">
        <v>5507</v>
      </c>
      <c r="G147" s="232" t="s">
        <v>720</v>
      </c>
      <c r="H147" s="233">
        <v>4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241</v>
      </c>
      <c r="AT147" s="241" t="s">
        <v>237</v>
      </c>
      <c r="AU147" s="241" t="s">
        <v>86</v>
      </c>
      <c r="AY147" s="18" t="s">
        <v>235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241</v>
      </c>
      <c r="BM147" s="241" t="s">
        <v>493</v>
      </c>
    </row>
    <row r="148" s="2" customFormat="1" ht="16.5" customHeight="1">
      <c r="A148" s="39"/>
      <c r="B148" s="40"/>
      <c r="C148" s="229" t="s">
        <v>364</v>
      </c>
      <c r="D148" s="229" t="s">
        <v>237</v>
      </c>
      <c r="E148" s="230" t="s">
        <v>5508</v>
      </c>
      <c r="F148" s="231" t="s">
        <v>5509</v>
      </c>
      <c r="G148" s="232" t="s">
        <v>720</v>
      </c>
      <c r="H148" s="233">
        <v>3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86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503</v>
      </c>
    </row>
    <row r="149" s="2" customFormat="1" ht="44.25" customHeight="1">
      <c r="A149" s="39"/>
      <c r="B149" s="40"/>
      <c r="C149" s="229" t="s">
        <v>373</v>
      </c>
      <c r="D149" s="229" t="s">
        <v>237</v>
      </c>
      <c r="E149" s="230" t="s">
        <v>7579</v>
      </c>
      <c r="F149" s="231" t="s">
        <v>5511</v>
      </c>
      <c r="G149" s="232" t="s">
        <v>1194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241</v>
      </c>
      <c r="AT149" s="241" t="s">
        <v>237</v>
      </c>
      <c r="AU149" s="241" t="s">
        <v>86</v>
      </c>
      <c r="AY149" s="18" t="s">
        <v>235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241</v>
      </c>
      <c r="BM149" s="241" t="s">
        <v>513</v>
      </c>
    </row>
    <row r="150" s="2" customFormat="1" ht="16.5" customHeight="1">
      <c r="A150" s="39"/>
      <c r="B150" s="40"/>
      <c r="C150" s="229" t="s">
        <v>378</v>
      </c>
      <c r="D150" s="229" t="s">
        <v>237</v>
      </c>
      <c r="E150" s="230" t="s">
        <v>5512</v>
      </c>
      <c r="F150" s="231" t="s">
        <v>5513</v>
      </c>
      <c r="G150" s="232" t="s">
        <v>676</v>
      </c>
      <c r="H150" s="233">
        <v>15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241</v>
      </c>
      <c r="AT150" s="241" t="s">
        <v>237</v>
      </c>
      <c r="AU150" s="241" t="s">
        <v>86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241</v>
      </c>
      <c r="BM150" s="241" t="s">
        <v>524</v>
      </c>
    </row>
    <row r="151" s="2" customFormat="1" ht="16.5" customHeight="1">
      <c r="A151" s="39"/>
      <c r="B151" s="40"/>
      <c r="C151" s="229" t="s">
        <v>383</v>
      </c>
      <c r="D151" s="229" t="s">
        <v>237</v>
      </c>
      <c r="E151" s="230" t="s">
        <v>5514</v>
      </c>
      <c r="F151" s="231" t="s">
        <v>5515</v>
      </c>
      <c r="G151" s="232" t="s">
        <v>174</v>
      </c>
      <c r="H151" s="233">
        <v>40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241</v>
      </c>
      <c r="AT151" s="241" t="s">
        <v>237</v>
      </c>
      <c r="AU151" s="241" t="s">
        <v>86</v>
      </c>
      <c r="AY151" s="18" t="s">
        <v>235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241</v>
      </c>
      <c r="BM151" s="241" t="s">
        <v>534</v>
      </c>
    </row>
    <row r="152" s="2" customFormat="1" ht="16.5" customHeight="1">
      <c r="A152" s="39"/>
      <c r="B152" s="40"/>
      <c r="C152" s="229" t="s">
        <v>388</v>
      </c>
      <c r="D152" s="229" t="s">
        <v>237</v>
      </c>
      <c r="E152" s="230" t="s">
        <v>7580</v>
      </c>
      <c r="F152" s="231" t="s">
        <v>5517</v>
      </c>
      <c r="G152" s="232" t="s">
        <v>1194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241</v>
      </c>
      <c r="AT152" s="241" t="s">
        <v>237</v>
      </c>
      <c r="AU152" s="241" t="s">
        <v>86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241</v>
      </c>
      <c r="BM152" s="241" t="s">
        <v>543</v>
      </c>
    </row>
    <row r="153" s="2" customFormat="1" ht="16.5" customHeight="1">
      <c r="A153" s="39"/>
      <c r="B153" s="40"/>
      <c r="C153" s="229" t="s">
        <v>394</v>
      </c>
      <c r="D153" s="229" t="s">
        <v>237</v>
      </c>
      <c r="E153" s="230" t="s">
        <v>7581</v>
      </c>
      <c r="F153" s="231" t="s">
        <v>5519</v>
      </c>
      <c r="G153" s="232" t="s">
        <v>720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241</v>
      </c>
      <c r="AT153" s="241" t="s">
        <v>237</v>
      </c>
      <c r="AU153" s="241" t="s">
        <v>86</v>
      </c>
      <c r="AY153" s="18" t="s">
        <v>235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241</v>
      </c>
      <c r="BM153" s="241" t="s">
        <v>551</v>
      </c>
    </row>
    <row r="154" s="2" customFormat="1" ht="21.75" customHeight="1">
      <c r="A154" s="39"/>
      <c r="B154" s="40"/>
      <c r="C154" s="229" t="s">
        <v>400</v>
      </c>
      <c r="D154" s="229" t="s">
        <v>237</v>
      </c>
      <c r="E154" s="230" t="s">
        <v>7582</v>
      </c>
      <c r="F154" s="231" t="s">
        <v>5421</v>
      </c>
      <c r="G154" s="232" t="s">
        <v>1194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241</v>
      </c>
      <c r="AT154" s="241" t="s">
        <v>237</v>
      </c>
      <c r="AU154" s="241" t="s">
        <v>86</v>
      </c>
      <c r="AY154" s="18" t="s">
        <v>235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241</v>
      </c>
      <c r="BM154" s="241" t="s">
        <v>563</v>
      </c>
    </row>
    <row r="155" s="2" customFormat="1" ht="21.75" customHeight="1">
      <c r="A155" s="39"/>
      <c r="B155" s="40"/>
      <c r="C155" s="229" t="s">
        <v>404</v>
      </c>
      <c r="D155" s="229" t="s">
        <v>237</v>
      </c>
      <c r="E155" s="230" t="s">
        <v>7583</v>
      </c>
      <c r="F155" s="231" t="s">
        <v>5522</v>
      </c>
      <c r="G155" s="232" t="s">
        <v>1194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241</v>
      </c>
      <c r="AT155" s="241" t="s">
        <v>237</v>
      </c>
      <c r="AU155" s="241" t="s">
        <v>86</v>
      </c>
      <c r="AY155" s="18" t="s">
        <v>235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241</v>
      </c>
      <c r="BM155" s="241" t="s">
        <v>572</v>
      </c>
    </row>
    <row r="156" s="2" customFormat="1" ht="24.15" customHeight="1">
      <c r="A156" s="39"/>
      <c r="B156" s="40"/>
      <c r="C156" s="229" t="s">
        <v>408</v>
      </c>
      <c r="D156" s="229" t="s">
        <v>237</v>
      </c>
      <c r="E156" s="230" t="s">
        <v>7584</v>
      </c>
      <c r="F156" s="231" t="s">
        <v>5524</v>
      </c>
      <c r="G156" s="232" t="s">
        <v>1194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241</v>
      </c>
      <c r="AT156" s="241" t="s">
        <v>237</v>
      </c>
      <c r="AU156" s="241" t="s">
        <v>86</v>
      </c>
      <c r="AY156" s="18" t="s">
        <v>235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241</v>
      </c>
      <c r="BM156" s="241" t="s">
        <v>581</v>
      </c>
    </row>
    <row r="157" s="2" customFormat="1" ht="24.15" customHeight="1">
      <c r="A157" s="39"/>
      <c r="B157" s="40"/>
      <c r="C157" s="229" t="s">
        <v>416</v>
      </c>
      <c r="D157" s="229" t="s">
        <v>237</v>
      </c>
      <c r="E157" s="230" t="s">
        <v>7585</v>
      </c>
      <c r="F157" s="231" t="s">
        <v>5526</v>
      </c>
      <c r="G157" s="232" t="s">
        <v>1194</v>
      </c>
      <c r="H157" s="233">
        <v>1</v>
      </c>
      <c r="I157" s="234"/>
      <c r="J157" s="235">
        <f>ROUND(I157*H157,2)</f>
        <v>0</v>
      </c>
      <c r="K157" s="236"/>
      <c r="L157" s="45"/>
      <c r="M157" s="305" t="s">
        <v>1</v>
      </c>
      <c r="N157" s="306" t="s">
        <v>42</v>
      </c>
      <c r="O157" s="307"/>
      <c r="P157" s="308">
        <f>O157*H157</f>
        <v>0</v>
      </c>
      <c r="Q157" s="308">
        <v>0</v>
      </c>
      <c r="R157" s="308">
        <f>Q157*H157</f>
        <v>0</v>
      </c>
      <c r="S157" s="308">
        <v>0</v>
      </c>
      <c r="T157" s="309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241</v>
      </c>
      <c r="AT157" s="241" t="s">
        <v>237</v>
      </c>
      <c r="AU157" s="241" t="s">
        <v>86</v>
      </c>
      <c r="AY157" s="18" t="s">
        <v>235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241</v>
      </c>
      <c r="BM157" s="241" t="s">
        <v>590</v>
      </c>
    </row>
    <row r="158" s="2" customFormat="1" ht="6.96" customHeight="1">
      <c r="A158" s="39"/>
      <c r="B158" s="67"/>
      <c r="C158" s="68"/>
      <c r="D158" s="68"/>
      <c r="E158" s="68"/>
      <c r="F158" s="68"/>
      <c r="G158" s="68"/>
      <c r="H158" s="68"/>
      <c r="I158" s="68"/>
      <c r="J158" s="68"/>
      <c r="K158" s="68"/>
      <c r="L158" s="45"/>
      <c r="M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</sheetData>
  <sheetProtection sheet="1" autoFilter="0" formatColumns="0" formatRows="0" objects="1" scenarios="1" spinCount="100000" saltValue="5mD4oz3e10YFs0zwQGAZwPnY22vjHamV3h6XMZNKnSd5QeLjgvdO4ILV85BJPzoy/61NbAGwpQMb0ZO2R8+LCg==" hashValue="qyWbtqWkoI9llvPsQw7LJrbhrz9KeeZFQXBc+dZ+YtPEvnboEKUIop6czSrWLBh+sAmXmQxeMe+1a3fUMex0Rw==" algorithmName="SHA-512" password="CC35"/>
  <autoFilter ref="C122:K15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6436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7586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ROUND(J128,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ROUND((SUM(BE128:BE200)),  2)</f>
        <v>0</v>
      </c>
      <c r="G35" s="39"/>
      <c r="H35" s="39"/>
      <c r="I35" s="166">
        <v>0.20999999999999999</v>
      </c>
      <c r="J35" s="165">
        <f>ROUND(((SUM(BE128:BE200))*I35),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ROUND((SUM(BF128:BF200)),  2)</f>
        <v>0</v>
      </c>
      <c r="G36" s="39"/>
      <c r="H36" s="39"/>
      <c r="I36" s="166">
        <v>0.12</v>
      </c>
      <c r="J36" s="165">
        <f>ROUND(((SUM(BF128:BF200))*I36),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ROUND((SUM(BG128:BG200)),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ROUND((SUM(BH128:BH200)),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ROUND((SUM(BI128:BI200)),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6436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D.1.4.6 - Měření a regulace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J128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7587</v>
      </c>
      <c r="E99" s="193"/>
      <c r="F99" s="193"/>
      <c r="G99" s="193"/>
      <c r="H99" s="193"/>
      <c r="I99" s="193"/>
      <c r="J99" s="194">
        <f>J129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7588</v>
      </c>
      <c r="E100" s="193"/>
      <c r="F100" s="193"/>
      <c r="G100" s="193"/>
      <c r="H100" s="193"/>
      <c r="I100" s="193"/>
      <c r="J100" s="194">
        <f>J140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7589</v>
      </c>
      <c r="E101" s="193"/>
      <c r="F101" s="193"/>
      <c r="G101" s="193"/>
      <c r="H101" s="193"/>
      <c r="I101" s="193"/>
      <c r="J101" s="194">
        <f>J144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7590</v>
      </c>
      <c r="E102" s="193"/>
      <c r="F102" s="193"/>
      <c r="G102" s="193"/>
      <c r="H102" s="193"/>
      <c r="I102" s="193"/>
      <c r="J102" s="194">
        <f>J147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7591</v>
      </c>
      <c r="E103" s="193"/>
      <c r="F103" s="193"/>
      <c r="G103" s="193"/>
      <c r="H103" s="193"/>
      <c r="I103" s="193"/>
      <c r="J103" s="194">
        <f>J152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96"/>
      <c r="C104" s="134"/>
      <c r="D104" s="197" t="s">
        <v>7592</v>
      </c>
      <c r="E104" s="198"/>
      <c r="F104" s="198"/>
      <c r="G104" s="198"/>
      <c r="H104" s="198"/>
      <c r="I104" s="198"/>
      <c r="J104" s="199">
        <f>J153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9" customFormat="1" ht="24.96" customHeight="1">
      <c r="A105" s="9"/>
      <c r="B105" s="190"/>
      <c r="C105" s="191"/>
      <c r="D105" s="192" t="s">
        <v>7593</v>
      </c>
      <c r="E105" s="193"/>
      <c r="F105" s="193"/>
      <c r="G105" s="193"/>
      <c r="H105" s="193"/>
      <c r="I105" s="193"/>
      <c r="J105" s="194">
        <f>J166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7594</v>
      </c>
      <c r="E106" s="193"/>
      <c r="F106" s="193"/>
      <c r="G106" s="193"/>
      <c r="H106" s="193"/>
      <c r="I106" s="193"/>
      <c r="J106" s="194">
        <f>J186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2" customFormat="1" ht="21.84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67"/>
      <c r="C108" s="68"/>
      <c r="D108" s="68"/>
      <c r="E108" s="68"/>
      <c r="F108" s="68"/>
      <c r="G108" s="68"/>
      <c r="H108" s="68"/>
      <c r="I108" s="68"/>
      <c r="J108" s="68"/>
      <c r="K108" s="68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12" s="2" customFormat="1" ht="6.96" customHeight="1">
      <c r="A112" s="39"/>
      <c r="B112" s="69"/>
      <c r="C112" s="70"/>
      <c r="D112" s="70"/>
      <c r="E112" s="70"/>
      <c r="F112" s="70"/>
      <c r="G112" s="70"/>
      <c r="H112" s="70"/>
      <c r="I112" s="70"/>
      <c r="J112" s="70"/>
      <c r="K112" s="70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4.96" customHeight="1">
      <c r="A113" s="39"/>
      <c r="B113" s="40"/>
      <c r="C113" s="24" t="s">
        <v>220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16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185" t="str">
        <f>E7</f>
        <v>Parkoviště pro zaměstnance a heliport</v>
      </c>
      <c r="F116" s="33"/>
      <c r="G116" s="33"/>
      <c r="H116" s="33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1" customFormat="1" ht="12" customHeight="1">
      <c r="B117" s="22"/>
      <c r="C117" s="33" t="s">
        <v>178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2" customFormat="1" ht="16.5" customHeight="1">
      <c r="A118" s="39"/>
      <c r="B118" s="40"/>
      <c r="C118" s="41"/>
      <c r="D118" s="41"/>
      <c r="E118" s="185" t="s">
        <v>6436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184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77" t="str">
        <f>E11</f>
        <v>D.1.4.6 - Měření a regulace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20</v>
      </c>
      <c r="D122" s="41"/>
      <c r="E122" s="41"/>
      <c r="F122" s="28" t="str">
        <f>F14</f>
        <v>České Budějovice</v>
      </c>
      <c r="G122" s="41"/>
      <c r="H122" s="41"/>
      <c r="I122" s="33" t="s">
        <v>22</v>
      </c>
      <c r="J122" s="80" t="str">
        <f>IF(J14="","",J14)</f>
        <v>13. 6. 2025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24</v>
      </c>
      <c r="D124" s="41"/>
      <c r="E124" s="41"/>
      <c r="F124" s="28" t="str">
        <f>E17</f>
        <v>Nemocnice České Budějovice</v>
      </c>
      <c r="G124" s="41"/>
      <c r="H124" s="41"/>
      <c r="I124" s="33" t="s">
        <v>30</v>
      </c>
      <c r="J124" s="37" t="str">
        <f>E23</f>
        <v>AGP nova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28</v>
      </c>
      <c r="D125" s="41"/>
      <c r="E125" s="41"/>
      <c r="F125" s="28" t="str">
        <f>IF(E20="","",E20)</f>
        <v>Vyplň údaj</v>
      </c>
      <c r="G125" s="41"/>
      <c r="H125" s="41"/>
      <c r="I125" s="33" t="s">
        <v>33</v>
      </c>
      <c r="J125" s="37" t="str">
        <f>E26</f>
        <v>QSB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0.32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11" customFormat="1" ht="29.28" customHeight="1">
      <c r="A127" s="201"/>
      <c r="B127" s="202"/>
      <c r="C127" s="203" t="s">
        <v>221</v>
      </c>
      <c r="D127" s="204" t="s">
        <v>62</v>
      </c>
      <c r="E127" s="204" t="s">
        <v>58</v>
      </c>
      <c r="F127" s="204" t="s">
        <v>59</v>
      </c>
      <c r="G127" s="204" t="s">
        <v>222</v>
      </c>
      <c r="H127" s="204" t="s">
        <v>223</v>
      </c>
      <c r="I127" s="204" t="s">
        <v>224</v>
      </c>
      <c r="J127" s="205" t="s">
        <v>192</v>
      </c>
      <c r="K127" s="206" t="s">
        <v>225</v>
      </c>
      <c r="L127" s="207"/>
      <c r="M127" s="101" t="s">
        <v>1</v>
      </c>
      <c r="N127" s="102" t="s">
        <v>41</v>
      </c>
      <c r="O127" s="102" t="s">
        <v>226</v>
      </c>
      <c r="P127" s="102" t="s">
        <v>227</v>
      </c>
      <c r="Q127" s="102" t="s">
        <v>228</v>
      </c>
      <c r="R127" s="102" t="s">
        <v>229</v>
      </c>
      <c r="S127" s="102" t="s">
        <v>230</v>
      </c>
      <c r="T127" s="103" t="s">
        <v>231</v>
      </c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</row>
    <row r="128" s="2" customFormat="1" ht="22.8" customHeight="1">
      <c r="A128" s="39"/>
      <c r="B128" s="40"/>
      <c r="C128" s="108" t="s">
        <v>232</v>
      </c>
      <c r="D128" s="41"/>
      <c r="E128" s="41"/>
      <c r="F128" s="41"/>
      <c r="G128" s="41"/>
      <c r="H128" s="41"/>
      <c r="I128" s="41"/>
      <c r="J128" s="208">
        <f>BK128</f>
        <v>0</v>
      </c>
      <c r="K128" s="41"/>
      <c r="L128" s="45"/>
      <c r="M128" s="104"/>
      <c r="N128" s="209"/>
      <c r="O128" s="105"/>
      <c r="P128" s="210">
        <f>P129+P140+P144+P147+P152+P166+P186</f>
        <v>0</v>
      </c>
      <c r="Q128" s="105"/>
      <c r="R128" s="210">
        <f>R129+R140+R144+R147+R152+R166+R186</f>
        <v>0</v>
      </c>
      <c r="S128" s="105"/>
      <c r="T128" s="211">
        <f>T129+T140+T144+T147+T152+T166+T186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76</v>
      </c>
      <c r="AU128" s="18" t="s">
        <v>194</v>
      </c>
      <c r="BK128" s="212">
        <f>BK129+BK140+BK144+BK147+BK152+BK166+BK186</f>
        <v>0</v>
      </c>
    </row>
    <row r="129" s="12" customFormat="1" ht="25.92" customHeight="1">
      <c r="A129" s="12"/>
      <c r="B129" s="213"/>
      <c r="C129" s="214"/>
      <c r="D129" s="215" t="s">
        <v>76</v>
      </c>
      <c r="E129" s="216" t="s">
        <v>2152</v>
      </c>
      <c r="F129" s="216" t="s">
        <v>7595</v>
      </c>
      <c r="G129" s="214"/>
      <c r="H129" s="214"/>
      <c r="I129" s="217"/>
      <c r="J129" s="218">
        <f>BK129</f>
        <v>0</v>
      </c>
      <c r="K129" s="214"/>
      <c r="L129" s="219"/>
      <c r="M129" s="220"/>
      <c r="N129" s="221"/>
      <c r="O129" s="221"/>
      <c r="P129" s="222">
        <f>SUM(P130:P139)</f>
        <v>0</v>
      </c>
      <c r="Q129" s="221"/>
      <c r="R129" s="222">
        <f>SUM(R130:R139)</f>
        <v>0</v>
      </c>
      <c r="S129" s="221"/>
      <c r="T129" s="223">
        <f>SUM(T130:T139)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84</v>
      </c>
      <c r="AT129" s="225" t="s">
        <v>76</v>
      </c>
      <c r="AU129" s="225" t="s">
        <v>77</v>
      </c>
      <c r="AY129" s="224" t="s">
        <v>235</v>
      </c>
      <c r="BK129" s="226">
        <f>SUM(BK130:BK139)</f>
        <v>0</v>
      </c>
    </row>
    <row r="130" s="2" customFormat="1" ht="33" customHeight="1">
      <c r="A130" s="39"/>
      <c r="B130" s="40"/>
      <c r="C130" s="229" t="s">
        <v>77</v>
      </c>
      <c r="D130" s="229" t="s">
        <v>237</v>
      </c>
      <c r="E130" s="230" t="s">
        <v>7596</v>
      </c>
      <c r="F130" s="231" t="s">
        <v>7597</v>
      </c>
      <c r="G130" s="232" t="s">
        <v>676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241</v>
      </c>
      <c r="AT130" s="241" t="s">
        <v>237</v>
      </c>
      <c r="AU130" s="241" t="s">
        <v>84</v>
      </c>
      <c r="AY130" s="18" t="s">
        <v>235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241</v>
      </c>
      <c r="BM130" s="241" t="s">
        <v>86</v>
      </c>
    </row>
    <row r="131" s="2" customFormat="1" ht="24.15" customHeight="1">
      <c r="A131" s="39"/>
      <c r="B131" s="40"/>
      <c r="C131" s="229" t="s">
        <v>77</v>
      </c>
      <c r="D131" s="229" t="s">
        <v>237</v>
      </c>
      <c r="E131" s="230" t="s">
        <v>7598</v>
      </c>
      <c r="F131" s="231" t="s">
        <v>7599</v>
      </c>
      <c r="G131" s="232" t="s">
        <v>676</v>
      </c>
      <c r="H131" s="233">
        <v>4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241</v>
      </c>
      <c r="AT131" s="241" t="s">
        <v>237</v>
      </c>
      <c r="AU131" s="241" t="s">
        <v>84</v>
      </c>
      <c r="AY131" s="18" t="s">
        <v>235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241</v>
      </c>
      <c r="BM131" s="241" t="s">
        <v>241</v>
      </c>
    </row>
    <row r="132" s="2" customFormat="1" ht="16.5" customHeight="1">
      <c r="A132" s="39"/>
      <c r="B132" s="40"/>
      <c r="C132" s="229" t="s">
        <v>77</v>
      </c>
      <c r="D132" s="229" t="s">
        <v>237</v>
      </c>
      <c r="E132" s="230" t="s">
        <v>7600</v>
      </c>
      <c r="F132" s="231" t="s">
        <v>7601</v>
      </c>
      <c r="G132" s="232" t="s">
        <v>676</v>
      </c>
      <c r="H132" s="233">
        <v>4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241</v>
      </c>
      <c r="AT132" s="241" t="s">
        <v>237</v>
      </c>
      <c r="AU132" s="241" t="s">
        <v>84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241</v>
      </c>
      <c r="BM132" s="241" t="s">
        <v>269</v>
      </c>
    </row>
    <row r="133" s="2" customFormat="1" ht="37.8" customHeight="1">
      <c r="A133" s="39"/>
      <c r="B133" s="40"/>
      <c r="C133" s="229" t="s">
        <v>77</v>
      </c>
      <c r="D133" s="229" t="s">
        <v>237</v>
      </c>
      <c r="E133" s="230" t="s">
        <v>7602</v>
      </c>
      <c r="F133" s="231" t="s">
        <v>7603</v>
      </c>
      <c r="G133" s="232" t="s">
        <v>676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241</v>
      </c>
      <c r="AT133" s="241" t="s">
        <v>237</v>
      </c>
      <c r="AU133" s="241" t="s">
        <v>84</v>
      </c>
      <c r="AY133" s="18" t="s">
        <v>235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241</v>
      </c>
      <c r="BM133" s="241" t="s">
        <v>281</v>
      </c>
    </row>
    <row r="134" s="2" customFormat="1" ht="33" customHeight="1">
      <c r="A134" s="39"/>
      <c r="B134" s="40"/>
      <c r="C134" s="229" t="s">
        <v>77</v>
      </c>
      <c r="D134" s="229" t="s">
        <v>237</v>
      </c>
      <c r="E134" s="230" t="s">
        <v>7604</v>
      </c>
      <c r="F134" s="231" t="s">
        <v>7605</v>
      </c>
      <c r="G134" s="232" t="s">
        <v>676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241</v>
      </c>
      <c r="AT134" s="241" t="s">
        <v>237</v>
      </c>
      <c r="AU134" s="241" t="s">
        <v>84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241</v>
      </c>
      <c r="BM134" s="241" t="s">
        <v>291</v>
      </c>
    </row>
    <row r="135" s="2" customFormat="1" ht="21.75" customHeight="1">
      <c r="A135" s="39"/>
      <c r="B135" s="40"/>
      <c r="C135" s="229" t="s">
        <v>77</v>
      </c>
      <c r="D135" s="229" t="s">
        <v>237</v>
      </c>
      <c r="E135" s="230" t="s">
        <v>7606</v>
      </c>
      <c r="F135" s="231" t="s">
        <v>7607</v>
      </c>
      <c r="G135" s="232" t="s">
        <v>676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241</v>
      </c>
      <c r="AT135" s="241" t="s">
        <v>237</v>
      </c>
      <c r="AU135" s="241" t="s">
        <v>84</v>
      </c>
      <c r="AY135" s="18" t="s">
        <v>235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241</v>
      </c>
      <c r="BM135" s="241" t="s">
        <v>8</v>
      </c>
    </row>
    <row r="136" s="2" customFormat="1" ht="16.5" customHeight="1">
      <c r="A136" s="39"/>
      <c r="B136" s="40"/>
      <c r="C136" s="229" t="s">
        <v>77</v>
      </c>
      <c r="D136" s="229" t="s">
        <v>237</v>
      </c>
      <c r="E136" s="230" t="s">
        <v>7608</v>
      </c>
      <c r="F136" s="231" t="s">
        <v>7609</v>
      </c>
      <c r="G136" s="232" t="s">
        <v>676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241</v>
      </c>
      <c r="AT136" s="241" t="s">
        <v>237</v>
      </c>
      <c r="AU136" s="241" t="s">
        <v>84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241</v>
      </c>
      <c r="BM136" s="241" t="s">
        <v>315</v>
      </c>
    </row>
    <row r="137" s="2" customFormat="1" ht="16.5" customHeight="1">
      <c r="A137" s="39"/>
      <c r="B137" s="40"/>
      <c r="C137" s="229" t="s">
        <v>77</v>
      </c>
      <c r="D137" s="229" t="s">
        <v>237</v>
      </c>
      <c r="E137" s="230" t="s">
        <v>7610</v>
      </c>
      <c r="F137" s="231" t="s">
        <v>7611</v>
      </c>
      <c r="G137" s="232" t="s">
        <v>676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241</v>
      </c>
      <c r="AT137" s="241" t="s">
        <v>237</v>
      </c>
      <c r="AU137" s="241" t="s">
        <v>84</v>
      </c>
      <c r="AY137" s="18" t="s">
        <v>235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241</v>
      </c>
      <c r="BM137" s="241" t="s">
        <v>325</v>
      </c>
    </row>
    <row r="138" s="2" customFormat="1" ht="24.15" customHeight="1">
      <c r="A138" s="39"/>
      <c r="B138" s="40"/>
      <c r="C138" s="229" t="s">
        <v>77</v>
      </c>
      <c r="D138" s="229" t="s">
        <v>237</v>
      </c>
      <c r="E138" s="230" t="s">
        <v>7612</v>
      </c>
      <c r="F138" s="231" t="s">
        <v>7613</v>
      </c>
      <c r="G138" s="232" t="s">
        <v>676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241</v>
      </c>
      <c r="AT138" s="241" t="s">
        <v>237</v>
      </c>
      <c r="AU138" s="241" t="s">
        <v>84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241</v>
      </c>
      <c r="BM138" s="241" t="s">
        <v>339</v>
      </c>
    </row>
    <row r="139" s="2" customFormat="1" ht="37.8" customHeight="1">
      <c r="A139" s="39"/>
      <c r="B139" s="40"/>
      <c r="C139" s="229" t="s">
        <v>77</v>
      </c>
      <c r="D139" s="229" t="s">
        <v>237</v>
      </c>
      <c r="E139" s="230" t="s">
        <v>7614</v>
      </c>
      <c r="F139" s="231" t="s">
        <v>7615</v>
      </c>
      <c r="G139" s="232" t="s">
        <v>676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241</v>
      </c>
      <c r="AT139" s="241" t="s">
        <v>237</v>
      </c>
      <c r="AU139" s="241" t="s">
        <v>84</v>
      </c>
      <c r="AY139" s="18" t="s">
        <v>235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241</v>
      </c>
      <c r="BM139" s="241" t="s">
        <v>349</v>
      </c>
    </row>
    <row r="140" s="12" customFormat="1" ht="25.92" customHeight="1">
      <c r="A140" s="12"/>
      <c r="B140" s="213"/>
      <c r="C140" s="214"/>
      <c r="D140" s="215" t="s">
        <v>76</v>
      </c>
      <c r="E140" s="216" t="s">
        <v>4452</v>
      </c>
      <c r="F140" s="216" t="s">
        <v>7616</v>
      </c>
      <c r="G140" s="214"/>
      <c r="H140" s="214"/>
      <c r="I140" s="217"/>
      <c r="J140" s="218">
        <f>BK140</f>
        <v>0</v>
      </c>
      <c r="K140" s="214"/>
      <c r="L140" s="219"/>
      <c r="M140" s="220"/>
      <c r="N140" s="221"/>
      <c r="O140" s="221"/>
      <c r="P140" s="222">
        <f>SUM(P141:P143)</f>
        <v>0</v>
      </c>
      <c r="Q140" s="221"/>
      <c r="R140" s="222">
        <f>SUM(R141:R143)</f>
        <v>0</v>
      </c>
      <c r="S140" s="221"/>
      <c r="T140" s="223">
        <f>SUM(T141:T143)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4" t="s">
        <v>84</v>
      </c>
      <c r="AT140" s="225" t="s">
        <v>76</v>
      </c>
      <c r="AU140" s="225" t="s">
        <v>77</v>
      </c>
      <c r="AY140" s="224" t="s">
        <v>235</v>
      </c>
      <c r="BK140" s="226">
        <f>SUM(BK141:BK143)</f>
        <v>0</v>
      </c>
    </row>
    <row r="141" s="2" customFormat="1" ht="24.15" customHeight="1">
      <c r="A141" s="39"/>
      <c r="B141" s="40"/>
      <c r="C141" s="229" t="s">
        <v>77</v>
      </c>
      <c r="D141" s="229" t="s">
        <v>237</v>
      </c>
      <c r="E141" s="230" t="s">
        <v>7617</v>
      </c>
      <c r="F141" s="231" t="s">
        <v>7618</v>
      </c>
      <c r="G141" s="232" t="s">
        <v>676</v>
      </c>
      <c r="H141" s="233">
        <v>15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241</v>
      </c>
      <c r="AT141" s="241" t="s">
        <v>237</v>
      </c>
      <c r="AU141" s="241" t="s">
        <v>84</v>
      </c>
      <c r="AY141" s="18" t="s">
        <v>235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241</v>
      </c>
      <c r="BM141" s="241" t="s">
        <v>364</v>
      </c>
    </row>
    <row r="142" s="2" customFormat="1" ht="37.8" customHeight="1">
      <c r="A142" s="39"/>
      <c r="B142" s="40"/>
      <c r="C142" s="229" t="s">
        <v>77</v>
      </c>
      <c r="D142" s="229" t="s">
        <v>237</v>
      </c>
      <c r="E142" s="230" t="s">
        <v>7619</v>
      </c>
      <c r="F142" s="231" t="s">
        <v>7620</v>
      </c>
      <c r="G142" s="232" t="s">
        <v>676</v>
      </c>
      <c r="H142" s="233">
        <v>15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241</v>
      </c>
      <c r="AT142" s="241" t="s">
        <v>237</v>
      </c>
      <c r="AU142" s="241" t="s">
        <v>84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241</v>
      </c>
      <c r="BM142" s="241" t="s">
        <v>378</v>
      </c>
    </row>
    <row r="143" s="2" customFormat="1" ht="33" customHeight="1">
      <c r="A143" s="39"/>
      <c r="B143" s="40"/>
      <c r="C143" s="229" t="s">
        <v>77</v>
      </c>
      <c r="D143" s="229" t="s">
        <v>237</v>
      </c>
      <c r="E143" s="230" t="s">
        <v>7621</v>
      </c>
      <c r="F143" s="231" t="s">
        <v>7622</v>
      </c>
      <c r="G143" s="232" t="s">
        <v>676</v>
      </c>
      <c r="H143" s="233">
        <v>3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241</v>
      </c>
      <c r="AT143" s="241" t="s">
        <v>237</v>
      </c>
      <c r="AU143" s="241" t="s">
        <v>84</v>
      </c>
      <c r="AY143" s="18" t="s">
        <v>235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241</v>
      </c>
      <c r="BM143" s="241" t="s">
        <v>388</v>
      </c>
    </row>
    <row r="144" s="12" customFormat="1" ht="25.92" customHeight="1">
      <c r="A144" s="12"/>
      <c r="B144" s="213"/>
      <c r="C144" s="214"/>
      <c r="D144" s="215" t="s">
        <v>76</v>
      </c>
      <c r="E144" s="216" t="s">
        <v>4465</v>
      </c>
      <c r="F144" s="216" t="s">
        <v>7623</v>
      </c>
      <c r="G144" s="214"/>
      <c r="H144" s="214"/>
      <c r="I144" s="217"/>
      <c r="J144" s="218">
        <f>BK144</f>
        <v>0</v>
      </c>
      <c r="K144" s="214"/>
      <c r="L144" s="219"/>
      <c r="M144" s="220"/>
      <c r="N144" s="221"/>
      <c r="O144" s="221"/>
      <c r="P144" s="222">
        <f>SUM(P145:P146)</f>
        <v>0</v>
      </c>
      <c r="Q144" s="221"/>
      <c r="R144" s="222">
        <f>SUM(R145:R146)</f>
        <v>0</v>
      </c>
      <c r="S144" s="221"/>
      <c r="T144" s="223">
        <f>SUM(T145:T146)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4" t="s">
        <v>84</v>
      </c>
      <c r="AT144" s="225" t="s">
        <v>76</v>
      </c>
      <c r="AU144" s="225" t="s">
        <v>77</v>
      </c>
      <c r="AY144" s="224" t="s">
        <v>235</v>
      </c>
      <c r="BK144" s="226">
        <f>SUM(BK145:BK146)</f>
        <v>0</v>
      </c>
    </row>
    <row r="145" s="2" customFormat="1" ht="33" customHeight="1">
      <c r="A145" s="39"/>
      <c r="B145" s="40"/>
      <c r="C145" s="229" t="s">
        <v>77</v>
      </c>
      <c r="D145" s="229" t="s">
        <v>237</v>
      </c>
      <c r="E145" s="230" t="s">
        <v>7596</v>
      </c>
      <c r="F145" s="231" t="s">
        <v>7597</v>
      </c>
      <c r="G145" s="232" t="s">
        <v>676</v>
      </c>
      <c r="H145" s="233">
        <v>3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241</v>
      </c>
      <c r="AT145" s="241" t="s">
        <v>237</v>
      </c>
      <c r="AU145" s="241" t="s">
        <v>84</v>
      </c>
      <c r="AY145" s="18" t="s">
        <v>235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241</v>
      </c>
      <c r="BM145" s="241" t="s">
        <v>400</v>
      </c>
    </row>
    <row r="146" s="2" customFormat="1" ht="44.25" customHeight="1">
      <c r="A146" s="39"/>
      <c r="B146" s="40"/>
      <c r="C146" s="229" t="s">
        <v>77</v>
      </c>
      <c r="D146" s="229" t="s">
        <v>237</v>
      </c>
      <c r="E146" s="230" t="s">
        <v>7624</v>
      </c>
      <c r="F146" s="231" t="s">
        <v>7625</v>
      </c>
      <c r="G146" s="232" t="s">
        <v>676</v>
      </c>
      <c r="H146" s="233">
        <v>4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241</v>
      </c>
      <c r="AT146" s="241" t="s">
        <v>237</v>
      </c>
      <c r="AU146" s="241" t="s">
        <v>84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241</v>
      </c>
      <c r="BM146" s="241" t="s">
        <v>408</v>
      </c>
    </row>
    <row r="147" s="12" customFormat="1" ht="25.92" customHeight="1">
      <c r="A147" s="12"/>
      <c r="B147" s="213"/>
      <c r="C147" s="214"/>
      <c r="D147" s="215" t="s">
        <v>76</v>
      </c>
      <c r="E147" s="216" t="s">
        <v>4467</v>
      </c>
      <c r="F147" s="216" t="s">
        <v>7626</v>
      </c>
      <c r="G147" s="214"/>
      <c r="H147" s="214"/>
      <c r="I147" s="217"/>
      <c r="J147" s="218">
        <f>BK147</f>
        <v>0</v>
      </c>
      <c r="K147" s="214"/>
      <c r="L147" s="219"/>
      <c r="M147" s="220"/>
      <c r="N147" s="221"/>
      <c r="O147" s="221"/>
      <c r="P147" s="222">
        <f>SUM(P148:P151)</f>
        <v>0</v>
      </c>
      <c r="Q147" s="221"/>
      <c r="R147" s="222">
        <f>SUM(R148:R151)</f>
        <v>0</v>
      </c>
      <c r="S147" s="221"/>
      <c r="T147" s="223">
        <f>SUM(T148:T151)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84</v>
      </c>
      <c r="AT147" s="225" t="s">
        <v>76</v>
      </c>
      <c r="AU147" s="225" t="s">
        <v>77</v>
      </c>
      <c r="AY147" s="224" t="s">
        <v>235</v>
      </c>
      <c r="BK147" s="226">
        <f>SUM(BK148:BK151)</f>
        <v>0</v>
      </c>
    </row>
    <row r="148" s="2" customFormat="1" ht="16.5" customHeight="1">
      <c r="A148" s="39"/>
      <c r="B148" s="40"/>
      <c r="C148" s="229" t="s">
        <v>77</v>
      </c>
      <c r="D148" s="229" t="s">
        <v>237</v>
      </c>
      <c r="E148" s="230" t="s">
        <v>7627</v>
      </c>
      <c r="F148" s="231" t="s">
        <v>7628</v>
      </c>
      <c r="G148" s="232" t="s">
        <v>676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84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421</v>
      </c>
    </row>
    <row r="149" s="2" customFormat="1">
      <c r="A149" s="39"/>
      <c r="B149" s="40"/>
      <c r="C149" s="41"/>
      <c r="D149" s="245" t="s">
        <v>621</v>
      </c>
      <c r="E149" s="41"/>
      <c r="F149" s="298" t="s">
        <v>7629</v>
      </c>
      <c r="G149" s="41"/>
      <c r="H149" s="41"/>
      <c r="I149" s="299"/>
      <c r="J149" s="41"/>
      <c r="K149" s="41"/>
      <c r="L149" s="45"/>
      <c r="M149" s="300"/>
      <c r="N149" s="301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621</v>
      </c>
      <c r="AU149" s="18" t="s">
        <v>84</v>
      </c>
    </row>
    <row r="150" s="2" customFormat="1" ht="16.5" customHeight="1">
      <c r="A150" s="39"/>
      <c r="B150" s="40"/>
      <c r="C150" s="229" t="s">
        <v>77</v>
      </c>
      <c r="D150" s="229" t="s">
        <v>237</v>
      </c>
      <c r="E150" s="230" t="s">
        <v>7630</v>
      </c>
      <c r="F150" s="231" t="s">
        <v>7631</v>
      </c>
      <c r="G150" s="232" t="s">
        <v>676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241</v>
      </c>
      <c r="AT150" s="241" t="s">
        <v>237</v>
      </c>
      <c r="AU150" s="241" t="s">
        <v>84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241</v>
      </c>
      <c r="BM150" s="241" t="s">
        <v>435</v>
      </c>
    </row>
    <row r="151" s="2" customFormat="1">
      <c r="A151" s="39"/>
      <c r="B151" s="40"/>
      <c r="C151" s="41"/>
      <c r="D151" s="245" t="s">
        <v>621</v>
      </c>
      <c r="E151" s="41"/>
      <c r="F151" s="298" t="s">
        <v>7629</v>
      </c>
      <c r="G151" s="41"/>
      <c r="H151" s="41"/>
      <c r="I151" s="299"/>
      <c r="J151" s="41"/>
      <c r="K151" s="41"/>
      <c r="L151" s="45"/>
      <c r="M151" s="300"/>
      <c r="N151" s="301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621</v>
      </c>
      <c r="AU151" s="18" t="s">
        <v>84</v>
      </c>
    </row>
    <row r="152" s="12" customFormat="1" ht="25.92" customHeight="1">
      <c r="A152" s="12"/>
      <c r="B152" s="213"/>
      <c r="C152" s="214"/>
      <c r="D152" s="215" t="s">
        <v>76</v>
      </c>
      <c r="E152" s="216" t="s">
        <v>4477</v>
      </c>
      <c r="F152" s="216" t="s">
        <v>7632</v>
      </c>
      <c r="G152" s="214"/>
      <c r="H152" s="214"/>
      <c r="I152" s="217"/>
      <c r="J152" s="218">
        <f>BK152</f>
        <v>0</v>
      </c>
      <c r="K152" s="214"/>
      <c r="L152" s="219"/>
      <c r="M152" s="220"/>
      <c r="N152" s="221"/>
      <c r="O152" s="221"/>
      <c r="P152" s="222">
        <f>P153</f>
        <v>0</v>
      </c>
      <c r="Q152" s="221"/>
      <c r="R152" s="222">
        <f>R153</f>
        <v>0</v>
      </c>
      <c r="S152" s="221"/>
      <c r="T152" s="223">
        <f>T153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4" t="s">
        <v>84</v>
      </c>
      <c r="AT152" s="225" t="s">
        <v>76</v>
      </c>
      <c r="AU152" s="225" t="s">
        <v>77</v>
      </c>
      <c r="AY152" s="224" t="s">
        <v>235</v>
      </c>
      <c r="BK152" s="226">
        <f>BK153</f>
        <v>0</v>
      </c>
    </row>
    <row r="153" s="12" customFormat="1" ht="22.8" customHeight="1">
      <c r="A153" s="12"/>
      <c r="B153" s="213"/>
      <c r="C153" s="214"/>
      <c r="D153" s="215" t="s">
        <v>76</v>
      </c>
      <c r="E153" s="227" t="s">
        <v>4481</v>
      </c>
      <c r="F153" s="227" t="s">
        <v>7633</v>
      </c>
      <c r="G153" s="214"/>
      <c r="H153" s="214"/>
      <c r="I153" s="217"/>
      <c r="J153" s="228">
        <f>BK153</f>
        <v>0</v>
      </c>
      <c r="K153" s="214"/>
      <c r="L153" s="219"/>
      <c r="M153" s="220"/>
      <c r="N153" s="221"/>
      <c r="O153" s="221"/>
      <c r="P153" s="222">
        <f>SUM(P154:P165)</f>
        <v>0</v>
      </c>
      <c r="Q153" s="221"/>
      <c r="R153" s="222">
        <f>SUM(R154:R165)</f>
        <v>0</v>
      </c>
      <c r="S153" s="221"/>
      <c r="T153" s="223">
        <f>SUM(T154:T165)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4" t="s">
        <v>84</v>
      </c>
      <c r="AT153" s="225" t="s">
        <v>76</v>
      </c>
      <c r="AU153" s="225" t="s">
        <v>84</v>
      </c>
      <c r="AY153" s="224" t="s">
        <v>235</v>
      </c>
      <c r="BK153" s="226">
        <f>SUM(BK154:BK165)</f>
        <v>0</v>
      </c>
    </row>
    <row r="154" s="2" customFormat="1" ht="16.5" customHeight="1">
      <c r="A154" s="39"/>
      <c r="B154" s="40"/>
      <c r="C154" s="229" t="s">
        <v>77</v>
      </c>
      <c r="D154" s="229" t="s">
        <v>237</v>
      </c>
      <c r="E154" s="230" t="s">
        <v>7634</v>
      </c>
      <c r="F154" s="231" t="s">
        <v>7635</v>
      </c>
      <c r="G154" s="232" t="s">
        <v>676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241</v>
      </c>
      <c r="AT154" s="241" t="s">
        <v>237</v>
      </c>
      <c r="AU154" s="241" t="s">
        <v>86</v>
      </c>
      <c r="AY154" s="18" t="s">
        <v>235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241</v>
      </c>
      <c r="BM154" s="241" t="s">
        <v>449</v>
      </c>
    </row>
    <row r="155" s="2" customFormat="1">
      <c r="A155" s="39"/>
      <c r="B155" s="40"/>
      <c r="C155" s="41"/>
      <c r="D155" s="245" t="s">
        <v>621</v>
      </c>
      <c r="E155" s="41"/>
      <c r="F155" s="298" t="s">
        <v>7636</v>
      </c>
      <c r="G155" s="41"/>
      <c r="H155" s="41"/>
      <c r="I155" s="299"/>
      <c r="J155" s="41"/>
      <c r="K155" s="41"/>
      <c r="L155" s="45"/>
      <c r="M155" s="300"/>
      <c r="N155" s="301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621</v>
      </c>
      <c r="AU155" s="18" t="s">
        <v>86</v>
      </c>
    </row>
    <row r="156" s="2" customFormat="1" ht="16.5" customHeight="1">
      <c r="A156" s="39"/>
      <c r="B156" s="40"/>
      <c r="C156" s="229" t="s">
        <v>77</v>
      </c>
      <c r="D156" s="229" t="s">
        <v>237</v>
      </c>
      <c r="E156" s="230" t="s">
        <v>7637</v>
      </c>
      <c r="F156" s="231" t="s">
        <v>7638</v>
      </c>
      <c r="G156" s="232" t="s">
        <v>676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241</v>
      </c>
      <c r="AT156" s="241" t="s">
        <v>237</v>
      </c>
      <c r="AU156" s="241" t="s">
        <v>86</v>
      </c>
      <c r="AY156" s="18" t="s">
        <v>235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241</v>
      </c>
      <c r="BM156" s="241" t="s">
        <v>459</v>
      </c>
    </row>
    <row r="157" s="2" customFormat="1" ht="24.15" customHeight="1">
      <c r="A157" s="39"/>
      <c r="B157" s="40"/>
      <c r="C157" s="229" t="s">
        <v>77</v>
      </c>
      <c r="D157" s="229" t="s">
        <v>237</v>
      </c>
      <c r="E157" s="230" t="s">
        <v>7639</v>
      </c>
      <c r="F157" s="231" t="s">
        <v>7640</v>
      </c>
      <c r="G157" s="232" t="s">
        <v>676</v>
      </c>
      <c r="H157" s="233">
        <v>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241</v>
      </c>
      <c r="AT157" s="241" t="s">
        <v>237</v>
      </c>
      <c r="AU157" s="241" t="s">
        <v>86</v>
      </c>
      <c r="AY157" s="18" t="s">
        <v>235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241</v>
      </c>
      <c r="BM157" s="241" t="s">
        <v>470</v>
      </c>
    </row>
    <row r="158" s="2" customFormat="1" ht="16.5" customHeight="1">
      <c r="A158" s="39"/>
      <c r="B158" s="40"/>
      <c r="C158" s="229" t="s">
        <v>77</v>
      </c>
      <c r="D158" s="229" t="s">
        <v>237</v>
      </c>
      <c r="E158" s="230" t="s">
        <v>7641</v>
      </c>
      <c r="F158" s="231" t="s">
        <v>7642</v>
      </c>
      <c r="G158" s="232" t="s">
        <v>676</v>
      </c>
      <c r="H158" s="233">
        <v>2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241</v>
      </c>
      <c r="AT158" s="241" t="s">
        <v>237</v>
      </c>
      <c r="AU158" s="241" t="s">
        <v>86</v>
      </c>
      <c r="AY158" s="18" t="s">
        <v>235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241</v>
      </c>
      <c r="BM158" s="241" t="s">
        <v>493</v>
      </c>
    </row>
    <row r="159" s="2" customFormat="1" ht="16.5" customHeight="1">
      <c r="A159" s="39"/>
      <c r="B159" s="40"/>
      <c r="C159" s="229" t="s">
        <v>77</v>
      </c>
      <c r="D159" s="229" t="s">
        <v>237</v>
      </c>
      <c r="E159" s="230" t="s">
        <v>7643</v>
      </c>
      <c r="F159" s="231" t="s">
        <v>7644</v>
      </c>
      <c r="G159" s="232" t="s">
        <v>676</v>
      </c>
      <c r="H159" s="233">
        <v>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241</v>
      </c>
      <c r="AT159" s="241" t="s">
        <v>237</v>
      </c>
      <c r="AU159" s="241" t="s">
        <v>86</v>
      </c>
      <c r="AY159" s="18" t="s">
        <v>235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241</v>
      </c>
      <c r="BM159" s="241" t="s">
        <v>503</v>
      </c>
    </row>
    <row r="160" s="2" customFormat="1" ht="21.75" customHeight="1">
      <c r="A160" s="39"/>
      <c r="B160" s="40"/>
      <c r="C160" s="229" t="s">
        <v>77</v>
      </c>
      <c r="D160" s="229" t="s">
        <v>237</v>
      </c>
      <c r="E160" s="230" t="s">
        <v>7645</v>
      </c>
      <c r="F160" s="231" t="s">
        <v>7646</v>
      </c>
      <c r="G160" s="232" t="s">
        <v>676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241</v>
      </c>
      <c r="AT160" s="241" t="s">
        <v>237</v>
      </c>
      <c r="AU160" s="241" t="s">
        <v>86</v>
      </c>
      <c r="AY160" s="18" t="s">
        <v>235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241</v>
      </c>
      <c r="BM160" s="241" t="s">
        <v>513</v>
      </c>
    </row>
    <row r="161" s="2" customFormat="1" ht="16.5" customHeight="1">
      <c r="A161" s="39"/>
      <c r="B161" s="40"/>
      <c r="C161" s="229" t="s">
        <v>77</v>
      </c>
      <c r="D161" s="229" t="s">
        <v>237</v>
      </c>
      <c r="E161" s="230" t="s">
        <v>7647</v>
      </c>
      <c r="F161" s="231" t="s">
        <v>7648</v>
      </c>
      <c r="G161" s="232" t="s">
        <v>676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241</v>
      </c>
      <c r="AT161" s="241" t="s">
        <v>237</v>
      </c>
      <c r="AU161" s="241" t="s">
        <v>86</v>
      </c>
      <c r="AY161" s="18" t="s">
        <v>235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241</v>
      </c>
      <c r="BM161" s="241" t="s">
        <v>524</v>
      </c>
    </row>
    <row r="162" s="2" customFormat="1" ht="24.15" customHeight="1">
      <c r="A162" s="39"/>
      <c r="B162" s="40"/>
      <c r="C162" s="229" t="s">
        <v>77</v>
      </c>
      <c r="D162" s="229" t="s">
        <v>237</v>
      </c>
      <c r="E162" s="230" t="s">
        <v>7649</v>
      </c>
      <c r="F162" s="231" t="s">
        <v>7650</v>
      </c>
      <c r="G162" s="232" t="s">
        <v>676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241</v>
      </c>
      <c r="AT162" s="241" t="s">
        <v>237</v>
      </c>
      <c r="AU162" s="241" t="s">
        <v>86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241</v>
      </c>
      <c r="BM162" s="241" t="s">
        <v>534</v>
      </c>
    </row>
    <row r="163" s="2" customFormat="1" ht="21.75" customHeight="1">
      <c r="A163" s="39"/>
      <c r="B163" s="40"/>
      <c r="C163" s="229" t="s">
        <v>77</v>
      </c>
      <c r="D163" s="229" t="s">
        <v>237</v>
      </c>
      <c r="E163" s="230" t="s">
        <v>7651</v>
      </c>
      <c r="F163" s="231" t="s">
        <v>7652</v>
      </c>
      <c r="G163" s="232" t="s">
        <v>676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241</v>
      </c>
      <c r="AT163" s="241" t="s">
        <v>237</v>
      </c>
      <c r="AU163" s="241" t="s">
        <v>86</v>
      </c>
      <c r="AY163" s="18" t="s">
        <v>235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241</v>
      </c>
      <c r="BM163" s="241" t="s">
        <v>543</v>
      </c>
    </row>
    <row r="164" s="2" customFormat="1" ht="21.75" customHeight="1">
      <c r="A164" s="39"/>
      <c r="B164" s="40"/>
      <c r="C164" s="229" t="s">
        <v>77</v>
      </c>
      <c r="D164" s="229" t="s">
        <v>237</v>
      </c>
      <c r="E164" s="230" t="s">
        <v>7653</v>
      </c>
      <c r="F164" s="231" t="s">
        <v>7654</v>
      </c>
      <c r="G164" s="232" t="s">
        <v>676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241</v>
      </c>
      <c r="AT164" s="241" t="s">
        <v>237</v>
      </c>
      <c r="AU164" s="241" t="s">
        <v>86</v>
      </c>
      <c r="AY164" s="18" t="s">
        <v>235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241</v>
      </c>
      <c r="BM164" s="241" t="s">
        <v>551</v>
      </c>
    </row>
    <row r="165" s="2" customFormat="1" ht="21.75" customHeight="1">
      <c r="A165" s="39"/>
      <c r="B165" s="40"/>
      <c r="C165" s="229" t="s">
        <v>77</v>
      </c>
      <c r="D165" s="229" t="s">
        <v>237</v>
      </c>
      <c r="E165" s="230" t="s">
        <v>7655</v>
      </c>
      <c r="F165" s="231" t="s">
        <v>7656</v>
      </c>
      <c r="G165" s="232" t="s">
        <v>676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241</v>
      </c>
      <c r="AT165" s="241" t="s">
        <v>237</v>
      </c>
      <c r="AU165" s="241" t="s">
        <v>86</v>
      </c>
      <c r="AY165" s="18" t="s">
        <v>235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241</v>
      </c>
      <c r="BM165" s="241" t="s">
        <v>563</v>
      </c>
    </row>
    <row r="166" s="12" customFormat="1" ht="25.92" customHeight="1">
      <c r="A166" s="12"/>
      <c r="B166" s="213"/>
      <c r="C166" s="214"/>
      <c r="D166" s="215" t="s">
        <v>76</v>
      </c>
      <c r="E166" s="216" t="s">
        <v>4491</v>
      </c>
      <c r="F166" s="216" t="s">
        <v>7657</v>
      </c>
      <c r="G166" s="214"/>
      <c r="H166" s="214"/>
      <c r="I166" s="217"/>
      <c r="J166" s="218">
        <f>BK166</f>
        <v>0</v>
      </c>
      <c r="K166" s="214"/>
      <c r="L166" s="219"/>
      <c r="M166" s="220"/>
      <c r="N166" s="221"/>
      <c r="O166" s="221"/>
      <c r="P166" s="222">
        <f>SUM(P167:P185)</f>
        <v>0</v>
      </c>
      <c r="Q166" s="221"/>
      <c r="R166" s="222">
        <f>SUM(R167:R185)</f>
        <v>0</v>
      </c>
      <c r="S166" s="221"/>
      <c r="T166" s="223">
        <f>SUM(T167:T185)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84</v>
      </c>
      <c r="AT166" s="225" t="s">
        <v>76</v>
      </c>
      <c r="AU166" s="225" t="s">
        <v>77</v>
      </c>
      <c r="AY166" s="224" t="s">
        <v>235</v>
      </c>
      <c r="BK166" s="226">
        <f>SUM(BK167:BK185)</f>
        <v>0</v>
      </c>
    </row>
    <row r="167" s="2" customFormat="1" ht="16.5" customHeight="1">
      <c r="A167" s="39"/>
      <c r="B167" s="40"/>
      <c r="C167" s="229" t="s">
        <v>77</v>
      </c>
      <c r="D167" s="229" t="s">
        <v>237</v>
      </c>
      <c r="E167" s="230" t="s">
        <v>7658</v>
      </c>
      <c r="F167" s="231" t="s">
        <v>7659</v>
      </c>
      <c r="G167" s="232" t="s">
        <v>174</v>
      </c>
      <c r="H167" s="233">
        <v>360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241</v>
      </c>
      <c r="AT167" s="241" t="s">
        <v>237</v>
      </c>
      <c r="AU167" s="241" t="s">
        <v>84</v>
      </c>
      <c r="AY167" s="18" t="s">
        <v>235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241</v>
      </c>
      <c r="BM167" s="241" t="s">
        <v>572</v>
      </c>
    </row>
    <row r="168" s="2" customFormat="1" ht="16.5" customHeight="1">
      <c r="A168" s="39"/>
      <c r="B168" s="40"/>
      <c r="C168" s="229" t="s">
        <v>77</v>
      </c>
      <c r="D168" s="229" t="s">
        <v>237</v>
      </c>
      <c r="E168" s="230" t="s">
        <v>7660</v>
      </c>
      <c r="F168" s="231" t="s">
        <v>7661</v>
      </c>
      <c r="G168" s="232" t="s">
        <v>174</v>
      </c>
      <c r="H168" s="233">
        <v>20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241</v>
      </c>
      <c r="AT168" s="241" t="s">
        <v>237</v>
      </c>
      <c r="AU168" s="241" t="s">
        <v>84</v>
      </c>
      <c r="AY168" s="18" t="s">
        <v>235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241</v>
      </c>
      <c r="BM168" s="241" t="s">
        <v>581</v>
      </c>
    </row>
    <row r="169" s="2" customFormat="1" ht="21.75" customHeight="1">
      <c r="A169" s="39"/>
      <c r="B169" s="40"/>
      <c r="C169" s="229" t="s">
        <v>77</v>
      </c>
      <c r="D169" s="229" t="s">
        <v>237</v>
      </c>
      <c r="E169" s="230" t="s">
        <v>7662</v>
      </c>
      <c r="F169" s="231" t="s">
        <v>7663</v>
      </c>
      <c r="G169" s="232" t="s">
        <v>174</v>
      </c>
      <c r="H169" s="233">
        <v>820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241</v>
      </c>
      <c r="AT169" s="241" t="s">
        <v>237</v>
      </c>
      <c r="AU169" s="241" t="s">
        <v>84</v>
      </c>
      <c r="AY169" s="18" t="s">
        <v>235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241</v>
      </c>
      <c r="BM169" s="241" t="s">
        <v>590</v>
      </c>
    </row>
    <row r="170" s="2" customFormat="1" ht="21.75" customHeight="1">
      <c r="A170" s="39"/>
      <c r="B170" s="40"/>
      <c r="C170" s="229" t="s">
        <v>77</v>
      </c>
      <c r="D170" s="229" t="s">
        <v>237</v>
      </c>
      <c r="E170" s="230" t="s">
        <v>7664</v>
      </c>
      <c r="F170" s="231" t="s">
        <v>7665</v>
      </c>
      <c r="G170" s="232" t="s">
        <v>174</v>
      </c>
      <c r="H170" s="233">
        <v>260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241</v>
      </c>
      <c r="AT170" s="241" t="s">
        <v>237</v>
      </c>
      <c r="AU170" s="241" t="s">
        <v>84</v>
      </c>
      <c r="AY170" s="18" t="s">
        <v>235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241</v>
      </c>
      <c r="BM170" s="241" t="s">
        <v>617</v>
      </c>
    </row>
    <row r="171" s="2" customFormat="1" ht="24.15" customHeight="1">
      <c r="A171" s="39"/>
      <c r="B171" s="40"/>
      <c r="C171" s="229" t="s">
        <v>77</v>
      </c>
      <c r="D171" s="229" t="s">
        <v>237</v>
      </c>
      <c r="E171" s="230" t="s">
        <v>7666</v>
      </c>
      <c r="F171" s="231" t="s">
        <v>7667</v>
      </c>
      <c r="G171" s="232" t="s">
        <v>174</v>
      </c>
      <c r="H171" s="233">
        <v>30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241</v>
      </c>
      <c r="AT171" s="241" t="s">
        <v>237</v>
      </c>
      <c r="AU171" s="241" t="s">
        <v>84</v>
      </c>
      <c r="AY171" s="18" t="s">
        <v>235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241</v>
      </c>
      <c r="BM171" s="241" t="s">
        <v>627</v>
      </c>
    </row>
    <row r="172" s="2" customFormat="1" ht="24.15" customHeight="1">
      <c r="A172" s="39"/>
      <c r="B172" s="40"/>
      <c r="C172" s="229" t="s">
        <v>77</v>
      </c>
      <c r="D172" s="229" t="s">
        <v>237</v>
      </c>
      <c r="E172" s="230" t="s">
        <v>7668</v>
      </c>
      <c r="F172" s="231" t="s">
        <v>7669</v>
      </c>
      <c r="G172" s="232" t="s">
        <v>174</v>
      </c>
      <c r="H172" s="233">
        <v>30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241</v>
      </c>
      <c r="AT172" s="241" t="s">
        <v>237</v>
      </c>
      <c r="AU172" s="241" t="s">
        <v>84</v>
      </c>
      <c r="AY172" s="18" t="s">
        <v>235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241</v>
      </c>
      <c r="BM172" s="241" t="s">
        <v>635</v>
      </c>
    </row>
    <row r="173" s="2" customFormat="1" ht="37.8" customHeight="1">
      <c r="A173" s="39"/>
      <c r="B173" s="40"/>
      <c r="C173" s="229" t="s">
        <v>77</v>
      </c>
      <c r="D173" s="229" t="s">
        <v>237</v>
      </c>
      <c r="E173" s="230" t="s">
        <v>7670</v>
      </c>
      <c r="F173" s="231" t="s">
        <v>7671</v>
      </c>
      <c r="G173" s="232" t="s">
        <v>676</v>
      </c>
      <c r="H173" s="233">
        <v>50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241</v>
      </c>
      <c r="AT173" s="241" t="s">
        <v>237</v>
      </c>
      <c r="AU173" s="241" t="s">
        <v>84</v>
      </c>
      <c r="AY173" s="18" t="s">
        <v>235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241</v>
      </c>
      <c r="BM173" s="241" t="s">
        <v>643</v>
      </c>
    </row>
    <row r="174" s="2" customFormat="1" ht="21.75" customHeight="1">
      <c r="A174" s="39"/>
      <c r="B174" s="40"/>
      <c r="C174" s="229" t="s">
        <v>77</v>
      </c>
      <c r="D174" s="229" t="s">
        <v>237</v>
      </c>
      <c r="E174" s="230" t="s">
        <v>7672</v>
      </c>
      <c r="F174" s="231" t="s">
        <v>7673</v>
      </c>
      <c r="G174" s="232" t="s">
        <v>174</v>
      </c>
      <c r="H174" s="233">
        <v>20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241</v>
      </c>
      <c r="AT174" s="241" t="s">
        <v>237</v>
      </c>
      <c r="AU174" s="241" t="s">
        <v>84</v>
      </c>
      <c r="AY174" s="18" t="s">
        <v>235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241</v>
      </c>
      <c r="BM174" s="241" t="s">
        <v>662</v>
      </c>
    </row>
    <row r="175" s="2" customFormat="1" ht="33" customHeight="1">
      <c r="A175" s="39"/>
      <c r="B175" s="40"/>
      <c r="C175" s="229" t="s">
        <v>77</v>
      </c>
      <c r="D175" s="229" t="s">
        <v>237</v>
      </c>
      <c r="E175" s="230" t="s">
        <v>7674</v>
      </c>
      <c r="F175" s="231" t="s">
        <v>7675</v>
      </c>
      <c r="G175" s="232" t="s">
        <v>174</v>
      </c>
      <c r="H175" s="233">
        <v>100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241</v>
      </c>
      <c r="AT175" s="241" t="s">
        <v>237</v>
      </c>
      <c r="AU175" s="241" t="s">
        <v>84</v>
      </c>
      <c r="AY175" s="18" t="s">
        <v>235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241</v>
      </c>
      <c r="BM175" s="241" t="s">
        <v>673</v>
      </c>
    </row>
    <row r="176" s="2" customFormat="1" ht="33" customHeight="1">
      <c r="A176" s="39"/>
      <c r="B176" s="40"/>
      <c r="C176" s="229" t="s">
        <v>77</v>
      </c>
      <c r="D176" s="229" t="s">
        <v>237</v>
      </c>
      <c r="E176" s="230" t="s">
        <v>7676</v>
      </c>
      <c r="F176" s="231" t="s">
        <v>7677</v>
      </c>
      <c r="G176" s="232" t="s">
        <v>174</v>
      </c>
      <c r="H176" s="233">
        <v>10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241</v>
      </c>
      <c r="AT176" s="241" t="s">
        <v>237</v>
      </c>
      <c r="AU176" s="241" t="s">
        <v>84</v>
      </c>
      <c r="AY176" s="18" t="s">
        <v>235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241</v>
      </c>
      <c r="BM176" s="241" t="s">
        <v>687</v>
      </c>
    </row>
    <row r="177" s="2" customFormat="1" ht="24.15" customHeight="1">
      <c r="A177" s="39"/>
      <c r="B177" s="40"/>
      <c r="C177" s="229" t="s">
        <v>77</v>
      </c>
      <c r="D177" s="229" t="s">
        <v>237</v>
      </c>
      <c r="E177" s="230" t="s">
        <v>7678</v>
      </c>
      <c r="F177" s="231" t="s">
        <v>7679</v>
      </c>
      <c r="G177" s="232" t="s">
        <v>174</v>
      </c>
      <c r="H177" s="233">
        <v>60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241</v>
      </c>
      <c r="AT177" s="241" t="s">
        <v>237</v>
      </c>
      <c r="AU177" s="241" t="s">
        <v>84</v>
      </c>
      <c r="AY177" s="18" t="s">
        <v>235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241</v>
      </c>
      <c r="BM177" s="241" t="s">
        <v>701</v>
      </c>
    </row>
    <row r="178" s="2" customFormat="1" ht="24.15" customHeight="1">
      <c r="A178" s="39"/>
      <c r="B178" s="40"/>
      <c r="C178" s="229" t="s">
        <v>77</v>
      </c>
      <c r="D178" s="229" t="s">
        <v>237</v>
      </c>
      <c r="E178" s="230" t="s">
        <v>7680</v>
      </c>
      <c r="F178" s="231" t="s">
        <v>7681</v>
      </c>
      <c r="G178" s="232" t="s">
        <v>174</v>
      </c>
      <c r="H178" s="233">
        <v>60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241</v>
      </c>
      <c r="AT178" s="241" t="s">
        <v>237</v>
      </c>
      <c r="AU178" s="241" t="s">
        <v>84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241</v>
      </c>
      <c r="BM178" s="241" t="s">
        <v>709</v>
      </c>
    </row>
    <row r="179" s="2" customFormat="1" ht="37.8" customHeight="1">
      <c r="A179" s="39"/>
      <c r="B179" s="40"/>
      <c r="C179" s="229" t="s">
        <v>77</v>
      </c>
      <c r="D179" s="229" t="s">
        <v>237</v>
      </c>
      <c r="E179" s="230" t="s">
        <v>7682</v>
      </c>
      <c r="F179" s="231" t="s">
        <v>7683</v>
      </c>
      <c r="G179" s="232" t="s">
        <v>174</v>
      </c>
      <c r="H179" s="233">
        <v>100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241</v>
      </c>
      <c r="AT179" s="241" t="s">
        <v>237</v>
      </c>
      <c r="AU179" s="241" t="s">
        <v>84</v>
      </c>
      <c r="AY179" s="18" t="s">
        <v>235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241</v>
      </c>
      <c r="BM179" s="241" t="s">
        <v>717</v>
      </c>
    </row>
    <row r="180" s="2" customFormat="1" ht="37.8" customHeight="1">
      <c r="A180" s="39"/>
      <c r="B180" s="40"/>
      <c r="C180" s="229" t="s">
        <v>77</v>
      </c>
      <c r="D180" s="229" t="s">
        <v>237</v>
      </c>
      <c r="E180" s="230" t="s">
        <v>7684</v>
      </c>
      <c r="F180" s="231" t="s">
        <v>7685</v>
      </c>
      <c r="G180" s="232" t="s">
        <v>174</v>
      </c>
      <c r="H180" s="233">
        <v>10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241</v>
      </c>
      <c r="AT180" s="241" t="s">
        <v>237</v>
      </c>
      <c r="AU180" s="241" t="s">
        <v>84</v>
      </c>
      <c r="AY180" s="18" t="s">
        <v>235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241</v>
      </c>
      <c r="BM180" s="241" t="s">
        <v>739</v>
      </c>
    </row>
    <row r="181" s="2" customFormat="1" ht="24.15" customHeight="1">
      <c r="A181" s="39"/>
      <c r="B181" s="40"/>
      <c r="C181" s="229" t="s">
        <v>77</v>
      </c>
      <c r="D181" s="229" t="s">
        <v>237</v>
      </c>
      <c r="E181" s="230" t="s">
        <v>7686</v>
      </c>
      <c r="F181" s="231" t="s">
        <v>7687</v>
      </c>
      <c r="G181" s="232" t="s">
        <v>676</v>
      </c>
      <c r="H181" s="233">
        <v>15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241</v>
      </c>
      <c r="AT181" s="241" t="s">
        <v>237</v>
      </c>
      <c r="AU181" s="241" t="s">
        <v>84</v>
      </c>
      <c r="AY181" s="18" t="s">
        <v>235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241</v>
      </c>
      <c r="BM181" s="241" t="s">
        <v>756</v>
      </c>
    </row>
    <row r="182" s="2" customFormat="1" ht="24.15" customHeight="1">
      <c r="A182" s="39"/>
      <c r="B182" s="40"/>
      <c r="C182" s="229" t="s">
        <v>77</v>
      </c>
      <c r="D182" s="229" t="s">
        <v>237</v>
      </c>
      <c r="E182" s="230" t="s">
        <v>7688</v>
      </c>
      <c r="F182" s="231" t="s">
        <v>7689</v>
      </c>
      <c r="G182" s="232" t="s">
        <v>7690</v>
      </c>
      <c r="H182" s="233">
        <v>4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241</v>
      </c>
      <c r="AT182" s="241" t="s">
        <v>237</v>
      </c>
      <c r="AU182" s="241" t="s">
        <v>84</v>
      </c>
      <c r="AY182" s="18" t="s">
        <v>235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241</v>
      </c>
      <c r="BM182" s="241" t="s">
        <v>769</v>
      </c>
    </row>
    <row r="183" s="2" customFormat="1" ht="24.15" customHeight="1">
      <c r="A183" s="39"/>
      <c r="B183" s="40"/>
      <c r="C183" s="229" t="s">
        <v>77</v>
      </c>
      <c r="D183" s="229" t="s">
        <v>237</v>
      </c>
      <c r="E183" s="230" t="s">
        <v>7691</v>
      </c>
      <c r="F183" s="231" t="s">
        <v>7692</v>
      </c>
      <c r="G183" s="232" t="s">
        <v>676</v>
      </c>
      <c r="H183" s="233">
        <v>15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241</v>
      </c>
      <c r="AT183" s="241" t="s">
        <v>237</v>
      </c>
      <c r="AU183" s="241" t="s">
        <v>84</v>
      </c>
      <c r="AY183" s="18" t="s">
        <v>235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241</v>
      </c>
      <c r="BM183" s="241" t="s">
        <v>777</v>
      </c>
    </row>
    <row r="184" s="2" customFormat="1" ht="24.15" customHeight="1">
      <c r="A184" s="39"/>
      <c r="B184" s="40"/>
      <c r="C184" s="229" t="s">
        <v>77</v>
      </c>
      <c r="D184" s="229" t="s">
        <v>237</v>
      </c>
      <c r="E184" s="230" t="s">
        <v>7693</v>
      </c>
      <c r="F184" s="231" t="s">
        <v>7694</v>
      </c>
      <c r="G184" s="232" t="s">
        <v>676</v>
      </c>
      <c r="H184" s="233">
        <v>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241</v>
      </c>
      <c r="AT184" s="241" t="s">
        <v>237</v>
      </c>
      <c r="AU184" s="241" t="s">
        <v>84</v>
      </c>
      <c r="AY184" s="18" t="s">
        <v>235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241</v>
      </c>
      <c r="BM184" s="241" t="s">
        <v>790</v>
      </c>
    </row>
    <row r="185" s="2" customFormat="1" ht="24.15" customHeight="1">
      <c r="A185" s="39"/>
      <c r="B185" s="40"/>
      <c r="C185" s="229" t="s">
        <v>77</v>
      </c>
      <c r="D185" s="229" t="s">
        <v>237</v>
      </c>
      <c r="E185" s="230" t="s">
        <v>7695</v>
      </c>
      <c r="F185" s="231" t="s">
        <v>7696</v>
      </c>
      <c r="G185" s="232" t="s">
        <v>676</v>
      </c>
      <c r="H185" s="233">
        <v>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241</v>
      </c>
      <c r="AT185" s="241" t="s">
        <v>237</v>
      </c>
      <c r="AU185" s="241" t="s">
        <v>84</v>
      </c>
      <c r="AY185" s="18" t="s">
        <v>235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241</v>
      </c>
      <c r="BM185" s="241" t="s">
        <v>799</v>
      </c>
    </row>
    <row r="186" s="12" customFormat="1" ht="25.92" customHeight="1">
      <c r="A186" s="12"/>
      <c r="B186" s="213"/>
      <c r="C186" s="214"/>
      <c r="D186" s="215" t="s">
        <v>76</v>
      </c>
      <c r="E186" s="216" t="s">
        <v>4499</v>
      </c>
      <c r="F186" s="216" t="s">
        <v>4303</v>
      </c>
      <c r="G186" s="214"/>
      <c r="H186" s="214"/>
      <c r="I186" s="217"/>
      <c r="J186" s="218">
        <f>BK186</f>
        <v>0</v>
      </c>
      <c r="K186" s="214"/>
      <c r="L186" s="219"/>
      <c r="M186" s="220"/>
      <c r="N186" s="221"/>
      <c r="O186" s="221"/>
      <c r="P186" s="222">
        <f>SUM(P187:P200)</f>
        <v>0</v>
      </c>
      <c r="Q186" s="221"/>
      <c r="R186" s="222">
        <f>SUM(R187:R200)</f>
        <v>0</v>
      </c>
      <c r="S186" s="221"/>
      <c r="T186" s="223">
        <f>SUM(T187:T200)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4" t="s">
        <v>84</v>
      </c>
      <c r="AT186" s="225" t="s">
        <v>76</v>
      </c>
      <c r="AU186" s="225" t="s">
        <v>77</v>
      </c>
      <c r="AY186" s="224" t="s">
        <v>235</v>
      </c>
      <c r="BK186" s="226">
        <f>SUM(BK187:BK200)</f>
        <v>0</v>
      </c>
    </row>
    <row r="187" s="2" customFormat="1" ht="24.15" customHeight="1">
      <c r="A187" s="39"/>
      <c r="B187" s="40"/>
      <c r="C187" s="229" t="s">
        <v>77</v>
      </c>
      <c r="D187" s="229" t="s">
        <v>237</v>
      </c>
      <c r="E187" s="230" t="s">
        <v>7697</v>
      </c>
      <c r="F187" s="231" t="s">
        <v>7698</v>
      </c>
      <c r="G187" s="232" t="s">
        <v>676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241</v>
      </c>
      <c r="AT187" s="241" t="s">
        <v>237</v>
      </c>
      <c r="AU187" s="241" t="s">
        <v>84</v>
      </c>
      <c r="AY187" s="18" t="s">
        <v>235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241</v>
      </c>
      <c r="BM187" s="241" t="s">
        <v>811</v>
      </c>
    </row>
    <row r="188" s="2" customFormat="1" ht="24.15" customHeight="1">
      <c r="A188" s="39"/>
      <c r="B188" s="40"/>
      <c r="C188" s="229" t="s">
        <v>77</v>
      </c>
      <c r="D188" s="229" t="s">
        <v>237</v>
      </c>
      <c r="E188" s="230" t="s">
        <v>7699</v>
      </c>
      <c r="F188" s="231" t="s">
        <v>7700</v>
      </c>
      <c r="G188" s="232" t="s">
        <v>720</v>
      </c>
      <c r="H188" s="233">
        <v>50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241</v>
      </c>
      <c r="AT188" s="241" t="s">
        <v>237</v>
      </c>
      <c r="AU188" s="241" t="s">
        <v>84</v>
      </c>
      <c r="AY188" s="18" t="s">
        <v>235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241</v>
      </c>
      <c r="BM188" s="241" t="s">
        <v>820</v>
      </c>
    </row>
    <row r="189" s="2" customFormat="1" ht="37.8" customHeight="1">
      <c r="A189" s="39"/>
      <c r="B189" s="40"/>
      <c r="C189" s="229" t="s">
        <v>77</v>
      </c>
      <c r="D189" s="229" t="s">
        <v>237</v>
      </c>
      <c r="E189" s="230" t="s">
        <v>7701</v>
      </c>
      <c r="F189" s="231" t="s">
        <v>7702</v>
      </c>
      <c r="G189" s="232" t="s">
        <v>676</v>
      </c>
      <c r="H189" s="233">
        <v>1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241</v>
      </c>
      <c r="AT189" s="241" t="s">
        <v>237</v>
      </c>
      <c r="AU189" s="241" t="s">
        <v>84</v>
      </c>
      <c r="AY189" s="18" t="s">
        <v>235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241</v>
      </c>
      <c r="BM189" s="241" t="s">
        <v>829</v>
      </c>
    </row>
    <row r="190" s="2" customFormat="1" ht="24.15" customHeight="1">
      <c r="A190" s="39"/>
      <c r="B190" s="40"/>
      <c r="C190" s="229" t="s">
        <v>77</v>
      </c>
      <c r="D190" s="229" t="s">
        <v>237</v>
      </c>
      <c r="E190" s="230" t="s">
        <v>7703</v>
      </c>
      <c r="F190" s="231" t="s">
        <v>7704</v>
      </c>
      <c r="G190" s="232" t="s">
        <v>676</v>
      </c>
      <c r="H190" s="233">
        <v>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241</v>
      </c>
      <c r="AT190" s="241" t="s">
        <v>237</v>
      </c>
      <c r="AU190" s="241" t="s">
        <v>84</v>
      </c>
      <c r="AY190" s="18" t="s">
        <v>235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241</v>
      </c>
      <c r="BM190" s="241" t="s">
        <v>839</v>
      </c>
    </row>
    <row r="191" s="2" customFormat="1" ht="33" customHeight="1">
      <c r="A191" s="39"/>
      <c r="B191" s="40"/>
      <c r="C191" s="229" t="s">
        <v>77</v>
      </c>
      <c r="D191" s="229" t="s">
        <v>237</v>
      </c>
      <c r="E191" s="230" t="s">
        <v>7705</v>
      </c>
      <c r="F191" s="231" t="s">
        <v>7706</v>
      </c>
      <c r="G191" s="232" t="s">
        <v>720</v>
      </c>
      <c r="H191" s="233">
        <v>14.5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241</v>
      </c>
      <c r="AT191" s="241" t="s">
        <v>237</v>
      </c>
      <c r="AU191" s="241" t="s">
        <v>84</v>
      </c>
      <c r="AY191" s="18" t="s">
        <v>235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241</v>
      </c>
      <c r="BM191" s="241" t="s">
        <v>853</v>
      </c>
    </row>
    <row r="192" s="2" customFormat="1" ht="24.15" customHeight="1">
      <c r="A192" s="39"/>
      <c r="B192" s="40"/>
      <c r="C192" s="229" t="s">
        <v>77</v>
      </c>
      <c r="D192" s="229" t="s">
        <v>237</v>
      </c>
      <c r="E192" s="230" t="s">
        <v>7707</v>
      </c>
      <c r="F192" s="231" t="s">
        <v>7708</v>
      </c>
      <c r="G192" s="232" t="s">
        <v>676</v>
      </c>
      <c r="H192" s="233">
        <v>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241</v>
      </c>
      <c r="AT192" s="241" t="s">
        <v>237</v>
      </c>
      <c r="AU192" s="241" t="s">
        <v>84</v>
      </c>
      <c r="AY192" s="18" t="s">
        <v>235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241</v>
      </c>
      <c r="BM192" s="241" t="s">
        <v>864</v>
      </c>
    </row>
    <row r="193" s="2" customFormat="1" ht="24.15" customHeight="1">
      <c r="A193" s="39"/>
      <c r="B193" s="40"/>
      <c r="C193" s="229" t="s">
        <v>77</v>
      </c>
      <c r="D193" s="229" t="s">
        <v>237</v>
      </c>
      <c r="E193" s="230" t="s">
        <v>7709</v>
      </c>
      <c r="F193" s="231" t="s">
        <v>7710</v>
      </c>
      <c r="G193" s="232" t="s">
        <v>676</v>
      </c>
      <c r="H193" s="233">
        <v>1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241</v>
      </c>
      <c r="AT193" s="241" t="s">
        <v>237</v>
      </c>
      <c r="AU193" s="241" t="s">
        <v>84</v>
      </c>
      <c r="AY193" s="18" t="s">
        <v>235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241</v>
      </c>
      <c r="BM193" s="241" t="s">
        <v>873</v>
      </c>
    </row>
    <row r="194" s="2" customFormat="1" ht="16.5" customHeight="1">
      <c r="A194" s="39"/>
      <c r="B194" s="40"/>
      <c r="C194" s="229" t="s">
        <v>77</v>
      </c>
      <c r="D194" s="229" t="s">
        <v>237</v>
      </c>
      <c r="E194" s="230" t="s">
        <v>7711</v>
      </c>
      <c r="F194" s="231" t="s">
        <v>7712</v>
      </c>
      <c r="G194" s="232" t="s">
        <v>676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241</v>
      </c>
      <c r="AT194" s="241" t="s">
        <v>237</v>
      </c>
      <c r="AU194" s="241" t="s">
        <v>84</v>
      </c>
      <c r="AY194" s="18" t="s">
        <v>235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241</v>
      </c>
      <c r="BM194" s="241" t="s">
        <v>883</v>
      </c>
    </row>
    <row r="195" s="2" customFormat="1" ht="24.15" customHeight="1">
      <c r="A195" s="39"/>
      <c r="B195" s="40"/>
      <c r="C195" s="229" t="s">
        <v>77</v>
      </c>
      <c r="D195" s="229" t="s">
        <v>237</v>
      </c>
      <c r="E195" s="230" t="s">
        <v>7713</v>
      </c>
      <c r="F195" s="231" t="s">
        <v>7714</v>
      </c>
      <c r="G195" s="232" t="s">
        <v>676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241</v>
      </c>
      <c r="AT195" s="241" t="s">
        <v>237</v>
      </c>
      <c r="AU195" s="241" t="s">
        <v>84</v>
      </c>
      <c r="AY195" s="18" t="s">
        <v>235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241</v>
      </c>
      <c r="BM195" s="241" t="s">
        <v>891</v>
      </c>
    </row>
    <row r="196" s="2" customFormat="1" ht="24.15" customHeight="1">
      <c r="A196" s="39"/>
      <c r="B196" s="40"/>
      <c r="C196" s="229" t="s">
        <v>77</v>
      </c>
      <c r="D196" s="229" t="s">
        <v>237</v>
      </c>
      <c r="E196" s="230" t="s">
        <v>7715</v>
      </c>
      <c r="F196" s="231" t="s">
        <v>7716</v>
      </c>
      <c r="G196" s="232" t="s">
        <v>676</v>
      </c>
      <c r="H196" s="233">
        <v>1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241</v>
      </c>
      <c r="AT196" s="241" t="s">
        <v>237</v>
      </c>
      <c r="AU196" s="241" t="s">
        <v>84</v>
      </c>
      <c r="AY196" s="18" t="s">
        <v>235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241</v>
      </c>
      <c r="BM196" s="241" t="s">
        <v>901</v>
      </c>
    </row>
    <row r="197" s="2" customFormat="1" ht="24.15" customHeight="1">
      <c r="A197" s="39"/>
      <c r="B197" s="40"/>
      <c r="C197" s="229" t="s">
        <v>77</v>
      </c>
      <c r="D197" s="229" t="s">
        <v>237</v>
      </c>
      <c r="E197" s="230" t="s">
        <v>7717</v>
      </c>
      <c r="F197" s="231" t="s">
        <v>7718</v>
      </c>
      <c r="G197" s="232" t="s">
        <v>676</v>
      </c>
      <c r="H197" s="233">
        <v>1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241</v>
      </c>
      <c r="AT197" s="241" t="s">
        <v>237</v>
      </c>
      <c r="AU197" s="241" t="s">
        <v>84</v>
      </c>
      <c r="AY197" s="18" t="s">
        <v>235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241</v>
      </c>
      <c r="BM197" s="241" t="s">
        <v>911</v>
      </c>
    </row>
    <row r="198" s="2" customFormat="1" ht="16.5" customHeight="1">
      <c r="A198" s="39"/>
      <c r="B198" s="40"/>
      <c r="C198" s="229" t="s">
        <v>77</v>
      </c>
      <c r="D198" s="229" t="s">
        <v>237</v>
      </c>
      <c r="E198" s="230" t="s">
        <v>7719</v>
      </c>
      <c r="F198" s="231" t="s">
        <v>7720</v>
      </c>
      <c r="G198" s="232" t="s">
        <v>720</v>
      </c>
      <c r="H198" s="233">
        <v>10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241</v>
      </c>
      <c r="AT198" s="241" t="s">
        <v>237</v>
      </c>
      <c r="AU198" s="241" t="s">
        <v>84</v>
      </c>
      <c r="AY198" s="18" t="s">
        <v>235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241</v>
      </c>
      <c r="BM198" s="241" t="s">
        <v>923</v>
      </c>
    </row>
    <row r="199" s="2" customFormat="1" ht="16.5" customHeight="1">
      <c r="A199" s="39"/>
      <c r="B199" s="40"/>
      <c r="C199" s="229" t="s">
        <v>77</v>
      </c>
      <c r="D199" s="229" t="s">
        <v>237</v>
      </c>
      <c r="E199" s="230" t="s">
        <v>7721</v>
      </c>
      <c r="F199" s="231" t="s">
        <v>7722</v>
      </c>
      <c r="G199" s="232" t="s">
        <v>720</v>
      </c>
      <c r="H199" s="233">
        <v>25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241</v>
      </c>
      <c r="AT199" s="241" t="s">
        <v>237</v>
      </c>
      <c r="AU199" s="241" t="s">
        <v>84</v>
      </c>
      <c r="AY199" s="18" t="s">
        <v>235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241</v>
      </c>
      <c r="BM199" s="241" t="s">
        <v>933</v>
      </c>
    </row>
    <row r="200" s="2" customFormat="1" ht="16.5" customHeight="1">
      <c r="A200" s="39"/>
      <c r="B200" s="40"/>
      <c r="C200" s="229" t="s">
        <v>77</v>
      </c>
      <c r="D200" s="229" t="s">
        <v>237</v>
      </c>
      <c r="E200" s="230" t="s">
        <v>7723</v>
      </c>
      <c r="F200" s="231" t="s">
        <v>7724</v>
      </c>
      <c r="G200" s="232" t="s">
        <v>676</v>
      </c>
      <c r="H200" s="233">
        <v>1</v>
      </c>
      <c r="I200" s="234"/>
      <c r="J200" s="235">
        <f>ROUND(I200*H200,2)</f>
        <v>0</v>
      </c>
      <c r="K200" s="236"/>
      <c r="L200" s="45"/>
      <c r="M200" s="305" t="s">
        <v>1</v>
      </c>
      <c r="N200" s="306" t="s">
        <v>42</v>
      </c>
      <c r="O200" s="307"/>
      <c r="P200" s="308">
        <f>O200*H200</f>
        <v>0</v>
      </c>
      <c r="Q200" s="308">
        <v>0</v>
      </c>
      <c r="R200" s="308">
        <f>Q200*H200</f>
        <v>0</v>
      </c>
      <c r="S200" s="308">
        <v>0</v>
      </c>
      <c r="T200" s="309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241</v>
      </c>
      <c r="AT200" s="241" t="s">
        <v>237</v>
      </c>
      <c r="AU200" s="241" t="s">
        <v>84</v>
      </c>
      <c r="AY200" s="18" t="s">
        <v>235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241</v>
      </c>
      <c r="BM200" s="241" t="s">
        <v>942</v>
      </c>
    </row>
    <row r="201" s="2" customFormat="1" ht="6.96" customHeight="1">
      <c r="A201" s="39"/>
      <c r="B201" s="67"/>
      <c r="C201" s="68"/>
      <c r="D201" s="68"/>
      <c r="E201" s="68"/>
      <c r="F201" s="68"/>
      <c r="G201" s="68"/>
      <c r="H201" s="68"/>
      <c r="I201" s="68"/>
      <c r="J201" s="68"/>
      <c r="K201" s="68"/>
      <c r="L201" s="45"/>
      <c r="M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</sheetData>
  <sheetProtection sheet="1" autoFilter="0" formatColumns="0" formatRows="0" objects="1" scenarios="1" spinCount="100000" saltValue="4XnhwoKdYoBqo0synTCnrOCn81R72arXdgnvUqwuDL8ssQk2kWXjkwN8hGt9/R9VSx7cNgrSKF8RzkCcjqtHbw==" hashValue="pYHqPvpawZWtYZXiztuJA8o2ZpE19iL9Jp9k5KudfDAoprXvsENuwa0x6wBz/3qRFVInIN1+lhsZ+bTwjItOrQ==" algorithmName="SHA-512" password="CC35"/>
  <autoFilter ref="C127:K20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6:H116"/>
    <mergeCell ref="E118:H118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6436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7725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ROUND((SUM(BE123:BE228)),  2)</f>
        <v>0</v>
      </c>
      <c r="G35" s="39"/>
      <c r="H35" s="39"/>
      <c r="I35" s="166">
        <v>0.20999999999999999</v>
      </c>
      <c r="J35" s="165">
        <f>ROUND(((SUM(BE123:BE228))*I35),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ROUND((SUM(BF123:BF228)),  2)</f>
        <v>0</v>
      </c>
      <c r="G36" s="39"/>
      <c r="H36" s="39"/>
      <c r="I36" s="166">
        <v>0.12</v>
      </c>
      <c r="J36" s="165">
        <f>ROUND(((SUM(BF123:BF228))*I36),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ROUND((SUM(BG123:BG228)),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ROUND((SUM(BH123:BH228)),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ROUND((SUM(BI123:BI228)),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6436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D.5 - Technologie heliportu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7726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7727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7728</v>
      </c>
      <c r="E101" s="198"/>
      <c r="F101" s="198"/>
      <c r="G101" s="198"/>
      <c r="H101" s="198"/>
      <c r="I101" s="198"/>
      <c r="J101" s="199">
        <f>J200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220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178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6436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184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D.5 - Technologie heliportu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>České Budějovice</v>
      </c>
      <c r="G117" s="41"/>
      <c r="H117" s="41"/>
      <c r="I117" s="33" t="s">
        <v>22</v>
      </c>
      <c r="J117" s="80" t="str">
        <f>IF(J14="","",J14)</f>
        <v>13. 6. 2025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30</v>
      </c>
      <c r="J119" s="37" t="str">
        <f>E23</f>
        <v>AGP nova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28</v>
      </c>
      <c r="D120" s="41"/>
      <c r="E120" s="41"/>
      <c r="F120" s="28" t="str">
        <f>IF(E20="","",E20)</f>
        <v>Vyplň údaj</v>
      </c>
      <c r="G120" s="41"/>
      <c r="H120" s="41"/>
      <c r="I120" s="33" t="s">
        <v>33</v>
      </c>
      <c r="J120" s="37" t="str">
        <f>E26</f>
        <v>QSB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221</v>
      </c>
      <c r="D122" s="204" t="s">
        <v>62</v>
      </c>
      <c r="E122" s="204" t="s">
        <v>58</v>
      </c>
      <c r="F122" s="204" t="s">
        <v>59</v>
      </c>
      <c r="G122" s="204" t="s">
        <v>222</v>
      </c>
      <c r="H122" s="204" t="s">
        <v>223</v>
      </c>
      <c r="I122" s="204" t="s">
        <v>224</v>
      </c>
      <c r="J122" s="205" t="s">
        <v>192</v>
      </c>
      <c r="K122" s="206" t="s">
        <v>225</v>
      </c>
      <c r="L122" s="207"/>
      <c r="M122" s="101" t="s">
        <v>1</v>
      </c>
      <c r="N122" s="102" t="s">
        <v>41</v>
      </c>
      <c r="O122" s="102" t="s">
        <v>226</v>
      </c>
      <c r="P122" s="102" t="s">
        <v>227</v>
      </c>
      <c r="Q122" s="102" t="s">
        <v>228</v>
      </c>
      <c r="R122" s="102" t="s">
        <v>229</v>
      </c>
      <c r="S122" s="102" t="s">
        <v>230</v>
      </c>
      <c r="T122" s="103" t="s">
        <v>231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232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76</v>
      </c>
      <c r="AU123" s="18" t="s">
        <v>194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76</v>
      </c>
      <c r="E124" s="216" t="s">
        <v>7729</v>
      </c>
      <c r="F124" s="216" t="s">
        <v>7730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P125+P200</f>
        <v>0</v>
      </c>
      <c r="Q124" s="221"/>
      <c r="R124" s="222">
        <f>R125+R200</f>
        <v>0</v>
      </c>
      <c r="S124" s="221"/>
      <c r="T124" s="223">
        <f>T125+T200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84</v>
      </c>
      <c r="AT124" s="225" t="s">
        <v>76</v>
      </c>
      <c r="AU124" s="225" t="s">
        <v>77</v>
      </c>
      <c r="AY124" s="224" t="s">
        <v>235</v>
      </c>
      <c r="BK124" s="226">
        <f>BK125+BK200</f>
        <v>0</v>
      </c>
    </row>
    <row r="125" s="12" customFormat="1" ht="22.8" customHeight="1">
      <c r="A125" s="12"/>
      <c r="B125" s="213"/>
      <c r="C125" s="214"/>
      <c r="D125" s="215" t="s">
        <v>76</v>
      </c>
      <c r="E125" s="227" t="s">
        <v>2152</v>
      </c>
      <c r="F125" s="227" t="s">
        <v>156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SUM(P126:P199)</f>
        <v>0</v>
      </c>
      <c r="Q125" s="221"/>
      <c r="R125" s="222">
        <f>SUM(R126:R199)</f>
        <v>0</v>
      </c>
      <c r="S125" s="221"/>
      <c r="T125" s="223">
        <f>SUM(T126:T199)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84</v>
      </c>
      <c r="AT125" s="225" t="s">
        <v>76</v>
      </c>
      <c r="AU125" s="225" t="s">
        <v>84</v>
      </c>
      <c r="AY125" s="224" t="s">
        <v>235</v>
      </c>
      <c r="BK125" s="226">
        <f>SUM(BK126:BK199)</f>
        <v>0</v>
      </c>
    </row>
    <row r="126" s="2" customFormat="1" ht="16.5" customHeight="1">
      <c r="A126" s="39"/>
      <c r="B126" s="40"/>
      <c r="C126" s="229" t="s">
        <v>84</v>
      </c>
      <c r="D126" s="229" t="s">
        <v>237</v>
      </c>
      <c r="E126" s="230" t="s">
        <v>7731</v>
      </c>
      <c r="F126" s="231" t="s">
        <v>7732</v>
      </c>
      <c r="G126" s="232" t="s">
        <v>676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325</v>
      </c>
      <c r="AT126" s="241" t="s">
        <v>237</v>
      </c>
      <c r="AU126" s="241" t="s">
        <v>86</v>
      </c>
      <c r="AY126" s="18" t="s">
        <v>235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325</v>
      </c>
      <c r="BM126" s="241" t="s">
        <v>86</v>
      </c>
    </row>
    <row r="127" s="2" customFormat="1">
      <c r="A127" s="39"/>
      <c r="B127" s="40"/>
      <c r="C127" s="41"/>
      <c r="D127" s="245" t="s">
        <v>621</v>
      </c>
      <c r="E127" s="41"/>
      <c r="F127" s="298" t="s">
        <v>7733</v>
      </c>
      <c r="G127" s="41"/>
      <c r="H127" s="41"/>
      <c r="I127" s="299"/>
      <c r="J127" s="41"/>
      <c r="K127" s="41"/>
      <c r="L127" s="45"/>
      <c r="M127" s="300"/>
      <c r="N127" s="301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621</v>
      </c>
      <c r="AU127" s="18" t="s">
        <v>86</v>
      </c>
    </row>
    <row r="128" s="2" customFormat="1" ht="16.5" customHeight="1">
      <c r="A128" s="39"/>
      <c r="B128" s="40"/>
      <c r="C128" s="229" t="s">
        <v>86</v>
      </c>
      <c r="D128" s="229" t="s">
        <v>237</v>
      </c>
      <c r="E128" s="230" t="s">
        <v>7569</v>
      </c>
      <c r="F128" s="231" t="s">
        <v>7734</v>
      </c>
      <c r="G128" s="232" t="s">
        <v>676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325</v>
      </c>
      <c r="AT128" s="241" t="s">
        <v>237</v>
      </c>
      <c r="AU128" s="241" t="s">
        <v>86</v>
      </c>
      <c r="AY128" s="18" t="s">
        <v>235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325</v>
      </c>
      <c r="BM128" s="241" t="s">
        <v>241</v>
      </c>
    </row>
    <row r="129" s="2" customFormat="1">
      <c r="A129" s="39"/>
      <c r="B129" s="40"/>
      <c r="C129" s="41"/>
      <c r="D129" s="245" t="s">
        <v>621</v>
      </c>
      <c r="E129" s="41"/>
      <c r="F129" s="298" t="s">
        <v>7735</v>
      </c>
      <c r="G129" s="41"/>
      <c r="H129" s="41"/>
      <c r="I129" s="299"/>
      <c r="J129" s="41"/>
      <c r="K129" s="41"/>
      <c r="L129" s="45"/>
      <c r="M129" s="300"/>
      <c r="N129" s="301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621</v>
      </c>
      <c r="AU129" s="18" t="s">
        <v>86</v>
      </c>
    </row>
    <row r="130" s="2" customFormat="1" ht="16.5" customHeight="1">
      <c r="A130" s="39"/>
      <c r="B130" s="40"/>
      <c r="C130" s="229" t="s">
        <v>250</v>
      </c>
      <c r="D130" s="229" t="s">
        <v>237</v>
      </c>
      <c r="E130" s="230" t="s">
        <v>5242</v>
      </c>
      <c r="F130" s="231" t="s">
        <v>7736</v>
      </c>
      <c r="G130" s="232" t="s">
        <v>676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325</v>
      </c>
      <c r="AT130" s="241" t="s">
        <v>237</v>
      </c>
      <c r="AU130" s="241" t="s">
        <v>86</v>
      </c>
      <c r="AY130" s="18" t="s">
        <v>235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325</v>
      </c>
      <c r="BM130" s="241" t="s">
        <v>269</v>
      </c>
    </row>
    <row r="131" s="2" customFormat="1">
      <c r="A131" s="39"/>
      <c r="B131" s="40"/>
      <c r="C131" s="41"/>
      <c r="D131" s="245" t="s">
        <v>621</v>
      </c>
      <c r="E131" s="41"/>
      <c r="F131" s="298" t="s">
        <v>7737</v>
      </c>
      <c r="G131" s="41"/>
      <c r="H131" s="41"/>
      <c r="I131" s="299"/>
      <c r="J131" s="41"/>
      <c r="K131" s="41"/>
      <c r="L131" s="45"/>
      <c r="M131" s="300"/>
      <c r="N131" s="301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621</v>
      </c>
      <c r="AU131" s="18" t="s">
        <v>86</v>
      </c>
    </row>
    <row r="132" s="2" customFormat="1" ht="16.5" customHeight="1">
      <c r="A132" s="39"/>
      <c r="B132" s="40"/>
      <c r="C132" s="229" t="s">
        <v>241</v>
      </c>
      <c r="D132" s="229" t="s">
        <v>237</v>
      </c>
      <c r="E132" s="230" t="s">
        <v>5260</v>
      </c>
      <c r="F132" s="231" t="s">
        <v>7738</v>
      </c>
      <c r="G132" s="232" t="s">
        <v>676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325</v>
      </c>
      <c r="AT132" s="241" t="s">
        <v>237</v>
      </c>
      <c r="AU132" s="241" t="s">
        <v>86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325</v>
      </c>
      <c r="BM132" s="241" t="s">
        <v>281</v>
      </c>
    </row>
    <row r="133" s="2" customFormat="1">
      <c r="A133" s="39"/>
      <c r="B133" s="40"/>
      <c r="C133" s="41"/>
      <c r="D133" s="245" t="s">
        <v>621</v>
      </c>
      <c r="E133" s="41"/>
      <c r="F133" s="298" t="s">
        <v>7739</v>
      </c>
      <c r="G133" s="41"/>
      <c r="H133" s="41"/>
      <c r="I133" s="299"/>
      <c r="J133" s="41"/>
      <c r="K133" s="41"/>
      <c r="L133" s="45"/>
      <c r="M133" s="300"/>
      <c r="N133" s="301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621</v>
      </c>
      <c r="AU133" s="18" t="s">
        <v>86</v>
      </c>
    </row>
    <row r="134" s="2" customFormat="1" ht="21.75" customHeight="1">
      <c r="A134" s="39"/>
      <c r="B134" s="40"/>
      <c r="C134" s="229" t="s">
        <v>263</v>
      </c>
      <c r="D134" s="229" t="s">
        <v>237</v>
      </c>
      <c r="E134" s="230" t="s">
        <v>5270</v>
      </c>
      <c r="F134" s="231" t="s">
        <v>7740</v>
      </c>
      <c r="G134" s="232" t="s">
        <v>676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325</v>
      </c>
      <c r="AT134" s="241" t="s">
        <v>237</v>
      </c>
      <c r="AU134" s="241" t="s">
        <v>86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325</v>
      </c>
      <c r="BM134" s="241" t="s">
        <v>291</v>
      </c>
    </row>
    <row r="135" s="2" customFormat="1">
      <c r="A135" s="39"/>
      <c r="B135" s="40"/>
      <c r="C135" s="41"/>
      <c r="D135" s="245" t="s">
        <v>621</v>
      </c>
      <c r="E135" s="41"/>
      <c r="F135" s="298" t="s">
        <v>7741</v>
      </c>
      <c r="G135" s="41"/>
      <c r="H135" s="41"/>
      <c r="I135" s="299"/>
      <c r="J135" s="41"/>
      <c r="K135" s="41"/>
      <c r="L135" s="45"/>
      <c r="M135" s="300"/>
      <c r="N135" s="301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621</v>
      </c>
      <c r="AU135" s="18" t="s">
        <v>86</v>
      </c>
    </row>
    <row r="136" s="2" customFormat="1" ht="16.5" customHeight="1">
      <c r="A136" s="39"/>
      <c r="B136" s="40"/>
      <c r="C136" s="229" t="s">
        <v>269</v>
      </c>
      <c r="D136" s="229" t="s">
        <v>237</v>
      </c>
      <c r="E136" s="230" t="s">
        <v>5282</v>
      </c>
      <c r="F136" s="231" t="s">
        <v>7742</v>
      </c>
      <c r="G136" s="232" t="s">
        <v>676</v>
      </c>
      <c r="H136" s="233">
        <v>23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325</v>
      </c>
      <c r="AT136" s="241" t="s">
        <v>237</v>
      </c>
      <c r="AU136" s="241" t="s">
        <v>86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325</v>
      </c>
      <c r="BM136" s="241" t="s">
        <v>8</v>
      </c>
    </row>
    <row r="137" s="2" customFormat="1">
      <c r="A137" s="39"/>
      <c r="B137" s="40"/>
      <c r="C137" s="41"/>
      <c r="D137" s="245" t="s">
        <v>621</v>
      </c>
      <c r="E137" s="41"/>
      <c r="F137" s="298" t="s">
        <v>7743</v>
      </c>
      <c r="G137" s="41"/>
      <c r="H137" s="41"/>
      <c r="I137" s="299"/>
      <c r="J137" s="41"/>
      <c r="K137" s="41"/>
      <c r="L137" s="45"/>
      <c r="M137" s="300"/>
      <c r="N137" s="301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621</v>
      </c>
      <c r="AU137" s="18" t="s">
        <v>86</v>
      </c>
    </row>
    <row r="138" s="2" customFormat="1" ht="16.5" customHeight="1">
      <c r="A138" s="39"/>
      <c r="B138" s="40"/>
      <c r="C138" s="229" t="s">
        <v>277</v>
      </c>
      <c r="D138" s="229" t="s">
        <v>237</v>
      </c>
      <c r="E138" s="230" t="s">
        <v>7571</v>
      </c>
      <c r="F138" s="231" t="s">
        <v>7744</v>
      </c>
      <c r="G138" s="232" t="s">
        <v>676</v>
      </c>
      <c r="H138" s="233">
        <v>8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325</v>
      </c>
      <c r="AT138" s="241" t="s">
        <v>237</v>
      </c>
      <c r="AU138" s="241" t="s">
        <v>86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325</v>
      </c>
      <c r="BM138" s="241" t="s">
        <v>315</v>
      </c>
    </row>
    <row r="139" s="2" customFormat="1">
      <c r="A139" s="39"/>
      <c r="B139" s="40"/>
      <c r="C139" s="41"/>
      <c r="D139" s="245" t="s">
        <v>621</v>
      </c>
      <c r="E139" s="41"/>
      <c r="F139" s="298" t="s">
        <v>7745</v>
      </c>
      <c r="G139" s="41"/>
      <c r="H139" s="41"/>
      <c r="I139" s="299"/>
      <c r="J139" s="41"/>
      <c r="K139" s="41"/>
      <c r="L139" s="45"/>
      <c r="M139" s="300"/>
      <c r="N139" s="301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621</v>
      </c>
      <c r="AU139" s="18" t="s">
        <v>86</v>
      </c>
    </row>
    <row r="140" s="2" customFormat="1" ht="24.15" customHeight="1">
      <c r="A140" s="39"/>
      <c r="B140" s="40"/>
      <c r="C140" s="229" t="s">
        <v>281</v>
      </c>
      <c r="D140" s="229" t="s">
        <v>237</v>
      </c>
      <c r="E140" s="230" t="s">
        <v>5292</v>
      </c>
      <c r="F140" s="231" t="s">
        <v>7746</v>
      </c>
      <c r="G140" s="232" t="s">
        <v>676</v>
      </c>
      <c r="H140" s="233">
        <v>31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325</v>
      </c>
      <c r="AT140" s="241" t="s">
        <v>237</v>
      </c>
      <c r="AU140" s="241" t="s">
        <v>86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325</v>
      </c>
      <c r="BM140" s="241" t="s">
        <v>325</v>
      </c>
    </row>
    <row r="141" s="2" customFormat="1">
      <c r="A141" s="39"/>
      <c r="B141" s="40"/>
      <c r="C141" s="41"/>
      <c r="D141" s="245" t="s">
        <v>621</v>
      </c>
      <c r="E141" s="41"/>
      <c r="F141" s="298" t="s">
        <v>7747</v>
      </c>
      <c r="G141" s="41"/>
      <c r="H141" s="41"/>
      <c r="I141" s="299"/>
      <c r="J141" s="41"/>
      <c r="K141" s="41"/>
      <c r="L141" s="45"/>
      <c r="M141" s="300"/>
      <c r="N141" s="301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621</v>
      </c>
      <c r="AU141" s="18" t="s">
        <v>86</v>
      </c>
    </row>
    <row r="142" s="2" customFormat="1" ht="24.15" customHeight="1">
      <c r="A142" s="39"/>
      <c r="B142" s="40"/>
      <c r="C142" s="229" t="s">
        <v>286</v>
      </c>
      <c r="D142" s="229" t="s">
        <v>237</v>
      </c>
      <c r="E142" s="230" t="s">
        <v>7572</v>
      </c>
      <c r="F142" s="231" t="s">
        <v>7748</v>
      </c>
      <c r="G142" s="232" t="s">
        <v>1482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325</v>
      </c>
      <c r="AT142" s="241" t="s">
        <v>237</v>
      </c>
      <c r="AU142" s="241" t="s">
        <v>86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325</v>
      </c>
      <c r="BM142" s="241" t="s">
        <v>339</v>
      </c>
    </row>
    <row r="143" s="2" customFormat="1">
      <c r="A143" s="39"/>
      <c r="B143" s="40"/>
      <c r="C143" s="41"/>
      <c r="D143" s="245" t="s">
        <v>621</v>
      </c>
      <c r="E143" s="41"/>
      <c r="F143" s="298" t="s">
        <v>7749</v>
      </c>
      <c r="G143" s="41"/>
      <c r="H143" s="41"/>
      <c r="I143" s="299"/>
      <c r="J143" s="41"/>
      <c r="K143" s="41"/>
      <c r="L143" s="45"/>
      <c r="M143" s="300"/>
      <c r="N143" s="301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621</v>
      </c>
      <c r="AU143" s="18" t="s">
        <v>86</v>
      </c>
    </row>
    <row r="144" s="2" customFormat="1" ht="16.5" customHeight="1">
      <c r="A144" s="39"/>
      <c r="B144" s="40"/>
      <c r="C144" s="229" t="s">
        <v>291</v>
      </c>
      <c r="D144" s="229" t="s">
        <v>237</v>
      </c>
      <c r="E144" s="230" t="s">
        <v>5318</v>
      </c>
      <c r="F144" s="231" t="s">
        <v>7750</v>
      </c>
      <c r="G144" s="232" t="s">
        <v>4069</v>
      </c>
      <c r="H144" s="233">
        <v>31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325</v>
      </c>
      <c r="AT144" s="241" t="s">
        <v>237</v>
      </c>
      <c r="AU144" s="241" t="s">
        <v>86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325</v>
      </c>
      <c r="BM144" s="241" t="s">
        <v>349</v>
      </c>
    </row>
    <row r="145" s="2" customFormat="1">
      <c r="A145" s="39"/>
      <c r="B145" s="40"/>
      <c r="C145" s="41"/>
      <c r="D145" s="245" t="s">
        <v>621</v>
      </c>
      <c r="E145" s="41"/>
      <c r="F145" s="298" t="s">
        <v>7751</v>
      </c>
      <c r="G145" s="41"/>
      <c r="H145" s="41"/>
      <c r="I145" s="299"/>
      <c r="J145" s="41"/>
      <c r="K145" s="41"/>
      <c r="L145" s="45"/>
      <c r="M145" s="300"/>
      <c r="N145" s="301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621</v>
      </c>
      <c r="AU145" s="18" t="s">
        <v>86</v>
      </c>
    </row>
    <row r="146" s="2" customFormat="1" ht="16.5" customHeight="1">
      <c r="A146" s="39"/>
      <c r="B146" s="40"/>
      <c r="C146" s="229" t="s">
        <v>298</v>
      </c>
      <c r="D146" s="229" t="s">
        <v>237</v>
      </c>
      <c r="E146" s="230" t="s">
        <v>5320</v>
      </c>
      <c r="F146" s="231" t="s">
        <v>7752</v>
      </c>
      <c r="G146" s="232" t="s">
        <v>676</v>
      </c>
      <c r="H146" s="233">
        <v>4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325</v>
      </c>
      <c r="AT146" s="241" t="s">
        <v>237</v>
      </c>
      <c r="AU146" s="241" t="s">
        <v>86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325</v>
      </c>
      <c r="BM146" s="241" t="s">
        <v>364</v>
      </c>
    </row>
    <row r="147" s="2" customFormat="1">
      <c r="A147" s="39"/>
      <c r="B147" s="40"/>
      <c r="C147" s="41"/>
      <c r="D147" s="245" t="s">
        <v>621</v>
      </c>
      <c r="E147" s="41"/>
      <c r="F147" s="298" t="s">
        <v>7753</v>
      </c>
      <c r="G147" s="41"/>
      <c r="H147" s="41"/>
      <c r="I147" s="299"/>
      <c r="J147" s="41"/>
      <c r="K147" s="41"/>
      <c r="L147" s="45"/>
      <c r="M147" s="300"/>
      <c r="N147" s="301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621</v>
      </c>
      <c r="AU147" s="18" t="s">
        <v>86</v>
      </c>
    </row>
    <row r="148" s="2" customFormat="1" ht="16.5" customHeight="1">
      <c r="A148" s="39"/>
      <c r="B148" s="40"/>
      <c r="C148" s="229" t="s">
        <v>8</v>
      </c>
      <c r="D148" s="229" t="s">
        <v>237</v>
      </c>
      <c r="E148" s="230" t="s">
        <v>5324</v>
      </c>
      <c r="F148" s="231" t="s">
        <v>7754</v>
      </c>
      <c r="G148" s="232" t="s">
        <v>676</v>
      </c>
      <c r="H148" s="233">
        <v>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325</v>
      </c>
      <c r="AT148" s="241" t="s">
        <v>237</v>
      </c>
      <c r="AU148" s="241" t="s">
        <v>86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325</v>
      </c>
      <c r="BM148" s="241" t="s">
        <v>378</v>
      </c>
    </row>
    <row r="149" s="2" customFormat="1">
      <c r="A149" s="39"/>
      <c r="B149" s="40"/>
      <c r="C149" s="41"/>
      <c r="D149" s="245" t="s">
        <v>621</v>
      </c>
      <c r="E149" s="41"/>
      <c r="F149" s="298" t="s">
        <v>7755</v>
      </c>
      <c r="G149" s="41"/>
      <c r="H149" s="41"/>
      <c r="I149" s="299"/>
      <c r="J149" s="41"/>
      <c r="K149" s="41"/>
      <c r="L149" s="45"/>
      <c r="M149" s="300"/>
      <c r="N149" s="301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621</v>
      </c>
      <c r="AU149" s="18" t="s">
        <v>86</v>
      </c>
    </row>
    <row r="150" s="2" customFormat="1" ht="16.5" customHeight="1">
      <c r="A150" s="39"/>
      <c r="B150" s="40"/>
      <c r="C150" s="229" t="s">
        <v>310</v>
      </c>
      <c r="D150" s="229" t="s">
        <v>237</v>
      </c>
      <c r="E150" s="230" t="s">
        <v>5326</v>
      </c>
      <c r="F150" s="231" t="s">
        <v>7756</v>
      </c>
      <c r="G150" s="232" t="s">
        <v>676</v>
      </c>
      <c r="H150" s="233">
        <v>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325</v>
      </c>
      <c r="AT150" s="241" t="s">
        <v>237</v>
      </c>
      <c r="AU150" s="241" t="s">
        <v>86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325</v>
      </c>
      <c r="BM150" s="241" t="s">
        <v>388</v>
      </c>
    </row>
    <row r="151" s="2" customFormat="1">
      <c r="A151" s="39"/>
      <c r="B151" s="40"/>
      <c r="C151" s="41"/>
      <c r="D151" s="245" t="s">
        <v>621</v>
      </c>
      <c r="E151" s="41"/>
      <c r="F151" s="298" t="s">
        <v>7757</v>
      </c>
      <c r="G151" s="41"/>
      <c r="H151" s="41"/>
      <c r="I151" s="299"/>
      <c r="J151" s="41"/>
      <c r="K151" s="41"/>
      <c r="L151" s="45"/>
      <c r="M151" s="300"/>
      <c r="N151" s="301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621</v>
      </c>
      <c r="AU151" s="18" t="s">
        <v>86</v>
      </c>
    </row>
    <row r="152" s="2" customFormat="1" ht="16.5" customHeight="1">
      <c r="A152" s="39"/>
      <c r="B152" s="40"/>
      <c r="C152" s="229" t="s">
        <v>315</v>
      </c>
      <c r="D152" s="229" t="s">
        <v>237</v>
      </c>
      <c r="E152" s="230" t="s">
        <v>5328</v>
      </c>
      <c r="F152" s="231" t="s">
        <v>7758</v>
      </c>
      <c r="G152" s="232" t="s">
        <v>676</v>
      </c>
      <c r="H152" s="233">
        <v>17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325</v>
      </c>
      <c r="AT152" s="241" t="s">
        <v>237</v>
      </c>
      <c r="AU152" s="241" t="s">
        <v>86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325</v>
      </c>
      <c r="BM152" s="241" t="s">
        <v>400</v>
      </c>
    </row>
    <row r="153" s="2" customFormat="1">
      <c r="A153" s="39"/>
      <c r="B153" s="40"/>
      <c r="C153" s="41"/>
      <c r="D153" s="245" t="s">
        <v>621</v>
      </c>
      <c r="E153" s="41"/>
      <c r="F153" s="298" t="s">
        <v>7759</v>
      </c>
      <c r="G153" s="41"/>
      <c r="H153" s="41"/>
      <c r="I153" s="299"/>
      <c r="J153" s="41"/>
      <c r="K153" s="41"/>
      <c r="L153" s="45"/>
      <c r="M153" s="300"/>
      <c r="N153" s="301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621</v>
      </c>
      <c r="AU153" s="18" t="s">
        <v>86</v>
      </c>
    </row>
    <row r="154" s="2" customFormat="1" ht="16.5" customHeight="1">
      <c r="A154" s="39"/>
      <c r="B154" s="40"/>
      <c r="C154" s="229" t="s">
        <v>320</v>
      </c>
      <c r="D154" s="229" t="s">
        <v>237</v>
      </c>
      <c r="E154" s="230" t="s">
        <v>5330</v>
      </c>
      <c r="F154" s="231" t="s">
        <v>7760</v>
      </c>
      <c r="G154" s="232" t="s">
        <v>676</v>
      </c>
      <c r="H154" s="233">
        <v>17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325</v>
      </c>
      <c r="AT154" s="241" t="s">
        <v>237</v>
      </c>
      <c r="AU154" s="241" t="s">
        <v>86</v>
      </c>
      <c r="AY154" s="18" t="s">
        <v>235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325</v>
      </c>
      <c r="BM154" s="241" t="s">
        <v>408</v>
      </c>
    </row>
    <row r="155" s="2" customFormat="1">
      <c r="A155" s="39"/>
      <c r="B155" s="40"/>
      <c r="C155" s="41"/>
      <c r="D155" s="245" t="s">
        <v>621</v>
      </c>
      <c r="E155" s="41"/>
      <c r="F155" s="298" t="s">
        <v>7761</v>
      </c>
      <c r="G155" s="41"/>
      <c r="H155" s="41"/>
      <c r="I155" s="299"/>
      <c r="J155" s="41"/>
      <c r="K155" s="41"/>
      <c r="L155" s="45"/>
      <c r="M155" s="300"/>
      <c r="N155" s="301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621</v>
      </c>
      <c r="AU155" s="18" t="s">
        <v>86</v>
      </c>
    </row>
    <row r="156" s="2" customFormat="1" ht="24.15" customHeight="1">
      <c r="A156" s="39"/>
      <c r="B156" s="40"/>
      <c r="C156" s="229" t="s">
        <v>325</v>
      </c>
      <c r="D156" s="229" t="s">
        <v>237</v>
      </c>
      <c r="E156" s="230" t="s">
        <v>5332</v>
      </c>
      <c r="F156" s="231" t="s">
        <v>7762</v>
      </c>
      <c r="G156" s="232" t="s">
        <v>676</v>
      </c>
      <c r="H156" s="233">
        <v>17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325</v>
      </c>
      <c r="AT156" s="241" t="s">
        <v>237</v>
      </c>
      <c r="AU156" s="241" t="s">
        <v>86</v>
      </c>
      <c r="AY156" s="18" t="s">
        <v>235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325</v>
      </c>
      <c r="BM156" s="241" t="s">
        <v>421</v>
      </c>
    </row>
    <row r="157" s="2" customFormat="1">
      <c r="A157" s="39"/>
      <c r="B157" s="40"/>
      <c r="C157" s="41"/>
      <c r="D157" s="245" t="s">
        <v>621</v>
      </c>
      <c r="E157" s="41"/>
      <c r="F157" s="298" t="s">
        <v>7763</v>
      </c>
      <c r="G157" s="41"/>
      <c r="H157" s="41"/>
      <c r="I157" s="299"/>
      <c r="J157" s="41"/>
      <c r="K157" s="41"/>
      <c r="L157" s="45"/>
      <c r="M157" s="300"/>
      <c r="N157" s="301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621</v>
      </c>
      <c r="AU157" s="18" t="s">
        <v>86</v>
      </c>
    </row>
    <row r="158" s="2" customFormat="1" ht="16.5" customHeight="1">
      <c r="A158" s="39"/>
      <c r="B158" s="40"/>
      <c r="C158" s="229" t="s">
        <v>331</v>
      </c>
      <c r="D158" s="229" t="s">
        <v>237</v>
      </c>
      <c r="E158" s="230" t="s">
        <v>5334</v>
      </c>
      <c r="F158" s="231" t="s">
        <v>7764</v>
      </c>
      <c r="G158" s="232" t="s">
        <v>676</v>
      </c>
      <c r="H158" s="233">
        <v>49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325</v>
      </c>
      <c r="AT158" s="241" t="s">
        <v>237</v>
      </c>
      <c r="AU158" s="241" t="s">
        <v>86</v>
      </c>
      <c r="AY158" s="18" t="s">
        <v>235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325</v>
      </c>
      <c r="BM158" s="241" t="s">
        <v>435</v>
      </c>
    </row>
    <row r="159" s="2" customFormat="1">
      <c r="A159" s="39"/>
      <c r="B159" s="40"/>
      <c r="C159" s="41"/>
      <c r="D159" s="245" t="s">
        <v>621</v>
      </c>
      <c r="E159" s="41"/>
      <c r="F159" s="298" t="s">
        <v>7765</v>
      </c>
      <c r="G159" s="41"/>
      <c r="H159" s="41"/>
      <c r="I159" s="299"/>
      <c r="J159" s="41"/>
      <c r="K159" s="41"/>
      <c r="L159" s="45"/>
      <c r="M159" s="300"/>
      <c r="N159" s="301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621</v>
      </c>
      <c r="AU159" s="18" t="s">
        <v>86</v>
      </c>
    </row>
    <row r="160" s="2" customFormat="1" ht="16.5" customHeight="1">
      <c r="A160" s="39"/>
      <c r="B160" s="40"/>
      <c r="C160" s="229" t="s">
        <v>339</v>
      </c>
      <c r="D160" s="229" t="s">
        <v>237</v>
      </c>
      <c r="E160" s="230" t="s">
        <v>5336</v>
      </c>
      <c r="F160" s="231" t="s">
        <v>7766</v>
      </c>
      <c r="G160" s="232" t="s">
        <v>676</v>
      </c>
      <c r="H160" s="233">
        <v>40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325</v>
      </c>
      <c r="AT160" s="241" t="s">
        <v>237</v>
      </c>
      <c r="AU160" s="241" t="s">
        <v>86</v>
      </c>
      <c r="AY160" s="18" t="s">
        <v>235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325</v>
      </c>
      <c r="BM160" s="241" t="s">
        <v>449</v>
      </c>
    </row>
    <row r="161" s="2" customFormat="1">
      <c r="A161" s="39"/>
      <c r="B161" s="40"/>
      <c r="C161" s="41"/>
      <c r="D161" s="245" t="s">
        <v>621</v>
      </c>
      <c r="E161" s="41"/>
      <c r="F161" s="298" t="s">
        <v>7767</v>
      </c>
      <c r="G161" s="41"/>
      <c r="H161" s="41"/>
      <c r="I161" s="299"/>
      <c r="J161" s="41"/>
      <c r="K161" s="41"/>
      <c r="L161" s="45"/>
      <c r="M161" s="300"/>
      <c r="N161" s="301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621</v>
      </c>
      <c r="AU161" s="18" t="s">
        <v>86</v>
      </c>
    </row>
    <row r="162" s="2" customFormat="1" ht="16.5" customHeight="1">
      <c r="A162" s="39"/>
      <c r="B162" s="40"/>
      <c r="C162" s="229" t="s">
        <v>344</v>
      </c>
      <c r="D162" s="229" t="s">
        <v>237</v>
      </c>
      <c r="E162" s="230" t="s">
        <v>5340</v>
      </c>
      <c r="F162" s="231" t="s">
        <v>7768</v>
      </c>
      <c r="G162" s="232" t="s">
        <v>676</v>
      </c>
      <c r="H162" s="233">
        <v>36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325</v>
      </c>
      <c r="AT162" s="241" t="s">
        <v>237</v>
      </c>
      <c r="AU162" s="241" t="s">
        <v>86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325</v>
      </c>
      <c r="BM162" s="241" t="s">
        <v>459</v>
      </c>
    </row>
    <row r="163" s="2" customFormat="1">
      <c r="A163" s="39"/>
      <c r="B163" s="40"/>
      <c r="C163" s="41"/>
      <c r="D163" s="245" t="s">
        <v>621</v>
      </c>
      <c r="E163" s="41"/>
      <c r="F163" s="298" t="s">
        <v>7769</v>
      </c>
      <c r="G163" s="41"/>
      <c r="H163" s="41"/>
      <c r="I163" s="299"/>
      <c r="J163" s="41"/>
      <c r="K163" s="41"/>
      <c r="L163" s="45"/>
      <c r="M163" s="300"/>
      <c r="N163" s="301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621</v>
      </c>
      <c r="AU163" s="18" t="s">
        <v>86</v>
      </c>
    </row>
    <row r="164" s="2" customFormat="1" ht="16.5" customHeight="1">
      <c r="A164" s="39"/>
      <c r="B164" s="40"/>
      <c r="C164" s="229" t="s">
        <v>349</v>
      </c>
      <c r="D164" s="229" t="s">
        <v>237</v>
      </c>
      <c r="E164" s="230" t="s">
        <v>5346</v>
      </c>
      <c r="F164" s="231" t="s">
        <v>7770</v>
      </c>
      <c r="G164" s="232" t="s">
        <v>174</v>
      </c>
      <c r="H164" s="233">
        <v>600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325</v>
      </c>
      <c r="AT164" s="241" t="s">
        <v>237</v>
      </c>
      <c r="AU164" s="241" t="s">
        <v>86</v>
      </c>
      <c r="AY164" s="18" t="s">
        <v>235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325</v>
      </c>
      <c r="BM164" s="241" t="s">
        <v>470</v>
      </c>
    </row>
    <row r="165" s="2" customFormat="1">
      <c r="A165" s="39"/>
      <c r="B165" s="40"/>
      <c r="C165" s="41"/>
      <c r="D165" s="245" t="s">
        <v>621</v>
      </c>
      <c r="E165" s="41"/>
      <c r="F165" s="298" t="s">
        <v>7771</v>
      </c>
      <c r="G165" s="41"/>
      <c r="H165" s="41"/>
      <c r="I165" s="299"/>
      <c r="J165" s="41"/>
      <c r="K165" s="41"/>
      <c r="L165" s="45"/>
      <c r="M165" s="300"/>
      <c r="N165" s="301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621</v>
      </c>
      <c r="AU165" s="18" t="s">
        <v>86</v>
      </c>
    </row>
    <row r="166" s="2" customFormat="1" ht="16.5" customHeight="1">
      <c r="A166" s="39"/>
      <c r="B166" s="40"/>
      <c r="C166" s="229" t="s">
        <v>7</v>
      </c>
      <c r="D166" s="229" t="s">
        <v>237</v>
      </c>
      <c r="E166" s="230" t="s">
        <v>5350</v>
      </c>
      <c r="F166" s="231" t="s">
        <v>7772</v>
      </c>
      <c r="G166" s="232" t="s">
        <v>174</v>
      </c>
      <c r="H166" s="233">
        <v>400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325</v>
      </c>
      <c r="AT166" s="241" t="s">
        <v>237</v>
      </c>
      <c r="AU166" s="241" t="s">
        <v>86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325</v>
      </c>
      <c r="BM166" s="241" t="s">
        <v>493</v>
      </c>
    </row>
    <row r="167" s="2" customFormat="1">
      <c r="A167" s="39"/>
      <c r="B167" s="40"/>
      <c r="C167" s="41"/>
      <c r="D167" s="245" t="s">
        <v>621</v>
      </c>
      <c r="E167" s="41"/>
      <c r="F167" s="298" t="s">
        <v>7773</v>
      </c>
      <c r="G167" s="41"/>
      <c r="H167" s="41"/>
      <c r="I167" s="299"/>
      <c r="J167" s="41"/>
      <c r="K167" s="41"/>
      <c r="L167" s="45"/>
      <c r="M167" s="300"/>
      <c r="N167" s="301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621</v>
      </c>
      <c r="AU167" s="18" t="s">
        <v>86</v>
      </c>
    </row>
    <row r="168" s="2" customFormat="1" ht="16.5" customHeight="1">
      <c r="A168" s="39"/>
      <c r="B168" s="40"/>
      <c r="C168" s="229" t="s">
        <v>364</v>
      </c>
      <c r="D168" s="229" t="s">
        <v>237</v>
      </c>
      <c r="E168" s="230" t="s">
        <v>5352</v>
      </c>
      <c r="F168" s="231" t="s">
        <v>7774</v>
      </c>
      <c r="G168" s="232" t="s">
        <v>174</v>
      </c>
      <c r="H168" s="233">
        <v>30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325</v>
      </c>
      <c r="AT168" s="241" t="s">
        <v>237</v>
      </c>
      <c r="AU168" s="241" t="s">
        <v>86</v>
      </c>
      <c r="AY168" s="18" t="s">
        <v>235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325</v>
      </c>
      <c r="BM168" s="241" t="s">
        <v>503</v>
      </c>
    </row>
    <row r="169" s="2" customFormat="1">
      <c r="A169" s="39"/>
      <c r="B169" s="40"/>
      <c r="C169" s="41"/>
      <c r="D169" s="245" t="s">
        <v>621</v>
      </c>
      <c r="E169" s="41"/>
      <c r="F169" s="298" t="s">
        <v>7775</v>
      </c>
      <c r="G169" s="41"/>
      <c r="H169" s="41"/>
      <c r="I169" s="299"/>
      <c r="J169" s="41"/>
      <c r="K169" s="41"/>
      <c r="L169" s="45"/>
      <c r="M169" s="300"/>
      <c r="N169" s="301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621</v>
      </c>
      <c r="AU169" s="18" t="s">
        <v>86</v>
      </c>
    </row>
    <row r="170" s="2" customFormat="1" ht="16.5" customHeight="1">
      <c r="A170" s="39"/>
      <c r="B170" s="40"/>
      <c r="C170" s="229" t="s">
        <v>373</v>
      </c>
      <c r="D170" s="229" t="s">
        <v>237</v>
      </c>
      <c r="E170" s="230" t="s">
        <v>5354</v>
      </c>
      <c r="F170" s="231" t="s">
        <v>7776</v>
      </c>
      <c r="G170" s="232" t="s">
        <v>174</v>
      </c>
      <c r="H170" s="233">
        <v>70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325</v>
      </c>
      <c r="AT170" s="241" t="s">
        <v>237</v>
      </c>
      <c r="AU170" s="241" t="s">
        <v>86</v>
      </c>
      <c r="AY170" s="18" t="s">
        <v>235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325</v>
      </c>
      <c r="BM170" s="241" t="s">
        <v>513</v>
      </c>
    </row>
    <row r="171" s="2" customFormat="1">
      <c r="A171" s="39"/>
      <c r="B171" s="40"/>
      <c r="C171" s="41"/>
      <c r="D171" s="245" t="s">
        <v>621</v>
      </c>
      <c r="E171" s="41"/>
      <c r="F171" s="298" t="s">
        <v>7777</v>
      </c>
      <c r="G171" s="41"/>
      <c r="H171" s="41"/>
      <c r="I171" s="299"/>
      <c r="J171" s="41"/>
      <c r="K171" s="41"/>
      <c r="L171" s="45"/>
      <c r="M171" s="300"/>
      <c r="N171" s="301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621</v>
      </c>
      <c r="AU171" s="18" t="s">
        <v>86</v>
      </c>
    </row>
    <row r="172" s="2" customFormat="1" ht="16.5" customHeight="1">
      <c r="A172" s="39"/>
      <c r="B172" s="40"/>
      <c r="C172" s="229" t="s">
        <v>378</v>
      </c>
      <c r="D172" s="229" t="s">
        <v>237</v>
      </c>
      <c r="E172" s="230" t="s">
        <v>5358</v>
      </c>
      <c r="F172" s="231" t="s">
        <v>7778</v>
      </c>
      <c r="G172" s="232" t="s">
        <v>174</v>
      </c>
      <c r="H172" s="233">
        <v>40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325</v>
      </c>
      <c r="AT172" s="241" t="s">
        <v>237</v>
      </c>
      <c r="AU172" s="241" t="s">
        <v>86</v>
      </c>
      <c r="AY172" s="18" t="s">
        <v>235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325</v>
      </c>
      <c r="BM172" s="241" t="s">
        <v>524</v>
      </c>
    </row>
    <row r="173" s="2" customFormat="1">
      <c r="A173" s="39"/>
      <c r="B173" s="40"/>
      <c r="C173" s="41"/>
      <c r="D173" s="245" t="s">
        <v>621</v>
      </c>
      <c r="E173" s="41"/>
      <c r="F173" s="298" t="s">
        <v>7779</v>
      </c>
      <c r="G173" s="41"/>
      <c r="H173" s="41"/>
      <c r="I173" s="299"/>
      <c r="J173" s="41"/>
      <c r="K173" s="41"/>
      <c r="L173" s="45"/>
      <c r="M173" s="300"/>
      <c r="N173" s="301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621</v>
      </c>
      <c r="AU173" s="18" t="s">
        <v>86</v>
      </c>
    </row>
    <row r="174" s="2" customFormat="1" ht="16.5" customHeight="1">
      <c r="A174" s="39"/>
      <c r="B174" s="40"/>
      <c r="C174" s="229" t="s">
        <v>383</v>
      </c>
      <c r="D174" s="229" t="s">
        <v>237</v>
      </c>
      <c r="E174" s="230" t="s">
        <v>5360</v>
      </c>
      <c r="F174" s="231" t="s">
        <v>7780</v>
      </c>
      <c r="G174" s="232" t="s">
        <v>174</v>
      </c>
      <c r="H174" s="233">
        <v>70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325</v>
      </c>
      <c r="AT174" s="241" t="s">
        <v>237</v>
      </c>
      <c r="AU174" s="241" t="s">
        <v>86</v>
      </c>
      <c r="AY174" s="18" t="s">
        <v>235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325</v>
      </c>
      <c r="BM174" s="241" t="s">
        <v>534</v>
      </c>
    </row>
    <row r="175" s="2" customFormat="1">
      <c r="A175" s="39"/>
      <c r="B175" s="40"/>
      <c r="C175" s="41"/>
      <c r="D175" s="245" t="s">
        <v>621</v>
      </c>
      <c r="E175" s="41"/>
      <c r="F175" s="298" t="s">
        <v>7781</v>
      </c>
      <c r="G175" s="41"/>
      <c r="H175" s="41"/>
      <c r="I175" s="299"/>
      <c r="J175" s="41"/>
      <c r="K175" s="41"/>
      <c r="L175" s="45"/>
      <c r="M175" s="300"/>
      <c r="N175" s="301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621</v>
      </c>
      <c r="AU175" s="18" t="s">
        <v>86</v>
      </c>
    </row>
    <row r="176" s="2" customFormat="1" ht="16.5" customHeight="1">
      <c r="A176" s="39"/>
      <c r="B176" s="40"/>
      <c r="C176" s="229" t="s">
        <v>388</v>
      </c>
      <c r="D176" s="229" t="s">
        <v>237</v>
      </c>
      <c r="E176" s="230" t="s">
        <v>7573</v>
      </c>
      <c r="F176" s="231" t="s">
        <v>7782</v>
      </c>
      <c r="G176" s="232" t="s">
        <v>174</v>
      </c>
      <c r="H176" s="233">
        <v>250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325</v>
      </c>
      <c r="AT176" s="241" t="s">
        <v>237</v>
      </c>
      <c r="AU176" s="241" t="s">
        <v>86</v>
      </c>
      <c r="AY176" s="18" t="s">
        <v>235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325</v>
      </c>
      <c r="BM176" s="241" t="s">
        <v>543</v>
      </c>
    </row>
    <row r="177" s="2" customFormat="1">
      <c r="A177" s="39"/>
      <c r="B177" s="40"/>
      <c r="C177" s="41"/>
      <c r="D177" s="245" t="s">
        <v>621</v>
      </c>
      <c r="E177" s="41"/>
      <c r="F177" s="298" t="s">
        <v>7783</v>
      </c>
      <c r="G177" s="41"/>
      <c r="H177" s="41"/>
      <c r="I177" s="299"/>
      <c r="J177" s="41"/>
      <c r="K177" s="41"/>
      <c r="L177" s="45"/>
      <c r="M177" s="300"/>
      <c r="N177" s="301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621</v>
      </c>
      <c r="AU177" s="18" t="s">
        <v>86</v>
      </c>
    </row>
    <row r="178" s="2" customFormat="1" ht="16.5" customHeight="1">
      <c r="A178" s="39"/>
      <c r="B178" s="40"/>
      <c r="C178" s="229" t="s">
        <v>394</v>
      </c>
      <c r="D178" s="229" t="s">
        <v>237</v>
      </c>
      <c r="E178" s="230" t="s">
        <v>5220</v>
      </c>
      <c r="F178" s="231" t="s">
        <v>7784</v>
      </c>
      <c r="G178" s="232" t="s">
        <v>4069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325</v>
      </c>
      <c r="AT178" s="241" t="s">
        <v>237</v>
      </c>
      <c r="AU178" s="241" t="s">
        <v>86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325</v>
      </c>
      <c r="BM178" s="241" t="s">
        <v>551</v>
      </c>
    </row>
    <row r="179" s="2" customFormat="1">
      <c r="A179" s="39"/>
      <c r="B179" s="40"/>
      <c r="C179" s="41"/>
      <c r="D179" s="245" t="s">
        <v>621</v>
      </c>
      <c r="E179" s="41"/>
      <c r="F179" s="298" t="s">
        <v>7785</v>
      </c>
      <c r="G179" s="41"/>
      <c r="H179" s="41"/>
      <c r="I179" s="299"/>
      <c r="J179" s="41"/>
      <c r="K179" s="41"/>
      <c r="L179" s="45"/>
      <c r="M179" s="300"/>
      <c r="N179" s="301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621</v>
      </c>
      <c r="AU179" s="18" t="s">
        <v>86</v>
      </c>
    </row>
    <row r="180" s="2" customFormat="1" ht="16.5" customHeight="1">
      <c r="A180" s="39"/>
      <c r="B180" s="40"/>
      <c r="C180" s="229" t="s">
        <v>400</v>
      </c>
      <c r="D180" s="229" t="s">
        <v>237</v>
      </c>
      <c r="E180" s="230" t="s">
        <v>5222</v>
      </c>
      <c r="F180" s="231" t="s">
        <v>7786</v>
      </c>
      <c r="G180" s="232" t="s">
        <v>676</v>
      </c>
      <c r="H180" s="233">
        <v>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325</v>
      </c>
      <c r="AT180" s="241" t="s">
        <v>237</v>
      </c>
      <c r="AU180" s="241" t="s">
        <v>86</v>
      </c>
      <c r="AY180" s="18" t="s">
        <v>235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325</v>
      </c>
      <c r="BM180" s="241" t="s">
        <v>563</v>
      </c>
    </row>
    <row r="181" s="2" customFormat="1">
      <c r="A181" s="39"/>
      <c r="B181" s="40"/>
      <c r="C181" s="41"/>
      <c r="D181" s="245" t="s">
        <v>621</v>
      </c>
      <c r="E181" s="41"/>
      <c r="F181" s="298" t="s">
        <v>7787</v>
      </c>
      <c r="G181" s="41"/>
      <c r="H181" s="41"/>
      <c r="I181" s="299"/>
      <c r="J181" s="41"/>
      <c r="K181" s="41"/>
      <c r="L181" s="45"/>
      <c r="M181" s="300"/>
      <c r="N181" s="301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621</v>
      </c>
      <c r="AU181" s="18" t="s">
        <v>86</v>
      </c>
    </row>
    <row r="182" s="2" customFormat="1" ht="16.5" customHeight="1">
      <c r="A182" s="39"/>
      <c r="B182" s="40"/>
      <c r="C182" s="229" t="s">
        <v>404</v>
      </c>
      <c r="D182" s="229" t="s">
        <v>237</v>
      </c>
      <c r="E182" s="230" t="s">
        <v>5224</v>
      </c>
      <c r="F182" s="231" t="s">
        <v>7788</v>
      </c>
      <c r="G182" s="232" t="s">
        <v>676</v>
      </c>
      <c r="H182" s="233">
        <v>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325</v>
      </c>
      <c r="AT182" s="241" t="s">
        <v>237</v>
      </c>
      <c r="AU182" s="241" t="s">
        <v>86</v>
      </c>
      <c r="AY182" s="18" t="s">
        <v>235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325</v>
      </c>
      <c r="BM182" s="241" t="s">
        <v>572</v>
      </c>
    </row>
    <row r="183" s="2" customFormat="1">
      <c r="A183" s="39"/>
      <c r="B183" s="40"/>
      <c r="C183" s="41"/>
      <c r="D183" s="245" t="s">
        <v>621</v>
      </c>
      <c r="E183" s="41"/>
      <c r="F183" s="298" t="s">
        <v>7789</v>
      </c>
      <c r="G183" s="41"/>
      <c r="H183" s="41"/>
      <c r="I183" s="299"/>
      <c r="J183" s="41"/>
      <c r="K183" s="41"/>
      <c r="L183" s="45"/>
      <c r="M183" s="300"/>
      <c r="N183" s="301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621</v>
      </c>
      <c r="AU183" s="18" t="s">
        <v>86</v>
      </c>
    </row>
    <row r="184" s="2" customFormat="1" ht="16.5" customHeight="1">
      <c r="A184" s="39"/>
      <c r="B184" s="40"/>
      <c r="C184" s="229" t="s">
        <v>408</v>
      </c>
      <c r="D184" s="229" t="s">
        <v>237</v>
      </c>
      <c r="E184" s="230" t="s">
        <v>5226</v>
      </c>
      <c r="F184" s="231" t="s">
        <v>7790</v>
      </c>
      <c r="G184" s="232" t="s">
        <v>174</v>
      </c>
      <c r="H184" s="233">
        <v>20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325</v>
      </c>
      <c r="AT184" s="241" t="s">
        <v>237</v>
      </c>
      <c r="AU184" s="241" t="s">
        <v>86</v>
      </c>
      <c r="AY184" s="18" t="s">
        <v>235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325</v>
      </c>
      <c r="BM184" s="241" t="s">
        <v>581</v>
      </c>
    </row>
    <row r="185" s="2" customFormat="1">
      <c r="A185" s="39"/>
      <c r="B185" s="40"/>
      <c r="C185" s="41"/>
      <c r="D185" s="245" t="s">
        <v>621</v>
      </c>
      <c r="E185" s="41"/>
      <c r="F185" s="298" t="s">
        <v>7791</v>
      </c>
      <c r="G185" s="41"/>
      <c r="H185" s="41"/>
      <c r="I185" s="299"/>
      <c r="J185" s="41"/>
      <c r="K185" s="41"/>
      <c r="L185" s="45"/>
      <c r="M185" s="300"/>
      <c r="N185" s="301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621</v>
      </c>
      <c r="AU185" s="18" t="s">
        <v>86</v>
      </c>
    </row>
    <row r="186" s="2" customFormat="1" ht="24.15" customHeight="1">
      <c r="A186" s="39"/>
      <c r="B186" s="40"/>
      <c r="C186" s="229" t="s">
        <v>416</v>
      </c>
      <c r="D186" s="229" t="s">
        <v>237</v>
      </c>
      <c r="E186" s="230" t="s">
        <v>5228</v>
      </c>
      <c r="F186" s="231" t="s">
        <v>7792</v>
      </c>
      <c r="G186" s="232" t="s">
        <v>174</v>
      </c>
      <c r="H186" s="233">
        <v>60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325</v>
      </c>
      <c r="AT186" s="241" t="s">
        <v>237</v>
      </c>
      <c r="AU186" s="241" t="s">
        <v>86</v>
      </c>
      <c r="AY186" s="18" t="s">
        <v>235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325</v>
      </c>
      <c r="BM186" s="241" t="s">
        <v>590</v>
      </c>
    </row>
    <row r="187" s="2" customFormat="1">
      <c r="A187" s="39"/>
      <c r="B187" s="40"/>
      <c r="C187" s="41"/>
      <c r="D187" s="245" t="s">
        <v>621</v>
      </c>
      <c r="E187" s="41"/>
      <c r="F187" s="298" t="s">
        <v>7793</v>
      </c>
      <c r="G187" s="41"/>
      <c r="H187" s="41"/>
      <c r="I187" s="299"/>
      <c r="J187" s="41"/>
      <c r="K187" s="41"/>
      <c r="L187" s="45"/>
      <c r="M187" s="300"/>
      <c r="N187" s="301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621</v>
      </c>
      <c r="AU187" s="18" t="s">
        <v>86</v>
      </c>
    </row>
    <row r="188" s="2" customFormat="1" ht="21.75" customHeight="1">
      <c r="A188" s="39"/>
      <c r="B188" s="40"/>
      <c r="C188" s="229" t="s">
        <v>421</v>
      </c>
      <c r="D188" s="229" t="s">
        <v>237</v>
      </c>
      <c r="E188" s="230" t="s">
        <v>5230</v>
      </c>
      <c r="F188" s="231" t="s">
        <v>7794</v>
      </c>
      <c r="G188" s="232" t="s">
        <v>174</v>
      </c>
      <c r="H188" s="233">
        <v>200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325</v>
      </c>
      <c r="AT188" s="241" t="s">
        <v>237</v>
      </c>
      <c r="AU188" s="241" t="s">
        <v>86</v>
      </c>
      <c r="AY188" s="18" t="s">
        <v>235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325</v>
      </c>
      <c r="BM188" s="241" t="s">
        <v>617</v>
      </c>
    </row>
    <row r="189" s="2" customFormat="1">
      <c r="A189" s="39"/>
      <c r="B189" s="40"/>
      <c r="C189" s="41"/>
      <c r="D189" s="245" t="s">
        <v>621</v>
      </c>
      <c r="E189" s="41"/>
      <c r="F189" s="298" t="s">
        <v>7795</v>
      </c>
      <c r="G189" s="41"/>
      <c r="H189" s="41"/>
      <c r="I189" s="299"/>
      <c r="J189" s="41"/>
      <c r="K189" s="41"/>
      <c r="L189" s="45"/>
      <c r="M189" s="300"/>
      <c r="N189" s="301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621</v>
      </c>
      <c r="AU189" s="18" t="s">
        <v>86</v>
      </c>
    </row>
    <row r="190" s="2" customFormat="1" ht="16.5" customHeight="1">
      <c r="A190" s="39"/>
      <c r="B190" s="40"/>
      <c r="C190" s="229" t="s">
        <v>428</v>
      </c>
      <c r="D190" s="229" t="s">
        <v>237</v>
      </c>
      <c r="E190" s="230" t="s">
        <v>5232</v>
      </c>
      <c r="F190" s="231" t="s">
        <v>7796</v>
      </c>
      <c r="G190" s="232" t="s">
        <v>174</v>
      </c>
      <c r="H190" s="233">
        <v>50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325</v>
      </c>
      <c r="AT190" s="241" t="s">
        <v>237</v>
      </c>
      <c r="AU190" s="241" t="s">
        <v>86</v>
      </c>
      <c r="AY190" s="18" t="s">
        <v>235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325</v>
      </c>
      <c r="BM190" s="241" t="s">
        <v>627</v>
      </c>
    </row>
    <row r="191" s="2" customFormat="1">
      <c r="A191" s="39"/>
      <c r="B191" s="40"/>
      <c r="C191" s="41"/>
      <c r="D191" s="245" t="s">
        <v>621</v>
      </c>
      <c r="E191" s="41"/>
      <c r="F191" s="298" t="s">
        <v>7797</v>
      </c>
      <c r="G191" s="41"/>
      <c r="H191" s="41"/>
      <c r="I191" s="299"/>
      <c r="J191" s="41"/>
      <c r="K191" s="41"/>
      <c r="L191" s="45"/>
      <c r="M191" s="300"/>
      <c r="N191" s="301"/>
      <c r="O191" s="92"/>
      <c r="P191" s="92"/>
      <c r="Q191" s="92"/>
      <c r="R191" s="92"/>
      <c r="S191" s="92"/>
      <c r="T191" s="93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621</v>
      </c>
      <c r="AU191" s="18" t="s">
        <v>86</v>
      </c>
    </row>
    <row r="192" s="2" customFormat="1" ht="16.5" customHeight="1">
      <c r="A192" s="39"/>
      <c r="B192" s="40"/>
      <c r="C192" s="229" t="s">
        <v>435</v>
      </c>
      <c r="D192" s="229" t="s">
        <v>237</v>
      </c>
      <c r="E192" s="230" t="s">
        <v>5234</v>
      </c>
      <c r="F192" s="231" t="s">
        <v>7798</v>
      </c>
      <c r="G192" s="232" t="s">
        <v>676</v>
      </c>
      <c r="H192" s="233">
        <v>93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325</v>
      </c>
      <c r="AT192" s="241" t="s">
        <v>237</v>
      </c>
      <c r="AU192" s="241" t="s">
        <v>86</v>
      </c>
      <c r="AY192" s="18" t="s">
        <v>235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325</v>
      </c>
      <c r="BM192" s="241" t="s">
        <v>635</v>
      </c>
    </row>
    <row r="193" s="2" customFormat="1">
      <c r="A193" s="39"/>
      <c r="B193" s="40"/>
      <c r="C193" s="41"/>
      <c r="D193" s="245" t="s">
        <v>621</v>
      </c>
      <c r="E193" s="41"/>
      <c r="F193" s="298" t="s">
        <v>7799</v>
      </c>
      <c r="G193" s="41"/>
      <c r="H193" s="41"/>
      <c r="I193" s="299"/>
      <c r="J193" s="41"/>
      <c r="K193" s="41"/>
      <c r="L193" s="45"/>
      <c r="M193" s="300"/>
      <c r="N193" s="301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621</v>
      </c>
      <c r="AU193" s="18" t="s">
        <v>86</v>
      </c>
    </row>
    <row r="194" s="2" customFormat="1" ht="16.5" customHeight="1">
      <c r="A194" s="39"/>
      <c r="B194" s="40"/>
      <c r="C194" s="229" t="s">
        <v>443</v>
      </c>
      <c r="D194" s="229" t="s">
        <v>237</v>
      </c>
      <c r="E194" s="230" t="s">
        <v>5236</v>
      </c>
      <c r="F194" s="231" t="s">
        <v>7800</v>
      </c>
      <c r="G194" s="232" t="s">
        <v>676</v>
      </c>
      <c r="H194" s="233">
        <v>10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325</v>
      </c>
      <c r="AT194" s="241" t="s">
        <v>237</v>
      </c>
      <c r="AU194" s="241" t="s">
        <v>86</v>
      </c>
      <c r="AY194" s="18" t="s">
        <v>235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325</v>
      </c>
      <c r="BM194" s="241" t="s">
        <v>643</v>
      </c>
    </row>
    <row r="195" s="2" customFormat="1">
      <c r="A195" s="39"/>
      <c r="B195" s="40"/>
      <c r="C195" s="41"/>
      <c r="D195" s="245" t="s">
        <v>621</v>
      </c>
      <c r="E195" s="41"/>
      <c r="F195" s="298" t="s">
        <v>7801</v>
      </c>
      <c r="G195" s="41"/>
      <c r="H195" s="41"/>
      <c r="I195" s="299"/>
      <c r="J195" s="41"/>
      <c r="K195" s="41"/>
      <c r="L195" s="45"/>
      <c r="M195" s="300"/>
      <c r="N195" s="301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621</v>
      </c>
      <c r="AU195" s="18" t="s">
        <v>86</v>
      </c>
    </row>
    <row r="196" s="2" customFormat="1" ht="16.5" customHeight="1">
      <c r="A196" s="39"/>
      <c r="B196" s="40"/>
      <c r="C196" s="229" t="s">
        <v>449</v>
      </c>
      <c r="D196" s="229" t="s">
        <v>237</v>
      </c>
      <c r="E196" s="230" t="s">
        <v>5238</v>
      </c>
      <c r="F196" s="231" t="s">
        <v>7802</v>
      </c>
      <c r="G196" s="232" t="s">
        <v>676</v>
      </c>
      <c r="H196" s="233">
        <v>10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325</v>
      </c>
      <c r="AT196" s="241" t="s">
        <v>237</v>
      </c>
      <c r="AU196" s="241" t="s">
        <v>86</v>
      </c>
      <c r="AY196" s="18" t="s">
        <v>235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325</v>
      </c>
      <c r="BM196" s="241" t="s">
        <v>662</v>
      </c>
    </row>
    <row r="197" s="2" customFormat="1">
      <c r="A197" s="39"/>
      <c r="B197" s="40"/>
      <c r="C197" s="41"/>
      <c r="D197" s="245" t="s">
        <v>621</v>
      </c>
      <c r="E197" s="41"/>
      <c r="F197" s="298" t="s">
        <v>7803</v>
      </c>
      <c r="G197" s="41"/>
      <c r="H197" s="41"/>
      <c r="I197" s="299"/>
      <c r="J197" s="41"/>
      <c r="K197" s="41"/>
      <c r="L197" s="45"/>
      <c r="M197" s="300"/>
      <c r="N197" s="301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621</v>
      </c>
      <c r="AU197" s="18" t="s">
        <v>86</v>
      </c>
    </row>
    <row r="198" s="2" customFormat="1" ht="16.5" customHeight="1">
      <c r="A198" s="39"/>
      <c r="B198" s="40"/>
      <c r="C198" s="229" t="s">
        <v>454</v>
      </c>
      <c r="D198" s="229" t="s">
        <v>237</v>
      </c>
      <c r="E198" s="230" t="s">
        <v>5240</v>
      </c>
      <c r="F198" s="231" t="s">
        <v>7804</v>
      </c>
      <c r="G198" s="232" t="s">
        <v>676</v>
      </c>
      <c r="H198" s="233">
        <v>10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325</v>
      </c>
      <c r="AT198" s="241" t="s">
        <v>237</v>
      </c>
      <c r="AU198" s="241" t="s">
        <v>86</v>
      </c>
      <c r="AY198" s="18" t="s">
        <v>235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325</v>
      </c>
      <c r="BM198" s="241" t="s">
        <v>673</v>
      </c>
    </row>
    <row r="199" s="2" customFormat="1">
      <c r="A199" s="39"/>
      <c r="B199" s="40"/>
      <c r="C199" s="41"/>
      <c r="D199" s="245" t="s">
        <v>621</v>
      </c>
      <c r="E199" s="41"/>
      <c r="F199" s="298" t="s">
        <v>7805</v>
      </c>
      <c r="G199" s="41"/>
      <c r="H199" s="41"/>
      <c r="I199" s="299"/>
      <c r="J199" s="41"/>
      <c r="K199" s="41"/>
      <c r="L199" s="45"/>
      <c r="M199" s="300"/>
      <c r="N199" s="301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621</v>
      </c>
      <c r="AU199" s="18" t="s">
        <v>86</v>
      </c>
    </row>
    <row r="200" s="12" customFormat="1" ht="22.8" customHeight="1">
      <c r="A200" s="12"/>
      <c r="B200" s="213"/>
      <c r="C200" s="214"/>
      <c r="D200" s="215" t="s">
        <v>76</v>
      </c>
      <c r="E200" s="227" t="s">
        <v>4452</v>
      </c>
      <c r="F200" s="227" t="s">
        <v>4303</v>
      </c>
      <c r="G200" s="214"/>
      <c r="H200" s="214"/>
      <c r="I200" s="217"/>
      <c r="J200" s="228">
        <f>BK200</f>
        <v>0</v>
      </c>
      <c r="K200" s="214"/>
      <c r="L200" s="219"/>
      <c r="M200" s="220"/>
      <c r="N200" s="221"/>
      <c r="O200" s="221"/>
      <c r="P200" s="222">
        <f>SUM(P201:P228)</f>
        <v>0</v>
      </c>
      <c r="Q200" s="221"/>
      <c r="R200" s="222">
        <f>SUM(R201:R228)</f>
        <v>0</v>
      </c>
      <c r="S200" s="221"/>
      <c r="T200" s="223">
        <f>SUM(T201:T228)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84</v>
      </c>
      <c r="AT200" s="225" t="s">
        <v>76</v>
      </c>
      <c r="AU200" s="225" t="s">
        <v>84</v>
      </c>
      <c r="AY200" s="224" t="s">
        <v>235</v>
      </c>
      <c r="BK200" s="226">
        <f>SUM(BK201:BK228)</f>
        <v>0</v>
      </c>
    </row>
    <row r="201" s="2" customFormat="1" ht="16.5" customHeight="1">
      <c r="A201" s="39"/>
      <c r="B201" s="40"/>
      <c r="C201" s="229" t="s">
        <v>459</v>
      </c>
      <c r="D201" s="229" t="s">
        <v>237</v>
      </c>
      <c r="E201" s="230" t="s">
        <v>5244</v>
      </c>
      <c r="F201" s="231" t="s">
        <v>4961</v>
      </c>
      <c r="G201" s="232" t="s">
        <v>4069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325</v>
      </c>
      <c r="AT201" s="241" t="s">
        <v>237</v>
      </c>
      <c r="AU201" s="241" t="s">
        <v>86</v>
      </c>
      <c r="AY201" s="18" t="s">
        <v>235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325</v>
      </c>
      <c r="BM201" s="241" t="s">
        <v>687</v>
      </c>
    </row>
    <row r="202" s="2" customFormat="1">
      <c r="A202" s="39"/>
      <c r="B202" s="40"/>
      <c r="C202" s="41"/>
      <c r="D202" s="245" t="s">
        <v>621</v>
      </c>
      <c r="E202" s="41"/>
      <c r="F202" s="298" t="s">
        <v>7806</v>
      </c>
      <c r="G202" s="41"/>
      <c r="H202" s="41"/>
      <c r="I202" s="299"/>
      <c r="J202" s="41"/>
      <c r="K202" s="41"/>
      <c r="L202" s="45"/>
      <c r="M202" s="300"/>
      <c r="N202" s="301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621</v>
      </c>
      <c r="AU202" s="18" t="s">
        <v>86</v>
      </c>
    </row>
    <row r="203" s="2" customFormat="1" ht="16.5" customHeight="1">
      <c r="A203" s="39"/>
      <c r="B203" s="40"/>
      <c r="C203" s="229" t="s">
        <v>464</v>
      </c>
      <c r="D203" s="229" t="s">
        <v>237</v>
      </c>
      <c r="E203" s="230" t="s">
        <v>5246</v>
      </c>
      <c r="F203" s="231" t="s">
        <v>7807</v>
      </c>
      <c r="G203" s="232" t="s">
        <v>4069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325</v>
      </c>
      <c r="AT203" s="241" t="s">
        <v>237</v>
      </c>
      <c r="AU203" s="241" t="s">
        <v>86</v>
      </c>
      <c r="AY203" s="18" t="s">
        <v>235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325</v>
      </c>
      <c r="BM203" s="241" t="s">
        <v>701</v>
      </c>
    </row>
    <row r="204" s="2" customFormat="1">
      <c r="A204" s="39"/>
      <c r="B204" s="40"/>
      <c r="C204" s="41"/>
      <c r="D204" s="245" t="s">
        <v>621</v>
      </c>
      <c r="E204" s="41"/>
      <c r="F204" s="298" t="s">
        <v>7808</v>
      </c>
      <c r="G204" s="41"/>
      <c r="H204" s="41"/>
      <c r="I204" s="299"/>
      <c r="J204" s="41"/>
      <c r="K204" s="41"/>
      <c r="L204" s="45"/>
      <c r="M204" s="300"/>
      <c r="N204" s="301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621</v>
      </c>
      <c r="AU204" s="18" t="s">
        <v>86</v>
      </c>
    </row>
    <row r="205" s="2" customFormat="1" ht="16.5" customHeight="1">
      <c r="A205" s="39"/>
      <c r="B205" s="40"/>
      <c r="C205" s="229" t="s">
        <v>470</v>
      </c>
      <c r="D205" s="229" t="s">
        <v>237</v>
      </c>
      <c r="E205" s="230" t="s">
        <v>5248</v>
      </c>
      <c r="F205" s="231" t="s">
        <v>7809</v>
      </c>
      <c r="G205" s="232" t="s">
        <v>4069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325</v>
      </c>
      <c r="AT205" s="241" t="s">
        <v>237</v>
      </c>
      <c r="AU205" s="241" t="s">
        <v>86</v>
      </c>
      <c r="AY205" s="18" t="s">
        <v>235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325</v>
      </c>
      <c r="BM205" s="241" t="s">
        <v>709</v>
      </c>
    </row>
    <row r="206" s="2" customFormat="1">
      <c r="A206" s="39"/>
      <c r="B206" s="40"/>
      <c r="C206" s="41"/>
      <c r="D206" s="245" t="s">
        <v>621</v>
      </c>
      <c r="E206" s="41"/>
      <c r="F206" s="298" t="s">
        <v>7810</v>
      </c>
      <c r="G206" s="41"/>
      <c r="H206" s="41"/>
      <c r="I206" s="299"/>
      <c r="J206" s="41"/>
      <c r="K206" s="41"/>
      <c r="L206" s="45"/>
      <c r="M206" s="300"/>
      <c r="N206" s="301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621</v>
      </c>
      <c r="AU206" s="18" t="s">
        <v>86</v>
      </c>
    </row>
    <row r="207" s="2" customFormat="1" ht="16.5" customHeight="1">
      <c r="A207" s="39"/>
      <c r="B207" s="40"/>
      <c r="C207" s="229" t="s">
        <v>479</v>
      </c>
      <c r="D207" s="229" t="s">
        <v>237</v>
      </c>
      <c r="E207" s="230" t="s">
        <v>5250</v>
      </c>
      <c r="F207" s="231" t="s">
        <v>844</v>
      </c>
      <c r="G207" s="232" t="s">
        <v>4069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325</v>
      </c>
      <c r="AT207" s="241" t="s">
        <v>237</v>
      </c>
      <c r="AU207" s="241" t="s">
        <v>86</v>
      </c>
      <c r="AY207" s="18" t="s">
        <v>235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325</v>
      </c>
      <c r="BM207" s="241" t="s">
        <v>717</v>
      </c>
    </row>
    <row r="208" s="2" customFormat="1">
      <c r="A208" s="39"/>
      <c r="B208" s="40"/>
      <c r="C208" s="41"/>
      <c r="D208" s="245" t="s">
        <v>621</v>
      </c>
      <c r="E208" s="41"/>
      <c r="F208" s="298" t="s">
        <v>7811</v>
      </c>
      <c r="G208" s="41"/>
      <c r="H208" s="41"/>
      <c r="I208" s="299"/>
      <c r="J208" s="41"/>
      <c r="K208" s="41"/>
      <c r="L208" s="45"/>
      <c r="M208" s="300"/>
      <c r="N208" s="301"/>
      <c r="O208" s="92"/>
      <c r="P208" s="92"/>
      <c r="Q208" s="92"/>
      <c r="R208" s="92"/>
      <c r="S208" s="92"/>
      <c r="T208" s="93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621</v>
      </c>
      <c r="AU208" s="18" t="s">
        <v>86</v>
      </c>
    </row>
    <row r="209" s="2" customFormat="1" ht="16.5" customHeight="1">
      <c r="A209" s="39"/>
      <c r="B209" s="40"/>
      <c r="C209" s="229" t="s">
        <v>493</v>
      </c>
      <c r="D209" s="229" t="s">
        <v>237</v>
      </c>
      <c r="E209" s="230" t="s">
        <v>5252</v>
      </c>
      <c r="F209" s="231" t="s">
        <v>7812</v>
      </c>
      <c r="G209" s="232" t="s">
        <v>4069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325</v>
      </c>
      <c r="AT209" s="241" t="s">
        <v>237</v>
      </c>
      <c r="AU209" s="241" t="s">
        <v>86</v>
      </c>
      <c r="AY209" s="18" t="s">
        <v>235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325</v>
      </c>
      <c r="BM209" s="241" t="s">
        <v>739</v>
      </c>
    </row>
    <row r="210" s="2" customFormat="1">
      <c r="A210" s="39"/>
      <c r="B210" s="40"/>
      <c r="C210" s="41"/>
      <c r="D210" s="245" t="s">
        <v>621</v>
      </c>
      <c r="E210" s="41"/>
      <c r="F210" s="298" t="s">
        <v>7813</v>
      </c>
      <c r="G210" s="41"/>
      <c r="H210" s="41"/>
      <c r="I210" s="299"/>
      <c r="J210" s="41"/>
      <c r="K210" s="41"/>
      <c r="L210" s="45"/>
      <c r="M210" s="300"/>
      <c r="N210" s="301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621</v>
      </c>
      <c r="AU210" s="18" t="s">
        <v>86</v>
      </c>
    </row>
    <row r="211" s="2" customFormat="1" ht="16.5" customHeight="1">
      <c r="A211" s="39"/>
      <c r="B211" s="40"/>
      <c r="C211" s="229" t="s">
        <v>498</v>
      </c>
      <c r="D211" s="229" t="s">
        <v>237</v>
      </c>
      <c r="E211" s="230" t="s">
        <v>5256</v>
      </c>
      <c r="F211" s="231" t="s">
        <v>7814</v>
      </c>
      <c r="G211" s="232" t="s">
        <v>4069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325</v>
      </c>
      <c r="AT211" s="241" t="s">
        <v>237</v>
      </c>
      <c r="AU211" s="241" t="s">
        <v>86</v>
      </c>
      <c r="AY211" s="18" t="s">
        <v>235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325</v>
      </c>
      <c r="BM211" s="241" t="s">
        <v>769</v>
      </c>
    </row>
    <row r="212" s="2" customFormat="1">
      <c r="A212" s="39"/>
      <c r="B212" s="40"/>
      <c r="C212" s="41"/>
      <c r="D212" s="245" t="s">
        <v>621</v>
      </c>
      <c r="E212" s="41"/>
      <c r="F212" s="298" t="s">
        <v>7815</v>
      </c>
      <c r="G212" s="41"/>
      <c r="H212" s="41"/>
      <c r="I212" s="299"/>
      <c r="J212" s="41"/>
      <c r="K212" s="41"/>
      <c r="L212" s="45"/>
      <c r="M212" s="300"/>
      <c r="N212" s="301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621</v>
      </c>
      <c r="AU212" s="18" t="s">
        <v>86</v>
      </c>
    </row>
    <row r="213" s="2" customFormat="1" ht="16.5" customHeight="1">
      <c r="A213" s="39"/>
      <c r="B213" s="40"/>
      <c r="C213" s="229" t="s">
        <v>503</v>
      </c>
      <c r="D213" s="229" t="s">
        <v>237</v>
      </c>
      <c r="E213" s="230" t="s">
        <v>5258</v>
      </c>
      <c r="F213" s="231" t="s">
        <v>7816</v>
      </c>
      <c r="G213" s="232" t="s">
        <v>4069</v>
      </c>
      <c r="H213" s="233">
        <v>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325</v>
      </c>
      <c r="AT213" s="241" t="s">
        <v>237</v>
      </c>
      <c r="AU213" s="241" t="s">
        <v>86</v>
      </c>
      <c r="AY213" s="18" t="s">
        <v>235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325</v>
      </c>
      <c r="BM213" s="241" t="s">
        <v>777</v>
      </c>
    </row>
    <row r="214" s="2" customFormat="1">
      <c r="A214" s="39"/>
      <c r="B214" s="40"/>
      <c r="C214" s="41"/>
      <c r="D214" s="245" t="s">
        <v>621</v>
      </c>
      <c r="E214" s="41"/>
      <c r="F214" s="298" t="s">
        <v>7817</v>
      </c>
      <c r="G214" s="41"/>
      <c r="H214" s="41"/>
      <c r="I214" s="299"/>
      <c r="J214" s="41"/>
      <c r="K214" s="41"/>
      <c r="L214" s="45"/>
      <c r="M214" s="300"/>
      <c r="N214" s="301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621</v>
      </c>
      <c r="AU214" s="18" t="s">
        <v>86</v>
      </c>
    </row>
    <row r="215" s="2" customFormat="1" ht="16.5" customHeight="1">
      <c r="A215" s="39"/>
      <c r="B215" s="40"/>
      <c r="C215" s="229" t="s">
        <v>508</v>
      </c>
      <c r="D215" s="229" t="s">
        <v>237</v>
      </c>
      <c r="E215" s="230" t="s">
        <v>5262</v>
      </c>
      <c r="F215" s="231" t="s">
        <v>7818</v>
      </c>
      <c r="G215" s="232" t="s">
        <v>4069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325</v>
      </c>
      <c r="AT215" s="241" t="s">
        <v>237</v>
      </c>
      <c r="AU215" s="241" t="s">
        <v>86</v>
      </c>
      <c r="AY215" s="18" t="s">
        <v>235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325</v>
      </c>
      <c r="BM215" s="241" t="s">
        <v>790</v>
      </c>
    </row>
    <row r="216" s="2" customFormat="1">
      <c r="A216" s="39"/>
      <c r="B216" s="40"/>
      <c r="C216" s="41"/>
      <c r="D216" s="245" t="s">
        <v>621</v>
      </c>
      <c r="E216" s="41"/>
      <c r="F216" s="298" t="s">
        <v>7819</v>
      </c>
      <c r="G216" s="41"/>
      <c r="H216" s="41"/>
      <c r="I216" s="299"/>
      <c r="J216" s="41"/>
      <c r="K216" s="41"/>
      <c r="L216" s="45"/>
      <c r="M216" s="300"/>
      <c r="N216" s="301"/>
      <c r="O216" s="92"/>
      <c r="P216" s="92"/>
      <c r="Q216" s="92"/>
      <c r="R216" s="92"/>
      <c r="S216" s="92"/>
      <c r="T216" s="93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621</v>
      </c>
      <c r="AU216" s="18" t="s">
        <v>86</v>
      </c>
    </row>
    <row r="217" s="2" customFormat="1" ht="16.5" customHeight="1">
      <c r="A217" s="39"/>
      <c r="B217" s="40"/>
      <c r="C217" s="229" t="s">
        <v>513</v>
      </c>
      <c r="D217" s="229" t="s">
        <v>237</v>
      </c>
      <c r="E217" s="230" t="s">
        <v>5264</v>
      </c>
      <c r="F217" s="231" t="s">
        <v>7820</v>
      </c>
      <c r="G217" s="232" t="s">
        <v>4069</v>
      </c>
      <c r="H217" s="233">
        <v>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325</v>
      </c>
      <c r="AT217" s="241" t="s">
        <v>237</v>
      </c>
      <c r="AU217" s="241" t="s">
        <v>86</v>
      </c>
      <c r="AY217" s="18" t="s">
        <v>235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325</v>
      </c>
      <c r="BM217" s="241" t="s">
        <v>799</v>
      </c>
    </row>
    <row r="218" s="2" customFormat="1">
      <c r="A218" s="39"/>
      <c r="B218" s="40"/>
      <c r="C218" s="41"/>
      <c r="D218" s="245" t="s">
        <v>621</v>
      </c>
      <c r="E218" s="41"/>
      <c r="F218" s="298" t="s">
        <v>7821</v>
      </c>
      <c r="G218" s="41"/>
      <c r="H218" s="41"/>
      <c r="I218" s="299"/>
      <c r="J218" s="41"/>
      <c r="K218" s="41"/>
      <c r="L218" s="45"/>
      <c r="M218" s="300"/>
      <c r="N218" s="301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621</v>
      </c>
      <c r="AU218" s="18" t="s">
        <v>86</v>
      </c>
    </row>
    <row r="219" s="2" customFormat="1" ht="16.5" customHeight="1">
      <c r="A219" s="39"/>
      <c r="B219" s="40"/>
      <c r="C219" s="229" t="s">
        <v>517</v>
      </c>
      <c r="D219" s="229" t="s">
        <v>237</v>
      </c>
      <c r="E219" s="230" t="s">
        <v>5266</v>
      </c>
      <c r="F219" s="231" t="s">
        <v>7822</v>
      </c>
      <c r="G219" s="232" t="s">
        <v>4069</v>
      </c>
      <c r="H219" s="233">
        <v>1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325</v>
      </c>
      <c r="AT219" s="241" t="s">
        <v>237</v>
      </c>
      <c r="AU219" s="241" t="s">
        <v>86</v>
      </c>
      <c r="AY219" s="18" t="s">
        <v>235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325</v>
      </c>
      <c r="BM219" s="241" t="s">
        <v>811</v>
      </c>
    </row>
    <row r="220" s="2" customFormat="1">
      <c r="A220" s="39"/>
      <c r="B220" s="40"/>
      <c r="C220" s="41"/>
      <c r="D220" s="245" t="s">
        <v>621</v>
      </c>
      <c r="E220" s="41"/>
      <c r="F220" s="298" t="s">
        <v>7823</v>
      </c>
      <c r="G220" s="41"/>
      <c r="H220" s="41"/>
      <c r="I220" s="299"/>
      <c r="J220" s="41"/>
      <c r="K220" s="41"/>
      <c r="L220" s="45"/>
      <c r="M220" s="300"/>
      <c r="N220" s="301"/>
      <c r="O220" s="92"/>
      <c r="P220" s="92"/>
      <c r="Q220" s="92"/>
      <c r="R220" s="92"/>
      <c r="S220" s="92"/>
      <c r="T220" s="93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621</v>
      </c>
      <c r="AU220" s="18" t="s">
        <v>86</v>
      </c>
    </row>
    <row r="221" s="2" customFormat="1" ht="16.5" customHeight="1">
      <c r="A221" s="39"/>
      <c r="B221" s="40"/>
      <c r="C221" s="229" t="s">
        <v>524</v>
      </c>
      <c r="D221" s="229" t="s">
        <v>237</v>
      </c>
      <c r="E221" s="230" t="s">
        <v>5268</v>
      </c>
      <c r="F221" s="231" t="s">
        <v>7824</v>
      </c>
      <c r="G221" s="232" t="s">
        <v>4069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325</v>
      </c>
      <c r="AT221" s="241" t="s">
        <v>237</v>
      </c>
      <c r="AU221" s="241" t="s">
        <v>86</v>
      </c>
      <c r="AY221" s="18" t="s">
        <v>235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325</v>
      </c>
      <c r="BM221" s="241" t="s">
        <v>820</v>
      </c>
    </row>
    <row r="222" s="2" customFormat="1">
      <c r="A222" s="39"/>
      <c r="B222" s="40"/>
      <c r="C222" s="41"/>
      <c r="D222" s="245" t="s">
        <v>621</v>
      </c>
      <c r="E222" s="41"/>
      <c r="F222" s="298" t="s">
        <v>7825</v>
      </c>
      <c r="G222" s="41"/>
      <c r="H222" s="41"/>
      <c r="I222" s="299"/>
      <c r="J222" s="41"/>
      <c r="K222" s="41"/>
      <c r="L222" s="45"/>
      <c r="M222" s="300"/>
      <c r="N222" s="301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621</v>
      </c>
      <c r="AU222" s="18" t="s">
        <v>86</v>
      </c>
    </row>
    <row r="223" s="2" customFormat="1" ht="16.5" customHeight="1">
      <c r="A223" s="39"/>
      <c r="B223" s="40"/>
      <c r="C223" s="229" t="s">
        <v>529</v>
      </c>
      <c r="D223" s="229" t="s">
        <v>237</v>
      </c>
      <c r="E223" s="230" t="s">
        <v>5274</v>
      </c>
      <c r="F223" s="231" t="s">
        <v>7826</v>
      </c>
      <c r="G223" s="232" t="s">
        <v>4069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325</v>
      </c>
      <c r="AT223" s="241" t="s">
        <v>237</v>
      </c>
      <c r="AU223" s="241" t="s">
        <v>86</v>
      </c>
      <c r="AY223" s="18" t="s">
        <v>235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325</v>
      </c>
      <c r="BM223" s="241" t="s">
        <v>839</v>
      </c>
    </row>
    <row r="224" s="2" customFormat="1">
      <c r="A224" s="39"/>
      <c r="B224" s="40"/>
      <c r="C224" s="41"/>
      <c r="D224" s="245" t="s">
        <v>621</v>
      </c>
      <c r="E224" s="41"/>
      <c r="F224" s="298" t="s">
        <v>7827</v>
      </c>
      <c r="G224" s="41"/>
      <c r="H224" s="41"/>
      <c r="I224" s="299"/>
      <c r="J224" s="41"/>
      <c r="K224" s="41"/>
      <c r="L224" s="45"/>
      <c r="M224" s="300"/>
      <c r="N224" s="301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621</v>
      </c>
      <c r="AU224" s="18" t="s">
        <v>86</v>
      </c>
    </row>
    <row r="225" s="2" customFormat="1" ht="16.5" customHeight="1">
      <c r="A225" s="39"/>
      <c r="B225" s="40"/>
      <c r="C225" s="229" t="s">
        <v>534</v>
      </c>
      <c r="D225" s="229" t="s">
        <v>237</v>
      </c>
      <c r="E225" s="230" t="s">
        <v>5276</v>
      </c>
      <c r="F225" s="231" t="s">
        <v>7828</v>
      </c>
      <c r="G225" s="232" t="s">
        <v>4069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325</v>
      </c>
      <c r="AT225" s="241" t="s">
        <v>237</v>
      </c>
      <c r="AU225" s="241" t="s">
        <v>86</v>
      </c>
      <c r="AY225" s="18" t="s">
        <v>235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325</v>
      </c>
      <c r="BM225" s="241" t="s">
        <v>853</v>
      </c>
    </row>
    <row r="226" s="2" customFormat="1">
      <c r="A226" s="39"/>
      <c r="B226" s="40"/>
      <c r="C226" s="41"/>
      <c r="D226" s="245" t="s">
        <v>621</v>
      </c>
      <c r="E226" s="41"/>
      <c r="F226" s="298" t="s">
        <v>7829</v>
      </c>
      <c r="G226" s="41"/>
      <c r="H226" s="41"/>
      <c r="I226" s="299"/>
      <c r="J226" s="41"/>
      <c r="K226" s="41"/>
      <c r="L226" s="45"/>
      <c r="M226" s="300"/>
      <c r="N226" s="301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621</v>
      </c>
      <c r="AU226" s="18" t="s">
        <v>86</v>
      </c>
    </row>
    <row r="227" s="2" customFormat="1" ht="16.5" customHeight="1">
      <c r="A227" s="39"/>
      <c r="B227" s="40"/>
      <c r="C227" s="229" t="s">
        <v>538</v>
      </c>
      <c r="D227" s="229" t="s">
        <v>237</v>
      </c>
      <c r="E227" s="230" t="s">
        <v>5278</v>
      </c>
      <c r="F227" s="231" t="s">
        <v>7830</v>
      </c>
      <c r="G227" s="232" t="s">
        <v>4069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325</v>
      </c>
      <c r="AT227" s="241" t="s">
        <v>237</v>
      </c>
      <c r="AU227" s="241" t="s">
        <v>86</v>
      </c>
      <c r="AY227" s="18" t="s">
        <v>235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325</v>
      </c>
      <c r="BM227" s="241" t="s">
        <v>864</v>
      </c>
    </row>
    <row r="228" s="2" customFormat="1">
      <c r="A228" s="39"/>
      <c r="B228" s="40"/>
      <c r="C228" s="41"/>
      <c r="D228" s="245" t="s">
        <v>621</v>
      </c>
      <c r="E228" s="41"/>
      <c r="F228" s="298" t="s">
        <v>7831</v>
      </c>
      <c r="G228" s="41"/>
      <c r="H228" s="41"/>
      <c r="I228" s="299"/>
      <c r="J228" s="41"/>
      <c r="K228" s="41"/>
      <c r="L228" s="45"/>
      <c r="M228" s="314"/>
      <c r="N228" s="315"/>
      <c r="O228" s="307"/>
      <c r="P228" s="307"/>
      <c r="Q228" s="307"/>
      <c r="R228" s="307"/>
      <c r="S228" s="307"/>
      <c r="T228" s="31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621</v>
      </c>
      <c r="AU228" s="18" t="s">
        <v>86</v>
      </c>
    </row>
    <row r="229" s="2" customFormat="1" ht="6.96" customHeight="1">
      <c r="A229" s="39"/>
      <c r="B229" s="67"/>
      <c r="C229" s="68"/>
      <c r="D229" s="68"/>
      <c r="E229" s="68"/>
      <c r="F229" s="68"/>
      <c r="G229" s="68"/>
      <c r="H229" s="68"/>
      <c r="I229" s="68"/>
      <c r="J229" s="68"/>
      <c r="K229" s="68"/>
      <c r="L229" s="45"/>
      <c r="M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</sheetData>
  <sheetProtection sheet="1" autoFilter="0" formatColumns="0" formatRows="0" objects="1" scenarios="1" spinCount="100000" saltValue="PCwhHZByvbdGGrSKJcvyR3niOo/+FhKfPFcmLe/NrOeOSeFbRIa30ekwOW64vzk02Hqq9fu88BAb3mmVM0bPSw==" hashValue="Wb7DrQ3ZFCIZoc8Ey4aYvOlh5wgKGICIBCQIHUjT7dzrc83Vhstxm5oV9YiSHNJYdjQ99485lQKVhribj0auxQ==" algorithmName="SHA-512" password="CC35"/>
  <autoFilter ref="C122:K22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1884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ROUND((SUM(BE134:BE335)),  2)</f>
        <v>0</v>
      </c>
      <c r="G35" s="39"/>
      <c r="H35" s="39"/>
      <c r="I35" s="166">
        <v>0.20999999999999999</v>
      </c>
      <c r="J35" s="165">
        <f>ROUND(((SUM(BE134:BE335))*I35),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ROUND((SUM(BF134:BF335)),  2)</f>
        <v>0</v>
      </c>
      <c r="G36" s="39"/>
      <c r="H36" s="39"/>
      <c r="I36" s="166">
        <v>0.12</v>
      </c>
      <c r="J36" s="165">
        <f>ROUND(((SUM(BF134:BF335))*I36),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ROUND((SUM(BG134:BG335)),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ROUND((SUM(BH134:BH335)),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ROUND((SUM(BI134:BI335)),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D.1.1.1 - ARS-MOST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J134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195</v>
      </c>
      <c r="E99" s="193"/>
      <c r="F99" s="193"/>
      <c r="G99" s="193"/>
      <c r="H99" s="193"/>
      <c r="I99" s="193"/>
      <c r="J99" s="194">
        <f>J135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199</v>
      </c>
      <c r="E100" s="198"/>
      <c r="F100" s="198"/>
      <c r="G100" s="198"/>
      <c r="H100" s="198"/>
      <c r="I100" s="198"/>
      <c r="J100" s="199">
        <f>J136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200</v>
      </c>
      <c r="E101" s="198"/>
      <c r="F101" s="198"/>
      <c r="G101" s="198"/>
      <c r="H101" s="198"/>
      <c r="I101" s="198"/>
      <c r="J101" s="199">
        <f>J139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201</v>
      </c>
      <c r="E102" s="198"/>
      <c r="F102" s="198"/>
      <c r="G102" s="198"/>
      <c r="H102" s="198"/>
      <c r="I102" s="198"/>
      <c r="J102" s="199">
        <f>J159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203</v>
      </c>
      <c r="E103" s="198"/>
      <c r="F103" s="198"/>
      <c r="G103" s="198"/>
      <c r="H103" s="198"/>
      <c r="I103" s="198"/>
      <c r="J103" s="199">
        <f>J164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90"/>
      <c r="C104" s="191"/>
      <c r="D104" s="192" t="s">
        <v>204</v>
      </c>
      <c r="E104" s="193"/>
      <c r="F104" s="193"/>
      <c r="G104" s="193"/>
      <c r="H104" s="193"/>
      <c r="I104" s="193"/>
      <c r="J104" s="194">
        <f>J166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6"/>
      <c r="C105" s="134"/>
      <c r="D105" s="197" t="s">
        <v>206</v>
      </c>
      <c r="E105" s="198"/>
      <c r="F105" s="198"/>
      <c r="G105" s="198"/>
      <c r="H105" s="198"/>
      <c r="I105" s="198"/>
      <c r="J105" s="199">
        <f>J167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207</v>
      </c>
      <c r="E106" s="198"/>
      <c r="F106" s="198"/>
      <c r="G106" s="198"/>
      <c r="H106" s="198"/>
      <c r="I106" s="198"/>
      <c r="J106" s="199">
        <f>J177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209</v>
      </c>
      <c r="E107" s="198"/>
      <c r="F107" s="198"/>
      <c r="G107" s="198"/>
      <c r="H107" s="198"/>
      <c r="I107" s="198"/>
      <c r="J107" s="199">
        <f>J193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210</v>
      </c>
      <c r="E108" s="198"/>
      <c r="F108" s="198"/>
      <c r="G108" s="198"/>
      <c r="H108" s="198"/>
      <c r="I108" s="198"/>
      <c r="J108" s="199">
        <f>J232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211</v>
      </c>
      <c r="E109" s="198"/>
      <c r="F109" s="198"/>
      <c r="G109" s="198"/>
      <c r="H109" s="198"/>
      <c r="I109" s="198"/>
      <c r="J109" s="199">
        <f>J242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213</v>
      </c>
      <c r="E110" s="198"/>
      <c r="F110" s="198"/>
      <c r="G110" s="198"/>
      <c r="H110" s="198"/>
      <c r="I110" s="198"/>
      <c r="J110" s="199">
        <f>J257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214</v>
      </c>
      <c r="E111" s="198"/>
      <c r="F111" s="198"/>
      <c r="G111" s="198"/>
      <c r="H111" s="198"/>
      <c r="I111" s="198"/>
      <c r="J111" s="199">
        <f>J309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219</v>
      </c>
      <c r="E112" s="198"/>
      <c r="F112" s="198"/>
      <c r="G112" s="198"/>
      <c r="H112" s="198"/>
      <c r="I112" s="198"/>
      <c r="J112" s="199">
        <f>J325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2" customFormat="1" ht="21.84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67"/>
      <c r="C114" s="68"/>
      <c r="D114" s="68"/>
      <c r="E114" s="68"/>
      <c r="F114" s="68"/>
      <c r="G114" s="68"/>
      <c r="H114" s="68"/>
      <c r="I114" s="68"/>
      <c r="J114" s="68"/>
      <c r="K114" s="68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8" s="2" customFormat="1" ht="6.96" customHeight="1">
      <c r="A118" s="39"/>
      <c r="B118" s="69"/>
      <c r="C118" s="70"/>
      <c r="D118" s="70"/>
      <c r="E118" s="70"/>
      <c r="F118" s="70"/>
      <c r="G118" s="70"/>
      <c r="H118" s="70"/>
      <c r="I118" s="70"/>
      <c r="J118" s="70"/>
      <c r="K118" s="70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4.96" customHeight="1">
      <c r="A119" s="39"/>
      <c r="B119" s="40"/>
      <c r="C119" s="24" t="s">
        <v>220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16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185" t="str">
        <f>E7</f>
        <v>Parkoviště pro zaměstnance a heliport</v>
      </c>
      <c r="F122" s="33"/>
      <c r="G122" s="33"/>
      <c r="H122" s="33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" customFormat="1" ht="12" customHeight="1">
      <c r="B123" s="22"/>
      <c r="C123" s="33" t="s">
        <v>178</v>
      </c>
      <c r="D123" s="23"/>
      <c r="E123" s="23"/>
      <c r="F123" s="23"/>
      <c r="G123" s="23"/>
      <c r="H123" s="23"/>
      <c r="I123" s="23"/>
      <c r="J123" s="23"/>
      <c r="K123" s="23"/>
      <c r="L123" s="21"/>
    </row>
    <row r="124" s="2" customFormat="1" ht="16.5" customHeight="1">
      <c r="A124" s="39"/>
      <c r="B124" s="40"/>
      <c r="C124" s="41"/>
      <c r="D124" s="41"/>
      <c r="E124" s="185" t="s">
        <v>181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184</v>
      </c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6.5" customHeight="1">
      <c r="A126" s="39"/>
      <c r="B126" s="40"/>
      <c r="C126" s="41"/>
      <c r="D126" s="41"/>
      <c r="E126" s="77" t="str">
        <f>E11</f>
        <v>D.1.1.1 - ARS-MOST</v>
      </c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2" customHeight="1">
      <c r="A128" s="39"/>
      <c r="B128" s="40"/>
      <c r="C128" s="33" t="s">
        <v>20</v>
      </c>
      <c r="D128" s="41"/>
      <c r="E128" s="41"/>
      <c r="F128" s="28" t="str">
        <f>F14</f>
        <v>České Budějovice</v>
      </c>
      <c r="G128" s="41"/>
      <c r="H128" s="41"/>
      <c r="I128" s="33" t="s">
        <v>22</v>
      </c>
      <c r="J128" s="80" t="str">
        <f>IF(J14="","",J14)</f>
        <v>13. 6. 2025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24</v>
      </c>
      <c r="D130" s="41"/>
      <c r="E130" s="41"/>
      <c r="F130" s="28" t="str">
        <f>E17</f>
        <v>Nemocnice České Budějovice</v>
      </c>
      <c r="G130" s="41"/>
      <c r="H130" s="41"/>
      <c r="I130" s="33" t="s">
        <v>30</v>
      </c>
      <c r="J130" s="37" t="str">
        <f>E23</f>
        <v>AGP nova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28</v>
      </c>
      <c r="D131" s="41"/>
      <c r="E131" s="41"/>
      <c r="F131" s="28" t="str">
        <f>IF(E20="","",E20)</f>
        <v>Vyplň údaj</v>
      </c>
      <c r="G131" s="41"/>
      <c r="H131" s="41"/>
      <c r="I131" s="33" t="s">
        <v>33</v>
      </c>
      <c r="J131" s="37" t="str">
        <f>E26</f>
        <v>QSB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0.32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11" customFormat="1" ht="29.28" customHeight="1">
      <c r="A133" s="201"/>
      <c r="B133" s="202"/>
      <c r="C133" s="203" t="s">
        <v>221</v>
      </c>
      <c r="D133" s="204" t="s">
        <v>62</v>
      </c>
      <c r="E133" s="204" t="s">
        <v>58</v>
      </c>
      <c r="F133" s="204" t="s">
        <v>59</v>
      </c>
      <c r="G133" s="204" t="s">
        <v>222</v>
      </c>
      <c r="H133" s="204" t="s">
        <v>223</v>
      </c>
      <c r="I133" s="204" t="s">
        <v>224</v>
      </c>
      <c r="J133" s="205" t="s">
        <v>192</v>
      </c>
      <c r="K133" s="206" t="s">
        <v>225</v>
      </c>
      <c r="L133" s="207"/>
      <c r="M133" s="101" t="s">
        <v>1</v>
      </c>
      <c r="N133" s="102" t="s">
        <v>41</v>
      </c>
      <c r="O133" s="102" t="s">
        <v>226</v>
      </c>
      <c r="P133" s="102" t="s">
        <v>227</v>
      </c>
      <c r="Q133" s="102" t="s">
        <v>228</v>
      </c>
      <c r="R133" s="102" t="s">
        <v>229</v>
      </c>
      <c r="S133" s="102" t="s">
        <v>230</v>
      </c>
      <c r="T133" s="103" t="s">
        <v>231</v>
      </c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</row>
    <row r="134" s="2" customFormat="1" ht="22.8" customHeight="1">
      <c r="A134" s="39"/>
      <c r="B134" s="40"/>
      <c r="C134" s="108" t="s">
        <v>232</v>
      </c>
      <c r="D134" s="41"/>
      <c r="E134" s="41"/>
      <c r="F134" s="41"/>
      <c r="G134" s="41"/>
      <c r="H134" s="41"/>
      <c r="I134" s="41"/>
      <c r="J134" s="208">
        <f>BK134</f>
        <v>0</v>
      </c>
      <c r="K134" s="41"/>
      <c r="L134" s="45"/>
      <c r="M134" s="104"/>
      <c r="N134" s="209"/>
      <c r="O134" s="105"/>
      <c r="P134" s="210">
        <f>P135+P166</f>
        <v>0</v>
      </c>
      <c r="Q134" s="105"/>
      <c r="R134" s="210">
        <f>R135+R166</f>
        <v>72.433770039999985</v>
      </c>
      <c r="S134" s="105"/>
      <c r="T134" s="211">
        <f>T135+T166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76</v>
      </c>
      <c r="AU134" s="18" t="s">
        <v>194</v>
      </c>
      <c r="BK134" s="212">
        <f>BK135+BK166</f>
        <v>0</v>
      </c>
    </row>
    <row r="135" s="12" customFormat="1" ht="25.92" customHeight="1">
      <c r="A135" s="12"/>
      <c r="B135" s="213"/>
      <c r="C135" s="214"/>
      <c r="D135" s="215" t="s">
        <v>76</v>
      </c>
      <c r="E135" s="216" t="s">
        <v>233</v>
      </c>
      <c r="F135" s="216" t="s">
        <v>234</v>
      </c>
      <c r="G135" s="214"/>
      <c r="H135" s="214"/>
      <c r="I135" s="217"/>
      <c r="J135" s="218">
        <f>BK135</f>
        <v>0</v>
      </c>
      <c r="K135" s="214"/>
      <c r="L135" s="219"/>
      <c r="M135" s="220"/>
      <c r="N135" s="221"/>
      <c r="O135" s="221"/>
      <c r="P135" s="222">
        <f>P136+P139+P159+P164</f>
        <v>0</v>
      </c>
      <c r="Q135" s="221"/>
      <c r="R135" s="222">
        <f>R136+R139+R159+R164</f>
        <v>46.154760579999987</v>
      </c>
      <c r="S135" s="221"/>
      <c r="T135" s="223">
        <f>T136+T139+T159+T164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84</v>
      </c>
      <c r="AT135" s="225" t="s">
        <v>76</v>
      </c>
      <c r="AU135" s="225" t="s">
        <v>77</v>
      </c>
      <c r="AY135" s="224" t="s">
        <v>235</v>
      </c>
      <c r="BK135" s="226">
        <f>BK136+BK139+BK159+BK164</f>
        <v>0</v>
      </c>
    </row>
    <row r="136" s="12" customFormat="1" ht="22.8" customHeight="1">
      <c r="A136" s="12"/>
      <c r="B136" s="213"/>
      <c r="C136" s="214"/>
      <c r="D136" s="215" t="s">
        <v>76</v>
      </c>
      <c r="E136" s="227" t="s">
        <v>241</v>
      </c>
      <c r="F136" s="227" t="s">
        <v>469</v>
      </c>
      <c r="G136" s="214"/>
      <c r="H136" s="214"/>
      <c r="I136" s="217"/>
      <c r="J136" s="228">
        <f>BK136</f>
        <v>0</v>
      </c>
      <c r="K136" s="214"/>
      <c r="L136" s="219"/>
      <c r="M136" s="220"/>
      <c r="N136" s="221"/>
      <c r="O136" s="221"/>
      <c r="P136" s="222">
        <f>SUM(P137:P138)</f>
        <v>0</v>
      </c>
      <c r="Q136" s="221"/>
      <c r="R136" s="222">
        <f>SUM(R137:R138)</f>
        <v>1.823582</v>
      </c>
      <c r="S136" s="221"/>
      <c r="T136" s="223">
        <f>SUM(T137:T138)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84</v>
      </c>
      <c r="AT136" s="225" t="s">
        <v>76</v>
      </c>
      <c r="AU136" s="225" t="s">
        <v>84</v>
      </c>
      <c r="AY136" s="224" t="s">
        <v>235</v>
      </c>
      <c r="BK136" s="226">
        <f>SUM(BK137:BK138)</f>
        <v>0</v>
      </c>
    </row>
    <row r="137" s="2" customFormat="1" ht="24.15" customHeight="1">
      <c r="A137" s="39"/>
      <c r="B137" s="40"/>
      <c r="C137" s="229" t="s">
        <v>84</v>
      </c>
      <c r="D137" s="229" t="s">
        <v>237</v>
      </c>
      <c r="E137" s="230" t="s">
        <v>1885</v>
      </c>
      <c r="F137" s="231" t="s">
        <v>1886</v>
      </c>
      <c r="G137" s="232" t="s">
        <v>166</v>
      </c>
      <c r="H137" s="233">
        <v>140.59999999999999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0.012970000000000001</v>
      </c>
      <c r="R137" s="239">
        <f>Q137*H137</f>
        <v>1.823582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241</v>
      </c>
      <c r="AT137" s="241" t="s">
        <v>237</v>
      </c>
      <c r="AU137" s="241" t="s">
        <v>86</v>
      </c>
      <c r="AY137" s="18" t="s">
        <v>235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241</v>
      </c>
      <c r="BM137" s="241" t="s">
        <v>1887</v>
      </c>
    </row>
    <row r="138" s="13" customFormat="1">
      <c r="A138" s="13"/>
      <c r="B138" s="243"/>
      <c r="C138" s="244"/>
      <c r="D138" s="245" t="s">
        <v>243</v>
      </c>
      <c r="E138" s="246" t="s">
        <v>1</v>
      </c>
      <c r="F138" s="247" t="s">
        <v>1888</v>
      </c>
      <c r="G138" s="244"/>
      <c r="H138" s="248">
        <v>140.59999999999999</v>
      </c>
      <c r="I138" s="249"/>
      <c r="J138" s="244"/>
      <c r="K138" s="244"/>
      <c r="L138" s="250"/>
      <c r="M138" s="251"/>
      <c r="N138" s="252"/>
      <c r="O138" s="252"/>
      <c r="P138" s="252"/>
      <c r="Q138" s="252"/>
      <c r="R138" s="252"/>
      <c r="S138" s="252"/>
      <c r="T138" s="25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4" t="s">
        <v>243</v>
      </c>
      <c r="AU138" s="254" t="s">
        <v>86</v>
      </c>
      <c r="AV138" s="13" t="s">
        <v>86</v>
      </c>
      <c r="AW138" s="13" t="s">
        <v>32</v>
      </c>
      <c r="AX138" s="13" t="s">
        <v>84</v>
      </c>
      <c r="AY138" s="254" t="s">
        <v>235</v>
      </c>
    </row>
    <row r="139" s="12" customFormat="1" ht="22.8" customHeight="1">
      <c r="A139" s="12"/>
      <c r="B139" s="213"/>
      <c r="C139" s="214"/>
      <c r="D139" s="215" t="s">
        <v>76</v>
      </c>
      <c r="E139" s="227" t="s">
        <v>269</v>
      </c>
      <c r="F139" s="227" t="s">
        <v>478</v>
      </c>
      <c r="G139" s="214"/>
      <c r="H139" s="214"/>
      <c r="I139" s="217"/>
      <c r="J139" s="228">
        <f>BK139</f>
        <v>0</v>
      </c>
      <c r="K139" s="214"/>
      <c r="L139" s="219"/>
      <c r="M139" s="220"/>
      <c r="N139" s="221"/>
      <c r="O139" s="221"/>
      <c r="P139" s="222">
        <f>SUM(P140:P158)</f>
        <v>0</v>
      </c>
      <c r="Q139" s="221"/>
      <c r="R139" s="222">
        <f>SUM(R140:R158)</f>
        <v>44.328366579999987</v>
      </c>
      <c r="S139" s="221"/>
      <c r="T139" s="223">
        <f>SUM(T140:T158)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4" t="s">
        <v>84</v>
      </c>
      <c r="AT139" s="225" t="s">
        <v>76</v>
      </c>
      <c r="AU139" s="225" t="s">
        <v>84</v>
      </c>
      <c r="AY139" s="224" t="s">
        <v>235</v>
      </c>
      <c r="BK139" s="226">
        <f>SUM(BK140:BK158)</f>
        <v>0</v>
      </c>
    </row>
    <row r="140" s="2" customFormat="1" ht="24.15" customHeight="1">
      <c r="A140" s="39"/>
      <c r="B140" s="40"/>
      <c r="C140" s="229" t="s">
        <v>86</v>
      </c>
      <c r="D140" s="229" t="s">
        <v>237</v>
      </c>
      <c r="E140" s="230" t="s">
        <v>1889</v>
      </c>
      <c r="F140" s="231" t="s">
        <v>1890</v>
      </c>
      <c r="G140" s="232" t="s">
        <v>166</v>
      </c>
      <c r="H140" s="233">
        <v>77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0.00013999999999999999</v>
      </c>
      <c r="R140" s="239">
        <f>Q140*H140</f>
        <v>0.01078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241</v>
      </c>
      <c r="AT140" s="241" t="s">
        <v>237</v>
      </c>
      <c r="AU140" s="241" t="s">
        <v>86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241</v>
      </c>
      <c r="BM140" s="241" t="s">
        <v>1891</v>
      </c>
    </row>
    <row r="141" s="13" customFormat="1">
      <c r="A141" s="13"/>
      <c r="B141" s="243"/>
      <c r="C141" s="244"/>
      <c r="D141" s="245" t="s">
        <v>243</v>
      </c>
      <c r="E141" s="246" t="s">
        <v>1</v>
      </c>
      <c r="F141" s="247" t="s">
        <v>1892</v>
      </c>
      <c r="G141" s="244"/>
      <c r="H141" s="248">
        <v>77</v>
      </c>
      <c r="I141" s="249"/>
      <c r="J141" s="244"/>
      <c r="K141" s="244"/>
      <c r="L141" s="250"/>
      <c r="M141" s="251"/>
      <c r="N141" s="252"/>
      <c r="O141" s="252"/>
      <c r="P141" s="252"/>
      <c r="Q141" s="252"/>
      <c r="R141" s="252"/>
      <c r="S141" s="252"/>
      <c r="T141" s="25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4" t="s">
        <v>243</v>
      </c>
      <c r="AU141" s="254" t="s">
        <v>86</v>
      </c>
      <c r="AV141" s="13" t="s">
        <v>86</v>
      </c>
      <c r="AW141" s="13" t="s">
        <v>32</v>
      </c>
      <c r="AX141" s="13" t="s">
        <v>77</v>
      </c>
      <c r="AY141" s="254" t="s">
        <v>235</v>
      </c>
    </row>
    <row r="142" s="14" customFormat="1">
      <c r="A142" s="14"/>
      <c r="B142" s="255"/>
      <c r="C142" s="256"/>
      <c r="D142" s="245" t="s">
        <v>243</v>
      </c>
      <c r="E142" s="257" t="s">
        <v>1</v>
      </c>
      <c r="F142" s="258" t="s">
        <v>245</v>
      </c>
      <c r="G142" s="256"/>
      <c r="H142" s="259">
        <v>77</v>
      </c>
      <c r="I142" s="260"/>
      <c r="J142" s="256"/>
      <c r="K142" s="256"/>
      <c r="L142" s="261"/>
      <c r="M142" s="262"/>
      <c r="N142" s="263"/>
      <c r="O142" s="263"/>
      <c r="P142" s="263"/>
      <c r="Q142" s="263"/>
      <c r="R142" s="263"/>
      <c r="S142" s="263"/>
      <c r="T142" s="26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5" t="s">
        <v>243</v>
      </c>
      <c r="AU142" s="265" t="s">
        <v>86</v>
      </c>
      <c r="AV142" s="14" t="s">
        <v>241</v>
      </c>
      <c r="AW142" s="14" t="s">
        <v>32</v>
      </c>
      <c r="AX142" s="14" t="s">
        <v>84</v>
      </c>
      <c r="AY142" s="265" t="s">
        <v>235</v>
      </c>
    </row>
    <row r="143" s="2" customFormat="1" ht="44.25" customHeight="1">
      <c r="A143" s="39"/>
      <c r="B143" s="40"/>
      <c r="C143" s="229" t="s">
        <v>250</v>
      </c>
      <c r="D143" s="229" t="s">
        <v>237</v>
      </c>
      <c r="E143" s="230" t="s">
        <v>1893</v>
      </c>
      <c r="F143" s="231" t="s">
        <v>1894</v>
      </c>
      <c r="G143" s="232" t="s">
        <v>166</v>
      </c>
      <c r="H143" s="233">
        <v>77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0.01189</v>
      </c>
      <c r="R143" s="239">
        <f>Q143*H143</f>
        <v>0.91552999999999995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241</v>
      </c>
      <c r="AT143" s="241" t="s">
        <v>237</v>
      </c>
      <c r="AU143" s="241" t="s">
        <v>86</v>
      </c>
      <c r="AY143" s="18" t="s">
        <v>235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241</v>
      </c>
      <c r="BM143" s="241" t="s">
        <v>1895</v>
      </c>
    </row>
    <row r="144" s="2" customFormat="1" ht="24.15" customHeight="1">
      <c r="A144" s="39"/>
      <c r="B144" s="40"/>
      <c r="C144" s="287" t="s">
        <v>241</v>
      </c>
      <c r="D144" s="287" t="s">
        <v>518</v>
      </c>
      <c r="E144" s="288" t="s">
        <v>1896</v>
      </c>
      <c r="F144" s="289" t="s">
        <v>1897</v>
      </c>
      <c r="G144" s="290" t="s">
        <v>166</v>
      </c>
      <c r="H144" s="291">
        <v>80.849999999999994</v>
      </c>
      <c r="I144" s="292"/>
      <c r="J144" s="293">
        <f>ROUND(I144*H144,2)</f>
        <v>0</v>
      </c>
      <c r="K144" s="294"/>
      <c r="L144" s="295"/>
      <c r="M144" s="296" t="s">
        <v>1</v>
      </c>
      <c r="N144" s="297" t="s">
        <v>42</v>
      </c>
      <c r="O144" s="92"/>
      <c r="P144" s="239">
        <f>O144*H144</f>
        <v>0</v>
      </c>
      <c r="Q144" s="239">
        <v>0.0465</v>
      </c>
      <c r="R144" s="239">
        <f>Q144*H144</f>
        <v>3.7595249999999996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281</v>
      </c>
      <c r="AT144" s="241" t="s">
        <v>518</v>
      </c>
      <c r="AU144" s="241" t="s">
        <v>86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241</v>
      </c>
      <c r="BM144" s="241" t="s">
        <v>1898</v>
      </c>
    </row>
    <row r="145" s="13" customFormat="1">
      <c r="A145" s="13"/>
      <c r="B145" s="243"/>
      <c r="C145" s="244"/>
      <c r="D145" s="245" t="s">
        <v>243</v>
      </c>
      <c r="E145" s="244"/>
      <c r="F145" s="247" t="s">
        <v>1899</v>
      </c>
      <c r="G145" s="244"/>
      <c r="H145" s="248">
        <v>80.849999999999994</v>
      </c>
      <c r="I145" s="249"/>
      <c r="J145" s="244"/>
      <c r="K145" s="244"/>
      <c r="L145" s="250"/>
      <c r="M145" s="251"/>
      <c r="N145" s="252"/>
      <c r="O145" s="252"/>
      <c r="P145" s="252"/>
      <c r="Q145" s="252"/>
      <c r="R145" s="252"/>
      <c r="S145" s="252"/>
      <c r="T145" s="25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4" t="s">
        <v>243</v>
      </c>
      <c r="AU145" s="254" t="s">
        <v>86</v>
      </c>
      <c r="AV145" s="13" t="s">
        <v>86</v>
      </c>
      <c r="AW145" s="13" t="s">
        <v>4</v>
      </c>
      <c r="AX145" s="13" t="s">
        <v>84</v>
      </c>
      <c r="AY145" s="254" t="s">
        <v>235</v>
      </c>
    </row>
    <row r="146" s="2" customFormat="1" ht="24.15" customHeight="1">
      <c r="A146" s="39"/>
      <c r="B146" s="40"/>
      <c r="C146" s="229" t="s">
        <v>263</v>
      </c>
      <c r="D146" s="229" t="s">
        <v>237</v>
      </c>
      <c r="E146" s="230" t="s">
        <v>1900</v>
      </c>
      <c r="F146" s="231" t="s">
        <v>1901</v>
      </c>
      <c r="G146" s="232" t="s">
        <v>166</v>
      </c>
      <c r="H146" s="233">
        <v>77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0.0028500000000000001</v>
      </c>
      <c r="R146" s="239">
        <f>Q146*H146</f>
        <v>0.21945000000000001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241</v>
      </c>
      <c r="AT146" s="241" t="s">
        <v>237</v>
      </c>
      <c r="AU146" s="241" t="s">
        <v>86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241</v>
      </c>
      <c r="BM146" s="241" t="s">
        <v>1902</v>
      </c>
    </row>
    <row r="147" s="2" customFormat="1" ht="33" customHeight="1">
      <c r="A147" s="39"/>
      <c r="B147" s="40"/>
      <c r="C147" s="229" t="s">
        <v>269</v>
      </c>
      <c r="D147" s="229" t="s">
        <v>237</v>
      </c>
      <c r="E147" s="230" t="s">
        <v>557</v>
      </c>
      <c r="F147" s="231" t="s">
        <v>558</v>
      </c>
      <c r="G147" s="232" t="s">
        <v>163</v>
      </c>
      <c r="H147" s="233">
        <v>5.6239999999999997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2.5018699999999998</v>
      </c>
      <c r="R147" s="239">
        <f>Q147*H147</f>
        <v>14.070516879999998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241</v>
      </c>
      <c r="AT147" s="241" t="s">
        <v>237</v>
      </c>
      <c r="AU147" s="241" t="s">
        <v>86</v>
      </c>
      <c r="AY147" s="18" t="s">
        <v>235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241</v>
      </c>
      <c r="BM147" s="241" t="s">
        <v>1903</v>
      </c>
    </row>
    <row r="148" s="13" customFormat="1">
      <c r="A148" s="13"/>
      <c r="B148" s="243"/>
      <c r="C148" s="244"/>
      <c r="D148" s="245" t="s">
        <v>243</v>
      </c>
      <c r="E148" s="246" t="s">
        <v>1</v>
      </c>
      <c r="F148" s="247" t="s">
        <v>1904</v>
      </c>
      <c r="G148" s="244"/>
      <c r="H148" s="248">
        <v>5.6239999999999997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243</v>
      </c>
      <c r="AU148" s="254" t="s">
        <v>86</v>
      </c>
      <c r="AV148" s="13" t="s">
        <v>86</v>
      </c>
      <c r="AW148" s="13" t="s">
        <v>32</v>
      </c>
      <c r="AX148" s="13" t="s">
        <v>84</v>
      </c>
      <c r="AY148" s="254" t="s">
        <v>235</v>
      </c>
    </row>
    <row r="149" s="2" customFormat="1" ht="33" customHeight="1">
      <c r="A149" s="39"/>
      <c r="B149" s="40"/>
      <c r="C149" s="229" t="s">
        <v>277</v>
      </c>
      <c r="D149" s="229" t="s">
        <v>237</v>
      </c>
      <c r="E149" s="230" t="s">
        <v>1905</v>
      </c>
      <c r="F149" s="231" t="s">
        <v>1906</v>
      </c>
      <c r="G149" s="232" t="s">
        <v>163</v>
      </c>
      <c r="H149" s="233">
        <v>9.6660000000000004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2.5018699999999998</v>
      </c>
      <c r="R149" s="239">
        <f>Q149*H149</f>
        <v>24.183075419999998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241</v>
      </c>
      <c r="AT149" s="241" t="s">
        <v>237</v>
      </c>
      <c r="AU149" s="241" t="s">
        <v>86</v>
      </c>
      <c r="AY149" s="18" t="s">
        <v>235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241</v>
      </c>
      <c r="BM149" s="241" t="s">
        <v>1907</v>
      </c>
    </row>
    <row r="150" s="13" customFormat="1">
      <c r="A150" s="13"/>
      <c r="B150" s="243"/>
      <c r="C150" s="244"/>
      <c r="D150" s="245" t="s">
        <v>243</v>
      </c>
      <c r="E150" s="246" t="s">
        <v>1</v>
      </c>
      <c r="F150" s="247" t="s">
        <v>1908</v>
      </c>
      <c r="G150" s="244"/>
      <c r="H150" s="248">
        <v>9.6660000000000004</v>
      </c>
      <c r="I150" s="249"/>
      <c r="J150" s="244"/>
      <c r="K150" s="244"/>
      <c r="L150" s="250"/>
      <c r="M150" s="251"/>
      <c r="N150" s="252"/>
      <c r="O150" s="252"/>
      <c r="P150" s="252"/>
      <c r="Q150" s="252"/>
      <c r="R150" s="252"/>
      <c r="S150" s="252"/>
      <c r="T150" s="25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4" t="s">
        <v>243</v>
      </c>
      <c r="AU150" s="254" t="s">
        <v>86</v>
      </c>
      <c r="AV150" s="13" t="s">
        <v>86</v>
      </c>
      <c r="AW150" s="13" t="s">
        <v>32</v>
      </c>
      <c r="AX150" s="13" t="s">
        <v>84</v>
      </c>
      <c r="AY150" s="254" t="s">
        <v>235</v>
      </c>
    </row>
    <row r="151" s="2" customFormat="1" ht="33" customHeight="1">
      <c r="A151" s="39"/>
      <c r="B151" s="40"/>
      <c r="C151" s="229" t="s">
        <v>281</v>
      </c>
      <c r="D151" s="229" t="s">
        <v>237</v>
      </c>
      <c r="E151" s="230" t="s">
        <v>568</v>
      </c>
      <c r="F151" s="231" t="s">
        <v>569</v>
      </c>
      <c r="G151" s="232" t="s">
        <v>163</v>
      </c>
      <c r="H151" s="233">
        <v>5.6239999999999997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241</v>
      </c>
      <c r="AT151" s="241" t="s">
        <v>237</v>
      </c>
      <c r="AU151" s="241" t="s">
        <v>86</v>
      </c>
      <c r="AY151" s="18" t="s">
        <v>235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241</v>
      </c>
      <c r="BM151" s="241" t="s">
        <v>1909</v>
      </c>
    </row>
    <row r="152" s="2" customFormat="1" ht="33" customHeight="1">
      <c r="A152" s="39"/>
      <c r="B152" s="40"/>
      <c r="C152" s="229" t="s">
        <v>286</v>
      </c>
      <c r="D152" s="229" t="s">
        <v>237</v>
      </c>
      <c r="E152" s="230" t="s">
        <v>1910</v>
      </c>
      <c r="F152" s="231" t="s">
        <v>1911</v>
      </c>
      <c r="G152" s="232" t="s">
        <v>163</v>
      </c>
      <c r="H152" s="233">
        <v>9.6660000000000004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241</v>
      </c>
      <c r="AT152" s="241" t="s">
        <v>237</v>
      </c>
      <c r="AU152" s="241" t="s">
        <v>86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241</v>
      </c>
      <c r="BM152" s="241" t="s">
        <v>1912</v>
      </c>
    </row>
    <row r="153" s="2" customFormat="1" ht="16.5" customHeight="1">
      <c r="A153" s="39"/>
      <c r="B153" s="40"/>
      <c r="C153" s="229" t="s">
        <v>291</v>
      </c>
      <c r="D153" s="229" t="s">
        <v>237</v>
      </c>
      <c r="E153" s="230" t="s">
        <v>1913</v>
      </c>
      <c r="F153" s="231" t="s">
        <v>1914</v>
      </c>
      <c r="G153" s="232" t="s">
        <v>328</v>
      </c>
      <c r="H153" s="233">
        <v>0.17999999999999999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1.0416099999999999</v>
      </c>
      <c r="R153" s="239">
        <f>Q153*H153</f>
        <v>0.18748979999999998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241</v>
      </c>
      <c r="AT153" s="241" t="s">
        <v>237</v>
      </c>
      <c r="AU153" s="241" t="s">
        <v>86</v>
      </c>
      <c r="AY153" s="18" t="s">
        <v>235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241</v>
      </c>
      <c r="BM153" s="241" t="s">
        <v>1915</v>
      </c>
    </row>
    <row r="154" s="13" customFormat="1">
      <c r="A154" s="13"/>
      <c r="B154" s="243"/>
      <c r="C154" s="244"/>
      <c r="D154" s="245" t="s">
        <v>243</v>
      </c>
      <c r="E154" s="246" t="s">
        <v>1</v>
      </c>
      <c r="F154" s="247" t="s">
        <v>1916</v>
      </c>
      <c r="G154" s="244"/>
      <c r="H154" s="248">
        <v>0.17999999999999999</v>
      </c>
      <c r="I154" s="249"/>
      <c r="J154" s="244"/>
      <c r="K154" s="244"/>
      <c r="L154" s="250"/>
      <c r="M154" s="251"/>
      <c r="N154" s="252"/>
      <c r="O154" s="252"/>
      <c r="P154" s="252"/>
      <c r="Q154" s="252"/>
      <c r="R154" s="252"/>
      <c r="S154" s="252"/>
      <c r="T154" s="25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4" t="s">
        <v>243</v>
      </c>
      <c r="AU154" s="254" t="s">
        <v>86</v>
      </c>
      <c r="AV154" s="13" t="s">
        <v>86</v>
      </c>
      <c r="AW154" s="13" t="s">
        <v>32</v>
      </c>
      <c r="AX154" s="13" t="s">
        <v>84</v>
      </c>
      <c r="AY154" s="254" t="s">
        <v>235</v>
      </c>
    </row>
    <row r="155" s="2" customFormat="1" ht="16.5" customHeight="1">
      <c r="A155" s="39"/>
      <c r="B155" s="40"/>
      <c r="C155" s="229" t="s">
        <v>298</v>
      </c>
      <c r="D155" s="229" t="s">
        <v>237</v>
      </c>
      <c r="E155" s="230" t="s">
        <v>575</v>
      </c>
      <c r="F155" s="231" t="s">
        <v>576</v>
      </c>
      <c r="G155" s="232" t="s">
        <v>328</v>
      </c>
      <c r="H155" s="233">
        <v>0.92400000000000004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1.06277</v>
      </c>
      <c r="R155" s="239">
        <f>Q155*H155</f>
        <v>0.98199948000000004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241</v>
      </c>
      <c r="AT155" s="241" t="s">
        <v>237</v>
      </c>
      <c r="AU155" s="241" t="s">
        <v>86</v>
      </c>
      <c r="AY155" s="18" t="s">
        <v>235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241</v>
      </c>
      <c r="BM155" s="241" t="s">
        <v>1917</v>
      </c>
    </row>
    <row r="156" s="13" customFormat="1">
      <c r="A156" s="13"/>
      <c r="B156" s="243"/>
      <c r="C156" s="244"/>
      <c r="D156" s="245" t="s">
        <v>243</v>
      </c>
      <c r="E156" s="246" t="s">
        <v>1</v>
      </c>
      <c r="F156" s="247" t="s">
        <v>1918</v>
      </c>
      <c r="G156" s="244"/>
      <c r="H156" s="248">
        <v>0.67200000000000004</v>
      </c>
      <c r="I156" s="249"/>
      <c r="J156" s="244"/>
      <c r="K156" s="244"/>
      <c r="L156" s="250"/>
      <c r="M156" s="251"/>
      <c r="N156" s="252"/>
      <c r="O156" s="252"/>
      <c r="P156" s="252"/>
      <c r="Q156" s="252"/>
      <c r="R156" s="252"/>
      <c r="S156" s="252"/>
      <c r="T156" s="25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4" t="s">
        <v>243</v>
      </c>
      <c r="AU156" s="254" t="s">
        <v>86</v>
      </c>
      <c r="AV156" s="13" t="s">
        <v>86</v>
      </c>
      <c r="AW156" s="13" t="s">
        <v>32</v>
      </c>
      <c r="AX156" s="13" t="s">
        <v>77</v>
      </c>
      <c r="AY156" s="254" t="s">
        <v>235</v>
      </c>
    </row>
    <row r="157" s="13" customFormat="1">
      <c r="A157" s="13"/>
      <c r="B157" s="243"/>
      <c r="C157" s="244"/>
      <c r="D157" s="245" t="s">
        <v>243</v>
      </c>
      <c r="E157" s="246" t="s">
        <v>1</v>
      </c>
      <c r="F157" s="247" t="s">
        <v>1919</v>
      </c>
      <c r="G157" s="244"/>
      <c r="H157" s="248">
        <v>0.252</v>
      </c>
      <c r="I157" s="249"/>
      <c r="J157" s="244"/>
      <c r="K157" s="244"/>
      <c r="L157" s="250"/>
      <c r="M157" s="251"/>
      <c r="N157" s="252"/>
      <c r="O157" s="252"/>
      <c r="P157" s="252"/>
      <c r="Q157" s="252"/>
      <c r="R157" s="252"/>
      <c r="S157" s="252"/>
      <c r="T157" s="25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4" t="s">
        <v>243</v>
      </c>
      <c r="AU157" s="254" t="s">
        <v>86</v>
      </c>
      <c r="AV157" s="13" t="s">
        <v>86</v>
      </c>
      <c r="AW157" s="13" t="s">
        <v>32</v>
      </c>
      <c r="AX157" s="13" t="s">
        <v>77</v>
      </c>
      <c r="AY157" s="254" t="s">
        <v>235</v>
      </c>
    </row>
    <row r="158" s="14" customFormat="1">
      <c r="A158" s="14"/>
      <c r="B158" s="255"/>
      <c r="C158" s="256"/>
      <c r="D158" s="245" t="s">
        <v>243</v>
      </c>
      <c r="E158" s="257" t="s">
        <v>1</v>
      </c>
      <c r="F158" s="258" t="s">
        <v>245</v>
      </c>
      <c r="G158" s="256"/>
      <c r="H158" s="259">
        <v>0.92400000000000004</v>
      </c>
      <c r="I158" s="260"/>
      <c r="J158" s="256"/>
      <c r="K158" s="256"/>
      <c r="L158" s="261"/>
      <c r="M158" s="262"/>
      <c r="N158" s="263"/>
      <c r="O158" s="263"/>
      <c r="P158" s="263"/>
      <c r="Q158" s="263"/>
      <c r="R158" s="263"/>
      <c r="S158" s="263"/>
      <c r="T158" s="26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65" t="s">
        <v>243</v>
      </c>
      <c r="AU158" s="265" t="s">
        <v>86</v>
      </c>
      <c r="AV158" s="14" t="s">
        <v>241</v>
      </c>
      <c r="AW158" s="14" t="s">
        <v>32</v>
      </c>
      <c r="AX158" s="14" t="s">
        <v>84</v>
      </c>
      <c r="AY158" s="265" t="s">
        <v>235</v>
      </c>
    </row>
    <row r="159" s="12" customFormat="1" ht="22.8" customHeight="1">
      <c r="A159" s="12"/>
      <c r="B159" s="213"/>
      <c r="C159" s="214"/>
      <c r="D159" s="215" t="s">
        <v>76</v>
      </c>
      <c r="E159" s="227" t="s">
        <v>286</v>
      </c>
      <c r="F159" s="227" t="s">
        <v>666</v>
      </c>
      <c r="G159" s="214"/>
      <c r="H159" s="214"/>
      <c r="I159" s="217"/>
      <c r="J159" s="228">
        <f>BK159</f>
        <v>0</v>
      </c>
      <c r="K159" s="214"/>
      <c r="L159" s="219"/>
      <c r="M159" s="220"/>
      <c r="N159" s="221"/>
      <c r="O159" s="221"/>
      <c r="P159" s="222">
        <f>SUM(P160:P163)</f>
        <v>0</v>
      </c>
      <c r="Q159" s="221"/>
      <c r="R159" s="222">
        <f>SUM(R160:R163)</f>
        <v>0.0028120000000000003</v>
      </c>
      <c r="S159" s="221"/>
      <c r="T159" s="223">
        <f>SUM(T160:T163)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84</v>
      </c>
      <c r="AT159" s="225" t="s">
        <v>76</v>
      </c>
      <c r="AU159" s="225" t="s">
        <v>84</v>
      </c>
      <c r="AY159" s="224" t="s">
        <v>235</v>
      </c>
      <c r="BK159" s="226">
        <f>SUM(BK160:BK163)</f>
        <v>0</v>
      </c>
    </row>
    <row r="160" s="2" customFormat="1" ht="24.15" customHeight="1">
      <c r="A160" s="39"/>
      <c r="B160" s="40"/>
      <c r="C160" s="229" t="s">
        <v>8</v>
      </c>
      <c r="D160" s="229" t="s">
        <v>237</v>
      </c>
      <c r="E160" s="230" t="s">
        <v>718</v>
      </c>
      <c r="F160" s="231" t="s">
        <v>719</v>
      </c>
      <c r="G160" s="232" t="s">
        <v>720</v>
      </c>
      <c r="H160" s="233">
        <v>50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241</v>
      </c>
      <c r="AT160" s="241" t="s">
        <v>237</v>
      </c>
      <c r="AU160" s="241" t="s">
        <v>86</v>
      </c>
      <c r="AY160" s="18" t="s">
        <v>235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241</v>
      </c>
      <c r="BM160" s="241" t="s">
        <v>1920</v>
      </c>
    </row>
    <row r="161" s="13" customFormat="1">
      <c r="A161" s="13"/>
      <c r="B161" s="243"/>
      <c r="C161" s="244"/>
      <c r="D161" s="245" t="s">
        <v>243</v>
      </c>
      <c r="E161" s="246" t="s">
        <v>1</v>
      </c>
      <c r="F161" s="247" t="s">
        <v>534</v>
      </c>
      <c r="G161" s="244"/>
      <c r="H161" s="248">
        <v>50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243</v>
      </c>
      <c r="AU161" s="254" t="s">
        <v>86</v>
      </c>
      <c r="AV161" s="13" t="s">
        <v>86</v>
      </c>
      <c r="AW161" s="13" t="s">
        <v>32</v>
      </c>
      <c r="AX161" s="13" t="s">
        <v>84</v>
      </c>
      <c r="AY161" s="254" t="s">
        <v>235</v>
      </c>
    </row>
    <row r="162" s="2" customFormat="1" ht="33" customHeight="1">
      <c r="A162" s="39"/>
      <c r="B162" s="40"/>
      <c r="C162" s="229" t="s">
        <v>310</v>
      </c>
      <c r="D162" s="229" t="s">
        <v>237</v>
      </c>
      <c r="E162" s="230" t="s">
        <v>724</v>
      </c>
      <c r="F162" s="231" t="s">
        <v>725</v>
      </c>
      <c r="G162" s="232" t="s">
        <v>166</v>
      </c>
      <c r="H162" s="233">
        <v>70.299999999999997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241</v>
      </c>
      <c r="AT162" s="241" t="s">
        <v>237</v>
      </c>
      <c r="AU162" s="241" t="s">
        <v>86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241</v>
      </c>
      <c r="BM162" s="241" t="s">
        <v>1921</v>
      </c>
    </row>
    <row r="163" s="2" customFormat="1" ht="24.15" customHeight="1">
      <c r="A163" s="39"/>
      <c r="B163" s="40"/>
      <c r="C163" s="229" t="s">
        <v>315</v>
      </c>
      <c r="D163" s="229" t="s">
        <v>237</v>
      </c>
      <c r="E163" s="230" t="s">
        <v>1922</v>
      </c>
      <c r="F163" s="231" t="s">
        <v>1923</v>
      </c>
      <c r="G163" s="232" t="s">
        <v>166</v>
      </c>
      <c r="H163" s="233">
        <v>70.299999999999997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4.0000000000000003E-05</v>
      </c>
      <c r="R163" s="239">
        <f>Q163*H163</f>
        <v>0.0028120000000000003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241</v>
      </c>
      <c r="AT163" s="241" t="s">
        <v>237</v>
      </c>
      <c r="AU163" s="241" t="s">
        <v>86</v>
      </c>
      <c r="AY163" s="18" t="s">
        <v>235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241</v>
      </c>
      <c r="BM163" s="241" t="s">
        <v>1924</v>
      </c>
    </row>
    <row r="164" s="12" customFormat="1" ht="22.8" customHeight="1">
      <c r="A164" s="12"/>
      <c r="B164" s="213"/>
      <c r="C164" s="214"/>
      <c r="D164" s="215" t="s">
        <v>76</v>
      </c>
      <c r="E164" s="227" t="s">
        <v>843</v>
      </c>
      <c r="F164" s="227" t="s">
        <v>844</v>
      </c>
      <c r="G164" s="214"/>
      <c r="H164" s="214"/>
      <c r="I164" s="217"/>
      <c r="J164" s="228">
        <f>BK164</f>
        <v>0</v>
      </c>
      <c r="K164" s="214"/>
      <c r="L164" s="219"/>
      <c r="M164" s="220"/>
      <c r="N164" s="221"/>
      <c r="O164" s="221"/>
      <c r="P164" s="222">
        <f>P165</f>
        <v>0</v>
      </c>
      <c r="Q164" s="221"/>
      <c r="R164" s="222">
        <f>R165</f>
        <v>0</v>
      </c>
      <c r="S164" s="221"/>
      <c r="T164" s="223">
        <f>T165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84</v>
      </c>
      <c r="AT164" s="225" t="s">
        <v>76</v>
      </c>
      <c r="AU164" s="225" t="s">
        <v>84</v>
      </c>
      <c r="AY164" s="224" t="s">
        <v>235</v>
      </c>
      <c r="BK164" s="226">
        <f>BK165</f>
        <v>0</v>
      </c>
    </row>
    <row r="165" s="2" customFormat="1" ht="24.15" customHeight="1">
      <c r="A165" s="39"/>
      <c r="B165" s="40"/>
      <c r="C165" s="229" t="s">
        <v>320</v>
      </c>
      <c r="D165" s="229" t="s">
        <v>237</v>
      </c>
      <c r="E165" s="230" t="s">
        <v>1925</v>
      </c>
      <c r="F165" s="231" t="s">
        <v>1926</v>
      </c>
      <c r="G165" s="232" t="s">
        <v>328</v>
      </c>
      <c r="H165" s="233">
        <v>46.155000000000001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241</v>
      </c>
      <c r="AT165" s="241" t="s">
        <v>237</v>
      </c>
      <c r="AU165" s="241" t="s">
        <v>86</v>
      </c>
      <c r="AY165" s="18" t="s">
        <v>235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241</v>
      </c>
      <c r="BM165" s="241" t="s">
        <v>1927</v>
      </c>
    </row>
    <row r="166" s="12" customFormat="1" ht="25.92" customHeight="1">
      <c r="A166" s="12"/>
      <c r="B166" s="213"/>
      <c r="C166" s="214"/>
      <c r="D166" s="215" t="s">
        <v>76</v>
      </c>
      <c r="E166" s="216" t="s">
        <v>849</v>
      </c>
      <c r="F166" s="216" t="s">
        <v>850</v>
      </c>
      <c r="G166" s="214"/>
      <c r="H166" s="214"/>
      <c r="I166" s="217"/>
      <c r="J166" s="218">
        <f>BK166</f>
        <v>0</v>
      </c>
      <c r="K166" s="214"/>
      <c r="L166" s="219"/>
      <c r="M166" s="220"/>
      <c r="N166" s="221"/>
      <c r="O166" s="221"/>
      <c r="P166" s="222">
        <f>P167+P177+P193+P232+P242+P257+P309+P325</f>
        <v>0</v>
      </c>
      <c r="Q166" s="221"/>
      <c r="R166" s="222">
        <f>R167+R177+R193+R232+R242+R257+R309+R325</f>
        <v>26.279009459999997</v>
      </c>
      <c r="S166" s="221"/>
      <c r="T166" s="223">
        <f>T167+T177+T193+T232+T242+T257+T309+T325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86</v>
      </c>
      <c r="AT166" s="225" t="s">
        <v>76</v>
      </c>
      <c r="AU166" s="225" t="s">
        <v>77</v>
      </c>
      <c r="AY166" s="224" t="s">
        <v>235</v>
      </c>
      <c r="BK166" s="226">
        <f>BK167+BK177+BK193+BK232+BK242+BK257+BK309+BK325</f>
        <v>0</v>
      </c>
    </row>
    <row r="167" s="12" customFormat="1" ht="22.8" customHeight="1">
      <c r="A167" s="12"/>
      <c r="B167" s="213"/>
      <c r="C167" s="214"/>
      <c r="D167" s="215" t="s">
        <v>76</v>
      </c>
      <c r="E167" s="227" t="s">
        <v>895</v>
      </c>
      <c r="F167" s="227" t="s">
        <v>896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SUM(P168:P176)</f>
        <v>0</v>
      </c>
      <c r="Q167" s="221"/>
      <c r="R167" s="222">
        <f>SUM(R168:R176)</f>
        <v>0.074427999999999994</v>
      </c>
      <c r="S167" s="221"/>
      <c r="T167" s="223">
        <f>SUM(T168:T176)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86</v>
      </c>
      <c r="AT167" s="225" t="s">
        <v>76</v>
      </c>
      <c r="AU167" s="225" t="s">
        <v>84</v>
      </c>
      <c r="AY167" s="224" t="s">
        <v>235</v>
      </c>
      <c r="BK167" s="226">
        <f>SUM(BK168:BK176)</f>
        <v>0</v>
      </c>
    </row>
    <row r="168" s="2" customFormat="1" ht="33" customHeight="1">
      <c r="A168" s="39"/>
      <c r="B168" s="40"/>
      <c r="C168" s="229" t="s">
        <v>325</v>
      </c>
      <c r="D168" s="229" t="s">
        <v>237</v>
      </c>
      <c r="E168" s="230" t="s">
        <v>1928</v>
      </c>
      <c r="F168" s="231" t="s">
        <v>1929</v>
      </c>
      <c r="G168" s="232" t="s">
        <v>166</v>
      </c>
      <c r="H168" s="233">
        <v>19.300000000000001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0.0022000000000000001</v>
      </c>
      <c r="R168" s="239">
        <f>Q168*H168</f>
        <v>0.042460000000000005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325</v>
      </c>
      <c r="AT168" s="241" t="s">
        <v>237</v>
      </c>
      <c r="AU168" s="241" t="s">
        <v>86</v>
      </c>
      <c r="AY168" s="18" t="s">
        <v>235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325</v>
      </c>
      <c r="BM168" s="241" t="s">
        <v>1930</v>
      </c>
    </row>
    <row r="169" s="13" customFormat="1">
      <c r="A169" s="13"/>
      <c r="B169" s="243"/>
      <c r="C169" s="244"/>
      <c r="D169" s="245" t="s">
        <v>243</v>
      </c>
      <c r="E169" s="246" t="s">
        <v>1</v>
      </c>
      <c r="F169" s="247" t="s">
        <v>1931</v>
      </c>
      <c r="G169" s="244"/>
      <c r="H169" s="248">
        <v>19.300000000000001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243</v>
      </c>
      <c r="AU169" s="254" t="s">
        <v>86</v>
      </c>
      <c r="AV169" s="13" t="s">
        <v>86</v>
      </c>
      <c r="AW169" s="13" t="s">
        <v>32</v>
      </c>
      <c r="AX169" s="13" t="s">
        <v>84</v>
      </c>
      <c r="AY169" s="254" t="s">
        <v>235</v>
      </c>
    </row>
    <row r="170" s="2" customFormat="1" ht="37.8" customHeight="1">
      <c r="A170" s="39"/>
      <c r="B170" s="40"/>
      <c r="C170" s="229" t="s">
        <v>331</v>
      </c>
      <c r="D170" s="229" t="s">
        <v>237</v>
      </c>
      <c r="E170" s="230" t="s">
        <v>1932</v>
      </c>
      <c r="F170" s="231" t="s">
        <v>1933</v>
      </c>
      <c r="G170" s="232" t="s">
        <v>166</v>
      </c>
      <c r="H170" s="233">
        <v>92.260000000000005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325</v>
      </c>
      <c r="AT170" s="241" t="s">
        <v>237</v>
      </c>
      <c r="AU170" s="241" t="s">
        <v>86</v>
      </c>
      <c r="AY170" s="18" t="s">
        <v>235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325</v>
      </c>
      <c r="BM170" s="241" t="s">
        <v>1934</v>
      </c>
    </row>
    <row r="171" s="13" customFormat="1">
      <c r="A171" s="13"/>
      <c r="B171" s="243"/>
      <c r="C171" s="244"/>
      <c r="D171" s="245" t="s">
        <v>243</v>
      </c>
      <c r="E171" s="246" t="s">
        <v>1</v>
      </c>
      <c r="F171" s="247" t="s">
        <v>1935</v>
      </c>
      <c r="G171" s="244"/>
      <c r="H171" s="248">
        <v>92.260000000000005</v>
      </c>
      <c r="I171" s="249"/>
      <c r="J171" s="244"/>
      <c r="K171" s="244"/>
      <c r="L171" s="250"/>
      <c r="M171" s="251"/>
      <c r="N171" s="252"/>
      <c r="O171" s="252"/>
      <c r="P171" s="252"/>
      <c r="Q171" s="252"/>
      <c r="R171" s="252"/>
      <c r="S171" s="252"/>
      <c r="T171" s="25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4" t="s">
        <v>243</v>
      </c>
      <c r="AU171" s="254" t="s">
        <v>86</v>
      </c>
      <c r="AV171" s="13" t="s">
        <v>86</v>
      </c>
      <c r="AW171" s="13" t="s">
        <v>32</v>
      </c>
      <c r="AX171" s="13" t="s">
        <v>84</v>
      </c>
      <c r="AY171" s="254" t="s">
        <v>235</v>
      </c>
    </row>
    <row r="172" s="2" customFormat="1" ht="24.15" customHeight="1">
      <c r="A172" s="39"/>
      <c r="B172" s="40"/>
      <c r="C172" s="229" t="s">
        <v>339</v>
      </c>
      <c r="D172" s="229" t="s">
        <v>237</v>
      </c>
      <c r="E172" s="230" t="s">
        <v>1936</v>
      </c>
      <c r="F172" s="231" t="s">
        <v>1937</v>
      </c>
      <c r="G172" s="232" t="s">
        <v>166</v>
      </c>
      <c r="H172" s="233">
        <v>92.260000000000005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325</v>
      </c>
      <c r="AT172" s="241" t="s">
        <v>237</v>
      </c>
      <c r="AU172" s="241" t="s">
        <v>86</v>
      </c>
      <c r="AY172" s="18" t="s">
        <v>235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325</v>
      </c>
      <c r="BM172" s="241" t="s">
        <v>1938</v>
      </c>
    </row>
    <row r="173" s="13" customFormat="1">
      <c r="A173" s="13"/>
      <c r="B173" s="243"/>
      <c r="C173" s="244"/>
      <c r="D173" s="245" t="s">
        <v>243</v>
      </c>
      <c r="E173" s="246" t="s">
        <v>1</v>
      </c>
      <c r="F173" s="247" t="s">
        <v>1935</v>
      </c>
      <c r="G173" s="244"/>
      <c r="H173" s="248">
        <v>92.260000000000005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243</v>
      </c>
      <c r="AU173" s="254" t="s">
        <v>86</v>
      </c>
      <c r="AV173" s="13" t="s">
        <v>86</v>
      </c>
      <c r="AW173" s="13" t="s">
        <v>32</v>
      </c>
      <c r="AX173" s="13" t="s">
        <v>84</v>
      </c>
      <c r="AY173" s="254" t="s">
        <v>235</v>
      </c>
    </row>
    <row r="174" s="2" customFormat="1" ht="24.15" customHeight="1">
      <c r="A174" s="39"/>
      <c r="B174" s="40"/>
      <c r="C174" s="287" t="s">
        <v>344</v>
      </c>
      <c r="D174" s="287" t="s">
        <v>518</v>
      </c>
      <c r="E174" s="288" t="s">
        <v>1939</v>
      </c>
      <c r="F174" s="289" t="s">
        <v>1940</v>
      </c>
      <c r="G174" s="290" t="s">
        <v>166</v>
      </c>
      <c r="H174" s="291">
        <v>106.56</v>
      </c>
      <c r="I174" s="292"/>
      <c r="J174" s="293">
        <f>ROUND(I174*H174,2)</f>
        <v>0</v>
      </c>
      <c r="K174" s="294"/>
      <c r="L174" s="295"/>
      <c r="M174" s="296" t="s">
        <v>1</v>
      </c>
      <c r="N174" s="297" t="s">
        <v>42</v>
      </c>
      <c r="O174" s="92"/>
      <c r="P174" s="239">
        <f>O174*H174</f>
        <v>0</v>
      </c>
      <c r="Q174" s="239">
        <v>0.00029999999999999997</v>
      </c>
      <c r="R174" s="239">
        <f>Q174*H174</f>
        <v>0.031967999999999996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421</v>
      </c>
      <c r="AT174" s="241" t="s">
        <v>518</v>
      </c>
      <c r="AU174" s="241" t="s">
        <v>86</v>
      </c>
      <c r="AY174" s="18" t="s">
        <v>235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325</v>
      </c>
      <c r="BM174" s="241" t="s">
        <v>1941</v>
      </c>
    </row>
    <row r="175" s="13" customFormat="1">
      <c r="A175" s="13"/>
      <c r="B175" s="243"/>
      <c r="C175" s="244"/>
      <c r="D175" s="245" t="s">
        <v>243</v>
      </c>
      <c r="E175" s="244"/>
      <c r="F175" s="247" t="s">
        <v>1942</v>
      </c>
      <c r="G175" s="244"/>
      <c r="H175" s="248">
        <v>106.56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243</v>
      </c>
      <c r="AU175" s="254" t="s">
        <v>86</v>
      </c>
      <c r="AV175" s="13" t="s">
        <v>86</v>
      </c>
      <c r="AW175" s="13" t="s">
        <v>4</v>
      </c>
      <c r="AX175" s="13" t="s">
        <v>84</v>
      </c>
      <c r="AY175" s="254" t="s">
        <v>235</v>
      </c>
    </row>
    <row r="176" s="2" customFormat="1" ht="24.15" customHeight="1">
      <c r="A176" s="39"/>
      <c r="B176" s="40"/>
      <c r="C176" s="229" t="s">
        <v>349</v>
      </c>
      <c r="D176" s="229" t="s">
        <v>237</v>
      </c>
      <c r="E176" s="230" t="s">
        <v>959</v>
      </c>
      <c r="F176" s="231" t="s">
        <v>960</v>
      </c>
      <c r="G176" s="232" t="s">
        <v>328</v>
      </c>
      <c r="H176" s="233">
        <v>0.073999999999999996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325</v>
      </c>
      <c r="AT176" s="241" t="s">
        <v>237</v>
      </c>
      <c r="AU176" s="241" t="s">
        <v>86</v>
      </c>
      <c r="AY176" s="18" t="s">
        <v>235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325</v>
      </c>
      <c r="BM176" s="241" t="s">
        <v>1943</v>
      </c>
    </row>
    <row r="177" s="12" customFormat="1" ht="22.8" customHeight="1">
      <c r="A177" s="12"/>
      <c r="B177" s="213"/>
      <c r="C177" s="214"/>
      <c r="D177" s="215" t="s">
        <v>76</v>
      </c>
      <c r="E177" s="227" t="s">
        <v>962</v>
      </c>
      <c r="F177" s="227" t="s">
        <v>963</v>
      </c>
      <c r="G177" s="214"/>
      <c r="H177" s="214"/>
      <c r="I177" s="217"/>
      <c r="J177" s="228">
        <f>BK177</f>
        <v>0</v>
      </c>
      <c r="K177" s="214"/>
      <c r="L177" s="219"/>
      <c r="M177" s="220"/>
      <c r="N177" s="221"/>
      <c r="O177" s="221"/>
      <c r="P177" s="222">
        <f>SUM(P178:P192)</f>
        <v>0</v>
      </c>
      <c r="Q177" s="221"/>
      <c r="R177" s="222">
        <f>SUM(R178:R192)</f>
        <v>2.8989551999999996</v>
      </c>
      <c r="S177" s="221"/>
      <c r="T177" s="223">
        <f>SUM(T178:T192)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24" t="s">
        <v>86</v>
      </c>
      <c r="AT177" s="225" t="s">
        <v>76</v>
      </c>
      <c r="AU177" s="225" t="s">
        <v>84</v>
      </c>
      <c r="AY177" s="224" t="s">
        <v>235</v>
      </c>
      <c r="BK177" s="226">
        <f>SUM(BK178:BK192)</f>
        <v>0</v>
      </c>
    </row>
    <row r="178" s="2" customFormat="1" ht="24.15" customHeight="1">
      <c r="A178" s="39"/>
      <c r="B178" s="40"/>
      <c r="C178" s="229" t="s">
        <v>7</v>
      </c>
      <c r="D178" s="229" t="s">
        <v>237</v>
      </c>
      <c r="E178" s="230" t="s">
        <v>1944</v>
      </c>
      <c r="F178" s="231" t="s">
        <v>1945</v>
      </c>
      <c r="G178" s="232" t="s">
        <v>166</v>
      </c>
      <c r="H178" s="233">
        <v>20.239999999999998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325</v>
      </c>
      <c r="AT178" s="241" t="s">
        <v>237</v>
      </c>
      <c r="AU178" s="241" t="s">
        <v>86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325</v>
      </c>
      <c r="BM178" s="241" t="s">
        <v>1946</v>
      </c>
    </row>
    <row r="179" s="13" customFormat="1">
      <c r="A179" s="13"/>
      <c r="B179" s="243"/>
      <c r="C179" s="244"/>
      <c r="D179" s="245" t="s">
        <v>243</v>
      </c>
      <c r="E179" s="246" t="s">
        <v>1</v>
      </c>
      <c r="F179" s="247" t="s">
        <v>1947</v>
      </c>
      <c r="G179" s="244"/>
      <c r="H179" s="248">
        <v>20.239999999999998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243</v>
      </c>
      <c r="AU179" s="254" t="s">
        <v>86</v>
      </c>
      <c r="AV179" s="13" t="s">
        <v>86</v>
      </c>
      <c r="AW179" s="13" t="s">
        <v>32</v>
      </c>
      <c r="AX179" s="13" t="s">
        <v>84</v>
      </c>
      <c r="AY179" s="254" t="s">
        <v>235</v>
      </c>
    </row>
    <row r="180" s="2" customFormat="1" ht="24.15" customHeight="1">
      <c r="A180" s="39"/>
      <c r="B180" s="40"/>
      <c r="C180" s="287" t="s">
        <v>364</v>
      </c>
      <c r="D180" s="287" t="s">
        <v>518</v>
      </c>
      <c r="E180" s="288" t="s">
        <v>1948</v>
      </c>
      <c r="F180" s="289" t="s">
        <v>1949</v>
      </c>
      <c r="G180" s="290" t="s">
        <v>166</v>
      </c>
      <c r="H180" s="291">
        <v>22.263999999999999</v>
      </c>
      <c r="I180" s="292"/>
      <c r="J180" s="293">
        <f>ROUND(I180*H180,2)</f>
        <v>0</v>
      </c>
      <c r="K180" s="294"/>
      <c r="L180" s="295"/>
      <c r="M180" s="296" t="s">
        <v>1</v>
      </c>
      <c r="N180" s="297" t="s">
        <v>42</v>
      </c>
      <c r="O180" s="92"/>
      <c r="P180" s="239">
        <f>O180*H180</f>
        <v>0</v>
      </c>
      <c r="Q180" s="239">
        <v>0.0041999999999999997</v>
      </c>
      <c r="R180" s="239">
        <f>Q180*H180</f>
        <v>0.093508799999999989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421</v>
      </c>
      <c r="AT180" s="241" t="s">
        <v>518</v>
      </c>
      <c r="AU180" s="241" t="s">
        <v>86</v>
      </c>
      <c r="AY180" s="18" t="s">
        <v>235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325</v>
      </c>
      <c r="BM180" s="241" t="s">
        <v>1950</v>
      </c>
    </row>
    <row r="181" s="13" customFormat="1">
      <c r="A181" s="13"/>
      <c r="B181" s="243"/>
      <c r="C181" s="244"/>
      <c r="D181" s="245" t="s">
        <v>243</v>
      </c>
      <c r="E181" s="244"/>
      <c r="F181" s="247" t="s">
        <v>1951</v>
      </c>
      <c r="G181" s="244"/>
      <c r="H181" s="248">
        <v>22.263999999999999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243</v>
      </c>
      <c r="AU181" s="254" t="s">
        <v>86</v>
      </c>
      <c r="AV181" s="13" t="s">
        <v>86</v>
      </c>
      <c r="AW181" s="13" t="s">
        <v>4</v>
      </c>
      <c r="AX181" s="13" t="s">
        <v>84</v>
      </c>
      <c r="AY181" s="254" t="s">
        <v>235</v>
      </c>
    </row>
    <row r="182" s="2" customFormat="1" ht="24.15" customHeight="1">
      <c r="A182" s="39"/>
      <c r="B182" s="40"/>
      <c r="C182" s="229" t="s">
        <v>373</v>
      </c>
      <c r="D182" s="229" t="s">
        <v>237</v>
      </c>
      <c r="E182" s="230" t="s">
        <v>1952</v>
      </c>
      <c r="F182" s="231" t="s">
        <v>1953</v>
      </c>
      <c r="G182" s="232" t="s">
        <v>166</v>
      </c>
      <c r="H182" s="233">
        <v>70.299999999999997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0.00010000000000000001</v>
      </c>
      <c r="R182" s="239">
        <f>Q182*H182</f>
        <v>0.0070299999999999998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325</v>
      </c>
      <c r="AT182" s="241" t="s">
        <v>237</v>
      </c>
      <c r="AU182" s="241" t="s">
        <v>86</v>
      </c>
      <c r="AY182" s="18" t="s">
        <v>235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325</v>
      </c>
      <c r="BM182" s="241" t="s">
        <v>1954</v>
      </c>
    </row>
    <row r="183" s="13" customFormat="1">
      <c r="A183" s="13"/>
      <c r="B183" s="243"/>
      <c r="C183" s="244"/>
      <c r="D183" s="245" t="s">
        <v>243</v>
      </c>
      <c r="E183" s="246" t="s">
        <v>1</v>
      </c>
      <c r="F183" s="247" t="s">
        <v>1955</v>
      </c>
      <c r="G183" s="244"/>
      <c r="H183" s="248">
        <v>70.299999999999997</v>
      </c>
      <c r="I183" s="249"/>
      <c r="J183" s="244"/>
      <c r="K183" s="244"/>
      <c r="L183" s="250"/>
      <c r="M183" s="251"/>
      <c r="N183" s="252"/>
      <c r="O183" s="252"/>
      <c r="P183" s="252"/>
      <c r="Q183" s="252"/>
      <c r="R183" s="252"/>
      <c r="S183" s="252"/>
      <c r="T183" s="25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4" t="s">
        <v>243</v>
      </c>
      <c r="AU183" s="254" t="s">
        <v>86</v>
      </c>
      <c r="AV183" s="13" t="s">
        <v>86</v>
      </c>
      <c r="AW183" s="13" t="s">
        <v>32</v>
      </c>
      <c r="AX183" s="13" t="s">
        <v>84</v>
      </c>
      <c r="AY183" s="254" t="s">
        <v>235</v>
      </c>
    </row>
    <row r="184" s="2" customFormat="1" ht="24.15" customHeight="1">
      <c r="A184" s="39"/>
      <c r="B184" s="40"/>
      <c r="C184" s="287" t="s">
        <v>378</v>
      </c>
      <c r="D184" s="287" t="s">
        <v>518</v>
      </c>
      <c r="E184" s="288" t="s">
        <v>1956</v>
      </c>
      <c r="F184" s="289" t="s">
        <v>1957</v>
      </c>
      <c r="G184" s="290" t="s">
        <v>166</v>
      </c>
      <c r="H184" s="291">
        <v>73.814999999999998</v>
      </c>
      <c r="I184" s="292"/>
      <c r="J184" s="293">
        <f>ROUND(I184*H184,2)</f>
        <v>0</v>
      </c>
      <c r="K184" s="294"/>
      <c r="L184" s="295"/>
      <c r="M184" s="296" t="s">
        <v>1</v>
      </c>
      <c r="N184" s="297" t="s">
        <v>42</v>
      </c>
      <c r="O184" s="92"/>
      <c r="P184" s="239">
        <f>O184*H184</f>
        <v>0</v>
      </c>
      <c r="Q184" s="239">
        <v>0.0054000000000000003</v>
      </c>
      <c r="R184" s="239">
        <f>Q184*H184</f>
        <v>0.39860099999999998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421</v>
      </c>
      <c r="AT184" s="241" t="s">
        <v>518</v>
      </c>
      <c r="AU184" s="241" t="s">
        <v>86</v>
      </c>
      <c r="AY184" s="18" t="s">
        <v>235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325</v>
      </c>
      <c r="BM184" s="241" t="s">
        <v>1958</v>
      </c>
    </row>
    <row r="185" s="13" customFormat="1">
      <c r="A185" s="13"/>
      <c r="B185" s="243"/>
      <c r="C185" s="244"/>
      <c r="D185" s="245" t="s">
        <v>243</v>
      </c>
      <c r="E185" s="244"/>
      <c r="F185" s="247" t="s">
        <v>1959</v>
      </c>
      <c r="G185" s="244"/>
      <c r="H185" s="248">
        <v>73.814999999999998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243</v>
      </c>
      <c r="AU185" s="254" t="s">
        <v>86</v>
      </c>
      <c r="AV185" s="13" t="s">
        <v>86</v>
      </c>
      <c r="AW185" s="13" t="s">
        <v>4</v>
      </c>
      <c r="AX185" s="13" t="s">
        <v>84</v>
      </c>
      <c r="AY185" s="254" t="s">
        <v>235</v>
      </c>
    </row>
    <row r="186" s="2" customFormat="1" ht="33" customHeight="1">
      <c r="A186" s="39"/>
      <c r="B186" s="40"/>
      <c r="C186" s="229" t="s">
        <v>383</v>
      </c>
      <c r="D186" s="229" t="s">
        <v>237</v>
      </c>
      <c r="E186" s="230" t="s">
        <v>1960</v>
      </c>
      <c r="F186" s="231" t="s">
        <v>1961</v>
      </c>
      <c r="G186" s="232" t="s">
        <v>166</v>
      </c>
      <c r="H186" s="233">
        <v>70.299999999999997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0.00116</v>
      </c>
      <c r="R186" s="239">
        <f>Q186*H186</f>
        <v>0.081547999999999995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325</v>
      </c>
      <c r="AT186" s="241" t="s">
        <v>237</v>
      </c>
      <c r="AU186" s="241" t="s">
        <v>86</v>
      </c>
      <c r="AY186" s="18" t="s">
        <v>235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325</v>
      </c>
      <c r="BM186" s="241" t="s">
        <v>1962</v>
      </c>
    </row>
    <row r="187" s="13" customFormat="1">
      <c r="A187" s="13"/>
      <c r="B187" s="243"/>
      <c r="C187" s="244"/>
      <c r="D187" s="245" t="s">
        <v>243</v>
      </c>
      <c r="E187" s="246" t="s">
        <v>1</v>
      </c>
      <c r="F187" s="247" t="s">
        <v>1963</v>
      </c>
      <c r="G187" s="244"/>
      <c r="H187" s="248">
        <v>70.299999999999997</v>
      </c>
      <c r="I187" s="249"/>
      <c r="J187" s="244"/>
      <c r="K187" s="244"/>
      <c r="L187" s="250"/>
      <c r="M187" s="251"/>
      <c r="N187" s="252"/>
      <c r="O187" s="252"/>
      <c r="P187" s="252"/>
      <c r="Q187" s="252"/>
      <c r="R187" s="252"/>
      <c r="S187" s="252"/>
      <c r="T187" s="25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4" t="s">
        <v>243</v>
      </c>
      <c r="AU187" s="254" t="s">
        <v>86</v>
      </c>
      <c r="AV187" s="13" t="s">
        <v>86</v>
      </c>
      <c r="AW187" s="13" t="s">
        <v>32</v>
      </c>
      <c r="AX187" s="13" t="s">
        <v>84</v>
      </c>
      <c r="AY187" s="254" t="s">
        <v>235</v>
      </c>
    </row>
    <row r="188" s="2" customFormat="1" ht="24.15" customHeight="1">
      <c r="A188" s="39"/>
      <c r="B188" s="40"/>
      <c r="C188" s="287" t="s">
        <v>388</v>
      </c>
      <c r="D188" s="287" t="s">
        <v>518</v>
      </c>
      <c r="E188" s="288" t="s">
        <v>1964</v>
      </c>
      <c r="F188" s="289" t="s">
        <v>1965</v>
      </c>
      <c r="G188" s="290" t="s">
        <v>166</v>
      </c>
      <c r="H188" s="291">
        <v>86.459999999999994</v>
      </c>
      <c r="I188" s="292"/>
      <c r="J188" s="293">
        <f>ROUND(I188*H188,2)</f>
        <v>0</v>
      </c>
      <c r="K188" s="294"/>
      <c r="L188" s="295"/>
      <c r="M188" s="296" t="s">
        <v>1</v>
      </c>
      <c r="N188" s="297" t="s">
        <v>42</v>
      </c>
      <c r="O188" s="92"/>
      <c r="P188" s="239">
        <f>O188*H188</f>
        <v>0</v>
      </c>
      <c r="Q188" s="239">
        <v>0.02674</v>
      </c>
      <c r="R188" s="239">
        <f>Q188*H188</f>
        <v>2.3119403999999997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421</v>
      </c>
      <c r="AT188" s="241" t="s">
        <v>518</v>
      </c>
      <c r="AU188" s="241" t="s">
        <v>86</v>
      </c>
      <c r="AY188" s="18" t="s">
        <v>235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325</v>
      </c>
      <c r="BM188" s="241" t="s">
        <v>1966</v>
      </c>
    </row>
    <row r="189" s="13" customFormat="1">
      <c r="A189" s="13"/>
      <c r="B189" s="243"/>
      <c r="C189" s="244"/>
      <c r="D189" s="245" t="s">
        <v>243</v>
      </c>
      <c r="E189" s="246" t="s">
        <v>1</v>
      </c>
      <c r="F189" s="247" t="s">
        <v>1967</v>
      </c>
      <c r="G189" s="244"/>
      <c r="H189" s="248">
        <v>78.599999999999994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243</v>
      </c>
      <c r="AU189" s="254" t="s">
        <v>86</v>
      </c>
      <c r="AV189" s="13" t="s">
        <v>86</v>
      </c>
      <c r="AW189" s="13" t="s">
        <v>32</v>
      </c>
      <c r="AX189" s="13" t="s">
        <v>84</v>
      </c>
      <c r="AY189" s="254" t="s">
        <v>235</v>
      </c>
    </row>
    <row r="190" s="13" customFormat="1">
      <c r="A190" s="13"/>
      <c r="B190" s="243"/>
      <c r="C190" s="244"/>
      <c r="D190" s="245" t="s">
        <v>243</v>
      </c>
      <c r="E190" s="244"/>
      <c r="F190" s="247" t="s">
        <v>1968</v>
      </c>
      <c r="G190" s="244"/>
      <c r="H190" s="248">
        <v>86.459999999999994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243</v>
      </c>
      <c r="AU190" s="254" t="s">
        <v>86</v>
      </c>
      <c r="AV190" s="13" t="s">
        <v>86</v>
      </c>
      <c r="AW190" s="13" t="s">
        <v>4</v>
      </c>
      <c r="AX190" s="13" t="s">
        <v>84</v>
      </c>
      <c r="AY190" s="254" t="s">
        <v>235</v>
      </c>
    </row>
    <row r="191" s="2" customFormat="1" ht="37.8" customHeight="1">
      <c r="A191" s="39"/>
      <c r="B191" s="40"/>
      <c r="C191" s="229" t="s">
        <v>394</v>
      </c>
      <c r="D191" s="229" t="s">
        <v>237</v>
      </c>
      <c r="E191" s="230" t="s">
        <v>1969</v>
      </c>
      <c r="F191" s="231" t="s">
        <v>1970</v>
      </c>
      <c r="G191" s="232" t="s">
        <v>166</v>
      </c>
      <c r="H191" s="233">
        <v>70.299999999999997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9.0000000000000006E-05</v>
      </c>
      <c r="R191" s="239">
        <f>Q191*H191</f>
        <v>0.0063270000000000002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325</v>
      </c>
      <c r="AT191" s="241" t="s">
        <v>237</v>
      </c>
      <c r="AU191" s="241" t="s">
        <v>86</v>
      </c>
      <c r="AY191" s="18" t="s">
        <v>235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325</v>
      </c>
      <c r="BM191" s="241" t="s">
        <v>1971</v>
      </c>
    </row>
    <row r="192" s="2" customFormat="1" ht="24.15" customHeight="1">
      <c r="A192" s="39"/>
      <c r="B192" s="40"/>
      <c r="C192" s="229" t="s">
        <v>400</v>
      </c>
      <c r="D192" s="229" t="s">
        <v>237</v>
      </c>
      <c r="E192" s="230" t="s">
        <v>1018</v>
      </c>
      <c r="F192" s="231" t="s">
        <v>1019</v>
      </c>
      <c r="G192" s="232" t="s">
        <v>328</v>
      </c>
      <c r="H192" s="233">
        <v>2.899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325</v>
      </c>
      <c r="AT192" s="241" t="s">
        <v>237</v>
      </c>
      <c r="AU192" s="241" t="s">
        <v>86</v>
      </c>
      <c r="AY192" s="18" t="s">
        <v>235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325</v>
      </c>
      <c r="BM192" s="241" t="s">
        <v>1972</v>
      </c>
    </row>
    <row r="193" s="12" customFormat="1" ht="22.8" customHeight="1">
      <c r="A193" s="12"/>
      <c r="B193" s="213"/>
      <c r="C193" s="214"/>
      <c r="D193" s="215" t="s">
        <v>76</v>
      </c>
      <c r="E193" s="227" t="s">
        <v>1045</v>
      </c>
      <c r="F193" s="227" t="s">
        <v>1046</v>
      </c>
      <c r="G193" s="214"/>
      <c r="H193" s="214"/>
      <c r="I193" s="217"/>
      <c r="J193" s="228">
        <f>BK193</f>
        <v>0</v>
      </c>
      <c r="K193" s="214"/>
      <c r="L193" s="219"/>
      <c r="M193" s="220"/>
      <c r="N193" s="221"/>
      <c r="O193" s="221"/>
      <c r="P193" s="222">
        <f>SUM(P194:P231)</f>
        <v>0</v>
      </c>
      <c r="Q193" s="221"/>
      <c r="R193" s="222">
        <f>SUM(R194:R231)</f>
        <v>3.4386827200000005</v>
      </c>
      <c r="S193" s="221"/>
      <c r="T193" s="223">
        <f>SUM(T194:T231)</f>
        <v>0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24" t="s">
        <v>86</v>
      </c>
      <c r="AT193" s="225" t="s">
        <v>76</v>
      </c>
      <c r="AU193" s="225" t="s">
        <v>84</v>
      </c>
      <c r="AY193" s="224" t="s">
        <v>235</v>
      </c>
      <c r="BK193" s="226">
        <f>SUM(BK194:BK231)</f>
        <v>0</v>
      </c>
    </row>
    <row r="194" s="2" customFormat="1" ht="24.15" customHeight="1">
      <c r="A194" s="39"/>
      <c r="B194" s="40"/>
      <c r="C194" s="229" t="s">
        <v>404</v>
      </c>
      <c r="D194" s="229" t="s">
        <v>237</v>
      </c>
      <c r="E194" s="230" t="s">
        <v>1973</v>
      </c>
      <c r="F194" s="231" t="s">
        <v>1974</v>
      </c>
      <c r="G194" s="232" t="s">
        <v>163</v>
      </c>
      <c r="H194" s="233">
        <v>5.0380000000000003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0.00122</v>
      </c>
      <c r="R194" s="239">
        <f>Q194*H194</f>
        <v>0.00614636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325</v>
      </c>
      <c r="AT194" s="241" t="s">
        <v>237</v>
      </c>
      <c r="AU194" s="241" t="s">
        <v>86</v>
      </c>
      <c r="AY194" s="18" t="s">
        <v>235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325</v>
      </c>
      <c r="BM194" s="241" t="s">
        <v>1975</v>
      </c>
    </row>
    <row r="195" s="13" customFormat="1">
      <c r="A195" s="13"/>
      <c r="B195" s="243"/>
      <c r="C195" s="244"/>
      <c r="D195" s="245" t="s">
        <v>243</v>
      </c>
      <c r="E195" s="246" t="s">
        <v>1</v>
      </c>
      <c r="F195" s="247" t="s">
        <v>1976</v>
      </c>
      <c r="G195" s="244"/>
      <c r="H195" s="248">
        <v>2.3069999999999999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243</v>
      </c>
      <c r="AU195" s="254" t="s">
        <v>86</v>
      </c>
      <c r="AV195" s="13" t="s">
        <v>86</v>
      </c>
      <c r="AW195" s="13" t="s">
        <v>32</v>
      </c>
      <c r="AX195" s="13" t="s">
        <v>77</v>
      </c>
      <c r="AY195" s="254" t="s">
        <v>235</v>
      </c>
    </row>
    <row r="196" s="13" customFormat="1">
      <c r="A196" s="13"/>
      <c r="B196" s="243"/>
      <c r="C196" s="244"/>
      <c r="D196" s="245" t="s">
        <v>243</v>
      </c>
      <c r="E196" s="246" t="s">
        <v>1</v>
      </c>
      <c r="F196" s="247" t="s">
        <v>1977</v>
      </c>
      <c r="G196" s="244"/>
      <c r="H196" s="248">
        <v>0.436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243</v>
      </c>
      <c r="AU196" s="254" t="s">
        <v>86</v>
      </c>
      <c r="AV196" s="13" t="s">
        <v>86</v>
      </c>
      <c r="AW196" s="13" t="s">
        <v>32</v>
      </c>
      <c r="AX196" s="13" t="s">
        <v>77</v>
      </c>
      <c r="AY196" s="254" t="s">
        <v>235</v>
      </c>
    </row>
    <row r="197" s="13" customFormat="1">
      <c r="A197" s="13"/>
      <c r="B197" s="243"/>
      <c r="C197" s="244"/>
      <c r="D197" s="245" t="s">
        <v>243</v>
      </c>
      <c r="E197" s="246" t="s">
        <v>1</v>
      </c>
      <c r="F197" s="247" t="s">
        <v>1978</v>
      </c>
      <c r="G197" s="244"/>
      <c r="H197" s="248">
        <v>2.2949999999999999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243</v>
      </c>
      <c r="AU197" s="254" t="s">
        <v>86</v>
      </c>
      <c r="AV197" s="13" t="s">
        <v>86</v>
      </c>
      <c r="AW197" s="13" t="s">
        <v>32</v>
      </c>
      <c r="AX197" s="13" t="s">
        <v>77</v>
      </c>
      <c r="AY197" s="254" t="s">
        <v>235</v>
      </c>
    </row>
    <row r="198" s="14" customFormat="1">
      <c r="A198" s="14"/>
      <c r="B198" s="255"/>
      <c r="C198" s="256"/>
      <c r="D198" s="245" t="s">
        <v>243</v>
      </c>
      <c r="E198" s="257" t="s">
        <v>1</v>
      </c>
      <c r="F198" s="258" t="s">
        <v>245</v>
      </c>
      <c r="G198" s="256"/>
      <c r="H198" s="259">
        <v>5.0380000000000003</v>
      </c>
      <c r="I198" s="260"/>
      <c r="J198" s="256"/>
      <c r="K198" s="256"/>
      <c r="L198" s="261"/>
      <c r="M198" s="262"/>
      <c r="N198" s="263"/>
      <c r="O198" s="263"/>
      <c r="P198" s="263"/>
      <c r="Q198" s="263"/>
      <c r="R198" s="263"/>
      <c r="S198" s="263"/>
      <c r="T198" s="26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5" t="s">
        <v>243</v>
      </c>
      <c r="AU198" s="265" t="s">
        <v>86</v>
      </c>
      <c r="AV198" s="14" t="s">
        <v>241</v>
      </c>
      <c r="AW198" s="14" t="s">
        <v>32</v>
      </c>
      <c r="AX198" s="14" t="s">
        <v>84</v>
      </c>
      <c r="AY198" s="265" t="s">
        <v>235</v>
      </c>
    </row>
    <row r="199" s="2" customFormat="1" ht="33" customHeight="1">
      <c r="A199" s="39"/>
      <c r="B199" s="40"/>
      <c r="C199" s="229" t="s">
        <v>408</v>
      </c>
      <c r="D199" s="229" t="s">
        <v>237</v>
      </c>
      <c r="E199" s="230" t="s">
        <v>1979</v>
      </c>
      <c r="F199" s="231" t="s">
        <v>1980</v>
      </c>
      <c r="G199" s="232" t="s">
        <v>174</v>
      </c>
      <c r="H199" s="233">
        <v>47.520000000000003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325</v>
      </c>
      <c r="AT199" s="241" t="s">
        <v>237</v>
      </c>
      <c r="AU199" s="241" t="s">
        <v>86</v>
      </c>
      <c r="AY199" s="18" t="s">
        <v>235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325</v>
      </c>
      <c r="BM199" s="241" t="s">
        <v>1981</v>
      </c>
    </row>
    <row r="200" s="13" customFormat="1">
      <c r="A200" s="13"/>
      <c r="B200" s="243"/>
      <c r="C200" s="244"/>
      <c r="D200" s="245" t="s">
        <v>243</v>
      </c>
      <c r="E200" s="246" t="s">
        <v>1</v>
      </c>
      <c r="F200" s="247" t="s">
        <v>1982</v>
      </c>
      <c r="G200" s="244"/>
      <c r="H200" s="248">
        <v>47.520000000000003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243</v>
      </c>
      <c r="AU200" s="254" t="s">
        <v>86</v>
      </c>
      <c r="AV200" s="13" t="s">
        <v>86</v>
      </c>
      <c r="AW200" s="13" t="s">
        <v>32</v>
      </c>
      <c r="AX200" s="13" t="s">
        <v>84</v>
      </c>
      <c r="AY200" s="254" t="s">
        <v>235</v>
      </c>
    </row>
    <row r="201" s="2" customFormat="1" ht="21.75" customHeight="1">
      <c r="A201" s="39"/>
      <c r="B201" s="40"/>
      <c r="C201" s="287" t="s">
        <v>416</v>
      </c>
      <c r="D201" s="287" t="s">
        <v>518</v>
      </c>
      <c r="E201" s="288" t="s">
        <v>1983</v>
      </c>
      <c r="F201" s="289" t="s">
        <v>1984</v>
      </c>
      <c r="G201" s="290" t="s">
        <v>163</v>
      </c>
      <c r="H201" s="291">
        <v>0.30399999999999999</v>
      </c>
      <c r="I201" s="292"/>
      <c r="J201" s="293">
        <f>ROUND(I201*H201,2)</f>
        <v>0</v>
      </c>
      <c r="K201" s="294"/>
      <c r="L201" s="295"/>
      <c r="M201" s="296" t="s">
        <v>1</v>
      </c>
      <c r="N201" s="297" t="s">
        <v>42</v>
      </c>
      <c r="O201" s="92"/>
      <c r="P201" s="239">
        <f>O201*H201</f>
        <v>0</v>
      </c>
      <c r="Q201" s="239">
        <v>0.55000000000000004</v>
      </c>
      <c r="R201" s="239">
        <f>Q201*H201</f>
        <v>0.16720000000000002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421</v>
      </c>
      <c r="AT201" s="241" t="s">
        <v>518</v>
      </c>
      <c r="AU201" s="241" t="s">
        <v>86</v>
      </c>
      <c r="AY201" s="18" t="s">
        <v>235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325</v>
      </c>
      <c r="BM201" s="241" t="s">
        <v>1985</v>
      </c>
    </row>
    <row r="202" s="2" customFormat="1">
      <c r="A202" s="39"/>
      <c r="B202" s="40"/>
      <c r="C202" s="41"/>
      <c r="D202" s="245" t="s">
        <v>621</v>
      </c>
      <c r="E202" s="41"/>
      <c r="F202" s="298" t="s">
        <v>1986</v>
      </c>
      <c r="G202" s="41"/>
      <c r="H202" s="41"/>
      <c r="I202" s="299"/>
      <c r="J202" s="41"/>
      <c r="K202" s="41"/>
      <c r="L202" s="45"/>
      <c r="M202" s="300"/>
      <c r="N202" s="301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621</v>
      </c>
      <c r="AU202" s="18" t="s">
        <v>86</v>
      </c>
    </row>
    <row r="203" s="13" customFormat="1">
      <c r="A203" s="13"/>
      <c r="B203" s="243"/>
      <c r="C203" s="244"/>
      <c r="D203" s="245" t="s">
        <v>243</v>
      </c>
      <c r="E203" s="246" t="s">
        <v>1</v>
      </c>
      <c r="F203" s="247" t="s">
        <v>1987</v>
      </c>
      <c r="G203" s="244"/>
      <c r="H203" s="248">
        <v>0.30399999999999999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243</v>
      </c>
      <c r="AU203" s="254" t="s">
        <v>86</v>
      </c>
      <c r="AV203" s="13" t="s">
        <v>86</v>
      </c>
      <c r="AW203" s="13" t="s">
        <v>32</v>
      </c>
      <c r="AX203" s="13" t="s">
        <v>84</v>
      </c>
      <c r="AY203" s="254" t="s">
        <v>235</v>
      </c>
    </row>
    <row r="204" s="2" customFormat="1" ht="24.15" customHeight="1">
      <c r="A204" s="39"/>
      <c r="B204" s="40"/>
      <c r="C204" s="229" t="s">
        <v>421</v>
      </c>
      <c r="D204" s="229" t="s">
        <v>237</v>
      </c>
      <c r="E204" s="230" t="s">
        <v>1988</v>
      </c>
      <c r="F204" s="231" t="s">
        <v>1989</v>
      </c>
      <c r="G204" s="232" t="s">
        <v>163</v>
      </c>
      <c r="H204" s="233">
        <v>0.30399999999999999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0.01192</v>
      </c>
      <c r="R204" s="239">
        <f>Q204*H204</f>
        <v>0.0036236799999999998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325</v>
      </c>
      <c r="AT204" s="241" t="s">
        <v>237</v>
      </c>
      <c r="AU204" s="241" t="s">
        <v>86</v>
      </c>
      <c r="AY204" s="18" t="s">
        <v>235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325</v>
      </c>
      <c r="BM204" s="241" t="s">
        <v>1990</v>
      </c>
    </row>
    <row r="205" s="13" customFormat="1">
      <c r="A205" s="13"/>
      <c r="B205" s="243"/>
      <c r="C205" s="244"/>
      <c r="D205" s="245" t="s">
        <v>243</v>
      </c>
      <c r="E205" s="246" t="s">
        <v>1</v>
      </c>
      <c r="F205" s="247" t="s">
        <v>1987</v>
      </c>
      <c r="G205" s="244"/>
      <c r="H205" s="248">
        <v>0.30399999999999999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243</v>
      </c>
      <c r="AU205" s="254" t="s">
        <v>86</v>
      </c>
      <c r="AV205" s="13" t="s">
        <v>86</v>
      </c>
      <c r="AW205" s="13" t="s">
        <v>32</v>
      </c>
      <c r="AX205" s="13" t="s">
        <v>84</v>
      </c>
      <c r="AY205" s="254" t="s">
        <v>235</v>
      </c>
    </row>
    <row r="206" s="2" customFormat="1" ht="24.15" customHeight="1">
      <c r="A206" s="39"/>
      <c r="B206" s="40"/>
      <c r="C206" s="229" t="s">
        <v>428</v>
      </c>
      <c r="D206" s="229" t="s">
        <v>237</v>
      </c>
      <c r="E206" s="230" t="s">
        <v>1991</v>
      </c>
      <c r="F206" s="231" t="s">
        <v>1992</v>
      </c>
      <c r="G206" s="232" t="s">
        <v>166</v>
      </c>
      <c r="H206" s="233">
        <v>14.960000000000001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0.014200000000000001</v>
      </c>
      <c r="R206" s="239">
        <f>Q206*H206</f>
        <v>0.21243200000000004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325</v>
      </c>
      <c r="AT206" s="241" t="s">
        <v>237</v>
      </c>
      <c r="AU206" s="241" t="s">
        <v>86</v>
      </c>
      <c r="AY206" s="18" t="s">
        <v>235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325</v>
      </c>
      <c r="BM206" s="241" t="s">
        <v>1993</v>
      </c>
    </row>
    <row r="207" s="13" customFormat="1">
      <c r="A207" s="13"/>
      <c r="B207" s="243"/>
      <c r="C207" s="244"/>
      <c r="D207" s="245" t="s">
        <v>243</v>
      </c>
      <c r="E207" s="246" t="s">
        <v>1</v>
      </c>
      <c r="F207" s="247" t="s">
        <v>1994</v>
      </c>
      <c r="G207" s="244"/>
      <c r="H207" s="248">
        <v>14.960000000000001</v>
      </c>
      <c r="I207" s="249"/>
      <c r="J207" s="244"/>
      <c r="K207" s="244"/>
      <c r="L207" s="250"/>
      <c r="M207" s="251"/>
      <c r="N207" s="252"/>
      <c r="O207" s="252"/>
      <c r="P207" s="252"/>
      <c r="Q207" s="252"/>
      <c r="R207" s="252"/>
      <c r="S207" s="252"/>
      <c r="T207" s="25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4" t="s">
        <v>243</v>
      </c>
      <c r="AU207" s="254" t="s">
        <v>86</v>
      </c>
      <c r="AV207" s="13" t="s">
        <v>86</v>
      </c>
      <c r="AW207" s="13" t="s">
        <v>32</v>
      </c>
      <c r="AX207" s="13" t="s">
        <v>84</v>
      </c>
      <c r="AY207" s="254" t="s">
        <v>235</v>
      </c>
    </row>
    <row r="208" s="2" customFormat="1" ht="24.15" customHeight="1">
      <c r="A208" s="39"/>
      <c r="B208" s="40"/>
      <c r="C208" s="229" t="s">
        <v>435</v>
      </c>
      <c r="D208" s="229" t="s">
        <v>237</v>
      </c>
      <c r="E208" s="230" t="s">
        <v>1995</v>
      </c>
      <c r="F208" s="231" t="s">
        <v>1996</v>
      </c>
      <c r="G208" s="232" t="s">
        <v>166</v>
      </c>
      <c r="H208" s="233">
        <v>14.960000000000001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0.00018000000000000001</v>
      </c>
      <c r="R208" s="239">
        <f>Q208*H208</f>
        <v>0.0026928000000000004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325</v>
      </c>
      <c r="AT208" s="241" t="s">
        <v>237</v>
      </c>
      <c r="AU208" s="241" t="s">
        <v>86</v>
      </c>
      <c r="AY208" s="18" t="s">
        <v>235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325</v>
      </c>
      <c r="BM208" s="241" t="s">
        <v>1997</v>
      </c>
    </row>
    <row r="209" s="13" customFormat="1">
      <c r="A209" s="13"/>
      <c r="B209" s="243"/>
      <c r="C209" s="244"/>
      <c r="D209" s="245" t="s">
        <v>243</v>
      </c>
      <c r="E209" s="246" t="s">
        <v>1</v>
      </c>
      <c r="F209" s="247" t="s">
        <v>1994</v>
      </c>
      <c r="G209" s="244"/>
      <c r="H209" s="248">
        <v>14.960000000000001</v>
      </c>
      <c r="I209" s="249"/>
      <c r="J209" s="244"/>
      <c r="K209" s="244"/>
      <c r="L209" s="250"/>
      <c r="M209" s="251"/>
      <c r="N209" s="252"/>
      <c r="O209" s="252"/>
      <c r="P209" s="252"/>
      <c r="Q209" s="252"/>
      <c r="R209" s="252"/>
      <c r="S209" s="252"/>
      <c r="T209" s="25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4" t="s">
        <v>243</v>
      </c>
      <c r="AU209" s="254" t="s">
        <v>86</v>
      </c>
      <c r="AV209" s="13" t="s">
        <v>86</v>
      </c>
      <c r="AW209" s="13" t="s">
        <v>32</v>
      </c>
      <c r="AX209" s="13" t="s">
        <v>84</v>
      </c>
      <c r="AY209" s="254" t="s">
        <v>235</v>
      </c>
    </row>
    <row r="210" s="2" customFormat="1" ht="33" customHeight="1">
      <c r="A210" s="39"/>
      <c r="B210" s="40"/>
      <c r="C210" s="229" t="s">
        <v>443</v>
      </c>
      <c r="D210" s="229" t="s">
        <v>237</v>
      </c>
      <c r="E210" s="230" t="s">
        <v>1998</v>
      </c>
      <c r="F210" s="231" t="s">
        <v>1999</v>
      </c>
      <c r="G210" s="232" t="s">
        <v>166</v>
      </c>
      <c r="H210" s="233">
        <v>92.260000000000005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0.0161</v>
      </c>
      <c r="R210" s="239">
        <f>Q210*H210</f>
        <v>1.4853860000000001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325</v>
      </c>
      <c r="AT210" s="241" t="s">
        <v>237</v>
      </c>
      <c r="AU210" s="241" t="s">
        <v>86</v>
      </c>
      <c r="AY210" s="18" t="s">
        <v>235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325</v>
      </c>
      <c r="BM210" s="241" t="s">
        <v>2000</v>
      </c>
    </row>
    <row r="211" s="13" customFormat="1">
      <c r="A211" s="13"/>
      <c r="B211" s="243"/>
      <c r="C211" s="244"/>
      <c r="D211" s="245" t="s">
        <v>243</v>
      </c>
      <c r="E211" s="246" t="s">
        <v>1</v>
      </c>
      <c r="F211" s="247" t="s">
        <v>1935</v>
      </c>
      <c r="G211" s="244"/>
      <c r="H211" s="248">
        <v>92.260000000000005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243</v>
      </c>
      <c r="AU211" s="254" t="s">
        <v>86</v>
      </c>
      <c r="AV211" s="13" t="s">
        <v>86</v>
      </c>
      <c r="AW211" s="13" t="s">
        <v>32</v>
      </c>
      <c r="AX211" s="13" t="s">
        <v>84</v>
      </c>
      <c r="AY211" s="254" t="s">
        <v>235</v>
      </c>
    </row>
    <row r="212" s="2" customFormat="1" ht="24.15" customHeight="1">
      <c r="A212" s="39"/>
      <c r="B212" s="40"/>
      <c r="C212" s="229" t="s">
        <v>449</v>
      </c>
      <c r="D212" s="229" t="s">
        <v>237</v>
      </c>
      <c r="E212" s="230" t="s">
        <v>1053</v>
      </c>
      <c r="F212" s="231" t="s">
        <v>1054</v>
      </c>
      <c r="G212" s="232" t="s">
        <v>163</v>
      </c>
      <c r="H212" s="233">
        <v>2.3069999999999999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0.022839999999999999</v>
      </c>
      <c r="R212" s="239">
        <f>Q212*H212</f>
        <v>0.052691879999999996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325</v>
      </c>
      <c r="AT212" s="241" t="s">
        <v>237</v>
      </c>
      <c r="AU212" s="241" t="s">
        <v>86</v>
      </c>
      <c r="AY212" s="18" t="s">
        <v>235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325</v>
      </c>
      <c r="BM212" s="241" t="s">
        <v>2001</v>
      </c>
    </row>
    <row r="213" s="13" customFormat="1">
      <c r="A213" s="13"/>
      <c r="B213" s="243"/>
      <c r="C213" s="244"/>
      <c r="D213" s="245" t="s">
        <v>243</v>
      </c>
      <c r="E213" s="246" t="s">
        <v>1</v>
      </c>
      <c r="F213" s="247" t="s">
        <v>2002</v>
      </c>
      <c r="G213" s="244"/>
      <c r="H213" s="248">
        <v>2.3069999999999999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243</v>
      </c>
      <c r="AU213" s="254" t="s">
        <v>86</v>
      </c>
      <c r="AV213" s="13" t="s">
        <v>86</v>
      </c>
      <c r="AW213" s="13" t="s">
        <v>32</v>
      </c>
      <c r="AX213" s="13" t="s">
        <v>84</v>
      </c>
      <c r="AY213" s="254" t="s">
        <v>235</v>
      </c>
    </row>
    <row r="214" s="2" customFormat="1" ht="24.15" customHeight="1">
      <c r="A214" s="39"/>
      <c r="B214" s="40"/>
      <c r="C214" s="229" t="s">
        <v>454</v>
      </c>
      <c r="D214" s="229" t="s">
        <v>237</v>
      </c>
      <c r="E214" s="230" t="s">
        <v>2003</v>
      </c>
      <c r="F214" s="231" t="s">
        <v>2004</v>
      </c>
      <c r="G214" s="232" t="s">
        <v>174</v>
      </c>
      <c r="H214" s="233">
        <v>47.359999999999999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325</v>
      </c>
      <c r="AT214" s="241" t="s">
        <v>237</v>
      </c>
      <c r="AU214" s="241" t="s">
        <v>86</v>
      </c>
      <c r="AY214" s="18" t="s">
        <v>235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325</v>
      </c>
      <c r="BM214" s="241" t="s">
        <v>2005</v>
      </c>
    </row>
    <row r="215" s="13" customFormat="1">
      <c r="A215" s="13"/>
      <c r="B215" s="243"/>
      <c r="C215" s="244"/>
      <c r="D215" s="245" t="s">
        <v>243</v>
      </c>
      <c r="E215" s="246" t="s">
        <v>1</v>
      </c>
      <c r="F215" s="247" t="s">
        <v>2006</v>
      </c>
      <c r="G215" s="244"/>
      <c r="H215" s="248">
        <v>47.359999999999999</v>
      </c>
      <c r="I215" s="249"/>
      <c r="J215" s="244"/>
      <c r="K215" s="244"/>
      <c r="L215" s="250"/>
      <c r="M215" s="251"/>
      <c r="N215" s="252"/>
      <c r="O215" s="252"/>
      <c r="P215" s="252"/>
      <c r="Q215" s="252"/>
      <c r="R215" s="252"/>
      <c r="S215" s="252"/>
      <c r="T215" s="25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4" t="s">
        <v>243</v>
      </c>
      <c r="AU215" s="254" t="s">
        <v>86</v>
      </c>
      <c r="AV215" s="13" t="s">
        <v>86</v>
      </c>
      <c r="AW215" s="13" t="s">
        <v>32</v>
      </c>
      <c r="AX215" s="13" t="s">
        <v>84</v>
      </c>
      <c r="AY215" s="254" t="s">
        <v>235</v>
      </c>
    </row>
    <row r="216" s="2" customFormat="1" ht="21.75" customHeight="1">
      <c r="A216" s="39"/>
      <c r="B216" s="40"/>
      <c r="C216" s="287" t="s">
        <v>459</v>
      </c>
      <c r="D216" s="287" t="s">
        <v>518</v>
      </c>
      <c r="E216" s="288" t="s">
        <v>1983</v>
      </c>
      <c r="F216" s="289" t="s">
        <v>1984</v>
      </c>
      <c r="G216" s="290" t="s">
        <v>163</v>
      </c>
      <c r="H216" s="291">
        <v>0.436</v>
      </c>
      <c r="I216" s="292"/>
      <c r="J216" s="293">
        <f>ROUND(I216*H216,2)</f>
        <v>0</v>
      </c>
      <c r="K216" s="294"/>
      <c r="L216" s="295"/>
      <c r="M216" s="296" t="s">
        <v>1</v>
      </c>
      <c r="N216" s="297" t="s">
        <v>42</v>
      </c>
      <c r="O216" s="92"/>
      <c r="P216" s="239">
        <f>O216*H216</f>
        <v>0</v>
      </c>
      <c r="Q216" s="239">
        <v>0.55000000000000004</v>
      </c>
      <c r="R216" s="239">
        <f>Q216*H216</f>
        <v>0.23980000000000001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421</v>
      </c>
      <c r="AT216" s="241" t="s">
        <v>518</v>
      </c>
      <c r="AU216" s="241" t="s">
        <v>86</v>
      </c>
      <c r="AY216" s="18" t="s">
        <v>235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325</v>
      </c>
      <c r="BM216" s="241" t="s">
        <v>2007</v>
      </c>
    </row>
    <row r="217" s="2" customFormat="1">
      <c r="A217" s="39"/>
      <c r="B217" s="40"/>
      <c r="C217" s="41"/>
      <c r="D217" s="245" t="s">
        <v>621</v>
      </c>
      <c r="E217" s="41"/>
      <c r="F217" s="298" t="s">
        <v>1986</v>
      </c>
      <c r="G217" s="41"/>
      <c r="H217" s="41"/>
      <c r="I217" s="299"/>
      <c r="J217" s="41"/>
      <c r="K217" s="41"/>
      <c r="L217" s="45"/>
      <c r="M217" s="300"/>
      <c r="N217" s="301"/>
      <c r="O217" s="92"/>
      <c r="P217" s="92"/>
      <c r="Q217" s="92"/>
      <c r="R217" s="92"/>
      <c r="S217" s="92"/>
      <c r="T217" s="93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621</v>
      </c>
      <c r="AU217" s="18" t="s">
        <v>86</v>
      </c>
    </row>
    <row r="218" s="13" customFormat="1">
      <c r="A218" s="13"/>
      <c r="B218" s="243"/>
      <c r="C218" s="244"/>
      <c r="D218" s="245" t="s">
        <v>243</v>
      </c>
      <c r="E218" s="246" t="s">
        <v>1</v>
      </c>
      <c r="F218" s="247" t="s">
        <v>2008</v>
      </c>
      <c r="G218" s="244"/>
      <c r="H218" s="248">
        <v>0.379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243</v>
      </c>
      <c r="AU218" s="254" t="s">
        <v>86</v>
      </c>
      <c r="AV218" s="13" t="s">
        <v>86</v>
      </c>
      <c r="AW218" s="13" t="s">
        <v>32</v>
      </c>
      <c r="AX218" s="13" t="s">
        <v>84</v>
      </c>
      <c r="AY218" s="254" t="s">
        <v>235</v>
      </c>
    </row>
    <row r="219" s="13" customFormat="1">
      <c r="A219" s="13"/>
      <c r="B219" s="243"/>
      <c r="C219" s="244"/>
      <c r="D219" s="245" t="s">
        <v>243</v>
      </c>
      <c r="E219" s="244"/>
      <c r="F219" s="247" t="s">
        <v>2009</v>
      </c>
      <c r="G219" s="244"/>
      <c r="H219" s="248">
        <v>0.436</v>
      </c>
      <c r="I219" s="249"/>
      <c r="J219" s="244"/>
      <c r="K219" s="244"/>
      <c r="L219" s="250"/>
      <c r="M219" s="251"/>
      <c r="N219" s="252"/>
      <c r="O219" s="252"/>
      <c r="P219" s="252"/>
      <c r="Q219" s="252"/>
      <c r="R219" s="252"/>
      <c r="S219" s="252"/>
      <c r="T219" s="25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4" t="s">
        <v>243</v>
      </c>
      <c r="AU219" s="254" t="s">
        <v>86</v>
      </c>
      <c r="AV219" s="13" t="s">
        <v>86</v>
      </c>
      <c r="AW219" s="13" t="s">
        <v>4</v>
      </c>
      <c r="AX219" s="13" t="s">
        <v>84</v>
      </c>
      <c r="AY219" s="254" t="s">
        <v>235</v>
      </c>
    </row>
    <row r="220" s="2" customFormat="1" ht="33" customHeight="1">
      <c r="A220" s="39"/>
      <c r="B220" s="40"/>
      <c r="C220" s="229" t="s">
        <v>464</v>
      </c>
      <c r="D220" s="229" t="s">
        <v>237</v>
      </c>
      <c r="E220" s="230" t="s">
        <v>2010</v>
      </c>
      <c r="F220" s="231" t="s">
        <v>2011</v>
      </c>
      <c r="G220" s="232" t="s">
        <v>174</v>
      </c>
      <c r="H220" s="233">
        <v>103.95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325</v>
      </c>
      <c r="AT220" s="241" t="s">
        <v>237</v>
      </c>
      <c r="AU220" s="241" t="s">
        <v>86</v>
      </c>
      <c r="AY220" s="18" t="s">
        <v>235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325</v>
      </c>
      <c r="BM220" s="241" t="s">
        <v>2012</v>
      </c>
    </row>
    <row r="221" s="13" customFormat="1">
      <c r="A221" s="13"/>
      <c r="B221" s="243"/>
      <c r="C221" s="244"/>
      <c r="D221" s="245" t="s">
        <v>243</v>
      </c>
      <c r="E221" s="246" t="s">
        <v>1</v>
      </c>
      <c r="F221" s="247" t="s">
        <v>2013</v>
      </c>
      <c r="G221" s="244"/>
      <c r="H221" s="248">
        <v>103.95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243</v>
      </c>
      <c r="AU221" s="254" t="s">
        <v>86</v>
      </c>
      <c r="AV221" s="13" t="s">
        <v>86</v>
      </c>
      <c r="AW221" s="13" t="s">
        <v>32</v>
      </c>
      <c r="AX221" s="13" t="s">
        <v>84</v>
      </c>
      <c r="AY221" s="254" t="s">
        <v>235</v>
      </c>
    </row>
    <row r="222" s="2" customFormat="1" ht="24.15" customHeight="1">
      <c r="A222" s="39"/>
      <c r="B222" s="40"/>
      <c r="C222" s="287" t="s">
        <v>470</v>
      </c>
      <c r="D222" s="287" t="s">
        <v>518</v>
      </c>
      <c r="E222" s="288" t="s">
        <v>2014</v>
      </c>
      <c r="F222" s="289" t="s">
        <v>2015</v>
      </c>
      <c r="G222" s="290" t="s">
        <v>163</v>
      </c>
      <c r="H222" s="291">
        <v>2.2949999999999999</v>
      </c>
      <c r="I222" s="292"/>
      <c r="J222" s="293">
        <f>ROUND(I222*H222,2)</f>
        <v>0</v>
      </c>
      <c r="K222" s="294"/>
      <c r="L222" s="295"/>
      <c r="M222" s="296" t="s">
        <v>1</v>
      </c>
      <c r="N222" s="297" t="s">
        <v>42</v>
      </c>
      <c r="O222" s="92"/>
      <c r="P222" s="239">
        <f>O222*H222</f>
        <v>0</v>
      </c>
      <c r="Q222" s="239">
        <v>0.55000000000000004</v>
      </c>
      <c r="R222" s="239">
        <f>Q222*H222</f>
        <v>1.2622500000000001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421</v>
      </c>
      <c r="AT222" s="241" t="s">
        <v>518</v>
      </c>
      <c r="AU222" s="241" t="s">
        <v>86</v>
      </c>
      <c r="AY222" s="18" t="s">
        <v>235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325</v>
      </c>
      <c r="BM222" s="241" t="s">
        <v>2016</v>
      </c>
    </row>
    <row r="223" s="2" customFormat="1">
      <c r="A223" s="39"/>
      <c r="B223" s="40"/>
      <c r="C223" s="41"/>
      <c r="D223" s="245" t="s">
        <v>621</v>
      </c>
      <c r="E223" s="41"/>
      <c r="F223" s="298" t="s">
        <v>1986</v>
      </c>
      <c r="G223" s="41"/>
      <c r="H223" s="41"/>
      <c r="I223" s="299"/>
      <c r="J223" s="41"/>
      <c r="K223" s="41"/>
      <c r="L223" s="45"/>
      <c r="M223" s="300"/>
      <c r="N223" s="301"/>
      <c r="O223" s="92"/>
      <c r="P223" s="92"/>
      <c r="Q223" s="92"/>
      <c r="R223" s="92"/>
      <c r="S223" s="92"/>
      <c r="T223" s="93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621</v>
      </c>
      <c r="AU223" s="18" t="s">
        <v>86</v>
      </c>
    </row>
    <row r="224" s="13" customFormat="1">
      <c r="A224" s="13"/>
      <c r="B224" s="243"/>
      <c r="C224" s="244"/>
      <c r="D224" s="245" t="s">
        <v>243</v>
      </c>
      <c r="E224" s="246" t="s">
        <v>1</v>
      </c>
      <c r="F224" s="247" t="s">
        <v>2017</v>
      </c>
      <c r="G224" s="244"/>
      <c r="H224" s="248">
        <v>1.996</v>
      </c>
      <c r="I224" s="249"/>
      <c r="J224" s="244"/>
      <c r="K224" s="244"/>
      <c r="L224" s="250"/>
      <c r="M224" s="251"/>
      <c r="N224" s="252"/>
      <c r="O224" s="252"/>
      <c r="P224" s="252"/>
      <c r="Q224" s="252"/>
      <c r="R224" s="252"/>
      <c r="S224" s="252"/>
      <c r="T224" s="25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4" t="s">
        <v>243</v>
      </c>
      <c r="AU224" s="254" t="s">
        <v>86</v>
      </c>
      <c r="AV224" s="13" t="s">
        <v>86</v>
      </c>
      <c r="AW224" s="13" t="s">
        <v>32</v>
      </c>
      <c r="AX224" s="13" t="s">
        <v>77</v>
      </c>
      <c r="AY224" s="254" t="s">
        <v>235</v>
      </c>
    </row>
    <row r="225" s="14" customFormat="1">
      <c r="A225" s="14"/>
      <c r="B225" s="255"/>
      <c r="C225" s="256"/>
      <c r="D225" s="245" t="s">
        <v>243</v>
      </c>
      <c r="E225" s="257" t="s">
        <v>1</v>
      </c>
      <c r="F225" s="258" t="s">
        <v>245</v>
      </c>
      <c r="G225" s="256"/>
      <c r="H225" s="259">
        <v>1.996</v>
      </c>
      <c r="I225" s="260"/>
      <c r="J225" s="256"/>
      <c r="K225" s="256"/>
      <c r="L225" s="261"/>
      <c r="M225" s="262"/>
      <c r="N225" s="263"/>
      <c r="O225" s="263"/>
      <c r="P225" s="263"/>
      <c r="Q225" s="263"/>
      <c r="R225" s="263"/>
      <c r="S225" s="263"/>
      <c r="T225" s="26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65" t="s">
        <v>243</v>
      </c>
      <c r="AU225" s="265" t="s">
        <v>86</v>
      </c>
      <c r="AV225" s="14" t="s">
        <v>241</v>
      </c>
      <c r="AW225" s="14" t="s">
        <v>32</v>
      </c>
      <c r="AX225" s="14" t="s">
        <v>84</v>
      </c>
      <c r="AY225" s="265" t="s">
        <v>235</v>
      </c>
    </row>
    <row r="226" s="13" customFormat="1">
      <c r="A226" s="13"/>
      <c r="B226" s="243"/>
      <c r="C226" s="244"/>
      <c r="D226" s="245" t="s">
        <v>243</v>
      </c>
      <c r="E226" s="244"/>
      <c r="F226" s="247" t="s">
        <v>2018</v>
      </c>
      <c r="G226" s="244"/>
      <c r="H226" s="248">
        <v>2.2949999999999999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243</v>
      </c>
      <c r="AU226" s="254" t="s">
        <v>86</v>
      </c>
      <c r="AV226" s="13" t="s">
        <v>86</v>
      </c>
      <c r="AW226" s="13" t="s">
        <v>4</v>
      </c>
      <c r="AX226" s="13" t="s">
        <v>84</v>
      </c>
      <c r="AY226" s="254" t="s">
        <v>235</v>
      </c>
    </row>
    <row r="227" s="2" customFormat="1" ht="33" customHeight="1">
      <c r="A227" s="39"/>
      <c r="B227" s="40"/>
      <c r="C227" s="229" t="s">
        <v>479</v>
      </c>
      <c r="D227" s="229" t="s">
        <v>237</v>
      </c>
      <c r="E227" s="230" t="s">
        <v>2019</v>
      </c>
      <c r="F227" s="231" t="s">
        <v>2020</v>
      </c>
      <c r="G227" s="232" t="s">
        <v>163</v>
      </c>
      <c r="H227" s="233">
        <v>2.375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0.0027200000000000002</v>
      </c>
      <c r="R227" s="239">
        <f>Q227*H227</f>
        <v>0.0064600000000000005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325</v>
      </c>
      <c r="AT227" s="241" t="s">
        <v>237</v>
      </c>
      <c r="AU227" s="241" t="s">
        <v>86</v>
      </c>
      <c r="AY227" s="18" t="s">
        <v>235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325</v>
      </c>
      <c r="BM227" s="241" t="s">
        <v>2021</v>
      </c>
    </row>
    <row r="228" s="13" customFormat="1">
      <c r="A228" s="13"/>
      <c r="B228" s="243"/>
      <c r="C228" s="244"/>
      <c r="D228" s="245" t="s">
        <v>243</v>
      </c>
      <c r="E228" s="246" t="s">
        <v>1</v>
      </c>
      <c r="F228" s="247" t="s">
        <v>2017</v>
      </c>
      <c r="G228" s="244"/>
      <c r="H228" s="248">
        <v>1.996</v>
      </c>
      <c r="I228" s="249"/>
      <c r="J228" s="244"/>
      <c r="K228" s="244"/>
      <c r="L228" s="250"/>
      <c r="M228" s="251"/>
      <c r="N228" s="252"/>
      <c r="O228" s="252"/>
      <c r="P228" s="252"/>
      <c r="Q228" s="252"/>
      <c r="R228" s="252"/>
      <c r="S228" s="252"/>
      <c r="T228" s="25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4" t="s">
        <v>243</v>
      </c>
      <c r="AU228" s="254" t="s">
        <v>86</v>
      </c>
      <c r="AV228" s="13" t="s">
        <v>86</v>
      </c>
      <c r="AW228" s="13" t="s">
        <v>32</v>
      </c>
      <c r="AX228" s="13" t="s">
        <v>77</v>
      </c>
      <c r="AY228" s="254" t="s">
        <v>235</v>
      </c>
    </row>
    <row r="229" s="13" customFormat="1">
      <c r="A229" s="13"/>
      <c r="B229" s="243"/>
      <c r="C229" s="244"/>
      <c r="D229" s="245" t="s">
        <v>243</v>
      </c>
      <c r="E229" s="246" t="s">
        <v>1</v>
      </c>
      <c r="F229" s="247" t="s">
        <v>2008</v>
      </c>
      <c r="G229" s="244"/>
      <c r="H229" s="248">
        <v>0.379</v>
      </c>
      <c r="I229" s="249"/>
      <c r="J229" s="244"/>
      <c r="K229" s="244"/>
      <c r="L229" s="250"/>
      <c r="M229" s="251"/>
      <c r="N229" s="252"/>
      <c r="O229" s="252"/>
      <c r="P229" s="252"/>
      <c r="Q229" s="252"/>
      <c r="R229" s="252"/>
      <c r="S229" s="252"/>
      <c r="T229" s="25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4" t="s">
        <v>243</v>
      </c>
      <c r="AU229" s="254" t="s">
        <v>86</v>
      </c>
      <c r="AV229" s="13" t="s">
        <v>86</v>
      </c>
      <c r="AW229" s="13" t="s">
        <v>32</v>
      </c>
      <c r="AX229" s="13" t="s">
        <v>77</v>
      </c>
      <c r="AY229" s="254" t="s">
        <v>235</v>
      </c>
    </row>
    <row r="230" s="14" customFormat="1">
      <c r="A230" s="14"/>
      <c r="B230" s="255"/>
      <c r="C230" s="256"/>
      <c r="D230" s="245" t="s">
        <v>243</v>
      </c>
      <c r="E230" s="257" t="s">
        <v>1</v>
      </c>
      <c r="F230" s="258" t="s">
        <v>245</v>
      </c>
      <c r="G230" s="256"/>
      <c r="H230" s="259">
        <v>2.375</v>
      </c>
      <c r="I230" s="260"/>
      <c r="J230" s="256"/>
      <c r="K230" s="256"/>
      <c r="L230" s="261"/>
      <c r="M230" s="262"/>
      <c r="N230" s="263"/>
      <c r="O230" s="263"/>
      <c r="P230" s="263"/>
      <c r="Q230" s="263"/>
      <c r="R230" s="263"/>
      <c r="S230" s="263"/>
      <c r="T230" s="26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65" t="s">
        <v>243</v>
      </c>
      <c r="AU230" s="265" t="s">
        <v>86</v>
      </c>
      <c r="AV230" s="14" t="s">
        <v>241</v>
      </c>
      <c r="AW230" s="14" t="s">
        <v>32</v>
      </c>
      <c r="AX230" s="14" t="s">
        <v>84</v>
      </c>
      <c r="AY230" s="265" t="s">
        <v>235</v>
      </c>
    </row>
    <row r="231" s="2" customFormat="1" ht="33" customHeight="1">
      <c r="A231" s="39"/>
      <c r="B231" s="40"/>
      <c r="C231" s="229" t="s">
        <v>493</v>
      </c>
      <c r="D231" s="229" t="s">
        <v>237</v>
      </c>
      <c r="E231" s="230" t="s">
        <v>2022</v>
      </c>
      <c r="F231" s="231" t="s">
        <v>2023</v>
      </c>
      <c r="G231" s="232" t="s">
        <v>328</v>
      </c>
      <c r="H231" s="233">
        <v>3.4390000000000001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325</v>
      </c>
      <c r="AT231" s="241" t="s">
        <v>237</v>
      </c>
      <c r="AU231" s="241" t="s">
        <v>86</v>
      </c>
      <c r="AY231" s="18" t="s">
        <v>235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325</v>
      </c>
      <c r="BM231" s="241" t="s">
        <v>2024</v>
      </c>
    </row>
    <row r="232" s="12" customFormat="1" ht="22.8" customHeight="1">
      <c r="A232" s="12"/>
      <c r="B232" s="213"/>
      <c r="C232" s="214"/>
      <c r="D232" s="215" t="s">
        <v>76</v>
      </c>
      <c r="E232" s="227" t="s">
        <v>1061</v>
      </c>
      <c r="F232" s="227" t="s">
        <v>1062</v>
      </c>
      <c r="G232" s="214"/>
      <c r="H232" s="214"/>
      <c r="I232" s="217"/>
      <c r="J232" s="228">
        <f>BK232</f>
        <v>0</v>
      </c>
      <c r="K232" s="214"/>
      <c r="L232" s="219"/>
      <c r="M232" s="220"/>
      <c r="N232" s="221"/>
      <c r="O232" s="221"/>
      <c r="P232" s="222">
        <f>SUM(P233:P241)</f>
        <v>0</v>
      </c>
      <c r="Q232" s="221"/>
      <c r="R232" s="222">
        <f>SUM(R233:R241)</f>
        <v>0.64155322000000004</v>
      </c>
      <c r="S232" s="221"/>
      <c r="T232" s="223">
        <f>SUM(T233:T241)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24" t="s">
        <v>86</v>
      </c>
      <c r="AT232" s="225" t="s">
        <v>76</v>
      </c>
      <c r="AU232" s="225" t="s">
        <v>84</v>
      </c>
      <c r="AY232" s="224" t="s">
        <v>235</v>
      </c>
      <c r="BK232" s="226">
        <f>SUM(BK233:BK241)</f>
        <v>0</v>
      </c>
    </row>
    <row r="233" s="2" customFormat="1" ht="16.5" customHeight="1">
      <c r="A233" s="39"/>
      <c r="B233" s="40"/>
      <c r="C233" s="229" t="s">
        <v>498</v>
      </c>
      <c r="D233" s="229" t="s">
        <v>237</v>
      </c>
      <c r="E233" s="230" t="s">
        <v>2025</v>
      </c>
      <c r="F233" s="231" t="s">
        <v>2026</v>
      </c>
      <c r="G233" s="232" t="s">
        <v>166</v>
      </c>
      <c r="H233" s="233">
        <v>70.299999999999997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325</v>
      </c>
      <c r="AT233" s="241" t="s">
        <v>237</v>
      </c>
      <c r="AU233" s="241" t="s">
        <v>86</v>
      </c>
      <c r="AY233" s="18" t="s">
        <v>235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325</v>
      </c>
      <c r="BM233" s="241" t="s">
        <v>2027</v>
      </c>
    </row>
    <row r="234" s="13" customFormat="1">
      <c r="A234" s="13"/>
      <c r="B234" s="243"/>
      <c r="C234" s="244"/>
      <c r="D234" s="245" t="s">
        <v>243</v>
      </c>
      <c r="E234" s="246" t="s">
        <v>1</v>
      </c>
      <c r="F234" s="247" t="s">
        <v>2028</v>
      </c>
      <c r="G234" s="244"/>
      <c r="H234" s="248">
        <v>70.299999999999997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243</v>
      </c>
      <c r="AU234" s="254" t="s">
        <v>86</v>
      </c>
      <c r="AV234" s="13" t="s">
        <v>86</v>
      </c>
      <c r="AW234" s="13" t="s">
        <v>32</v>
      </c>
      <c r="AX234" s="13" t="s">
        <v>84</v>
      </c>
      <c r="AY234" s="254" t="s">
        <v>235</v>
      </c>
    </row>
    <row r="235" s="2" customFormat="1" ht="24.15" customHeight="1">
      <c r="A235" s="39"/>
      <c r="B235" s="40"/>
      <c r="C235" s="287" t="s">
        <v>503</v>
      </c>
      <c r="D235" s="287" t="s">
        <v>518</v>
      </c>
      <c r="E235" s="288" t="s">
        <v>2029</v>
      </c>
      <c r="F235" s="289" t="s">
        <v>2030</v>
      </c>
      <c r="G235" s="290" t="s">
        <v>166</v>
      </c>
      <c r="H235" s="291">
        <v>78.981999999999999</v>
      </c>
      <c r="I235" s="292"/>
      <c r="J235" s="293">
        <f>ROUND(I235*H235,2)</f>
        <v>0</v>
      </c>
      <c r="K235" s="294"/>
      <c r="L235" s="295"/>
      <c r="M235" s="296" t="s">
        <v>1</v>
      </c>
      <c r="N235" s="297" t="s">
        <v>42</v>
      </c>
      <c r="O235" s="92"/>
      <c r="P235" s="239">
        <f>O235*H235</f>
        <v>0</v>
      </c>
      <c r="Q235" s="239">
        <v>0.00021000000000000001</v>
      </c>
      <c r="R235" s="239">
        <f>Q235*H235</f>
        <v>0.016586220000000002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421</v>
      </c>
      <c r="AT235" s="241" t="s">
        <v>518</v>
      </c>
      <c r="AU235" s="241" t="s">
        <v>86</v>
      </c>
      <c r="AY235" s="18" t="s">
        <v>235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325</v>
      </c>
      <c r="BM235" s="241" t="s">
        <v>2031</v>
      </c>
    </row>
    <row r="236" s="13" customFormat="1">
      <c r="A236" s="13"/>
      <c r="B236" s="243"/>
      <c r="C236" s="244"/>
      <c r="D236" s="245" t="s">
        <v>243</v>
      </c>
      <c r="E236" s="244"/>
      <c r="F236" s="247" t="s">
        <v>2032</v>
      </c>
      <c r="G236" s="244"/>
      <c r="H236" s="248">
        <v>78.981999999999999</v>
      </c>
      <c r="I236" s="249"/>
      <c r="J236" s="244"/>
      <c r="K236" s="244"/>
      <c r="L236" s="250"/>
      <c r="M236" s="251"/>
      <c r="N236" s="252"/>
      <c r="O236" s="252"/>
      <c r="P236" s="252"/>
      <c r="Q236" s="252"/>
      <c r="R236" s="252"/>
      <c r="S236" s="252"/>
      <c r="T236" s="25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4" t="s">
        <v>243</v>
      </c>
      <c r="AU236" s="254" t="s">
        <v>86</v>
      </c>
      <c r="AV236" s="13" t="s">
        <v>86</v>
      </c>
      <c r="AW236" s="13" t="s">
        <v>4</v>
      </c>
      <c r="AX236" s="13" t="s">
        <v>84</v>
      </c>
      <c r="AY236" s="254" t="s">
        <v>235</v>
      </c>
    </row>
    <row r="237" s="2" customFormat="1" ht="33" customHeight="1">
      <c r="A237" s="39"/>
      <c r="B237" s="40"/>
      <c r="C237" s="229" t="s">
        <v>508</v>
      </c>
      <c r="D237" s="229" t="s">
        <v>237</v>
      </c>
      <c r="E237" s="230" t="s">
        <v>2033</v>
      </c>
      <c r="F237" s="231" t="s">
        <v>2034</v>
      </c>
      <c r="G237" s="232" t="s">
        <v>166</v>
      </c>
      <c r="H237" s="233">
        <v>70.299999999999997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0.0070499999999999998</v>
      </c>
      <c r="R237" s="239">
        <f>Q237*H237</f>
        <v>0.49561499999999997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325</v>
      </c>
      <c r="AT237" s="241" t="s">
        <v>237</v>
      </c>
      <c r="AU237" s="241" t="s">
        <v>86</v>
      </c>
      <c r="AY237" s="18" t="s">
        <v>235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325</v>
      </c>
      <c r="BM237" s="241" t="s">
        <v>2035</v>
      </c>
    </row>
    <row r="238" s="13" customFormat="1">
      <c r="A238" s="13"/>
      <c r="B238" s="243"/>
      <c r="C238" s="244"/>
      <c r="D238" s="245" t="s">
        <v>243</v>
      </c>
      <c r="E238" s="246" t="s">
        <v>1</v>
      </c>
      <c r="F238" s="247" t="s">
        <v>2036</v>
      </c>
      <c r="G238" s="244"/>
      <c r="H238" s="248">
        <v>70.299999999999997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243</v>
      </c>
      <c r="AU238" s="254" t="s">
        <v>86</v>
      </c>
      <c r="AV238" s="13" t="s">
        <v>86</v>
      </c>
      <c r="AW238" s="13" t="s">
        <v>32</v>
      </c>
      <c r="AX238" s="13" t="s">
        <v>84</v>
      </c>
      <c r="AY238" s="254" t="s">
        <v>235</v>
      </c>
    </row>
    <row r="239" s="2" customFormat="1" ht="37.8" customHeight="1">
      <c r="A239" s="39"/>
      <c r="B239" s="40"/>
      <c r="C239" s="287" t="s">
        <v>513</v>
      </c>
      <c r="D239" s="287" t="s">
        <v>518</v>
      </c>
      <c r="E239" s="288" t="s">
        <v>2037</v>
      </c>
      <c r="F239" s="289" t="s">
        <v>2038</v>
      </c>
      <c r="G239" s="290" t="s">
        <v>166</v>
      </c>
      <c r="H239" s="291">
        <v>80.844999999999999</v>
      </c>
      <c r="I239" s="292"/>
      <c r="J239" s="293">
        <f>ROUND(I239*H239,2)</f>
        <v>0</v>
      </c>
      <c r="K239" s="294"/>
      <c r="L239" s="295"/>
      <c r="M239" s="296" t="s">
        <v>1</v>
      </c>
      <c r="N239" s="297" t="s">
        <v>42</v>
      </c>
      <c r="O239" s="92"/>
      <c r="P239" s="239">
        <f>O239*H239</f>
        <v>0</v>
      </c>
      <c r="Q239" s="239">
        <v>0.0016000000000000001</v>
      </c>
      <c r="R239" s="239">
        <f>Q239*H239</f>
        <v>0.129352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421</v>
      </c>
      <c r="AT239" s="241" t="s">
        <v>518</v>
      </c>
      <c r="AU239" s="241" t="s">
        <v>86</v>
      </c>
      <c r="AY239" s="18" t="s">
        <v>235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325</v>
      </c>
      <c r="BM239" s="241" t="s">
        <v>2039</v>
      </c>
    </row>
    <row r="240" s="13" customFormat="1">
      <c r="A240" s="13"/>
      <c r="B240" s="243"/>
      <c r="C240" s="244"/>
      <c r="D240" s="245" t="s">
        <v>243</v>
      </c>
      <c r="E240" s="244"/>
      <c r="F240" s="247" t="s">
        <v>2040</v>
      </c>
      <c r="G240" s="244"/>
      <c r="H240" s="248">
        <v>80.844999999999999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243</v>
      </c>
      <c r="AU240" s="254" t="s">
        <v>86</v>
      </c>
      <c r="AV240" s="13" t="s">
        <v>86</v>
      </c>
      <c r="AW240" s="13" t="s">
        <v>4</v>
      </c>
      <c r="AX240" s="13" t="s">
        <v>84</v>
      </c>
      <c r="AY240" s="254" t="s">
        <v>235</v>
      </c>
    </row>
    <row r="241" s="2" customFormat="1" ht="24.15" customHeight="1">
      <c r="A241" s="39"/>
      <c r="B241" s="40"/>
      <c r="C241" s="229" t="s">
        <v>517</v>
      </c>
      <c r="D241" s="229" t="s">
        <v>237</v>
      </c>
      <c r="E241" s="230" t="s">
        <v>1108</v>
      </c>
      <c r="F241" s="231" t="s">
        <v>1109</v>
      </c>
      <c r="G241" s="232" t="s">
        <v>328</v>
      </c>
      <c r="H241" s="233">
        <v>0.64200000000000002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325</v>
      </c>
      <c r="AT241" s="241" t="s">
        <v>237</v>
      </c>
      <c r="AU241" s="241" t="s">
        <v>86</v>
      </c>
      <c r="AY241" s="18" t="s">
        <v>235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325</v>
      </c>
      <c r="BM241" s="241" t="s">
        <v>2041</v>
      </c>
    </row>
    <row r="242" s="12" customFormat="1" ht="22.8" customHeight="1">
      <c r="A242" s="12"/>
      <c r="B242" s="213"/>
      <c r="C242" s="214"/>
      <c r="D242" s="215" t="s">
        <v>76</v>
      </c>
      <c r="E242" s="227" t="s">
        <v>1111</v>
      </c>
      <c r="F242" s="227" t="s">
        <v>1112</v>
      </c>
      <c r="G242" s="214"/>
      <c r="H242" s="214"/>
      <c r="I242" s="217"/>
      <c r="J242" s="228">
        <f>BK242</f>
        <v>0</v>
      </c>
      <c r="K242" s="214"/>
      <c r="L242" s="219"/>
      <c r="M242" s="220"/>
      <c r="N242" s="221"/>
      <c r="O242" s="221"/>
      <c r="P242" s="222">
        <f>SUM(P243:P256)</f>
        <v>0</v>
      </c>
      <c r="Q242" s="221"/>
      <c r="R242" s="222">
        <f>SUM(R243:R256)</f>
        <v>0.26605899999999999</v>
      </c>
      <c r="S242" s="221"/>
      <c r="T242" s="223">
        <f>SUM(T243:T256)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24" t="s">
        <v>86</v>
      </c>
      <c r="AT242" s="225" t="s">
        <v>76</v>
      </c>
      <c r="AU242" s="225" t="s">
        <v>84</v>
      </c>
      <c r="AY242" s="224" t="s">
        <v>235</v>
      </c>
      <c r="BK242" s="226">
        <f>SUM(BK243:BK256)</f>
        <v>0</v>
      </c>
    </row>
    <row r="243" s="2" customFormat="1" ht="24.15" customHeight="1">
      <c r="A243" s="39"/>
      <c r="B243" s="40"/>
      <c r="C243" s="229" t="s">
        <v>524</v>
      </c>
      <c r="D243" s="229" t="s">
        <v>237</v>
      </c>
      <c r="E243" s="230" t="s">
        <v>2042</v>
      </c>
      <c r="F243" s="231" t="s">
        <v>2043</v>
      </c>
      <c r="G243" s="232" t="s">
        <v>174</v>
      </c>
      <c r="H243" s="233">
        <v>25.899999999999999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42</v>
      </c>
      <c r="O243" s="92"/>
      <c r="P243" s="239">
        <f>O243*H243</f>
        <v>0</v>
      </c>
      <c r="Q243" s="239">
        <v>0.0028700000000000002</v>
      </c>
      <c r="R243" s="239">
        <f>Q243*H243</f>
        <v>0.074332999999999996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325</v>
      </c>
      <c r="AT243" s="241" t="s">
        <v>237</v>
      </c>
      <c r="AU243" s="241" t="s">
        <v>86</v>
      </c>
      <c r="AY243" s="18" t="s">
        <v>235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325</v>
      </c>
      <c r="BM243" s="241" t="s">
        <v>2044</v>
      </c>
    </row>
    <row r="244" s="15" customFormat="1">
      <c r="A244" s="15"/>
      <c r="B244" s="266"/>
      <c r="C244" s="267"/>
      <c r="D244" s="245" t="s">
        <v>243</v>
      </c>
      <c r="E244" s="268" t="s">
        <v>1</v>
      </c>
      <c r="F244" s="269" t="s">
        <v>2045</v>
      </c>
      <c r="G244" s="267"/>
      <c r="H244" s="268" t="s">
        <v>1</v>
      </c>
      <c r="I244" s="270"/>
      <c r="J244" s="267"/>
      <c r="K244" s="267"/>
      <c r="L244" s="271"/>
      <c r="M244" s="272"/>
      <c r="N244" s="273"/>
      <c r="O244" s="273"/>
      <c r="P244" s="273"/>
      <c r="Q244" s="273"/>
      <c r="R244" s="273"/>
      <c r="S244" s="273"/>
      <c r="T244" s="274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75" t="s">
        <v>243</v>
      </c>
      <c r="AU244" s="275" t="s">
        <v>86</v>
      </c>
      <c r="AV244" s="15" t="s">
        <v>84</v>
      </c>
      <c r="AW244" s="15" t="s">
        <v>32</v>
      </c>
      <c r="AX244" s="15" t="s">
        <v>77</v>
      </c>
      <c r="AY244" s="275" t="s">
        <v>235</v>
      </c>
    </row>
    <row r="245" s="13" customFormat="1">
      <c r="A245" s="13"/>
      <c r="B245" s="243"/>
      <c r="C245" s="244"/>
      <c r="D245" s="245" t="s">
        <v>243</v>
      </c>
      <c r="E245" s="246" t="s">
        <v>1</v>
      </c>
      <c r="F245" s="247" t="s">
        <v>2046</v>
      </c>
      <c r="G245" s="244"/>
      <c r="H245" s="248">
        <v>25.899999999999999</v>
      </c>
      <c r="I245" s="249"/>
      <c r="J245" s="244"/>
      <c r="K245" s="244"/>
      <c r="L245" s="250"/>
      <c r="M245" s="251"/>
      <c r="N245" s="252"/>
      <c r="O245" s="252"/>
      <c r="P245" s="252"/>
      <c r="Q245" s="252"/>
      <c r="R245" s="252"/>
      <c r="S245" s="252"/>
      <c r="T245" s="25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4" t="s">
        <v>243</v>
      </c>
      <c r="AU245" s="254" t="s">
        <v>86</v>
      </c>
      <c r="AV245" s="13" t="s">
        <v>86</v>
      </c>
      <c r="AW245" s="13" t="s">
        <v>32</v>
      </c>
      <c r="AX245" s="13" t="s">
        <v>84</v>
      </c>
      <c r="AY245" s="254" t="s">
        <v>235</v>
      </c>
    </row>
    <row r="246" s="2" customFormat="1" ht="24.15" customHeight="1">
      <c r="A246" s="39"/>
      <c r="B246" s="40"/>
      <c r="C246" s="229" t="s">
        <v>529</v>
      </c>
      <c r="D246" s="229" t="s">
        <v>237</v>
      </c>
      <c r="E246" s="230" t="s">
        <v>2047</v>
      </c>
      <c r="F246" s="231" t="s">
        <v>2048</v>
      </c>
      <c r="G246" s="232" t="s">
        <v>174</v>
      </c>
      <c r="H246" s="233">
        <v>25.899999999999999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0.0030599999999999998</v>
      </c>
      <c r="R246" s="239">
        <f>Q246*H246</f>
        <v>0.079253999999999991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325</v>
      </c>
      <c r="AT246" s="241" t="s">
        <v>237</v>
      </c>
      <c r="AU246" s="241" t="s">
        <v>86</v>
      </c>
      <c r="AY246" s="18" t="s">
        <v>235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325</v>
      </c>
      <c r="BM246" s="241" t="s">
        <v>2049</v>
      </c>
    </row>
    <row r="247" s="15" customFormat="1">
      <c r="A247" s="15"/>
      <c r="B247" s="266"/>
      <c r="C247" s="267"/>
      <c r="D247" s="245" t="s">
        <v>243</v>
      </c>
      <c r="E247" s="268" t="s">
        <v>1</v>
      </c>
      <c r="F247" s="269" t="s">
        <v>2050</v>
      </c>
      <c r="G247" s="267"/>
      <c r="H247" s="268" t="s">
        <v>1</v>
      </c>
      <c r="I247" s="270"/>
      <c r="J247" s="267"/>
      <c r="K247" s="267"/>
      <c r="L247" s="271"/>
      <c r="M247" s="272"/>
      <c r="N247" s="273"/>
      <c r="O247" s="273"/>
      <c r="P247" s="273"/>
      <c r="Q247" s="273"/>
      <c r="R247" s="273"/>
      <c r="S247" s="273"/>
      <c r="T247" s="274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5" t="s">
        <v>243</v>
      </c>
      <c r="AU247" s="275" t="s">
        <v>86</v>
      </c>
      <c r="AV247" s="15" t="s">
        <v>84</v>
      </c>
      <c r="AW247" s="15" t="s">
        <v>32</v>
      </c>
      <c r="AX247" s="15" t="s">
        <v>77</v>
      </c>
      <c r="AY247" s="275" t="s">
        <v>235</v>
      </c>
    </row>
    <row r="248" s="13" customFormat="1">
      <c r="A248" s="13"/>
      <c r="B248" s="243"/>
      <c r="C248" s="244"/>
      <c r="D248" s="245" t="s">
        <v>243</v>
      </c>
      <c r="E248" s="246" t="s">
        <v>1</v>
      </c>
      <c r="F248" s="247" t="s">
        <v>2046</v>
      </c>
      <c r="G248" s="244"/>
      <c r="H248" s="248">
        <v>25.899999999999999</v>
      </c>
      <c r="I248" s="249"/>
      <c r="J248" s="244"/>
      <c r="K248" s="244"/>
      <c r="L248" s="250"/>
      <c r="M248" s="251"/>
      <c r="N248" s="252"/>
      <c r="O248" s="252"/>
      <c r="P248" s="252"/>
      <c r="Q248" s="252"/>
      <c r="R248" s="252"/>
      <c r="S248" s="252"/>
      <c r="T248" s="25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4" t="s">
        <v>243</v>
      </c>
      <c r="AU248" s="254" t="s">
        <v>86</v>
      </c>
      <c r="AV248" s="13" t="s">
        <v>86</v>
      </c>
      <c r="AW248" s="13" t="s">
        <v>32</v>
      </c>
      <c r="AX248" s="13" t="s">
        <v>84</v>
      </c>
      <c r="AY248" s="254" t="s">
        <v>235</v>
      </c>
    </row>
    <row r="249" s="2" customFormat="1" ht="24.15" customHeight="1">
      <c r="A249" s="39"/>
      <c r="B249" s="40"/>
      <c r="C249" s="229" t="s">
        <v>534</v>
      </c>
      <c r="D249" s="229" t="s">
        <v>237</v>
      </c>
      <c r="E249" s="230" t="s">
        <v>2051</v>
      </c>
      <c r="F249" s="231" t="s">
        <v>2052</v>
      </c>
      <c r="G249" s="232" t="s">
        <v>174</v>
      </c>
      <c r="H249" s="233">
        <v>25.899999999999999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0.0027399999999999998</v>
      </c>
      <c r="R249" s="239">
        <f>Q249*H249</f>
        <v>0.070965999999999987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325</v>
      </c>
      <c r="AT249" s="241" t="s">
        <v>237</v>
      </c>
      <c r="AU249" s="241" t="s">
        <v>86</v>
      </c>
      <c r="AY249" s="18" t="s">
        <v>235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325</v>
      </c>
      <c r="BM249" s="241" t="s">
        <v>2053</v>
      </c>
    </row>
    <row r="250" s="15" customFormat="1">
      <c r="A250" s="15"/>
      <c r="B250" s="266"/>
      <c r="C250" s="267"/>
      <c r="D250" s="245" t="s">
        <v>243</v>
      </c>
      <c r="E250" s="268" t="s">
        <v>1</v>
      </c>
      <c r="F250" s="269" t="s">
        <v>2054</v>
      </c>
      <c r="G250" s="267"/>
      <c r="H250" s="268" t="s">
        <v>1</v>
      </c>
      <c r="I250" s="270"/>
      <c r="J250" s="267"/>
      <c r="K250" s="267"/>
      <c r="L250" s="271"/>
      <c r="M250" s="272"/>
      <c r="N250" s="273"/>
      <c r="O250" s="273"/>
      <c r="P250" s="273"/>
      <c r="Q250" s="273"/>
      <c r="R250" s="273"/>
      <c r="S250" s="273"/>
      <c r="T250" s="274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5" t="s">
        <v>243</v>
      </c>
      <c r="AU250" s="275" t="s">
        <v>86</v>
      </c>
      <c r="AV250" s="15" t="s">
        <v>84</v>
      </c>
      <c r="AW250" s="15" t="s">
        <v>32</v>
      </c>
      <c r="AX250" s="15" t="s">
        <v>77</v>
      </c>
      <c r="AY250" s="275" t="s">
        <v>235</v>
      </c>
    </row>
    <row r="251" s="13" customFormat="1">
      <c r="A251" s="13"/>
      <c r="B251" s="243"/>
      <c r="C251" s="244"/>
      <c r="D251" s="245" t="s">
        <v>243</v>
      </c>
      <c r="E251" s="246" t="s">
        <v>1</v>
      </c>
      <c r="F251" s="247" t="s">
        <v>2046</v>
      </c>
      <c r="G251" s="244"/>
      <c r="H251" s="248">
        <v>25.899999999999999</v>
      </c>
      <c r="I251" s="249"/>
      <c r="J251" s="244"/>
      <c r="K251" s="244"/>
      <c r="L251" s="250"/>
      <c r="M251" s="251"/>
      <c r="N251" s="252"/>
      <c r="O251" s="252"/>
      <c r="P251" s="252"/>
      <c r="Q251" s="252"/>
      <c r="R251" s="252"/>
      <c r="S251" s="252"/>
      <c r="T251" s="25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4" t="s">
        <v>243</v>
      </c>
      <c r="AU251" s="254" t="s">
        <v>86</v>
      </c>
      <c r="AV251" s="13" t="s">
        <v>86</v>
      </c>
      <c r="AW251" s="13" t="s">
        <v>32</v>
      </c>
      <c r="AX251" s="13" t="s">
        <v>84</v>
      </c>
      <c r="AY251" s="254" t="s">
        <v>235</v>
      </c>
    </row>
    <row r="252" s="2" customFormat="1" ht="24.15" customHeight="1">
      <c r="A252" s="39"/>
      <c r="B252" s="40"/>
      <c r="C252" s="229" t="s">
        <v>538</v>
      </c>
      <c r="D252" s="229" t="s">
        <v>237</v>
      </c>
      <c r="E252" s="230" t="s">
        <v>2055</v>
      </c>
      <c r="F252" s="231" t="s">
        <v>2056</v>
      </c>
      <c r="G252" s="232" t="s">
        <v>240</v>
      </c>
      <c r="H252" s="233">
        <v>2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0.00044000000000000002</v>
      </c>
      <c r="R252" s="239">
        <f>Q252*H252</f>
        <v>0.00088000000000000003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325</v>
      </c>
      <c r="AT252" s="241" t="s">
        <v>237</v>
      </c>
      <c r="AU252" s="241" t="s">
        <v>86</v>
      </c>
      <c r="AY252" s="18" t="s">
        <v>235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325</v>
      </c>
      <c r="BM252" s="241" t="s">
        <v>2057</v>
      </c>
    </row>
    <row r="253" s="2" customFormat="1" ht="24.15" customHeight="1">
      <c r="A253" s="39"/>
      <c r="B253" s="40"/>
      <c r="C253" s="229" t="s">
        <v>543</v>
      </c>
      <c r="D253" s="229" t="s">
        <v>237</v>
      </c>
      <c r="E253" s="230" t="s">
        <v>2058</v>
      </c>
      <c r="F253" s="231" t="s">
        <v>2059</v>
      </c>
      <c r="G253" s="232" t="s">
        <v>174</v>
      </c>
      <c r="H253" s="233">
        <v>36.600000000000001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0.0011100000000000001</v>
      </c>
      <c r="R253" s="239">
        <f>Q253*H253</f>
        <v>0.040626000000000002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325</v>
      </c>
      <c r="AT253" s="241" t="s">
        <v>237</v>
      </c>
      <c r="AU253" s="241" t="s">
        <v>86</v>
      </c>
      <c r="AY253" s="18" t="s">
        <v>235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325</v>
      </c>
      <c r="BM253" s="241" t="s">
        <v>2060</v>
      </c>
    </row>
    <row r="254" s="15" customFormat="1">
      <c r="A254" s="15"/>
      <c r="B254" s="266"/>
      <c r="C254" s="267"/>
      <c r="D254" s="245" t="s">
        <v>243</v>
      </c>
      <c r="E254" s="268" t="s">
        <v>1</v>
      </c>
      <c r="F254" s="269" t="s">
        <v>2061</v>
      </c>
      <c r="G254" s="267"/>
      <c r="H254" s="268" t="s">
        <v>1</v>
      </c>
      <c r="I254" s="270"/>
      <c r="J254" s="267"/>
      <c r="K254" s="267"/>
      <c r="L254" s="271"/>
      <c r="M254" s="272"/>
      <c r="N254" s="273"/>
      <c r="O254" s="273"/>
      <c r="P254" s="273"/>
      <c r="Q254" s="273"/>
      <c r="R254" s="273"/>
      <c r="S254" s="273"/>
      <c r="T254" s="274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75" t="s">
        <v>243</v>
      </c>
      <c r="AU254" s="275" t="s">
        <v>86</v>
      </c>
      <c r="AV254" s="15" t="s">
        <v>84</v>
      </c>
      <c r="AW254" s="15" t="s">
        <v>32</v>
      </c>
      <c r="AX254" s="15" t="s">
        <v>77</v>
      </c>
      <c r="AY254" s="275" t="s">
        <v>235</v>
      </c>
    </row>
    <row r="255" s="13" customFormat="1">
      <c r="A255" s="13"/>
      <c r="B255" s="243"/>
      <c r="C255" s="244"/>
      <c r="D255" s="245" t="s">
        <v>243</v>
      </c>
      <c r="E255" s="246" t="s">
        <v>1</v>
      </c>
      <c r="F255" s="247" t="s">
        <v>2062</v>
      </c>
      <c r="G255" s="244"/>
      <c r="H255" s="248">
        <v>36.600000000000001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243</v>
      </c>
      <c r="AU255" s="254" t="s">
        <v>86</v>
      </c>
      <c r="AV255" s="13" t="s">
        <v>86</v>
      </c>
      <c r="AW255" s="13" t="s">
        <v>32</v>
      </c>
      <c r="AX255" s="13" t="s">
        <v>84</v>
      </c>
      <c r="AY255" s="254" t="s">
        <v>235</v>
      </c>
    </row>
    <row r="256" s="2" customFormat="1" ht="24.15" customHeight="1">
      <c r="A256" s="39"/>
      <c r="B256" s="40"/>
      <c r="C256" s="229" t="s">
        <v>547</v>
      </c>
      <c r="D256" s="229" t="s">
        <v>237</v>
      </c>
      <c r="E256" s="230" t="s">
        <v>1140</v>
      </c>
      <c r="F256" s="231" t="s">
        <v>1141</v>
      </c>
      <c r="G256" s="232" t="s">
        <v>328</v>
      </c>
      <c r="H256" s="233">
        <v>0.26600000000000001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42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325</v>
      </c>
      <c r="AT256" s="241" t="s">
        <v>237</v>
      </c>
      <c r="AU256" s="241" t="s">
        <v>86</v>
      </c>
      <c r="AY256" s="18" t="s">
        <v>235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84</v>
      </c>
      <c r="BK256" s="242">
        <f>ROUND(I256*H256,2)</f>
        <v>0</v>
      </c>
      <c r="BL256" s="18" t="s">
        <v>325</v>
      </c>
      <c r="BM256" s="241" t="s">
        <v>2063</v>
      </c>
    </row>
    <row r="257" s="12" customFormat="1" ht="22.8" customHeight="1">
      <c r="A257" s="12"/>
      <c r="B257" s="213"/>
      <c r="C257" s="214"/>
      <c r="D257" s="215" t="s">
        <v>76</v>
      </c>
      <c r="E257" s="227" t="s">
        <v>1358</v>
      </c>
      <c r="F257" s="227" t="s">
        <v>1359</v>
      </c>
      <c r="G257" s="214"/>
      <c r="H257" s="214"/>
      <c r="I257" s="217"/>
      <c r="J257" s="228">
        <f>BK257</f>
        <v>0</v>
      </c>
      <c r="K257" s="214"/>
      <c r="L257" s="219"/>
      <c r="M257" s="220"/>
      <c r="N257" s="221"/>
      <c r="O257" s="221"/>
      <c r="P257" s="222">
        <f>SUM(P258:P308)</f>
        <v>0</v>
      </c>
      <c r="Q257" s="221"/>
      <c r="R257" s="222">
        <f>SUM(R258:R308)</f>
        <v>16.015833319999999</v>
      </c>
      <c r="S257" s="221"/>
      <c r="T257" s="223">
        <f>SUM(T258:T308)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4" t="s">
        <v>86</v>
      </c>
      <c r="AT257" s="225" t="s">
        <v>76</v>
      </c>
      <c r="AU257" s="225" t="s">
        <v>84</v>
      </c>
      <c r="AY257" s="224" t="s">
        <v>235</v>
      </c>
      <c r="BK257" s="226">
        <f>SUM(BK258:BK308)</f>
        <v>0</v>
      </c>
    </row>
    <row r="258" s="2" customFormat="1" ht="24.15" customHeight="1">
      <c r="A258" s="39"/>
      <c r="B258" s="40"/>
      <c r="C258" s="229" t="s">
        <v>551</v>
      </c>
      <c r="D258" s="229" t="s">
        <v>237</v>
      </c>
      <c r="E258" s="230" t="s">
        <v>2064</v>
      </c>
      <c r="F258" s="231" t="s">
        <v>2065</v>
      </c>
      <c r="G258" s="232" t="s">
        <v>166</v>
      </c>
      <c r="H258" s="233">
        <v>180.59999999999999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42</v>
      </c>
      <c r="O258" s="92"/>
      <c r="P258" s="239">
        <f>O258*H258</f>
        <v>0</v>
      </c>
      <c r="Q258" s="239">
        <v>0.050000000000000003</v>
      </c>
      <c r="R258" s="239">
        <f>Q258*H258</f>
        <v>9.0299999999999994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325</v>
      </c>
      <c r="AT258" s="241" t="s">
        <v>237</v>
      </c>
      <c r="AU258" s="241" t="s">
        <v>86</v>
      </c>
      <c r="AY258" s="18" t="s">
        <v>235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84</v>
      </c>
      <c r="BK258" s="242">
        <f>ROUND(I258*H258,2)</f>
        <v>0</v>
      </c>
      <c r="BL258" s="18" t="s">
        <v>325</v>
      </c>
      <c r="BM258" s="241" t="s">
        <v>2066</v>
      </c>
    </row>
    <row r="259" s="15" customFormat="1">
      <c r="A259" s="15"/>
      <c r="B259" s="266"/>
      <c r="C259" s="267"/>
      <c r="D259" s="245" t="s">
        <v>243</v>
      </c>
      <c r="E259" s="268" t="s">
        <v>1</v>
      </c>
      <c r="F259" s="269" t="s">
        <v>2067</v>
      </c>
      <c r="G259" s="267"/>
      <c r="H259" s="268" t="s">
        <v>1</v>
      </c>
      <c r="I259" s="270"/>
      <c r="J259" s="267"/>
      <c r="K259" s="267"/>
      <c r="L259" s="271"/>
      <c r="M259" s="272"/>
      <c r="N259" s="273"/>
      <c r="O259" s="273"/>
      <c r="P259" s="273"/>
      <c r="Q259" s="273"/>
      <c r="R259" s="273"/>
      <c r="S259" s="273"/>
      <c r="T259" s="274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75" t="s">
        <v>243</v>
      </c>
      <c r="AU259" s="275" t="s">
        <v>86</v>
      </c>
      <c r="AV259" s="15" t="s">
        <v>84</v>
      </c>
      <c r="AW259" s="15" t="s">
        <v>32</v>
      </c>
      <c r="AX259" s="15" t="s">
        <v>77</v>
      </c>
      <c r="AY259" s="275" t="s">
        <v>235</v>
      </c>
    </row>
    <row r="260" s="13" customFormat="1">
      <c r="A260" s="13"/>
      <c r="B260" s="243"/>
      <c r="C260" s="244"/>
      <c r="D260" s="245" t="s">
        <v>243</v>
      </c>
      <c r="E260" s="246" t="s">
        <v>1</v>
      </c>
      <c r="F260" s="247" t="s">
        <v>2068</v>
      </c>
      <c r="G260" s="244"/>
      <c r="H260" s="248">
        <v>90.299999999999997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243</v>
      </c>
      <c r="AU260" s="254" t="s">
        <v>86</v>
      </c>
      <c r="AV260" s="13" t="s">
        <v>86</v>
      </c>
      <c r="AW260" s="13" t="s">
        <v>32</v>
      </c>
      <c r="AX260" s="13" t="s">
        <v>77</v>
      </c>
      <c r="AY260" s="254" t="s">
        <v>235</v>
      </c>
    </row>
    <row r="261" s="13" customFormat="1">
      <c r="A261" s="13"/>
      <c r="B261" s="243"/>
      <c r="C261" s="244"/>
      <c r="D261" s="245" t="s">
        <v>243</v>
      </c>
      <c r="E261" s="246" t="s">
        <v>1</v>
      </c>
      <c r="F261" s="247" t="s">
        <v>2069</v>
      </c>
      <c r="G261" s="244"/>
      <c r="H261" s="248">
        <v>90.299999999999997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243</v>
      </c>
      <c r="AU261" s="254" t="s">
        <v>86</v>
      </c>
      <c r="AV261" s="13" t="s">
        <v>86</v>
      </c>
      <c r="AW261" s="13" t="s">
        <v>32</v>
      </c>
      <c r="AX261" s="13" t="s">
        <v>77</v>
      </c>
      <c r="AY261" s="254" t="s">
        <v>235</v>
      </c>
    </row>
    <row r="262" s="14" customFormat="1">
      <c r="A262" s="14"/>
      <c r="B262" s="255"/>
      <c r="C262" s="256"/>
      <c r="D262" s="245" t="s">
        <v>243</v>
      </c>
      <c r="E262" s="257" t="s">
        <v>1</v>
      </c>
      <c r="F262" s="258" t="s">
        <v>245</v>
      </c>
      <c r="G262" s="256"/>
      <c r="H262" s="259">
        <v>180.59999999999999</v>
      </c>
      <c r="I262" s="260"/>
      <c r="J262" s="256"/>
      <c r="K262" s="256"/>
      <c r="L262" s="261"/>
      <c r="M262" s="262"/>
      <c r="N262" s="263"/>
      <c r="O262" s="263"/>
      <c r="P262" s="263"/>
      <c r="Q262" s="263"/>
      <c r="R262" s="263"/>
      <c r="S262" s="263"/>
      <c r="T262" s="26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5" t="s">
        <v>243</v>
      </c>
      <c r="AU262" s="265" t="s">
        <v>86</v>
      </c>
      <c r="AV262" s="14" t="s">
        <v>241</v>
      </c>
      <c r="AW262" s="14" t="s">
        <v>32</v>
      </c>
      <c r="AX262" s="14" t="s">
        <v>84</v>
      </c>
      <c r="AY262" s="265" t="s">
        <v>235</v>
      </c>
    </row>
    <row r="263" s="2" customFormat="1" ht="16.5" customHeight="1">
      <c r="A263" s="39"/>
      <c r="B263" s="40"/>
      <c r="C263" s="287" t="s">
        <v>556</v>
      </c>
      <c r="D263" s="287" t="s">
        <v>518</v>
      </c>
      <c r="E263" s="288" t="s">
        <v>1421</v>
      </c>
      <c r="F263" s="289" t="s">
        <v>2070</v>
      </c>
      <c r="G263" s="290" t="s">
        <v>166</v>
      </c>
      <c r="H263" s="291">
        <v>14.08</v>
      </c>
      <c r="I263" s="292"/>
      <c r="J263" s="293">
        <f>ROUND(I263*H263,2)</f>
        <v>0</v>
      </c>
      <c r="K263" s="294"/>
      <c r="L263" s="295"/>
      <c r="M263" s="296" t="s">
        <v>1</v>
      </c>
      <c r="N263" s="297" t="s">
        <v>42</v>
      </c>
      <c r="O263" s="92"/>
      <c r="P263" s="239">
        <f>O263*H263</f>
        <v>0</v>
      </c>
      <c r="Q263" s="239">
        <v>0.050000000000000003</v>
      </c>
      <c r="R263" s="239">
        <f>Q263*H263</f>
        <v>0.70400000000000007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421</v>
      </c>
      <c r="AT263" s="241" t="s">
        <v>518</v>
      </c>
      <c r="AU263" s="241" t="s">
        <v>86</v>
      </c>
      <c r="AY263" s="18" t="s">
        <v>235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84</v>
      </c>
      <c r="BK263" s="242">
        <f>ROUND(I263*H263,2)</f>
        <v>0</v>
      </c>
      <c r="BL263" s="18" t="s">
        <v>325</v>
      </c>
      <c r="BM263" s="241" t="s">
        <v>2071</v>
      </c>
    </row>
    <row r="264" s="2" customFormat="1">
      <c r="A264" s="39"/>
      <c r="B264" s="40"/>
      <c r="C264" s="41"/>
      <c r="D264" s="245" t="s">
        <v>621</v>
      </c>
      <c r="E264" s="41"/>
      <c r="F264" s="298" t="s">
        <v>2072</v>
      </c>
      <c r="G264" s="41"/>
      <c r="H264" s="41"/>
      <c r="I264" s="299"/>
      <c r="J264" s="41"/>
      <c r="K264" s="41"/>
      <c r="L264" s="45"/>
      <c r="M264" s="300"/>
      <c r="N264" s="301"/>
      <c r="O264" s="92"/>
      <c r="P264" s="92"/>
      <c r="Q264" s="92"/>
      <c r="R264" s="92"/>
      <c r="S264" s="92"/>
      <c r="T264" s="93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621</v>
      </c>
      <c r="AU264" s="18" t="s">
        <v>86</v>
      </c>
    </row>
    <row r="265" s="15" customFormat="1">
      <c r="A265" s="15"/>
      <c r="B265" s="266"/>
      <c r="C265" s="267"/>
      <c r="D265" s="245" t="s">
        <v>243</v>
      </c>
      <c r="E265" s="268" t="s">
        <v>1</v>
      </c>
      <c r="F265" s="269" t="s">
        <v>2073</v>
      </c>
      <c r="G265" s="267"/>
      <c r="H265" s="268" t="s">
        <v>1</v>
      </c>
      <c r="I265" s="270"/>
      <c r="J265" s="267"/>
      <c r="K265" s="267"/>
      <c r="L265" s="271"/>
      <c r="M265" s="272"/>
      <c r="N265" s="273"/>
      <c r="O265" s="273"/>
      <c r="P265" s="273"/>
      <c r="Q265" s="273"/>
      <c r="R265" s="273"/>
      <c r="S265" s="273"/>
      <c r="T265" s="274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5" t="s">
        <v>243</v>
      </c>
      <c r="AU265" s="275" t="s">
        <v>86</v>
      </c>
      <c r="AV265" s="15" t="s">
        <v>84</v>
      </c>
      <c r="AW265" s="15" t="s">
        <v>32</v>
      </c>
      <c r="AX265" s="15" t="s">
        <v>77</v>
      </c>
      <c r="AY265" s="275" t="s">
        <v>235</v>
      </c>
    </row>
    <row r="266" s="13" customFormat="1">
      <c r="A266" s="13"/>
      <c r="B266" s="243"/>
      <c r="C266" s="244"/>
      <c r="D266" s="245" t="s">
        <v>243</v>
      </c>
      <c r="E266" s="246" t="s">
        <v>1</v>
      </c>
      <c r="F266" s="247" t="s">
        <v>2074</v>
      </c>
      <c r="G266" s="244"/>
      <c r="H266" s="248">
        <v>14.08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243</v>
      </c>
      <c r="AU266" s="254" t="s">
        <v>86</v>
      </c>
      <c r="AV266" s="13" t="s">
        <v>86</v>
      </c>
      <c r="AW266" s="13" t="s">
        <v>32</v>
      </c>
      <c r="AX266" s="13" t="s">
        <v>84</v>
      </c>
      <c r="AY266" s="254" t="s">
        <v>235</v>
      </c>
    </row>
    <row r="267" s="2" customFormat="1" ht="16.5" customHeight="1">
      <c r="A267" s="39"/>
      <c r="B267" s="40"/>
      <c r="C267" s="287" t="s">
        <v>563</v>
      </c>
      <c r="D267" s="287" t="s">
        <v>518</v>
      </c>
      <c r="E267" s="288" t="s">
        <v>1426</v>
      </c>
      <c r="F267" s="289" t="s">
        <v>2075</v>
      </c>
      <c r="G267" s="290" t="s">
        <v>166</v>
      </c>
      <c r="H267" s="291">
        <v>32.509999999999998</v>
      </c>
      <c r="I267" s="292"/>
      <c r="J267" s="293">
        <f>ROUND(I267*H267,2)</f>
        <v>0</v>
      </c>
      <c r="K267" s="294"/>
      <c r="L267" s="295"/>
      <c r="M267" s="296" t="s">
        <v>1</v>
      </c>
      <c r="N267" s="297" t="s">
        <v>42</v>
      </c>
      <c r="O267" s="92"/>
      <c r="P267" s="239">
        <f>O267*H267</f>
        <v>0</v>
      </c>
      <c r="Q267" s="239">
        <v>0.080000000000000002</v>
      </c>
      <c r="R267" s="239">
        <f>Q267*H267</f>
        <v>2.6008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421</v>
      </c>
      <c r="AT267" s="241" t="s">
        <v>518</v>
      </c>
      <c r="AU267" s="241" t="s">
        <v>86</v>
      </c>
      <c r="AY267" s="18" t="s">
        <v>235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84</v>
      </c>
      <c r="BK267" s="242">
        <f>ROUND(I267*H267,2)</f>
        <v>0</v>
      </c>
      <c r="BL267" s="18" t="s">
        <v>325</v>
      </c>
      <c r="BM267" s="241" t="s">
        <v>2076</v>
      </c>
    </row>
    <row r="268" s="15" customFormat="1">
      <c r="A268" s="15"/>
      <c r="B268" s="266"/>
      <c r="C268" s="267"/>
      <c r="D268" s="245" t="s">
        <v>243</v>
      </c>
      <c r="E268" s="268" t="s">
        <v>1</v>
      </c>
      <c r="F268" s="269" t="s">
        <v>2077</v>
      </c>
      <c r="G268" s="267"/>
      <c r="H268" s="268" t="s">
        <v>1</v>
      </c>
      <c r="I268" s="270"/>
      <c r="J268" s="267"/>
      <c r="K268" s="267"/>
      <c r="L268" s="271"/>
      <c r="M268" s="272"/>
      <c r="N268" s="273"/>
      <c r="O268" s="273"/>
      <c r="P268" s="273"/>
      <c r="Q268" s="273"/>
      <c r="R268" s="273"/>
      <c r="S268" s="273"/>
      <c r="T268" s="274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75" t="s">
        <v>243</v>
      </c>
      <c r="AU268" s="275" t="s">
        <v>86</v>
      </c>
      <c r="AV268" s="15" t="s">
        <v>84</v>
      </c>
      <c r="AW268" s="15" t="s">
        <v>32</v>
      </c>
      <c r="AX268" s="15" t="s">
        <v>77</v>
      </c>
      <c r="AY268" s="275" t="s">
        <v>235</v>
      </c>
    </row>
    <row r="269" s="13" customFormat="1">
      <c r="A269" s="13"/>
      <c r="B269" s="243"/>
      <c r="C269" s="244"/>
      <c r="D269" s="245" t="s">
        <v>243</v>
      </c>
      <c r="E269" s="246" t="s">
        <v>1</v>
      </c>
      <c r="F269" s="247" t="s">
        <v>2078</v>
      </c>
      <c r="G269" s="244"/>
      <c r="H269" s="248">
        <v>16.219999999999999</v>
      </c>
      <c r="I269" s="249"/>
      <c r="J269" s="244"/>
      <c r="K269" s="244"/>
      <c r="L269" s="250"/>
      <c r="M269" s="251"/>
      <c r="N269" s="252"/>
      <c r="O269" s="252"/>
      <c r="P269" s="252"/>
      <c r="Q269" s="252"/>
      <c r="R269" s="252"/>
      <c r="S269" s="252"/>
      <c r="T269" s="25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4" t="s">
        <v>243</v>
      </c>
      <c r="AU269" s="254" t="s">
        <v>86</v>
      </c>
      <c r="AV269" s="13" t="s">
        <v>86</v>
      </c>
      <c r="AW269" s="13" t="s">
        <v>32</v>
      </c>
      <c r="AX269" s="13" t="s">
        <v>77</v>
      </c>
      <c r="AY269" s="254" t="s">
        <v>235</v>
      </c>
    </row>
    <row r="270" s="13" customFormat="1">
      <c r="A270" s="13"/>
      <c r="B270" s="243"/>
      <c r="C270" s="244"/>
      <c r="D270" s="245" t="s">
        <v>243</v>
      </c>
      <c r="E270" s="246" t="s">
        <v>1</v>
      </c>
      <c r="F270" s="247" t="s">
        <v>2079</v>
      </c>
      <c r="G270" s="244"/>
      <c r="H270" s="248">
        <v>16.289999999999999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243</v>
      </c>
      <c r="AU270" s="254" t="s">
        <v>86</v>
      </c>
      <c r="AV270" s="13" t="s">
        <v>86</v>
      </c>
      <c r="AW270" s="13" t="s">
        <v>32</v>
      </c>
      <c r="AX270" s="13" t="s">
        <v>77</v>
      </c>
      <c r="AY270" s="254" t="s">
        <v>235</v>
      </c>
    </row>
    <row r="271" s="14" customFormat="1">
      <c r="A271" s="14"/>
      <c r="B271" s="255"/>
      <c r="C271" s="256"/>
      <c r="D271" s="245" t="s">
        <v>243</v>
      </c>
      <c r="E271" s="257" t="s">
        <v>1</v>
      </c>
      <c r="F271" s="258" t="s">
        <v>245</v>
      </c>
      <c r="G271" s="256"/>
      <c r="H271" s="259">
        <v>32.509999999999998</v>
      </c>
      <c r="I271" s="260"/>
      <c r="J271" s="256"/>
      <c r="K271" s="256"/>
      <c r="L271" s="261"/>
      <c r="M271" s="262"/>
      <c r="N271" s="263"/>
      <c r="O271" s="263"/>
      <c r="P271" s="263"/>
      <c r="Q271" s="263"/>
      <c r="R271" s="263"/>
      <c r="S271" s="263"/>
      <c r="T271" s="26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65" t="s">
        <v>243</v>
      </c>
      <c r="AU271" s="265" t="s">
        <v>86</v>
      </c>
      <c r="AV271" s="14" t="s">
        <v>241</v>
      </c>
      <c r="AW271" s="14" t="s">
        <v>32</v>
      </c>
      <c r="AX271" s="14" t="s">
        <v>84</v>
      </c>
      <c r="AY271" s="265" t="s">
        <v>235</v>
      </c>
    </row>
    <row r="272" s="2" customFormat="1" ht="16.5" customHeight="1">
      <c r="A272" s="39"/>
      <c r="B272" s="40"/>
      <c r="C272" s="287" t="s">
        <v>567</v>
      </c>
      <c r="D272" s="287" t="s">
        <v>518</v>
      </c>
      <c r="E272" s="288" t="s">
        <v>1338</v>
      </c>
      <c r="F272" s="289" t="s">
        <v>2080</v>
      </c>
      <c r="G272" s="290" t="s">
        <v>166</v>
      </c>
      <c r="H272" s="291">
        <v>99.450000000000003</v>
      </c>
      <c r="I272" s="292"/>
      <c r="J272" s="293">
        <f>ROUND(I272*H272,2)</f>
        <v>0</v>
      </c>
      <c r="K272" s="294"/>
      <c r="L272" s="295"/>
      <c r="M272" s="296" t="s">
        <v>1</v>
      </c>
      <c r="N272" s="297" t="s">
        <v>42</v>
      </c>
      <c r="O272" s="92"/>
      <c r="P272" s="239">
        <f>O272*H272</f>
        <v>0</v>
      </c>
      <c r="Q272" s="239">
        <v>0.029999999999999999</v>
      </c>
      <c r="R272" s="239">
        <f>Q272*H272</f>
        <v>2.9834999999999998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421</v>
      </c>
      <c r="AT272" s="241" t="s">
        <v>518</v>
      </c>
      <c r="AU272" s="241" t="s">
        <v>86</v>
      </c>
      <c r="AY272" s="18" t="s">
        <v>235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84</v>
      </c>
      <c r="BK272" s="242">
        <f>ROUND(I272*H272,2)</f>
        <v>0</v>
      </c>
      <c r="BL272" s="18" t="s">
        <v>325</v>
      </c>
      <c r="BM272" s="241" t="s">
        <v>2081</v>
      </c>
    </row>
    <row r="273" s="15" customFormat="1">
      <c r="A273" s="15"/>
      <c r="B273" s="266"/>
      <c r="C273" s="267"/>
      <c r="D273" s="245" t="s">
        <v>243</v>
      </c>
      <c r="E273" s="268" t="s">
        <v>1</v>
      </c>
      <c r="F273" s="269" t="s">
        <v>2082</v>
      </c>
      <c r="G273" s="267"/>
      <c r="H273" s="268" t="s">
        <v>1</v>
      </c>
      <c r="I273" s="270"/>
      <c r="J273" s="267"/>
      <c r="K273" s="267"/>
      <c r="L273" s="271"/>
      <c r="M273" s="272"/>
      <c r="N273" s="273"/>
      <c r="O273" s="273"/>
      <c r="P273" s="273"/>
      <c r="Q273" s="273"/>
      <c r="R273" s="273"/>
      <c r="S273" s="273"/>
      <c r="T273" s="274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5" t="s">
        <v>243</v>
      </c>
      <c r="AU273" s="275" t="s">
        <v>86</v>
      </c>
      <c r="AV273" s="15" t="s">
        <v>84</v>
      </c>
      <c r="AW273" s="15" t="s">
        <v>32</v>
      </c>
      <c r="AX273" s="15" t="s">
        <v>77</v>
      </c>
      <c r="AY273" s="275" t="s">
        <v>235</v>
      </c>
    </row>
    <row r="274" s="13" customFormat="1">
      <c r="A274" s="13"/>
      <c r="B274" s="243"/>
      <c r="C274" s="244"/>
      <c r="D274" s="245" t="s">
        <v>243</v>
      </c>
      <c r="E274" s="246" t="s">
        <v>1</v>
      </c>
      <c r="F274" s="247" t="s">
        <v>2083</v>
      </c>
      <c r="G274" s="244"/>
      <c r="H274" s="248">
        <v>49.670000000000002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243</v>
      </c>
      <c r="AU274" s="254" t="s">
        <v>86</v>
      </c>
      <c r="AV274" s="13" t="s">
        <v>86</v>
      </c>
      <c r="AW274" s="13" t="s">
        <v>32</v>
      </c>
      <c r="AX274" s="13" t="s">
        <v>77</v>
      </c>
      <c r="AY274" s="254" t="s">
        <v>235</v>
      </c>
    </row>
    <row r="275" s="13" customFormat="1">
      <c r="A275" s="13"/>
      <c r="B275" s="243"/>
      <c r="C275" s="244"/>
      <c r="D275" s="245" t="s">
        <v>243</v>
      </c>
      <c r="E275" s="246" t="s">
        <v>1</v>
      </c>
      <c r="F275" s="247" t="s">
        <v>2084</v>
      </c>
      <c r="G275" s="244"/>
      <c r="H275" s="248">
        <v>49.780000000000001</v>
      </c>
      <c r="I275" s="249"/>
      <c r="J275" s="244"/>
      <c r="K275" s="244"/>
      <c r="L275" s="250"/>
      <c r="M275" s="251"/>
      <c r="N275" s="252"/>
      <c r="O275" s="252"/>
      <c r="P275" s="252"/>
      <c r="Q275" s="252"/>
      <c r="R275" s="252"/>
      <c r="S275" s="252"/>
      <c r="T275" s="25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4" t="s">
        <v>243</v>
      </c>
      <c r="AU275" s="254" t="s">
        <v>86</v>
      </c>
      <c r="AV275" s="13" t="s">
        <v>86</v>
      </c>
      <c r="AW275" s="13" t="s">
        <v>32</v>
      </c>
      <c r="AX275" s="13" t="s">
        <v>77</v>
      </c>
      <c r="AY275" s="254" t="s">
        <v>235</v>
      </c>
    </row>
    <row r="276" s="14" customFormat="1">
      <c r="A276" s="14"/>
      <c r="B276" s="255"/>
      <c r="C276" s="256"/>
      <c r="D276" s="245" t="s">
        <v>243</v>
      </c>
      <c r="E276" s="257" t="s">
        <v>1</v>
      </c>
      <c r="F276" s="258" t="s">
        <v>245</v>
      </c>
      <c r="G276" s="256"/>
      <c r="H276" s="259">
        <v>99.450000000000003</v>
      </c>
      <c r="I276" s="260"/>
      <c r="J276" s="256"/>
      <c r="K276" s="256"/>
      <c r="L276" s="261"/>
      <c r="M276" s="262"/>
      <c r="N276" s="263"/>
      <c r="O276" s="263"/>
      <c r="P276" s="263"/>
      <c r="Q276" s="263"/>
      <c r="R276" s="263"/>
      <c r="S276" s="263"/>
      <c r="T276" s="26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65" t="s">
        <v>243</v>
      </c>
      <c r="AU276" s="265" t="s">
        <v>86</v>
      </c>
      <c r="AV276" s="14" t="s">
        <v>241</v>
      </c>
      <c r="AW276" s="14" t="s">
        <v>32</v>
      </c>
      <c r="AX276" s="14" t="s">
        <v>84</v>
      </c>
      <c r="AY276" s="265" t="s">
        <v>235</v>
      </c>
    </row>
    <row r="277" s="2" customFormat="1" ht="37.8" customHeight="1">
      <c r="A277" s="39"/>
      <c r="B277" s="40"/>
      <c r="C277" s="229" t="s">
        <v>572</v>
      </c>
      <c r="D277" s="229" t="s">
        <v>237</v>
      </c>
      <c r="E277" s="230" t="s">
        <v>2085</v>
      </c>
      <c r="F277" s="231" t="s">
        <v>2086</v>
      </c>
      <c r="G277" s="232" t="s">
        <v>166</v>
      </c>
      <c r="H277" s="233">
        <v>19.276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42</v>
      </c>
      <c r="O277" s="92"/>
      <c r="P277" s="239">
        <f>O277*H277</f>
        <v>0</v>
      </c>
      <c r="Q277" s="239">
        <v>0.00051999999999999995</v>
      </c>
      <c r="R277" s="239">
        <f>Q277*H277</f>
        <v>0.010023519999999999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325</v>
      </c>
      <c r="AT277" s="241" t="s">
        <v>237</v>
      </c>
      <c r="AU277" s="241" t="s">
        <v>86</v>
      </c>
      <c r="AY277" s="18" t="s">
        <v>235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84</v>
      </c>
      <c r="BK277" s="242">
        <f>ROUND(I277*H277,2)</f>
        <v>0</v>
      </c>
      <c r="BL277" s="18" t="s">
        <v>325</v>
      </c>
      <c r="BM277" s="241" t="s">
        <v>2087</v>
      </c>
    </row>
    <row r="278" s="15" customFormat="1">
      <c r="A278" s="15"/>
      <c r="B278" s="266"/>
      <c r="C278" s="267"/>
      <c r="D278" s="245" t="s">
        <v>243</v>
      </c>
      <c r="E278" s="268" t="s">
        <v>1</v>
      </c>
      <c r="F278" s="269" t="s">
        <v>2088</v>
      </c>
      <c r="G278" s="267"/>
      <c r="H278" s="268" t="s">
        <v>1</v>
      </c>
      <c r="I278" s="270"/>
      <c r="J278" s="267"/>
      <c r="K278" s="267"/>
      <c r="L278" s="271"/>
      <c r="M278" s="272"/>
      <c r="N278" s="273"/>
      <c r="O278" s="273"/>
      <c r="P278" s="273"/>
      <c r="Q278" s="273"/>
      <c r="R278" s="273"/>
      <c r="S278" s="273"/>
      <c r="T278" s="274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5" t="s">
        <v>243</v>
      </c>
      <c r="AU278" s="275" t="s">
        <v>86</v>
      </c>
      <c r="AV278" s="15" t="s">
        <v>84</v>
      </c>
      <c r="AW278" s="15" t="s">
        <v>32</v>
      </c>
      <c r="AX278" s="15" t="s">
        <v>77</v>
      </c>
      <c r="AY278" s="275" t="s">
        <v>235</v>
      </c>
    </row>
    <row r="279" s="13" customFormat="1">
      <c r="A279" s="13"/>
      <c r="B279" s="243"/>
      <c r="C279" s="244"/>
      <c r="D279" s="245" t="s">
        <v>243</v>
      </c>
      <c r="E279" s="246" t="s">
        <v>1</v>
      </c>
      <c r="F279" s="247" t="s">
        <v>2089</v>
      </c>
      <c r="G279" s="244"/>
      <c r="H279" s="248">
        <v>9.6379999999999999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243</v>
      </c>
      <c r="AU279" s="254" t="s">
        <v>86</v>
      </c>
      <c r="AV279" s="13" t="s">
        <v>86</v>
      </c>
      <c r="AW279" s="13" t="s">
        <v>32</v>
      </c>
      <c r="AX279" s="13" t="s">
        <v>77</v>
      </c>
      <c r="AY279" s="254" t="s">
        <v>235</v>
      </c>
    </row>
    <row r="280" s="13" customFormat="1">
      <c r="A280" s="13"/>
      <c r="B280" s="243"/>
      <c r="C280" s="244"/>
      <c r="D280" s="245" t="s">
        <v>243</v>
      </c>
      <c r="E280" s="246" t="s">
        <v>1</v>
      </c>
      <c r="F280" s="247" t="s">
        <v>2090</v>
      </c>
      <c r="G280" s="244"/>
      <c r="H280" s="248">
        <v>9.6379999999999999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243</v>
      </c>
      <c r="AU280" s="254" t="s">
        <v>86</v>
      </c>
      <c r="AV280" s="13" t="s">
        <v>86</v>
      </c>
      <c r="AW280" s="13" t="s">
        <v>32</v>
      </c>
      <c r="AX280" s="13" t="s">
        <v>77</v>
      </c>
      <c r="AY280" s="254" t="s">
        <v>235</v>
      </c>
    </row>
    <row r="281" s="14" customFormat="1">
      <c r="A281" s="14"/>
      <c r="B281" s="255"/>
      <c r="C281" s="256"/>
      <c r="D281" s="245" t="s">
        <v>243</v>
      </c>
      <c r="E281" s="257" t="s">
        <v>1</v>
      </c>
      <c r="F281" s="258" t="s">
        <v>245</v>
      </c>
      <c r="G281" s="256"/>
      <c r="H281" s="259">
        <v>19.276</v>
      </c>
      <c r="I281" s="260"/>
      <c r="J281" s="256"/>
      <c r="K281" s="256"/>
      <c r="L281" s="261"/>
      <c r="M281" s="262"/>
      <c r="N281" s="263"/>
      <c r="O281" s="263"/>
      <c r="P281" s="263"/>
      <c r="Q281" s="263"/>
      <c r="R281" s="263"/>
      <c r="S281" s="263"/>
      <c r="T281" s="26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65" t="s">
        <v>243</v>
      </c>
      <c r="AU281" s="265" t="s">
        <v>86</v>
      </c>
      <c r="AV281" s="14" t="s">
        <v>241</v>
      </c>
      <c r="AW281" s="14" t="s">
        <v>32</v>
      </c>
      <c r="AX281" s="14" t="s">
        <v>84</v>
      </c>
      <c r="AY281" s="265" t="s">
        <v>235</v>
      </c>
    </row>
    <row r="282" s="2" customFormat="1" ht="24.15" customHeight="1">
      <c r="A282" s="39"/>
      <c r="B282" s="40"/>
      <c r="C282" s="287" t="s">
        <v>574</v>
      </c>
      <c r="D282" s="287" t="s">
        <v>518</v>
      </c>
      <c r="E282" s="288" t="s">
        <v>2091</v>
      </c>
      <c r="F282" s="289" t="s">
        <v>2092</v>
      </c>
      <c r="G282" s="290" t="s">
        <v>166</v>
      </c>
      <c r="H282" s="291">
        <v>19.276</v>
      </c>
      <c r="I282" s="292"/>
      <c r="J282" s="293">
        <f>ROUND(I282*H282,2)</f>
        <v>0</v>
      </c>
      <c r="K282" s="294"/>
      <c r="L282" s="295"/>
      <c r="M282" s="296" t="s">
        <v>1</v>
      </c>
      <c r="N282" s="297" t="s">
        <v>42</v>
      </c>
      <c r="O282" s="92"/>
      <c r="P282" s="239">
        <f>O282*H282</f>
        <v>0</v>
      </c>
      <c r="Q282" s="239">
        <v>0.019949999999999999</v>
      </c>
      <c r="R282" s="239">
        <f>Q282*H282</f>
        <v>0.38455619999999996</v>
      </c>
      <c r="S282" s="239">
        <v>0</v>
      </c>
      <c r="T282" s="240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1" t="s">
        <v>421</v>
      </c>
      <c r="AT282" s="241" t="s">
        <v>518</v>
      </c>
      <c r="AU282" s="241" t="s">
        <v>86</v>
      </c>
      <c r="AY282" s="18" t="s">
        <v>235</v>
      </c>
      <c r="BE282" s="242">
        <f>IF(N282="základní",J282,0)</f>
        <v>0</v>
      </c>
      <c r="BF282" s="242">
        <f>IF(N282="snížená",J282,0)</f>
        <v>0</v>
      </c>
      <c r="BG282" s="242">
        <f>IF(N282="zákl. přenesená",J282,0)</f>
        <v>0</v>
      </c>
      <c r="BH282" s="242">
        <f>IF(N282="sníž. přenesená",J282,0)</f>
        <v>0</v>
      </c>
      <c r="BI282" s="242">
        <f>IF(N282="nulová",J282,0)</f>
        <v>0</v>
      </c>
      <c r="BJ282" s="18" t="s">
        <v>84</v>
      </c>
      <c r="BK282" s="242">
        <f>ROUND(I282*H282,2)</f>
        <v>0</v>
      </c>
      <c r="BL282" s="18" t="s">
        <v>325</v>
      </c>
      <c r="BM282" s="241" t="s">
        <v>2093</v>
      </c>
    </row>
    <row r="283" s="2" customFormat="1">
      <c r="A283" s="39"/>
      <c r="B283" s="40"/>
      <c r="C283" s="41"/>
      <c r="D283" s="245" t="s">
        <v>621</v>
      </c>
      <c r="E283" s="41"/>
      <c r="F283" s="298" t="s">
        <v>2094</v>
      </c>
      <c r="G283" s="41"/>
      <c r="H283" s="41"/>
      <c r="I283" s="299"/>
      <c r="J283" s="41"/>
      <c r="K283" s="41"/>
      <c r="L283" s="45"/>
      <c r="M283" s="300"/>
      <c r="N283" s="301"/>
      <c r="O283" s="92"/>
      <c r="P283" s="92"/>
      <c r="Q283" s="92"/>
      <c r="R283" s="92"/>
      <c r="S283" s="92"/>
      <c r="T283" s="93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T283" s="18" t="s">
        <v>621</v>
      </c>
      <c r="AU283" s="18" t="s">
        <v>86</v>
      </c>
    </row>
    <row r="284" s="2" customFormat="1" ht="16.5" customHeight="1">
      <c r="A284" s="39"/>
      <c r="B284" s="40"/>
      <c r="C284" s="229" t="s">
        <v>581</v>
      </c>
      <c r="D284" s="229" t="s">
        <v>237</v>
      </c>
      <c r="E284" s="230" t="s">
        <v>2095</v>
      </c>
      <c r="F284" s="231" t="s">
        <v>2096</v>
      </c>
      <c r="G284" s="232" t="s">
        <v>240</v>
      </c>
      <c r="H284" s="233">
        <v>16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42</v>
      </c>
      <c r="O284" s="92"/>
      <c r="P284" s="239">
        <f>O284*H284</f>
        <v>0</v>
      </c>
      <c r="Q284" s="239">
        <v>0</v>
      </c>
      <c r="R284" s="239">
        <f>Q284*H284</f>
        <v>0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325</v>
      </c>
      <c r="AT284" s="241" t="s">
        <v>237</v>
      </c>
      <c r="AU284" s="241" t="s">
        <v>86</v>
      </c>
      <c r="AY284" s="18" t="s">
        <v>235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84</v>
      </c>
      <c r="BK284" s="242">
        <f>ROUND(I284*H284,2)</f>
        <v>0</v>
      </c>
      <c r="BL284" s="18" t="s">
        <v>325</v>
      </c>
      <c r="BM284" s="241" t="s">
        <v>2097</v>
      </c>
    </row>
    <row r="285" s="15" customFormat="1">
      <c r="A285" s="15"/>
      <c r="B285" s="266"/>
      <c r="C285" s="267"/>
      <c r="D285" s="245" t="s">
        <v>243</v>
      </c>
      <c r="E285" s="268" t="s">
        <v>1</v>
      </c>
      <c r="F285" s="269" t="s">
        <v>2067</v>
      </c>
      <c r="G285" s="267"/>
      <c r="H285" s="268" t="s">
        <v>1</v>
      </c>
      <c r="I285" s="270"/>
      <c r="J285" s="267"/>
      <c r="K285" s="267"/>
      <c r="L285" s="271"/>
      <c r="M285" s="272"/>
      <c r="N285" s="273"/>
      <c r="O285" s="273"/>
      <c r="P285" s="273"/>
      <c r="Q285" s="273"/>
      <c r="R285" s="273"/>
      <c r="S285" s="273"/>
      <c r="T285" s="274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5" t="s">
        <v>243</v>
      </c>
      <c r="AU285" s="275" t="s">
        <v>86</v>
      </c>
      <c r="AV285" s="15" t="s">
        <v>84</v>
      </c>
      <c r="AW285" s="15" t="s">
        <v>32</v>
      </c>
      <c r="AX285" s="15" t="s">
        <v>77</v>
      </c>
      <c r="AY285" s="275" t="s">
        <v>235</v>
      </c>
    </row>
    <row r="286" s="13" customFormat="1">
      <c r="A286" s="13"/>
      <c r="B286" s="243"/>
      <c r="C286" s="244"/>
      <c r="D286" s="245" t="s">
        <v>243</v>
      </c>
      <c r="E286" s="246" t="s">
        <v>1</v>
      </c>
      <c r="F286" s="247" t="s">
        <v>2098</v>
      </c>
      <c r="G286" s="244"/>
      <c r="H286" s="248">
        <v>8</v>
      </c>
      <c r="I286" s="249"/>
      <c r="J286" s="244"/>
      <c r="K286" s="244"/>
      <c r="L286" s="250"/>
      <c r="M286" s="251"/>
      <c r="N286" s="252"/>
      <c r="O286" s="252"/>
      <c r="P286" s="252"/>
      <c r="Q286" s="252"/>
      <c r="R286" s="252"/>
      <c r="S286" s="252"/>
      <c r="T286" s="25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4" t="s">
        <v>243</v>
      </c>
      <c r="AU286" s="254" t="s">
        <v>86</v>
      </c>
      <c r="AV286" s="13" t="s">
        <v>86</v>
      </c>
      <c r="AW286" s="13" t="s">
        <v>32</v>
      </c>
      <c r="AX286" s="13" t="s">
        <v>77</v>
      </c>
      <c r="AY286" s="254" t="s">
        <v>235</v>
      </c>
    </row>
    <row r="287" s="13" customFormat="1">
      <c r="A287" s="13"/>
      <c r="B287" s="243"/>
      <c r="C287" s="244"/>
      <c r="D287" s="245" t="s">
        <v>243</v>
      </c>
      <c r="E287" s="246" t="s">
        <v>1</v>
      </c>
      <c r="F287" s="247" t="s">
        <v>2099</v>
      </c>
      <c r="G287" s="244"/>
      <c r="H287" s="248">
        <v>8</v>
      </c>
      <c r="I287" s="249"/>
      <c r="J287" s="244"/>
      <c r="K287" s="244"/>
      <c r="L287" s="250"/>
      <c r="M287" s="251"/>
      <c r="N287" s="252"/>
      <c r="O287" s="252"/>
      <c r="P287" s="252"/>
      <c r="Q287" s="252"/>
      <c r="R287" s="252"/>
      <c r="S287" s="252"/>
      <c r="T287" s="25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4" t="s">
        <v>243</v>
      </c>
      <c r="AU287" s="254" t="s">
        <v>86</v>
      </c>
      <c r="AV287" s="13" t="s">
        <v>86</v>
      </c>
      <c r="AW287" s="13" t="s">
        <v>32</v>
      </c>
      <c r="AX287" s="13" t="s">
        <v>77</v>
      </c>
      <c r="AY287" s="254" t="s">
        <v>235</v>
      </c>
    </row>
    <row r="288" s="14" customFormat="1">
      <c r="A288" s="14"/>
      <c r="B288" s="255"/>
      <c r="C288" s="256"/>
      <c r="D288" s="245" t="s">
        <v>243</v>
      </c>
      <c r="E288" s="257" t="s">
        <v>1</v>
      </c>
      <c r="F288" s="258" t="s">
        <v>245</v>
      </c>
      <c r="G288" s="256"/>
      <c r="H288" s="259">
        <v>16</v>
      </c>
      <c r="I288" s="260"/>
      <c r="J288" s="256"/>
      <c r="K288" s="256"/>
      <c r="L288" s="261"/>
      <c r="M288" s="262"/>
      <c r="N288" s="263"/>
      <c r="O288" s="263"/>
      <c r="P288" s="263"/>
      <c r="Q288" s="263"/>
      <c r="R288" s="263"/>
      <c r="S288" s="263"/>
      <c r="T288" s="26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5" t="s">
        <v>243</v>
      </c>
      <c r="AU288" s="265" t="s">
        <v>86</v>
      </c>
      <c r="AV288" s="14" t="s">
        <v>241</v>
      </c>
      <c r="AW288" s="14" t="s">
        <v>32</v>
      </c>
      <c r="AX288" s="14" t="s">
        <v>84</v>
      </c>
      <c r="AY288" s="265" t="s">
        <v>235</v>
      </c>
    </row>
    <row r="289" s="2" customFormat="1" ht="21.75" customHeight="1">
      <c r="A289" s="39"/>
      <c r="B289" s="40"/>
      <c r="C289" s="287" t="s">
        <v>584</v>
      </c>
      <c r="D289" s="287" t="s">
        <v>518</v>
      </c>
      <c r="E289" s="288" t="s">
        <v>2100</v>
      </c>
      <c r="F289" s="289" t="s">
        <v>2101</v>
      </c>
      <c r="G289" s="290" t="s">
        <v>240</v>
      </c>
      <c r="H289" s="291">
        <v>16</v>
      </c>
      <c r="I289" s="292"/>
      <c r="J289" s="293">
        <f>ROUND(I289*H289,2)</f>
        <v>0</v>
      </c>
      <c r="K289" s="294"/>
      <c r="L289" s="295"/>
      <c r="M289" s="296" t="s">
        <v>1</v>
      </c>
      <c r="N289" s="297" t="s">
        <v>42</v>
      </c>
      <c r="O289" s="92"/>
      <c r="P289" s="239">
        <f>O289*H289</f>
        <v>0</v>
      </c>
      <c r="Q289" s="239">
        <v>0.00010000000000000001</v>
      </c>
      <c r="R289" s="239">
        <f>Q289*H289</f>
        <v>0.0016000000000000001</v>
      </c>
      <c r="S289" s="239">
        <v>0</v>
      </c>
      <c r="T289" s="240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41" t="s">
        <v>421</v>
      </c>
      <c r="AT289" s="241" t="s">
        <v>518</v>
      </c>
      <c r="AU289" s="241" t="s">
        <v>86</v>
      </c>
      <c r="AY289" s="18" t="s">
        <v>235</v>
      </c>
      <c r="BE289" s="242">
        <f>IF(N289="základní",J289,0)</f>
        <v>0</v>
      </c>
      <c r="BF289" s="242">
        <f>IF(N289="snížená",J289,0)</f>
        <v>0</v>
      </c>
      <c r="BG289" s="242">
        <f>IF(N289="zákl. přenesená",J289,0)</f>
        <v>0</v>
      </c>
      <c r="BH289" s="242">
        <f>IF(N289="sníž. přenesená",J289,0)</f>
        <v>0</v>
      </c>
      <c r="BI289" s="242">
        <f>IF(N289="nulová",J289,0)</f>
        <v>0</v>
      </c>
      <c r="BJ289" s="18" t="s">
        <v>84</v>
      </c>
      <c r="BK289" s="242">
        <f>ROUND(I289*H289,2)</f>
        <v>0</v>
      </c>
      <c r="BL289" s="18" t="s">
        <v>325</v>
      </c>
      <c r="BM289" s="241" t="s">
        <v>2102</v>
      </c>
    </row>
    <row r="290" s="2" customFormat="1" ht="16.5" customHeight="1">
      <c r="A290" s="39"/>
      <c r="B290" s="40"/>
      <c r="C290" s="229" t="s">
        <v>590</v>
      </c>
      <c r="D290" s="229" t="s">
        <v>237</v>
      </c>
      <c r="E290" s="230" t="s">
        <v>2103</v>
      </c>
      <c r="F290" s="231" t="s">
        <v>2104</v>
      </c>
      <c r="G290" s="232" t="s">
        <v>240</v>
      </c>
      <c r="H290" s="233">
        <v>16</v>
      </c>
      <c r="I290" s="234"/>
      <c r="J290" s="235">
        <f>ROUND(I290*H290,2)</f>
        <v>0</v>
      </c>
      <c r="K290" s="236"/>
      <c r="L290" s="45"/>
      <c r="M290" s="237" t="s">
        <v>1</v>
      </c>
      <c r="N290" s="238" t="s">
        <v>42</v>
      </c>
      <c r="O290" s="92"/>
      <c r="P290" s="239">
        <f>O290*H290</f>
        <v>0</v>
      </c>
      <c r="Q290" s="239">
        <v>0</v>
      </c>
      <c r="R290" s="239">
        <f>Q290*H290</f>
        <v>0</v>
      </c>
      <c r="S290" s="239">
        <v>0</v>
      </c>
      <c r="T290" s="240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41" t="s">
        <v>325</v>
      </c>
      <c r="AT290" s="241" t="s">
        <v>237</v>
      </c>
      <c r="AU290" s="241" t="s">
        <v>86</v>
      </c>
      <c r="AY290" s="18" t="s">
        <v>235</v>
      </c>
      <c r="BE290" s="242">
        <f>IF(N290="základní",J290,0)</f>
        <v>0</v>
      </c>
      <c r="BF290" s="242">
        <f>IF(N290="snížená",J290,0)</f>
        <v>0</v>
      </c>
      <c r="BG290" s="242">
        <f>IF(N290="zákl. přenesená",J290,0)</f>
        <v>0</v>
      </c>
      <c r="BH290" s="242">
        <f>IF(N290="sníž. přenesená",J290,0)</f>
        <v>0</v>
      </c>
      <c r="BI290" s="242">
        <f>IF(N290="nulová",J290,0)</f>
        <v>0</v>
      </c>
      <c r="BJ290" s="18" t="s">
        <v>84</v>
      </c>
      <c r="BK290" s="242">
        <f>ROUND(I290*H290,2)</f>
        <v>0</v>
      </c>
      <c r="BL290" s="18" t="s">
        <v>325</v>
      </c>
      <c r="BM290" s="241" t="s">
        <v>2105</v>
      </c>
    </row>
    <row r="291" s="15" customFormat="1">
      <c r="A291" s="15"/>
      <c r="B291" s="266"/>
      <c r="C291" s="267"/>
      <c r="D291" s="245" t="s">
        <v>243</v>
      </c>
      <c r="E291" s="268" t="s">
        <v>1</v>
      </c>
      <c r="F291" s="269" t="s">
        <v>2067</v>
      </c>
      <c r="G291" s="267"/>
      <c r="H291" s="268" t="s">
        <v>1</v>
      </c>
      <c r="I291" s="270"/>
      <c r="J291" s="267"/>
      <c r="K291" s="267"/>
      <c r="L291" s="271"/>
      <c r="M291" s="272"/>
      <c r="N291" s="273"/>
      <c r="O291" s="273"/>
      <c r="P291" s="273"/>
      <c r="Q291" s="273"/>
      <c r="R291" s="273"/>
      <c r="S291" s="273"/>
      <c r="T291" s="274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75" t="s">
        <v>243</v>
      </c>
      <c r="AU291" s="275" t="s">
        <v>86</v>
      </c>
      <c r="AV291" s="15" t="s">
        <v>84</v>
      </c>
      <c r="AW291" s="15" t="s">
        <v>32</v>
      </c>
      <c r="AX291" s="15" t="s">
        <v>77</v>
      </c>
      <c r="AY291" s="275" t="s">
        <v>235</v>
      </c>
    </row>
    <row r="292" s="13" customFormat="1">
      <c r="A292" s="13"/>
      <c r="B292" s="243"/>
      <c r="C292" s="244"/>
      <c r="D292" s="245" t="s">
        <v>243</v>
      </c>
      <c r="E292" s="246" t="s">
        <v>1</v>
      </c>
      <c r="F292" s="247" t="s">
        <v>2098</v>
      </c>
      <c r="G292" s="244"/>
      <c r="H292" s="248">
        <v>8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243</v>
      </c>
      <c r="AU292" s="254" t="s">
        <v>86</v>
      </c>
      <c r="AV292" s="13" t="s">
        <v>86</v>
      </c>
      <c r="AW292" s="13" t="s">
        <v>32</v>
      </c>
      <c r="AX292" s="13" t="s">
        <v>77</v>
      </c>
      <c r="AY292" s="254" t="s">
        <v>235</v>
      </c>
    </row>
    <row r="293" s="13" customFormat="1">
      <c r="A293" s="13"/>
      <c r="B293" s="243"/>
      <c r="C293" s="244"/>
      <c r="D293" s="245" t="s">
        <v>243</v>
      </c>
      <c r="E293" s="246" t="s">
        <v>1</v>
      </c>
      <c r="F293" s="247" t="s">
        <v>2099</v>
      </c>
      <c r="G293" s="244"/>
      <c r="H293" s="248">
        <v>8</v>
      </c>
      <c r="I293" s="249"/>
      <c r="J293" s="244"/>
      <c r="K293" s="244"/>
      <c r="L293" s="250"/>
      <c r="M293" s="251"/>
      <c r="N293" s="252"/>
      <c r="O293" s="252"/>
      <c r="P293" s="252"/>
      <c r="Q293" s="252"/>
      <c r="R293" s="252"/>
      <c r="S293" s="252"/>
      <c r="T293" s="25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4" t="s">
        <v>243</v>
      </c>
      <c r="AU293" s="254" t="s">
        <v>86</v>
      </c>
      <c r="AV293" s="13" t="s">
        <v>86</v>
      </c>
      <c r="AW293" s="13" t="s">
        <v>32</v>
      </c>
      <c r="AX293" s="13" t="s">
        <v>77</v>
      </c>
      <c r="AY293" s="254" t="s">
        <v>235</v>
      </c>
    </row>
    <row r="294" s="14" customFormat="1">
      <c r="A294" s="14"/>
      <c r="B294" s="255"/>
      <c r="C294" s="256"/>
      <c r="D294" s="245" t="s">
        <v>243</v>
      </c>
      <c r="E294" s="257" t="s">
        <v>1</v>
      </c>
      <c r="F294" s="258" t="s">
        <v>245</v>
      </c>
      <c r="G294" s="256"/>
      <c r="H294" s="259">
        <v>16</v>
      </c>
      <c r="I294" s="260"/>
      <c r="J294" s="256"/>
      <c r="K294" s="256"/>
      <c r="L294" s="261"/>
      <c r="M294" s="262"/>
      <c r="N294" s="263"/>
      <c r="O294" s="263"/>
      <c r="P294" s="263"/>
      <c r="Q294" s="263"/>
      <c r="R294" s="263"/>
      <c r="S294" s="263"/>
      <c r="T294" s="26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5" t="s">
        <v>243</v>
      </c>
      <c r="AU294" s="265" t="s">
        <v>86</v>
      </c>
      <c r="AV294" s="14" t="s">
        <v>241</v>
      </c>
      <c r="AW294" s="14" t="s">
        <v>32</v>
      </c>
      <c r="AX294" s="14" t="s">
        <v>84</v>
      </c>
      <c r="AY294" s="265" t="s">
        <v>235</v>
      </c>
    </row>
    <row r="295" s="2" customFormat="1" ht="16.5" customHeight="1">
      <c r="A295" s="39"/>
      <c r="B295" s="40"/>
      <c r="C295" s="287" t="s">
        <v>596</v>
      </c>
      <c r="D295" s="287" t="s">
        <v>518</v>
      </c>
      <c r="E295" s="288" t="s">
        <v>2106</v>
      </c>
      <c r="F295" s="289" t="s">
        <v>2107</v>
      </c>
      <c r="G295" s="290" t="s">
        <v>240</v>
      </c>
      <c r="H295" s="291">
        <v>16</v>
      </c>
      <c r="I295" s="292"/>
      <c r="J295" s="293">
        <f>ROUND(I295*H295,2)</f>
        <v>0</v>
      </c>
      <c r="K295" s="294"/>
      <c r="L295" s="295"/>
      <c r="M295" s="296" t="s">
        <v>1</v>
      </c>
      <c r="N295" s="297" t="s">
        <v>42</v>
      </c>
      <c r="O295" s="92"/>
      <c r="P295" s="239">
        <f>O295*H295</f>
        <v>0</v>
      </c>
      <c r="Q295" s="239">
        <v>0.001</v>
      </c>
      <c r="R295" s="239">
        <f>Q295*H295</f>
        <v>0.016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421</v>
      </c>
      <c r="AT295" s="241" t="s">
        <v>518</v>
      </c>
      <c r="AU295" s="241" t="s">
        <v>86</v>
      </c>
      <c r="AY295" s="18" t="s">
        <v>235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84</v>
      </c>
      <c r="BK295" s="242">
        <f>ROUND(I295*H295,2)</f>
        <v>0</v>
      </c>
      <c r="BL295" s="18" t="s">
        <v>325</v>
      </c>
      <c r="BM295" s="241" t="s">
        <v>2108</v>
      </c>
    </row>
    <row r="296" s="2" customFormat="1" ht="24.15" customHeight="1">
      <c r="A296" s="39"/>
      <c r="B296" s="40"/>
      <c r="C296" s="229" t="s">
        <v>617</v>
      </c>
      <c r="D296" s="229" t="s">
        <v>237</v>
      </c>
      <c r="E296" s="230" t="s">
        <v>2109</v>
      </c>
      <c r="F296" s="231" t="s">
        <v>2110</v>
      </c>
      <c r="G296" s="232" t="s">
        <v>174</v>
      </c>
      <c r="H296" s="233">
        <v>75.296000000000006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42</v>
      </c>
      <c r="O296" s="92"/>
      <c r="P296" s="239">
        <f>O296*H296</f>
        <v>0</v>
      </c>
      <c r="Q296" s="239">
        <v>6.0000000000000002E-05</v>
      </c>
      <c r="R296" s="239">
        <f>Q296*H296</f>
        <v>0.0045177600000000009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325</v>
      </c>
      <c r="AT296" s="241" t="s">
        <v>237</v>
      </c>
      <c r="AU296" s="241" t="s">
        <v>86</v>
      </c>
      <c r="AY296" s="18" t="s">
        <v>235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84</v>
      </c>
      <c r="BK296" s="242">
        <f>ROUND(I296*H296,2)</f>
        <v>0</v>
      </c>
      <c r="BL296" s="18" t="s">
        <v>325</v>
      </c>
      <c r="BM296" s="241" t="s">
        <v>2111</v>
      </c>
    </row>
    <row r="297" s="15" customFormat="1">
      <c r="A297" s="15"/>
      <c r="B297" s="266"/>
      <c r="C297" s="267"/>
      <c r="D297" s="245" t="s">
        <v>243</v>
      </c>
      <c r="E297" s="268" t="s">
        <v>1</v>
      </c>
      <c r="F297" s="269" t="s">
        <v>2067</v>
      </c>
      <c r="G297" s="267"/>
      <c r="H297" s="268" t="s">
        <v>1</v>
      </c>
      <c r="I297" s="270"/>
      <c r="J297" s="267"/>
      <c r="K297" s="267"/>
      <c r="L297" s="271"/>
      <c r="M297" s="272"/>
      <c r="N297" s="273"/>
      <c r="O297" s="273"/>
      <c r="P297" s="273"/>
      <c r="Q297" s="273"/>
      <c r="R297" s="273"/>
      <c r="S297" s="273"/>
      <c r="T297" s="274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75" t="s">
        <v>243</v>
      </c>
      <c r="AU297" s="275" t="s">
        <v>86</v>
      </c>
      <c r="AV297" s="15" t="s">
        <v>84</v>
      </c>
      <c r="AW297" s="15" t="s">
        <v>32</v>
      </c>
      <c r="AX297" s="15" t="s">
        <v>77</v>
      </c>
      <c r="AY297" s="275" t="s">
        <v>235</v>
      </c>
    </row>
    <row r="298" s="13" customFormat="1">
      <c r="A298" s="13"/>
      <c r="B298" s="243"/>
      <c r="C298" s="244"/>
      <c r="D298" s="245" t="s">
        <v>243</v>
      </c>
      <c r="E298" s="246" t="s">
        <v>1</v>
      </c>
      <c r="F298" s="247" t="s">
        <v>2112</v>
      </c>
      <c r="G298" s="244"/>
      <c r="H298" s="248">
        <v>37.648000000000003</v>
      </c>
      <c r="I298" s="249"/>
      <c r="J298" s="244"/>
      <c r="K298" s="244"/>
      <c r="L298" s="250"/>
      <c r="M298" s="251"/>
      <c r="N298" s="252"/>
      <c r="O298" s="252"/>
      <c r="P298" s="252"/>
      <c r="Q298" s="252"/>
      <c r="R298" s="252"/>
      <c r="S298" s="252"/>
      <c r="T298" s="25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4" t="s">
        <v>243</v>
      </c>
      <c r="AU298" s="254" t="s">
        <v>86</v>
      </c>
      <c r="AV298" s="13" t="s">
        <v>86</v>
      </c>
      <c r="AW298" s="13" t="s">
        <v>32</v>
      </c>
      <c r="AX298" s="13" t="s">
        <v>77</v>
      </c>
      <c r="AY298" s="254" t="s">
        <v>235</v>
      </c>
    </row>
    <row r="299" s="13" customFormat="1">
      <c r="A299" s="13"/>
      <c r="B299" s="243"/>
      <c r="C299" s="244"/>
      <c r="D299" s="245" t="s">
        <v>243</v>
      </c>
      <c r="E299" s="246" t="s">
        <v>1</v>
      </c>
      <c r="F299" s="247" t="s">
        <v>2113</v>
      </c>
      <c r="G299" s="244"/>
      <c r="H299" s="248">
        <v>37.648000000000003</v>
      </c>
      <c r="I299" s="249"/>
      <c r="J299" s="244"/>
      <c r="K299" s="244"/>
      <c r="L299" s="250"/>
      <c r="M299" s="251"/>
      <c r="N299" s="252"/>
      <c r="O299" s="252"/>
      <c r="P299" s="252"/>
      <c r="Q299" s="252"/>
      <c r="R299" s="252"/>
      <c r="S299" s="252"/>
      <c r="T299" s="25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4" t="s">
        <v>243</v>
      </c>
      <c r="AU299" s="254" t="s">
        <v>86</v>
      </c>
      <c r="AV299" s="13" t="s">
        <v>86</v>
      </c>
      <c r="AW299" s="13" t="s">
        <v>32</v>
      </c>
      <c r="AX299" s="13" t="s">
        <v>77</v>
      </c>
      <c r="AY299" s="254" t="s">
        <v>235</v>
      </c>
    </row>
    <row r="300" s="14" customFormat="1">
      <c r="A300" s="14"/>
      <c r="B300" s="255"/>
      <c r="C300" s="256"/>
      <c r="D300" s="245" t="s">
        <v>243</v>
      </c>
      <c r="E300" s="257" t="s">
        <v>1</v>
      </c>
      <c r="F300" s="258" t="s">
        <v>245</v>
      </c>
      <c r="G300" s="256"/>
      <c r="H300" s="259">
        <v>75.296000000000006</v>
      </c>
      <c r="I300" s="260"/>
      <c r="J300" s="256"/>
      <c r="K300" s="256"/>
      <c r="L300" s="261"/>
      <c r="M300" s="262"/>
      <c r="N300" s="263"/>
      <c r="O300" s="263"/>
      <c r="P300" s="263"/>
      <c r="Q300" s="263"/>
      <c r="R300" s="263"/>
      <c r="S300" s="263"/>
      <c r="T300" s="26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5" t="s">
        <v>243</v>
      </c>
      <c r="AU300" s="265" t="s">
        <v>86</v>
      </c>
      <c r="AV300" s="14" t="s">
        <v>241</v>
      </c>
      <c r="AW300" s="14" t="s">
        <v>32</v>
      </c>
      <c r="AX300" s="14" t="s">
        <v>84</v>
      </c>
      <c r="AY300" s="265" t="s">
        <v>235</v>
      </c>
    </row>
    <row r="301" s="2" customFormat="1" ht="24.15" customHeight="1">
      <c r="A301" s="39"/>
      <c r="B301" s="40"/>
      <c r="C301" s="229" t="s">
        <v>623</v>
      </c>
      <c r="D301" s="229" t="s">
        <v>237</v>
      </c>
      <c r="E301" s="230" t="s">
        <v>2114</v>
      </c>
      <c r="F301" s="231" t="s">
        <v>2115</v>
      </c>
      <c r="G301" s="232" t="s">
        <v>174</v>
      </c>
      <c r="H301" s="233">
        <v>75.296000000000006</v>
      </c>
      <c r="I301" s="234"/>
      <c r="J301" s="235">
        <f>ROUND(I301*H301,2)</f>
        <v>0</v>
      </c>
      <c r="K301" s="236"/>
      <c r="L301" s="45"/>
      <c r="M301" s="237" t="s">
        <v>1</v>
      </c>
      <c r="N301" s="238" t="s">
        <v>42</v>
      </c>
      <c r="O301" s="92"/>
      <c r="P301" s="239">
        <f>O301*H301</f>
        <v>0</v>
      </c>
      <c r="Q301" s="239">
        <v>0.00029</v>
      </c>
      <c r="R301" s="239">
        <f>Q301*H301</f>
        <v>0.021835840000000002</v>
      </c>
      <c r="S301" s="239">
        <v>0</v>
      </c>
      <c r="T301" s="24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325</v>
      </c>
      <c r="AT301" s="241" t="s">
        <v>237</v>
      </c>
      <c r="AU301" s="241" t="s">
        <v>86</v>
      </c>
      <c r="AY301" s="18" t="s">
        <v>235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84</v>
      </c>
      <c r="BK301" s="242">
        <f>ROUND(I301*H301,2)</f>
        <v>0</v>
      </c>
      <c r="BL301" s="18" t="s">
        <v>325</v>
      </c>
      <c r="BM301" s="241" t="s">
        <v>2116</v>
      </c>
    </row>
    <row r="302" s="15" customFormat="1">
      <c r="A302" s="15"/>
      <c r="B302" s="266"/>
      <c r="C302" s="267"/>
      <c r="D302" s="245" t="s">
        <v>243</v>
      </c>
      <c r="E302" s="268" t="s">
        <v>1</v>
      </c>
      <c r="F302" s="269" t="s">
        <v>2067</v>
      </c>
      <c r="G302" s="267"/>
      <c r="H302" s="268" t="s">
        <v>1</v>
      </c>
      <c r="I302" s="270"/>
      <c r="J302" s="267"/>
      <c r="K302" s="267"/>
      <c r="L302" s="271"/>
      <c r="M302" s="272"/>
      <c r="N302" s="273"/>
      <c r="O302" s="273"/>
      <c r="P302" s="273"/>
      <c r="Q302" s="273"/>
      <c r="R302" s="273"/>
      <c r="S302" s="273"/>
      <c r="T302" s="274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75" t="s">
        <v>243</v>
      </c>
      <c r="AU302" s="275" t="s">
        <v>86</v>
      </c>
      <c r="AV302" s="15" t="s">
        <v>84</v>
      </c>
      <c r="AW302" s="15" t="s">
        <v>32</v>
      </c>
      <c r="AX302" s="15" t="s">
        <v>77</v>
      </c>
      <c r="AY302" s="275" t="s">
        <v>235</v>
      </c>
    </row>
    <row r="303" s="13" customFormat="1">
      <c r="A303" s="13"/>
      <c r="B303" s="243"/>
      <c r="C303" s="244"/>
      <c r="D303" s="245" t="s">
        <v>243</v>
      </c>
      <c r="E303" s="246" t="s">
        <v>1</v>
      </c>
      <c r="F303" s="247" t="s">
        <v>2112</v>
      </c>
      <c r="G303" s="244"/>
      <c r="H303" s="248">
        <v>37.648000000000003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243</v>
      </c>
      <c r="AU303" s="254" t="s">
        <v>86</v>
      </c>
      <c r="AV303" s="13" t="s">
        <v>86</v>
      </c>
      <c r="AW303" s="13" t="s">
        <v>32</v>
      </c>
      <c r="AX303" s="13" t="s">
        <v>77</v>
      </c>
      <c r="AY303" s="254" t="s">
        <v>235</v>
      </c>
    </row>
    <row r="304" s="13" customFormat="1">
      <c r="A304" s="13"/>
      <c r="B304" s="243"/>
      <c r="C304" s="244"/>
      <c r="D304" s="245" t="s">
        <v>243</v>
      </c>
      <c r="E304" s="246" t="s">
        <v>1</v>
      </c>
      <c r="F304" s="247" t="s">
        <v>2113</v>
      </c>
      <c r="G304" s="244"/>
      <c r="H304" s="248">
        <v>37.648000000000003</v>
      </c>
      <c r="I304" s="249"/>
      <c r="J304" s="244"/>
      <c r="K304" s="244"/>
      <c r="L304" s="250"/>
      <c r="M304" s="251"/>
      <c r="N304" s="252"/>
      <c r="O304" s="252"/>
      <c r="P304" s="252"/>
      <c r="Q304" s="252"/>
      <c r="R304" s="252"/>
      <c r="S304" s="252"/>
      <c r="T304" s="25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4" t="s">
        <v>243</v>
      </c>
      <c r="AU304" s="254" t="s">
        <v>86</v>
      </c>
      <c r="AV304" s="13" t="s">
        <v>86</v>
      </c>
      <c r="AW304" s="13" t="s">
        <v>32</v>
      </c>
      <c r="AX304" s="13" t="s">
        <v>77</v>
      </c>
      <c r="AY304" s="254" t="s">
        <v>235</v>
      </c>
    </row>
    <row r="305" s="14" customFormat="1">
      <c r="A305" s="14"/>
      <c r="B305" s="255"/>
      <c r="C305" s="256"/>
      <c r="D305" s="245" t="s">
        <v>243</v>
      </c>
      <c r="E305" s="257" t="s">
        <v>1</v>
      </c>
      <c r="F305" s="258" t="s">
        <v>245</v>
      </c>
      <c r="G305" s="256"/>
      <c r="H305" s="259">
        <v>75.296000000000006</v>
      </c>
      <c r="I305" s="260"/>
      <c r="J305" s="256"/>
      <c r="K305" s="256"/>
      <c r="L305" s="261"/>
      <c r="M305" s="262"/>
      <c r="N305" s="263"/>
      <c r="O305" s="263"/>
      <c r="P305" s="263"/>
      <c r="Q305" s="263"/>
      <c r="R305" s="263"/>
      <c r="S305" s="263"/>
      <c r="T305" s="26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65" t="s">
        <v>243</v>
      </c>
      <c r="AU305" s="265" t="s">
        <v>86</v>
      </c>
      <c r="AV305" s="14" t="s">
        <v>241</v>
      </c>
      <c r="AW305" s="14" t="s">
        <v>32</v>
      </c>
      <c r="AX305" s="14" t="s">
        <v>84</v>
      </c>
      <c r="AY305" s="265" t="s">
        <v>235</v>
      </c>
    </row>
    <row r="306" s="2" customFormat="1" ht="24.15" customHeight="1">
      <c r="A306" s="39"/>
      <c r="B306" s="40"/>
      <c r="C306" s="229" t="s">
        <v>627</v>
      </c>
      <c r="D306" s="229" t="s">
        <v>237</v>
      </c>
      <c r="E306" s="230" t="s">
        <v>2117</v>
      </c>
      <c r="F306" s="231" t="s">
        <v>2118</v>
      </c>
      <c r="G306" s="232" t="s">
        <v>174</v>
      </c>
      <c r="H306" s="233">
        <v>25.899999999999999</v>
      </c>
      <c r="I306" s="234"/>
      <c r="J306" s="235">
        <f>ROUND(I306*H306,2)</f>
        <v>0</v>
      </c>
      <c r="K306" s="236"/>
      <c r="L306" s="45"/>
      <c r="M306" s="237" t="s">
        <v>1</v>
      </c>
      <c r="N306" s="238" t="s">
        <v>42</v>
      </c>
      <c r="O306" s="92"/>
      <c r="P306" s="239">
        <f>O306*H306</f>
        <v>0</v>
      </c>
      <c r="Q306" s="239">
        <v>0.0050000000000000001</v>
      </c>
      <c r="R306" s="239">
        <f>Q306*H306</f>
        <v>0.1295</v>
      </c>
      <c r="S306" s="239">
        <v>0</v>
      </c>
      <c r="T306" s="240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41" t="s">
        <v>325</v>
      </c>
      <c r="AT306" s="241" t="s">
        <v>237</v>
      </c>
      <c r="AU306" s="241" t="s">
        <v>86</v>
      </c>
      <c r="AY306" s="18" t="s">
        <v>235</v>
      </c>
      <c r="BE306" s="242">
        <f>IF(N306="základní",J306,0)</f>
        <v>0</v>
      </c>
      <c r="BF306" s="242">
        <f>IF(N306="snížená",J306,0)</f>
        <v>0</v>
      </c>
      <c r="BG306" s="242">
        <f>IF(N306="zákl. přenesená",J306,0)</f>
        <v>0</v>
      </c>
      <c r="BH306" s="242">
        <f>IF(N306="sníž. přenesená",J306,0)</f>
        <v>0</v>
      </c>
      <c r="BI306" s="242">
        <f>IF(N306="nulová",J306,0)</f>
        <v>0</v>
      </c>
      <c r="BJ306" s="18" t="s">
        <v>84</v>
      </c>
      <c r="BK306" s="242">
        <f>ROUND(I306*H306,2)</f>
        <v>0</v>
      </c>
      <c r="BL306" s="18" t="s">
        <v>325</v>
      </c>
      <c r="BM306" s="241" t="s">
        <v>2119</v>
      </c>
    </row>
    <row r="307" s="2" customFormat="1" ht="21.75" customHeight="1">
      <c r="A307" s="39"/>
      <c r="B307" s="40"/>
      <c r="C307" s="229" t="s">
        <v>631</v>
      </c>
      <c r="D307" s="229" t="s">
        <v>237</v>
      </c>
      <c r="E307" s="230" t="s">
        <v>2120</v>
      </c>
      <c r="F307" s="231" t="s">
        <v>2121</v>
      </c>
      <c r="G307" s="232" t="s">
        <v>174</v>
      </c>
      <c r="H307" s="233">
        <v>25.899999999999999</v>
      </c>
      <c r="I307" s="234"/>
      <c r="J307" s="235">
        <f>ROUND(I307*H307,2)</f>
        <v>0</v>
      </c>
      <c r="K307" s="236"/>
      <c r="L307" s="45"/>
      <c r="M307" s="237" t="s">
        <v>1</v>
      </c>
      <c r="N307" s="238" t="s">
        <v>42</v>
      </c>
      <c r="O307" s="92"/>
      <c r="P307" s="239">
        <f>O307*H307</f>
        <v>0</v>
      </c>
      <c r="Q307" s="239">
        <v>0.0050000000000000001</v>
      </c>
      <c r="R307" s="239">
        <f>Q307*H307</f>
        <v>0.1295</v>
      </c>
      <c r="S307" s="239">
        <v>0</v>
      </c>
      <c r="T307" s="240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41" t="s">
        <v>325</v>
      </c>
      <c r="AT307" s="241" t="s">
        <v>237</v>
      </c>
      <c r="AU307" s="241" t="s">
        <v>86</v>
      </c>
      <c r="AY307" s="18" t="s">
        <v>235</v>
      </c>
      <c r="BE307" s="242">
        <f>IF(N307="základní",J307,0)</f>
        <v>0</v>
      </c>
      <c r="BF307" s="242">
        <f>IF(N307="snížená",J307,0)</f>
        <v>0</v>
      </c>
      <c r="BG307" s="242">
        <f>IF(N307="zákl. přenesená",J307,0)</f>
        <v>0</v>
      </c>
      <c r="BH307" s="242">
        <f>IF(N307="sníž. přenesená",J307,0)</f>
        <v>0</v>
      </c>
      <c r="BI307" s="242">
        <f>IF(N307="nulová",J307,0)</f>
        <v>0</v>
      </c>
      <c r="BJ307" s="18" t="s">
        <v>84</v>
      </c>
      <c r="BK307" s="242">
        <f>ROUND(I307*H307,2)</f>
        <v>0</v>
      </c>
      <c r="BL307" s="18" t="s">
        <v>325</v>
      </c>
      <c r="BM307" s="241" t="s">
        <v>2122</v>
      </c>
    </row>
    <row r="308" s="2" customFormat="1" ht="24.15" customHeight="1">
      <c r="A308" s="39"/>
      <c r="B308" s="40"/>
      <c r="C308" s="229" t="s">
        <v>635</v>
      </c>
      <c r="D308" s="229" t="s">
        <v>237</v>
      </c>
      <c r="E308" s="230" t="s">
        <v>1458</v>
      </c>
      <c r="F308" s="231" t="s">
        <v>1459</v>
      </c>
      <c r="G308" s="232" t="s">
        <v>328</v>
      </c>
      <c r="H308" s="233">
        <v>16.015999999999998</v>
      </c>
      <c r="I308" s="234"/>
      <c r="J308" s="235">
        <f>ROUND(I308*H308,2)</f>
        <v>0</v>
      </c>
      <c r="K308" s="236"/>
      <c r="L308" s="45"/>
      <c r="M308" s="237" t="s">
        <v>1</v>
      </c>
      <c r="N308" s="238" t="s">
        <v>42</v>
      </c>
      <c r="O308" s="92"/>
      <c r="P308" s="239">
        <f>O308*H308</f>
        <v>0</v>
      </c>
      <c r="Q308" s="239">
        <v>0</v>
      </c>
      <c r="R308" s="239">
        <f>Q308*H308</f>
        <v>0</v>
      </c>
      <c r="S308" s="239">
        <v>0</v>
      </c>
      <c r="T308" s="240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41" t="s">
        <v>325</v>
      </c>
      <c r="AT308" s="241" t="s">
        <v>237</v>
      </c>
      <c r="AU308" s="241" t="s">
        <v>86</v>
      </c>
      <c r="AY308" s="18" t="s">
        <v>235</v>
      </c>
      <c r="BE308" s="242">
        <f>IF(N308="základní",J308,0)</f>
        <v>0</v>
      </c>
      <c r="BF308" s="242">
        <f>IF(N308="snížená",J308,0)</f>
        <v>0</v>
      </c>
      <c r="BG308" s="242">
        <f>IF(N308="zákl. přenesená",J308,0)</f>
        <v>0</v>
      </c>
      <c r="BH308" s="242">
        <f>IF(N308="sníž. přenesená",J308,0)</f>
        <v>0</v>
      </c>
      <c r="BI308" s="242">
        <f>IF(N308="nulová",J308,0)</f>
        <v>0</v>
      </c>
      <c r="BJ308" s="18" t="s">
        <v>84</v>
      </c>
      <c r="BK308" s="242">
        <f>ROUND(I308*H308,2)</f>
        <v>0</v>
      </c>
      <c r="BL308" s="18" t="s">
        <v>325</v>
      </c>
      <c r="BM308" s="241" t="s">
        <v>2123</v>
      </c>
    </row>
    <row r="309" s="12" customFormat="1" ht="22.8" customHeight="1">
      <c r="A309" s="12"/>
      <c r="B309" s="213"/>
      <c r="C309" s="214"/>
      <c r="D309" s="215" t="s">
        <v>76</v>
      </c>
      <c r="E309" s="227" t="s">
        <v>1513</v>
      </c>
      <c r="F309" s="227" t="s">
        <v>1514</v>
      </c>
      <c r="G309" s="214"/>
      <c r="H309" s="214"/>
      <c r="I309" s="217"/>
      <c r="J309" s="228">
        <f>BK309</f>
        <v>0</v>
      </c>
      <c r="K309" s="214"/>
      <c r="L309" s="219"/>
      <c r="M309" s="220"/>
      <c r="N309" s="221"/>
      <c r="O309" s="221"/>
      <c r="P309" s="222">
        <f>SUM(P310:P324)</f>
        <v>0</v>
      </c>
      <c r="Q309" s="221"/>
      <c r="R309" s="222">
        <f>SUM(R310:R324)</f>
        <v>2.8947919999999998</v>
      </c>
      <c r="S309" s="221"/>
      <c r="T309" s="223">
        <f>SUM(T310:T324)</f>
        <v>0</v>
      </c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R309" s="224" t="s">
        <v>86</v>
      </c>
      <c r="AT309" s="225" t="s">
        <v>76</v>
      </c>
      <c r="AU309" s="225" t="s">
        <v>84</v>
      </c>
      <c r="AY309" s="224" t="s">
        <v>235</v>
      </c>
      <c r="BK309" s="226">
        <f>SUM(BK310:BK324)</f>
        <v>0</v>
      </c>
    </row>
    <row r="310" s="2" customFormat="1" ht="16.5" customHeight="1">
      <c r="A310" s="39"/>
      <c r="B310" s="40"/>
      <c r="C310" s="229" t="s">
        <v>639</v>
      </c>
      <c r="D310" s="229" t="s">
        <v>237</v>
      </c>
      <c r="E310" s="230" t="s">
        <v>1516</v>
      </c>
      <c r="F310" s="231" t="s">
        <v>1517</v>
      </c>
      <c r="G310" s="232" t="s">
        <v>166</v>
      </c>
      <c r="H310" s="233">
        <v>70.299999999999997</v>
      </c>
      <c r="I310" s="234"/>
      <c r="J310" s="235">
        <f>ROUND(I310*H310,2)</f>
        <v>0</v>
      </c>
      <c r="K310" s="236"/>
      <c r="L310" s="45"/>
      <c r="M310" s="237" t="s">
        <v>1</v>
      </c>
      <c r="N310" s="238" t="s">
        <v>42</v>
      </c>
      <c r="O310" s="92"/>
      <c r="P310" s="239">
        <f>O310*H310</f>
        <v>0</v>
      </c>
      <c r="Q310" s="239">
        <v>0</v>
      </c>
      <c r="R310" s="239">
        <f>Q310*H310</f>
        <v>0</v>
      </c>
      <c r="S310" s="239">
        <v>0</v>
      </c>
      <c r="T310" s="240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41" t="s">
        <v>325</v>
      </c>
      <c r="AT310" s="241" t="s">
        <v>237</v>
      </c>
      <c r="AU310" s="241" t="s">
        <v>86</v>
      </c>
      <c r="AY310" s="18" t="s">
        <v>235</v>
      </c>
      <c r="BE310" s="242">
        <f>IF(N310="základní",J310,0)</f>
        <v>0</v>
      </c>
      <c r="BF310" s="242">
        <f>IF(N310="snížená",J310,0)</f>
        <v>0</v>
      </c>
      <c r="BG310" s="242">
        <f>IF(N310="zákl. přenesená",J310,0)</f>
        <v>0</v>
      </c>
      <c r="BH310" s="242">
        <f>IF(N310="sníž. přenesená",J310,0)</f>
        <v>0</v>
      </c>
      <c r="BI310" s="242">
        <f>IF(N310="nulová",J310,0)</f>
        <v>0</v>
      </c>
      <c r="BJ310" s="18" t="s">
        <v>84</v>
      </c>
      <c r="BK310" s="242">
        <f>ROUND(I310*H310,2)</f>
        <v>0</v>
      </c>
      <c r="BL310" s="18" t="s">
        <v>325</v>
      </c>
      <c r="BM310" s="241" t="s">
        <v>2124</v>
      </c>
    </row>
    <row r="311" s="13" customFormat="1">
      <c r="A311" s="13"/>
      <c r="B311" s="243"/>
      <c r="C311" s="244"/>
      <c r="D311" s="245" t="s">
        <v>243</v>
      </c>
      <c r="E311" s="246" t="s">
        <v>1</v>
      </c>
      <c r="F311" s="247" t="s">
        <v>2036</v>
      </c>
      <c r="G311" s="244"/>
      <c r="H311" s="248">
        <v>70.299999999999997</v>
      </c>
      <c r="I311" s="249"/>
      <c r="J311" s="244"/>
      <c r="K311" s="244"/>
      <c r="L311" s="250"/>
      <c r="M311" s="251"/>
      <c r="N311" s="252"/>
      <c r="O311" s="252"/>
      <c r="P311" s="252"/>
      <c r="Q311" s="252"/>
      <c r="R311" s="252"/>
      <c r="S311" s="252"/>
      <c r="T311" s="25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4" t="s">
        <v>243</v>
      </c>
      <c r="AU311" s="254" t="s">
        <v>86</v>
      </c>
      <c r="AV311" s="13" t="s">
        <v>86</v>
      </c>
      <c r="AW311" s="13" t="s">
        <v>32</v>
      </c>
      <c r="AX311" s="13" t="s">
        <v>84</v>
      </c>
      <c r="AY311" s="254" t="s">
        <v>235</v>
      </c>
    </row>
    <row r="312" s="2" customFormat="1" ht="16.5" customHeight="1">
      <c r="A312" s="39"/>
      <c r="B312" s="40"/>
      <c r="C312" s="229" t="s">
        <v>643</v>
      </c>
      <c r="D312" s="229" t="s">
        <v>237</v>
      </c>
      <c r="E312" s="230" t="s">
        <v>1525</v>
      </c>
      <c r="F312" s="231" t="s">
        <v>1526</v>
      </c>
      <c r="G312" s="232" t="s">
        <v>166</v>
      </c>
      <c r="H312" s="233">
        <v>70.299999999999997</v>
      </c>
      <c r="I312" s="234"/>
      <c r="J312" s="235">
        <f>ROUND(I312*H312,2)</f>
        <v>0</v>
      </c>
      <c r="K312" s="236"/>
      <c r="L312" s="45"/>
      <c r="M312" s="237" t="s">
        <v>1</v>
      </c>
      <c r="N312" s="238" t="s">
        <v>42</v>
      </c>
      <c r="O312" s="92"/>
      <c r="P312" s="239">
        <f>O312*H312</f>
        <v>0</v>
      </c>
      <c r="Q312" s="239">
        <v>0.00029999999999999997</v>
      </c>
      <c r="R312" s="239">
        <f>Q312*H312</f>
        <v>0.021089999999999998</v>
      </c>
      <c r="S312" s="239">
        <v>0</v>
      </c>
      <c r="T312" s="240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41" t="s">
        <v>325</v>
      </c>
      <c r="AT312" s="241" t="s">
        <v>237</v>
      </c>
      <c r="AU312" s="241" t="s">
        <v>86</v>
      </c>
      <c r="AY312" s="18" t="s">
        <v>235</v>
      </c>
      <c r="BE312" s="242">
        <f>IF(N312="základní",J312,0)</f>
        <v>0</v>
      </c>
      <c r="BF312" s="242">
        <f>IF(N312="snížená",J312,0)</f>
        <v>0</v>
      </c>
      <c r="BG312" s="242">
        <f>IF(N312="zákl. přenesená",J312,0)</f>
        <v>0</v>
      </c>
      <c r="BH312" s="242">
        <f>IF(N312="sníž. přenesená",J312,0)</f>
        <v>0</v>
      </c>
      <c r="BI312" s="242">
        <f>IF(N312="nulová",J312,0)</f>
        <v>0</v>
      </c>
      <c r="BJ312" s="18" t="s">
        <v>84</v>
      </c>
      <c r="BK312" s="242">
        <f>ROUND(I312*H312,2)</f>
        <v>0</v>
      </c>
      <c r="BL312" s="18" t="s">
        <v>325</v>
      </c>
      <c r="BM312" s="241" t="s">
        <v>2125</v>
      </c>
    </row>
    <row r="313" s="13" customFormat="1">
      <c r="A313" s="13"/>
      <c r="B313" s="243"/>
      <c r="C313" s="244"/>
      <c r="D313" s="245" t="s">
        <v>243</v>
      </c>
      <c r="E313" s="246" t="s">
        <v>1</v>
      </c>
      <c r="F313" s="247" t="s">
        <v>2036</v>
      </c>
      <c r="G313" s="244"/>
      <c r="H313" s="248">
        <v>70.299999999999997</v>
      </c>
      <c r="I313" s="249"/>
      <c r="J313" s="244"/>
      <c r="K313" s="244"/>
      <c r="L313" s="250"/>
      <c r="M313" s="251"/>
      <c r="N313" s="252"/>
      <c r="O313" s="252"/>
      <c r="P313" s="252"/>
      <c r="Q313" s="252"/>
      <c r="R313" s="252"/>
      <c r="S313" s="252"/>
      <c r="T313" s="25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4" t="s">
        <v>243</v>
      </c>
      <c r="AU313" s="254" t="s">
        <v>86</v>
      </c>
      <c r="AV313" s="13" t="s">
        <v>86</v>
      </c>
      <c r="AW313" s="13" t="s">
        <v>32</v>
      </c>
      <c r="AX313" s="13" t="s">
        <v>84</v>
      </c>
      <c r="AY313" s="254" t="s">
        <v>235</v>
      </c>
    </row>
    <row r="314" s="2" customFormat="1" ht="21.75" customHeight="1">
      <c r="A314" s="39"/>
      <c r="B314" s="40"/>
      <c r="C314" s="229" t="s">
        <v>657</v>
      </c>
      <c r="D314" s="229" t="s">
        <v>237</v>
      </c>
      <c r="E314" s="230" t="s">
        <v>2126</v>
      </c>
      <c r="F314" s="231" t="s">
        <v>2127</v>
      </c>
      <c r="G314" s="232" t="s">
        <v>166</v>
      </c>
      <c r="H314" s="233">
        <v>70.299999999999997</v>
      </c>
      <c r="I314" s="234"/>
      <c r="J314" s="235">
        <f>ROUND(I314*H314,2)</f>
        <v>0</v>
      </c>
      <c r="K314" s="236"/>
      <c r="L314" s="45"/>
      <c r="M314" s="237" t="s">
        <v>1</v>
      </c>
      <c r="N314" s="238" t="s">
        <v>42</v>
      </c>
      <c r="O314" s="92"/>
      <c r="P314" s="239">
        <f>O314*H314</f>
        <v>0</v>
      </c>
      <c r="Q314" s="239">
        <v>0.0045500000000000002</v>
      </c>
      <c r="R314" s="239">
        <f>Q314*H314</f>
        <v>0.31986500000000001</v>
      </c>
      <c r="S314" s="239">
        <v>0</v>
      </c>
      <c r="T314" s="240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41" t="s">
        <v>325</v>
      </c>
      <c r="AT314" s="241" t="s">
        <v>237</v>
      </c>
      <c r="AU314" s="241" t="s">
        <v>86</v>
      </c>
      <c r="AY314" s="18" t="s">
        <v>235</v>
      </c>
      <c r="BE314" s="242">
        <f>IF(N314="základní",J314,0)</f>
        <v>0</v>
      </c>
      <c r="BF314" s="242">
        <f>IF(N314="snížená",J314,0)</f>
        <v>0</v>
      </c>
      <c r="BG314" s="242">
        <f>IF(N314="zákl. přenesená",J314,0)</f>
        <v>0</v>
      </c>
      <c r="BH314" s="242">
        <f>IF(N314="sníž. přenesená",J314,0)</f>
        <v>0</v>
      </c>
      <c r="BI314" s="242">
        <f>IF(N314="nulová",J314,0)</f>
        <v>0</v>
      </c>
      <c r="BJ314" s="18" t="s">
        <v>84</v>
      </c>
      <c r="BK314" s="242">
        <f>ROUND(I314*H314,2)</f>
        <v>0</v>
      </c>
      <c r="BL314" s="18" t="s">
        <v>325</v>
      </c>
      <c r="BM314" s="241" t="s">
        <v>2128</v>
      </c>
    </row>
    <row r="315" s="13" customFormat="1">
      <c r="A315" s="13"/>
      <c r="B315" s="243"/>
      <c r="C315" s="244"/>
      <c r="D315" s="245" t="s">
        <v>243</v>
      </c>
      <c r="E315" s="246" t="s">
        <v>1</v>
      </c>
      <c r="F315" s="247" t="s">
        <v>2129</v>
      </c>
      <c r="G315" s="244"/>
      <c r="H315" s="248">
        <v>70.299999999999997</v>
      </c>
      <c r="I315" s="249"/>
      <c r="J315" s="244"/>
      <c r="K315" s="244"/>
      <c r="L315" s="250"/>
      <c r="M315" s="251"/>
      <c r="N315" s="252"/>
      <c r="O315" s="252"/>
      <c r="P315" s="252"/>
      <c r="Q315" s="252"/>
      <c r="R315" s="252"/>
      <c r="S315" s="252"/>
      <c r="T315" s="25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4" t="s">
        <v>243</v>
      </c>
      <c r="AU315" s="254" t="s">
        <v>86</v>
      </c>
      <c r="AV315" s="13" t="s">
        <v>86</v>
      </c>
      <c r="AW315" s="13" t="s">
        <v>32</v>
      </c>
      <c r="AX315" s="13" t="s">
        <v>84</v>
      </c>
      <c r="AY315" s="254" t="s">
        <v>235</v>
      </c>
    </row>
    <row r="316" s="2" customFormat="1" ht="33" customHeight="1">
      <c r="A316" s="39"/>
      <c r="B316" s="40"/>
      <c r="C316" s="229" t="s">
        <v>662</v>
      </c>
      <c r="D316" s="229" t="s">
        <v>237</v>
      </c>
      <c r="E316" s="230" t="s">
        <v>2130</v>
      </c>
      <c r="F316" s="231" t="s">
        <v>2131</v>
      </c>
      <c r="G316" s="232" t="s">
        <v>174</v>
      </c>
      <c r="H316" s="233">
        <v>49</v>
      </c>
      <c r="I316" s="234"/>
      <c r="J316" s="235">
        <f>ROUND(I316*H316,2)</f>
        <v>0</v>
      </c>
      <c r="K316" s="236"/>
      <c r="L316" s="45"/>
      <c r="M316" s="237" t="s">
        <v>1</v>
      </c>
      <c r="N316" s="238" t="s">
        <v>42</v>
      </c>
      <c r="O316" s="92"/>
      <c r="P316" s="239">
        <f>O316*H316</f>
        <v>0</v>
      </c>
      <c r="Q316" s="239">
        <v>0.00058</v>
      </c>
      <c r="R316" s="239">
        <f>Q316*H316</f>
        <v>0.028420000000000001</v>
      </c>
      <c r="S316" s="239">
        <v>0</v>
      </c>
      <c r="T316" s="240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41" t="s">
        <v>325</v>
      </c>
      <c r="AT316" s="241" t="s">
        <v>237</v>
      </c>
      <c r="AU316" s="241" t="s">
        <v>86</v>
      </c>
      <c r="AY316" s="18" t="s">
        <v>235</v>
      </c>
      <c r="BE316" s="242">
        <f>IF(N316="základní",J316,0)</f>
        <v>0</v>
      </c>
      <c r="BF316" s="242">
        <f>IF(N316="snížená",J316,0)</f>
        <v>0</v>
      </c>
      <c r="BG316" s="242">
        <f>IF(N316="zákl. přenesená",J316,0)</f>
        <v>0</v>
      </c>
      <c r="BH316" s="242">
        <f>IF(N316="sníž. přenesená",J316,0)</f>
        <v>0</v>
      </c>
      <c r="BI316" s="242">
        <f>IF(N316="nulová",J316,0)</f>
        <v>0</v>
      </c>
      <c r="BJ316" s="18" t="s">
        <v>84</v>
      </c>
      <c r="BK316" s="242">
        <f>ROUND(I316*H316,2)</f>
        <v>0</v>
      </c>
      <c r="BL316" s="18" t="s">
        <v>325</v>
      </c>
      <c r="BM316" s="241" t="s">
        <v>2132</v>
      </c>
    </row>
    <row r="317" s="13" customFormat="1">
      <c r="A317" s="13"/>
      <c r="B317" s="243"/>
      <c r="C317" s="244"/>
      <c r="D317" s="245" t="s">
        <v>243</v>
      </c>
      <c r="E317" s="246" t="s">
        <v>1</v>
      </c>
      <c r="F317" s="247" t="s">
        <v>2133</v>
      </c>
      <c r="G317" s="244"/>
      <c r="H317" s="248">
        <v>49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243</v>
      </c>
      <c r="AU317" s="254" t="s">
        <v>86</v>
      </c>
      <c r="AV317" s="13" t="s">
        <v>86</v>
      </c>
      <c r="AW317" s="13" t="s">
        <v>32</v>
      </c>
      <c r="AX317" s="13" t="s">
        <v>84</v>
      </c>
      <c r="AY317" s="254" t="s">
        <v>235</v>
      </c>
    </row>
    <row r="318" s="2" customFormat="1" ht="24.15" customHeight="1">
      <c r="A318" s="39"/>
      <c r="B318" s="40"/>
      <c r="C318" s="287" t="s">
        <v>667</v>
      </c>
      <c r="D318" s="287" t="s">
        <v>518</v>
      </c>
      <c r="E318" s="288" t="s">
        <v>2134</v>
      </c>
      <c r="F318" s="289" t="s">
        <v>2135</v>
      </c>
      <c r="G318" s="290" t="s">
        <v>166</v>
      </c>
      <c r="H318" s="291">
        <v>4.9000000000000004</v>
      </c>
      <c r="I318" s="292"/>
      <c r="J318" s="293">
        <f>ROUND(I318*H318,2)</f>
        <v>0</v>
      </c>
      <c r="K318" s="294"/>
      <c r="L318" s="295"/>
      <c r="M318" s="296" t="s">
        <v>1</v>
      </c>
      <c r="N318" s="297" t="s">
        <v>42</v>
      </c>
      <c r="O318" s="92"/>
      <c r="P318" s="239">
        <f>O318*H318</f>
        <v>0</v>
      </c>
      <c r="Q318" s="239">
        <v>0.021999999999999999</v>
      </c>
      <c r="R318" s="239">
        <f>Q318*H318</f>
        <v>0.10780000000000001</v>
      </c>
      <c r="S318" s="239">
        <v>0</v>
      </c>
      <c r="T318" s="240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41" t="s">
        <v>421</v>
      </c>
      <c r="AT318" s="241" t="s">
        <v>518</v>
      </c>
      <c r="AU318" s="241" t="s">
        <v>86</v>
      </c>
      <c r="AY318" s="18" t="s">
        <v>235</v>
      </c>
      <c r="BE318" s="242">
        <f>IF(N318="základní",J318,0)</f>
        <v>0</v>
      </c>
      <c r="BF318" s="242">
        <f>IF(N318="snížená",J318,0)</f>
        <v>0</v>
      </c>
      <c r="BG318" s="242">
        <f>IF(N318="zákl. přenesená",J318,0)</f>
        <v>0</v>
      </c>
      <c r="BH318" s="242">
        <f>IF(N318="sníž. přenesená",J318,0)</f>
        <v>0</v>
      </c>
      <c r="BI318" s="242">
        <f>IF(N318="nulová",J318,0)</f>
        <v>0</v>
      </c>
      <c r="BJ318" s="18" t="s">
        <v>84</v>
      </c>
      <c r="BK318" s="242">
        <f>ROUND(I318*H318,2)</f>
        <v>0</v>
      </c>
      <c r="BL318" s="18" t="s">
        <v>325</v>
      </c>
      <c r="BM318" s="241" t="s">
        <v>2136</v>
      </c>
    </row>
    <row r="319" s="13" customFormat="1">
      <c r="A319" s="13"/>
      <c r="B319" s="243"/>
      <c r="C319" s="244"/>
      <c r="D319" s="245" t="s">
        <v>243</v>
      </c>
      <c r="E319" s="244"/>
      <c r="F319" s="247" t="s">
        <v>2137</v>
      </c>
      <c r="G319" s="244"/>
      <c r="H319" s="248">
        <v>4.9000000000000004</v>
      </c>
      <c r="I319" s="249"/>
      <c r="J319" s="244"/>
      <c r="K319" s="244"/>
      <c r="L319" s="250"/>
      <c r="M319" s="251"/>
      <c r="N319" s="252"/>
      <c r="O319" s="252"/>
      <c r="P319" s="252"/>
      <c r="Q319" s="252"/>
      <c r="R319" s="252"/>
      <c r="S319" s="252"/>
      <c r="T319" s="25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4" t="s">
        <v>243</v>
      </c>
      <c r="AU319" s="254" t="s">
        <v>86</v>
      </c>
      <c r="AV319" s="13" t="s">
        <v>86</v>
      </c>
      <c r="AW319" s="13" t="s">
        <v>4</v>
      </c>
      <c r="AX319" s="13" t="s">
        <v>84</v>
      </c>
      <c r="AY319" s="254" t="s">
        <v>235</v>
      </c>
    </row>
    <row r="320" s="2" customFormat="1" ht="33" customHeight="1">
      <c r="A320" s="39"/>
      <c r="B320" s="40"/>
      <c r="C320" s="229" t="s">
        <v>673</v>
      </c>
      <c r="D320" s="229" t="s">
        <v>237</v>
      </c>
      <c r="E320" s="230" t="s">
        <v>2138</v>
      </c>
      <c r="F320" s="231" t="s">
        <v>2139</v>
      </c>
      <c r="G320" s="232" t="s">
        <v>166</v>
      </c>
      <c r="H320" s="233">
        <v>70.299999999999997</v>
      </c>
      <c r="I320" s="234"/>
      <c r="J320" s="235">
        <f>ROUND(I320*H320,2)</f>
        <v>0</v>
      </c>
      <c r="K320" s="236"/>
      <c r="L320" s="45"/>
      <c r="M320" s="237" t="s">
        <v>1</v>
      </c>
      <c r="N320" s="238" t="s">
        <v>42</v>
      </c>
      <c r="O320" s="92"/>
      <c r="P320" s="239">
        <f>O320*H320</f>
        <v>0</v>
      </c>
      <c r="Q320" s="239">
        <v>0.0090900000000000009</v>
      </c>
      <c r="R320" s="239">
        <f>Q320*H320</f>
        <v>0.63902700000000001</v>
      </c>
      <c r="S320" s="239">
        <v>0</v>
      </c>
      <c r="T320" s="240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41" t="s">
        <v>325</v>
      </c>
      <c r="AT320" s="241" t="s">
        <v>237</v>
      </c>
      <c r="AU320" s="241" t="s">
        <v>86</v>
      </c>
      <c r="AY320" s="18" t="s">
        <v>235</v>
      </c>
      <c r="BE320" s="242">
        <f>IF(N320="základní",J320,0)</f>
        <v>0</v>
      </c>
      <c r="BF320" s="242">
        <f>IF(N320="snížená",J320,0)</f>
        <v>0</v>
      </c>
      <c r="BG320" s="242">
        <f>IF(N320="zákl. přenesená",J320,0)</f>
        <v>0</v>
      </c>
      <c r="BH320" s="242">
        <f>IF(N320="sníž. přenesená",J320,0)</f>
        <v>0</v>
      </c>
      <c r="BI320" s="242">
        <f>IF(N320="nulová",J320,0)</f>
        <v>0</v>
      </c>
      <c r="BJ320" s="18" t="s">
        <v>84</v>
      </c>
      <c r="BK320" s="242">
        <f>ROUND(I320*H320,2)</f>
        <v>0</v>
      </c>
      <c r="BL320" s="18" t="s">
        <v>325</v>
      </c>
      <c r="BM320" s="241" t="s">
        <v>2140</v>
      </c>
    </row>
    <row r="321" s="13" customFormat="1">
      <c r="A321" s="13"/>
      <c r="B321" s="243"/>
      <c r="C321" s="244"/>
      <c r="D321" s="245" t="s">
        <v>243</v>
      </c>
      <c r="E321" s="246" t="s">
        <v>1</v>
      </c>
      <c r="F321" s="247" t="s">
        <v>2036</v>
      </c>
      <c r="G321" s="244"/>
      <c r="H321" s="248">
        <v>70.299999999999997</v>
      </c>
      <c r="I321" s="249"/>
      <c r="J321" s="244"/>
      <c r="K321" s="244"/>
      <c r="L321" s="250"/>
      <c r="M321" s="251"/>
      <c r="N321" s="252"/>
      <c r="O321" s="252"/>
      <c r="P321" s="252"/>
      <c r="Q321" s="252"/>
      <c r="R321" s="252"/>
      <c r="S321" s="252"/>
      <c r="T321" s="25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4" t="s">
        <v>243</v>
      </c>
      <c r="AU321" s="254" t="s">
        <v>86</v>
      </c>
      <c r="AV321" s="13" t="s">
        <v>86</v>
      </c>
      <c r="AW321" s="13" t="s">
        <v>32</v>
      </c>
      <c r="AX321" s="13" t="s">
        <v>84</v>
      </c>
      <c r="AY321" s="254" t="s">
        <v>235</v>
      </c>
    </row>
    <row r="322" s="2" customFormat="1" ht="24.15" customHeight="1">
      <c r="A322" s="39"/>
      <c r="B322" s="40"/>
      <c r="C322" s="287" t="s">
        <v>682</v>
      </c>
      <c r="D322" s="287" t="s">
        <v>518</v>
      </c>
      <c r="E322" s="288" t="s">
        <v>2134</v>
      </c>
      <c r="F322" s="289" t="s">
        <v>2135</v>
      </c>
      <c r="G322" s="290" t="s">
        <v>166</v>
      </c>
      <c r="H322" s="291">
        <v>80.844999999999999</v>
      </c>
      <c r="I322" s="292"/>
      <c r="J322" s="293">
        <f>ROUND(I322*H322,2)</f>
        <v>0</v>
      </c>
      <c r="K322" s="294"/>
      <c r="L322" s="295"/>
      <c r="M322" s="296" t="s">
        <v>1</v>
      </c>
      <c r="N322" s="297" t="s">
        <v>42</v>
      </c>
      <c r="O322" s="92"/>
      <c r="P322" s="239">
        <f>O322*H322</f>
        <v>0</v>
      </c>
      <c r="Q322" s="239">
        <v>0.021999999999999999</v>
      </c>
      <c r="R322" s="239">
        <f>Q322*H322</f>
        <v>1.7785899999999999</v>
      </c>
      <c r="S322" s="239">
        <v>0</v>
      </c>
      <c r="T322" s="240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41" t="s">
        <v>421</v>
      </c>
      <c r="AT322" s="241" t="s">
        <v>518</v>
      </c>
      <c r="AU322" s="241" t="s">
        <v>86</v>
      </c>
      <c r="AY322" s="18" t="s">
        <v>235</v>
      </c>
      <c r="BE322" s="242">
        <f>IF(N322="základní",J322,0)</f>
        <v>0</v>
      </c>
      <c r="BF322" s="242">
        <f>IF(N322="snížená",J322,0)</f>
        <v>0</v>
      </c>
      <c r="BG322" s="242">
        <f>IF(N322="zákl. přenesená",J322,0)</f>
        <v>0</v>
      </c>
      <c r="BH322" s="242">
        <f>IF(N322="sníž. přenesená",J322,0)</f>
        <v>0</v>
      </c>
      <c r="BI322" s="242">
        <f>IF(N322="nulová",J322,0)</f>
        <v>0</v>
      </c>
      <c r="BJ322" s="18" t="s">
        <v>84</v>
      </c>
      <c r="BK322" s="242">
        <f>ROUND(I322*H322,2)</f>
        <v>0</v>
      </c>
      <c r="BL322" s="18" t="s">
        <v>325</v>
      </c>
      <c r="BM322" s="241" t="s">
        <v>2141</v>
      </c>
    </row>
    <row r="323" s="13" customFormat="1">
      <c r="A323" s="13"/>
      <c r="B323" s="243"/>
      <c r="C323" s="244"/>
      <c r="D323" s="245" t="s">
        <v>243</v>
      </c>
      <c r="E323" s="244"/>
      <c r="F323" s="247" t="s">
        <v>2040</v>
      </c>
      <c r="G323" s="244"/>
      <c r="H323" s="248">
        <v>80.844999999999999</v>
      </c>
      <c r="I323" s="249"/>
      <c r="J323" s="244"/>
      <c r="K323" s="244"/>
      <c r="L323" s="250"/>
      <c r="M323" s="251"/>
      <c r="N323" s="252"/>
      <c r="O323" s="252"/>
      <c r="P323" s="252"/>
      <c r="Q323" s="252"/>
      <c r="R323" s="252"/>
      <c r="S323" s="252"/>
      <c r="T323" s="25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4" t="s">
        <v>243</v>
      </c>
      <c r="AU323" s="254" t="s">
        <v>86</v>
      </c>
      <c r="AV323" s="13" t="s">
        <v>86</v>
      </c>
      <c r="AW323" s="13" t="s">
        <v>4</v>
      </c>
      <c r="AX323" s="13" t="s">
        <v>84</v>
      </c>
      <c r="AY323" s="254" t="s">
        <v>235</v>
      </c>
    </row>
    <row r="324" s="2" customFormat="1" ht="24.15" customHeight="1">
      <c r="A324" s="39"/>
      <c r="B324" s="40"/>
      <c r="C324" s="229" t="s">
        <v>687</v>
      </c>
      <c r="D324" s="229" t="s">
        <v>237</v>
      </c>
      <c r="E324" s="230" t="s">
        <v>1694</v>
      </c>
      <c r="F324" s="231" t="s">
        <v>1695</v>
      </c>
      <c r="G324" s="232" t="s">
        <v>328</v>
      </c>
      <c r="H324" s="233">
        <v>2.895</v>
      </c>
      <c r="I324" s="234"/>
      <c r="J324" s="235">
        <f>ROUND(I324*H324,2)</f>
        <v>0</v>
      </c>
      <c r="K324" s="236"/>
      <c r="L324" s="45"/>
      <c r="M324" s="237" t="s">
        <v>1</v>
      </c>
      <c r="N324" s="238" t="s">
        <v>42</v>
      </c>
      <c r="O324" s="92"/>
      <c r="P324" s="239">
        <f>O324*H324</f>
        <v>0</v>
      </c>
      <c r="Q324" s="239">
        <v>0</v>
      </c>
      <c r="R324" s="239">
        <f>Q324*H324</f>
        <v>0</v>
      </c>
      <c r="S324" s="239">
        <v>0</v>
      </c>
      <c r="T324" s="240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41" t="s">
        <v>325</v>
      </c>
      <c r="AT324" s="241" t="s">
        <v>237</v>
      </c>
      <c r="AU324" s="241" t="s">
        <v>86</v>
      </c>
      <c r="AY324" s="18" t="s">
        <v>235</v>
      </c>
      <c r="BE324" s="242">
        <f>IF(N324="základní",J324,0)</f>
        <v>0</v>
      </c>
      <c r="BF324" s="242">
        <f>IF(N324="snížená",J324,0)</f>
        <v>0</v>
      </c>
      <c r="BG324" s="242">
        <f>IF(N324="zákl. přenesená",J324,0)</f>
        <v>0</v>
      </c>
      <c r="BH324" s="242">
        <f>IF(N324="sníž. přenesená",J324,0)</f>
        <v>0</v>
      </c>
      <c r="BI324" s="242">
        <f>IF(N324="nulová",J324,0)</f>
        <v>0</v>
      </c>
      <c r="BJ324" s="18" t="s">
        <v>84</v>
      </c>
      <c r="BK324" s="242">
        <f>ROUND(I324*H324,2)</f>
        <v>0</v>
      </c>
      <c r="BL324" s="18" t="s">
        <v>325</v>
      </c>
      <c r="BM324" s="241" t="s">
        <v>2142</v>
      </c>
    </row>
    <row r="325" s="12" customFormat="1" ht="22.8" customHeight="1">
      <c r="A325" s="12"/>
      <c r="B325" s="213"/>
      <c r="C325" s="214"/>
      <c r="D325" s="215" t="s">
        <v>76</v>
      </c>
      <c r="E325" s="227" t="s">
        <v>1871</v>
      </c>
      <c r="F325" s="227" t="s">
        <v>1872</v>
      </c>
      <c r="G325" s="214"/>
      <c r="H325" s="214"/>
      <c r="I325" s="217"/>
      <c r="J325" s="228">
        <f>BK325</f>
        <v>0</v>
      </c>
      <c r="K325" s="214"/>
      <c r="L325" s="219"/>
      <c r="M325" s="220"/>
      <c r="N325" s="221"/>
      <c r="O325" s="221"/>
      <c r="P325" s="222">
        <f>SUM(P326:P335)</f>
        <v>0</v>
      </c>
      <c r="Q325" s="221"/>
      <c r="R325" s="222">
        <f>SUM(R326:R335)</f>
        <v>0.048705999999999999</v>
      </c>
      <c r="S325" s="221"/>
      <c r="T325" s="223">
        <f>SUM(T326:T335)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24" t="s">
        <v>86</v>
      </c>
      <c r="AT325" s="225" t="s">
        <v>76</v>
      </c>
      <c r="AU325" s="225" t="s">
        <v>84</v>
      </c>
      <c r="AY325" s="224" t="s">
        <v>235</v>
      </c>
      <c r="BK325" s="226">
        <f>SUM(BK326:BK335)</f>
        <v>0</v>
      </c>
    </row>
    <row r="326" s="2" customFormat="1" ht="24.15" customHeight="1">
      <c r="A326" s="39"/>
      <c r="B326" s="40"/>
      <c r="C326" s="229" t="s">
        <v>696</v>
      </c>
      <c r="D326" s="229" t="s">
        <v>237</v>
      </c>
      <c r="E326" s="230" t="s">
        <v>1874</v>
      </c>
      <c r="F326" s="231" t="s">
        <v>1875</v>
      </c>
      <c r="G326" s="232" t="s">
        <v>166</v>
      </c>
      <c r="H326" s="233">
        <v>99.400000000000006</v>
      </c>
      <c r="I326" s="234"/>
      <c r="J326" s="235">
        <f>ROUND(I326*H326,2)</f>
        <v>0</v>
      </c>
      <c r="K326" s="236"/>
      <c r="L326" s="45"/>
      <c r="M326" s="237" t="s">
        <v>1</v>
      </c>
      <c r="N326" s="238" t="s">
        <v>42</v>
      </c>
      <c r="O326" s="92"/>
      <c r="P326" s="239">
        <f>O326*H326</f>
        <v>0</v>
      </c>
      <c r="Q326" s="239">
        <v>0</v>
      </c>
      <c r="R326" s="239">
        <f>Q326*H326</f>
        <v>0</v>
      </c>
      <c r="S326" s="239">
        <v>0</v>
      </c>
      <c r="T326" s="240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41" t="s">
        <v>325</v>
      </c>
      <c r="AT326" s="241" t="s">
        <v>237</v>
      </c>
      <c r="AU326" s="241" t="s">
        <v>86</v>
      </c>
      <c r="AY326" s="18" t="s">
        <v>235</v>
      </c>
      <c r="BE326" s="242">
        <f>IF(N326="základní",J326,0)</f>
        <v>0</v>
      </c>
      <c r="BF326" s="242">
        <f>IF(N326="snížená",J326,0)</f>
        <v>0</v>
      </c>
      <c r="BG326" s="242">
        <f>IF(N326="zákl. přenesená",J326,0)</f>
        <v>0</v>
      </c>
      <c r="BH326" s="242">
        <f>IF(N326="sníž. přenesená",J326,0)</f>
        <v>0</v>
      </c>
      <c r="BI326" s="242">
        <f>IF(N326="nulová",J326,0)</f>
        <v>0</v>
      </c>
      <c r="BJ326" s="18" t="s">
        <v>84</v>
      </c>
      <c r="BK326" s="242">
        <f>ROUND(I326*H326,2)</f>
        <v>0</v>
      </c>
      <c r="BL326" s="18" t="s">
        <v>325</v>
      </c>
      <c r="BM326" s="241" t="s">
        <v>2143</v>
      </c>
    </row>
    <row r="327" s="15" customFormat="1">
      <c r="A327" s="15"/>
      <c r="B327" s="266"/>
      <c r="C327" s="267"/>
      <c r="D327" s="245" t="s">
        <v>243</v>
      </c>
      <c r="E327" s="268" t="s">
        <v>1</v>
      </c>
      <c r="F327" s="269" t="s">
        <v>2144</v>
      </c>
      <c r="G327" s="267"/>
      <c r="H327" s="268" t="s">
        <v>1</v>
      </c>
      <c r="I327" s="270"/>
      <c r="J327" s="267"/>
      <c r="K327" s="267"/>
      <c r="L327" s="271"/>
      <c r="M327" s="272"/>
      <c r="N327" s="273"/>
      <c r="O327" s="273"/>
      <c r="P327" s="273"/>
      <c r="Q327" s="273"/>
      <c r="R327" s="273"/>
      <c r="S327" s="273"/>
      <c r="T327" s="274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5" t="s">
        <v>243</v>
      </c>
      <c r="AU327" s="275" t="s">
        <v>86</v>
      </c>
      <c r="AV327" s="15" t="s">
        <v>84</v>
      </c>
      <c r="AW327" s="15" t="s">
        <v>32</v>
      </c>
      <c r="AX327" s="15" t="s">
        <v>77</v>
      </c>
      <c r="AY327" s="275" t="s">
        <v>235</v>
      </c>
    </row>
    <row r="328" s="13" customFormat="1">
      <c r="A328" s="13"/>
      <c r="B328" s="243"/>
      <c r="C328" s="244"/>
      <c r="D328" s="245" t="s">
        <v>243</v>
      </c>
      <c r="E328" s="246" t="s">
        <v>1</v>
      </c>
      <c r="F328" s="247" t="s">
        <v>2145</v>
      </c>
      <c r="G328" s="244"/>
      <c r="H328" s="248">
        <v>99.400000000000006</v>
      </c>
      <c r="I328" s="249"/>
      <c r="J328" s="244"/>
      <c r="K328" s="244"/>
      <c r="L328" s="250"/>
      <c r="M328" s="251"/>
      <c r="N328" s="252"/>
      <c r="O328" s="252"/>
      <c r="P328" s="252"/>
      <c r="Q328" s="252"/>
      <c r="R328" s="252"/>
      <c r="S328" s="252"/>
      <c r="T328" s="25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4" t="s">
        <v>243</v>
      </c>
      <c r="AU328" s="254" t="s">
        <v>86</v>
      </c>
      <c r="AV328" s="13" t="s">
        <v>86</v>
      </c>
      <c r="AW328" s="13" t="s">
        <v>32</v>
      </c>
      <c r="AX328" s="13" t="s">
        <v>84</v>
      </c>
      <c r="AY328" s="254" t="s">
        <v>235</v>
      </c>
    </row>
    <row r="329" s="2" customFormat="1" ht="24.15" customHeight="1">
      <c r="A329" s="39"/>
      <c r="B329" s="40"/>
      <c r="C329" s="229" t="s">
        <v>701</v>
      </c>
      <c r="D329" s="229" t="s">
        <v>237</v>
      </c>
      <c r="E329" s="230" t="s">
        <v>2146</v>
      </c>
      <c r="F329" s="231" t="s">
        <v>2147</v>
      </c>
      <c r="G329" s="232" t="s">
        <v>166</v>
      </c>
      <c r="H329" s="233">
        <v>99.400000000000006</v>
      </c>
      <c r="I329" s="234"/>
      <c r="J329" s="235">
        <f>ROUND(I329*H329,2)</f>
        <v>0</v>
      </c>
      <c r="K329" s="236"/>
      <c r="L329" s="45"/>
      <c r="M329" s="237" t="s">
        <v>1</v>
      </c>
      <c r="N329" s="238" t="s">
        <v>42</v>
      </c>
      <c r="O329" s="92"/>
      <c r="P329" s="239">
        <f>O329*H329</f>
        <v>0</v>
      </c>
      <c r="Q329" s="239">
        <v>0.00021000000000000001</v>
      </c>
      <c r="R329" s="239">
        <f>Q329*H329</f>
        <v>0.020874000000000004</v>
      </c>
      <c r="S329" s="239">
        <v>0</v>
      </c>
      <c r="T329" s="240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41" t="s">
        <v>325</v>
      </c>
      <c r="AT329" s="241" t="s">
        <v>237</v>
      </c>
      <c r="AU329" s="241" t="s">
        <v>86</v>
      </c>
      <c r="AY329" s="18" t="s">
        <v>235</v>
      </c>
      <c r="BE329" s="242">
        <f>IF(N329="základní",J329,0)</f>
        <v>0</v>
      </c>
      <c r="BF329" s="242">
        <f>IF(N329="snížená",J329,0)</f>
        <v>0</v>
      </c>
      <c r="BG329" s="242">
        <f>IF(N329="zákl. přenesená",J329,0)</f>
        <v>0</v>
      </c>
      <c r="BH329" s="242">
        <f>IF(N329="sníž. přenesená",J329,0)</f>
        <v>0</v>
      </c>
      <c r="BI329" s="242">
        <f>IF(N329="nulová",J329,0)</f>
        <v>0</v>
      </c>
      <c r="BJ329" s="18" t="s">
        <v>84</v>
      </c>
      <c r="BK329" s="242">
        <f>ROUND(I329*H329,2)</f>
        <v>0</v>
      </c>
      <c r="BL329" s="18" t="s">
        <v>325</v>
      </c>
      <c r="BM329" s="241" t="s">
        <v>2148</v>
      </c>
    </row>
    <row r="330" s="15" customFormat="1">
      <c r="A330" s="15"/>
      <c r="B330" s="266"/>
      <c r="C330" s="267"/>
      <c r="D330" s="245" t="s">
        <v>243</v>
      </c>
      <c r="E330" s="268" t="s">
        <v>1</v>
      </c>
      <c r="F330" s="269" t="s">
        <v>2144</v>
      </c>
      <c r="G330" s="267"/>
      <c r="H330" s="268" t="s">
        <v>1</v>
      </c>
      <c r="I330" s="270"/>
      <c r="J330" s="267"/>
      <c r="K330" s="267"/>
      <c r="L330" s="271"/>
      <c r="M330" s="272"/>
      <c r="N330" s="273"/>
      <c r="O330" s="273"/>
      <c r="P330" s="273"/>
      <c r="Q330" s="273"/>
      <c r="R330" s="273"/>
      <c r="S330" s="273"/>
      <c r="T330" s="274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5" t="s">
        <v>243</v>
      </c>
      <c r="AU330" s="275" t="s">
        <v>86</v>
      </c>
      <c r="AV330" s="15" t="s">
        <v>84</v>
      </c>
      <c r="AW330" s="15" t="s">
        <v>32</v>
      </c>
      <c r="AX330" s="15" t="s">
        <v>77</v>
      </c>
      <c r="AY330" s="275" t="s">
        <v>235</v>
      </c>
    </row>
    <row r="331" s="13" customFormat="1">
      <c r="A331" s="13"/>
      <c r="B331" s="243"/>
      <c r="C331" s="244"/>
      <c r="D331" s="245" t="s">
        <v>243</v>
      </c>
      <c r="E331" s="246" t="s">
        <v>1</v>
      </c>
      <c r="F331" s="247" t="s">
        <v>2145</v>
      </c>
      <c r="G331" s="244"/>
      <c r="H331" s="248">
        <v>99.400000000000006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243</v>
      </c>
      <c r="AU331" s="254" t="s">
        <v>86</v>
      </c>
      <c r="AV331" s="13" t="s">
        <v>86</v>
      </c>
      <c r="AW331" s="13" t="s">
        <v>32</v>
      </c>
      <c r="AX331" s="13" t="s">
        <v>84</v>
      </c>
      <c r="AY331" s="254" t="s">
        <v>235</v>
      </c>
    </row>
    <row r="332" s="2" customFormat="1" ht="16.5" customHeight="1">
      <c r="A332" s="39"/>
      <c r="B332" s="40"/>
      <c r="C332" s="229" t="s">
        <v>705</v>
      </c>
      <c r="D332" s="229" t="s">
        <v>237</v>
      </c>
      <c r="E332" s="230" t="s">
        <v>1880</v>
      </c>
      <c r="F332" s="231" t="s">
        <v>1881</v>
      </c>
      <c r="G332" s="232" t="s">
        <v>166</v>
      </c>
      <c r="H332" s="233">
        <v>99.400000000000006</v>
      </c>
      <c r="I332" s="234"/>
      <c r="J332" s="235">
        <f>ROUND(I332*H332,2)</f>
        <v>0</v>
      </c>
      <c r="K332" s="236"/>
      <c r="L332" s="45"/>
      <c r="M332" s="237" t="s">
        <v>1</v>
      </c>
      <c r="N332" s="238" t="s">
        <v>42</v>
      </c>
      <c r="O332" s="92"/>
      <c r="P332" s="239">
        <f>O332*H332</f>
        <v>0</v>
      </c>
      <c r="Q332" s="239">
        <v>0.00027999999999999998</v>
      </c>
      <c r="R332" s="239">
        <f>Q332*H332</f>
        <v>0.027831999999999999</v>
      </c>
      <c r="S332" s="239">
        <v>0</v>
      </c>
      <c r="T332" s="240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41" t="s">
        <v>325</v>
      </c>
      <c r="AT332" s="241" t="s">
        <v>237</v>
      </c>
      <c r="AU332" s="241" t="s">
        <v>86</v>
      </c>
      <c r="AY332" s="18" t="s">
        <v>235</v>
      </c>
      <c r="BE332" s="242">
        <f>IF(N332="základní",J332,0)</f>
        <v>0</v>
      </c>
      <c r="BF332" s="242">
        <f>IF(N332="snížená",J332,0)</f>
        <v>0</v>
      </c>
      <c r="BG332" s="242">
        <f>IF(N332="zákl. přenesená",J332,0)</f>
        <v>0</v>
      </c>
      <c r="BH332" s="242">
        <f>IF(N332="sníž. přenesená",J332,0)</f>
        <v>0</v>
      </c>
      <c r="BI332" s="242">
        <f>IF(N332="nulová",J332,0)</f>
        <v>0</v>
      </c>
      <c r="BJ332" s="18" t="s">
        <v>84</v>
      </c>
      <c r="BK332" s="242">
        <f>ROUND(I332*H332,2)</f>
        <v>0</v>
      </c>
      <c r="BL332" s="18" t="s">
        <v>325</v>
      </c>
      <c r="BM332" s="241" t="s">
        <v>2149</v>
      </c>
    </row>
    <row r="333" s="2" customFormat="1">
      <c r="A333" s="39"/>
      <c r="B333" s="40"/>
      <c r="C333" s="41"/>
      <c r="D333" s="245" t="s">
        <v>621</v>
      </c>
      <c r="E333" s="41"/>
      <c r="F333" s="298" t="s">
        <v>1883</v>
      </c>
      <c r="G333" s="41"/>
      <c r="H333" s="41"/>
      <c r="I333" s="299"/>
      <c r="J333" s="41"/>
      <c r="K333" s="41"/>
      <c r="L333" s="45"/>
      <c r="M333" s="300"/>
      <c r="N333" s="301"/>
      <c r="O333" s="92"/>
      <c r="P333" s="92"/>
      <c r="Q333" s="92"/>
      <c r="R333" s="92"/>
      <c r="S333" s="92"/>
      <c r="T333" s="93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621</v>
      </c>
      <c r="AU333" s="18" t="s">
        <v>86</v>
      </c>
    </row>
    <row r="334" s="15" customFormat="1">
      <c r="A334" s="15"/>
      <c r="B334" s="266"/>
      <c r="C334" s="267"/>
      <c r="D334" s="245" t="s">
        <v>243</v>
      </c>
      <c r="E334" s="268" t="s">
        <v>1</v>
      </c>
      <c r="F334" s="269" t="s">
        <v>2144</v>
      </c>
      <c r="G334" s="267"/>
      <c r="H334" s="268" t="s">
        <v>1</v>
      </c>
      <c r="I334" s="270"/>
      <c r="J334" s="267"/>
      <c r="K334" s="267"/>
      <c r="L334" s="271"/>
      <c r="M334" s="272"/>
      <c r="N334" s="273"/>
      <c r="O334" s="273"/>
      <c r="P334" s="273"/>
      <c r="Q334" s="273"/>
      <c r="R334" s="273"/>
      <c r="S334" s="273"/>
      <c r="T334" s="274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75" t="s">
        <v>243</v>
      </c>
      <c r="AU334" s="275" t="s">
        <v>86</v>
      </c>
      <c r="AV334" s="15" t="s">
        <v>84</v>
      </c>
      <c r="AW334" s="15" t="s">
        <v>32</v>
      </c>
      <c r="AX334" s="15" t="s">
        <v>77</v>
      </c>
      <c r="AY334" s="275" t="s">
        <v>235</v>
      </c>
    </row>
    <row r="335" s="13" customFormat="1">
      <c r="A335" s="13"/>
      <c r="B335" s="243"/>
      <c r="C335" s="244"/>
      <c r="D335" s="245" t="s">
        <v>243</v>
      </c>
      <c r="E335" s="246" t="s">
        <v>1</v>
      </c>
      <c r="F335" s="247" t="s">
        <v>2145</v>
      </c>
      <c r="G335" s="244"/>
      <c r="H335" s="248">
        <v>99.400000000000006</v>
      </c>
      <c r="I335" s="249"/>
      <c r="J335" s="244"/>
      <c r="K335" s="244"/>
      <c r="L335" s="250"/>
      <c r="M335" s="302"/>
      <c r="N335" s="303"/>
      <c r="O335" s="303"/>
      <c r="P335" s="303"/>
      <c r="Q335" s="303"/>
      <c r="R335" s="303"/>
      <c r="S335" s="303"/>
      <c r="T335" s="304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4" t="s">
        <v>243</v>
      </c>
      <c r="AU335" s="254" t="s">
        <v>86</v>
      </c>
      <c r="AV335" s="13" t="s">
        <v>86</v>
      </c>
      <c r="AW335" s="13" t="s">
        <v>32</v>
      </c>
      <c r="AX335" s="13" t="s">
        <v>84</v>
      </c>
      <c r="AY335" s="254" t="s">
        <v>235</v>
      </c>
    </row>
    <row r="336" s="2" customFormat="1" ht="6.96" customHeight="1">
      <c r="A336" s="39"/>
      <c r="B336" s="67"/>
      <c r="C336" s="68"/>
      <c r="D336" s="68"/>
      <c r="E336" s="68"/>
      <c r="F336" s="68"/>
      <c r="G336" s="68"/>
      <c r="H336" s="68"/>
      <c r="I336" s="68"/>
      <c r="J336" s="68"/>
      <c r="K336" s="68"/>
      <c r="L336" s="45"/>
      <c r="M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</sheetData>
  <sheetProtection sheet="1" autoFilter="0" formatColumns="0" formatRows="0" objects="1" scenarios="1" spinCount="100000" saltValue="NEDNXbFWNHJRjqu70TiVO3RdKN+2fMxFm51Ppybp9P88+yT5KsQ6zVIYtiUzwkxe2nPV097afkXvL6pAUtpncw==" hashValue="RN5QAyes8bITMOvTm8VB7R0MV9I6AZJ2D0qht+JToQDlkX1SKcvGwFs9S9hBlSUTMLtGogJkaQzrKj3yQ/VCfQ==" algorithmName="SHA-512" password="CC35"/>
  <autoFilter ref="C133:K33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2:H122"/>
    <mergeCell ref="E124:H124"/>
    <mergeCell ref="E126:H12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6436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7832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ROUND(J124,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ROUND((SUM(BE124:BE179)),  2)</f>
        <v>0</v>
      </c>
      <c r="G35" s="39"/>
      <c r="H35" s="39"/>
      <c r="I35" s="166">
        <v>0.20999999999999999</v>
      </c>
      <c r="J35" s="165">
        <f>ROUND(((SUM(BE124:BE179))*I35),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ROUND((SUM(BF124:BF179)),  2)</f>
        <v>0</v>
      </c>
      <c r="G36" s="39"/>
      <c r="H36" s="39"/>
      <c r="I36" s="166">
        <v>0.12</v>
      </c>
      <c r="J36" s="165">
        <f>ROUND(((SUM(BF124:BF179))*I36),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ROUND((SUM(BG124:BG179)),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ROUND((SUM(BH124:BH179)),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ROUND((SUM(BI124:BI179)),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6436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D.6 - Hašení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J124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7833</v>
      </c>
      <c r="E99" s="193"/>
      <c r="F99" s="193"/>
      <c r="G99" s="193"/>
      <c r="H99" s="193"/>
      <c r="I99" s="193"/>
      <c r="J99" s="194">
        <f>J125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7834</v>
      </c>
      <c r="E100" s="198"/>
      <c r="F100" s="198"/>
      <c r="G100" s="198"/>
      <c r="H100" s="198"/>
      <c r="I100" s="198"/>
      <c r="J100" s="199">
        <f>J158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7835</v>
      </c>
      <c r="E101" s="198"/>
      <c r="F101" s="198"/>
      <c r="G101" s="198"/>
      <c r="H101" s="198"/>
      <c r="I101" s="198"/>
      <c r="J101" s="199">
        <f>J167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7836</v>
      </c>
      <c r="E102" s="198"/>
      <c r="F102" s="198"/>
      <c r="G102" s="198"/>
      <c r="H102" s="198"/>
      <c r="I102" s="198"/>
      <c r="J102" s="199">
        <f>J172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2" customFormat="1" ht="21.84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6.96" customHeight="1">
      <c r="A104" s="39"/>
      <c r="B104" s="67"/>
      <c r="C104" s="68"/>
      <c r="D104" s="68"/>
      <c r="E104" s="68"/>
      <c r="F104" s="68"/>
      <c r="G104" s="68"/>
      <c r="H104" s="68"/>
      <c r="I104" s="68"/>
      <c r="J104" s="68"/>
      <c r="K104" s="68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8" s="2" customFormat="1" ht="6.96" customHeight="1">
      <c r="A108" s="39"/>
      <c r="B108" s="69"/>
      <c r="C108" s="70"/>
      <c r="D108" s="70"/>
      <c r="E108" s="70"/>
      <c r="F108" s="70"/>
      <c r="G108" s="70"/>
      <c r="H108" s="70"/>
      <c r="I108" s="70"/>
      <c r="J108" s="70"/>
      <c r="K108" s="70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24.96" customHeight="1">
      <c r="A109" s="39"/>
      <c r="B109" s="40"/>
      <c r="C109" s="24" t="s">
        <v>220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2" customHeight="1">
      <c r="A111" s="39"/>
      <c r="B111" s="40"/>
      <c r="C111" s="33" t="s">
        <v>16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6.5" customHeight="1">
      <c r="A112" s="39"/>
      <c r="B112" s="40"/>
      <c r="C112" s="41"/>
      <c r="D112" s="41"/>
      <c r="E112" s="185" t="str">
        <f>E7</f>
        <v>Parkoviště pro zaměstnance a heliport</v>
      </c>
      <c r="F112" s="33"/>
      <c r="G112" s="33"/>
      <c r="H112" s="33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1" customFormat="1" ht="12" customHeight="1">
      <c r="B113" s="22"/>
      <c r="C113" s="33" t="s">
        <v>178</v>
      </c>
      <c r="D113" s="23"/>
      <c r="E113" s="23"/>
      <c r="F113" s="23"/>
      <c r="G113" s="23"/>
      <c r="H113" s="23"/>
      <c r="I113" s="23"/>
      <c r="J113" s="23"/>
      <c r="K113" s="23"/>
      <c r="L113" s="21"/>
    </row>
    <row r="114" s="2" customFormat="1" ht="16.5" customHeight="1">
      <c r="A114" s="39"/>
      <c r="B114" s="40"/>
      <c r="C114" s="41"/>
      <c r="D114" s="41"/>
      <c r="E114" s="185" t="s">
        <v>6436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184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77" t="str">
        <f>E11</f>
        <v>D.6 - Hašení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20</v>
      </c>
      <c r="D118" s="41"/>
      <c r="E118" s="41"/>
      <c r="F118" s="28" t="str">
        <f>F14</f>
        <v>České Budějovice</v>
      </c>
      <c r="G118" s="41"/>
      <c r="H118" s="41"/>
      <c r="I118" s="33" t="s">
        <v>22</v>
      </c>
      <c r="J118" s="80" t="str">
        <f>IF(J14="","",J14)</f>
        <v>13. 6. 2025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24</v>
      </c>
      <c r="D120" s="41"/>
      <c r="E120" s="41"/>
      <c r="F120" s="28" t="str">
        <f>E17</f>
        <v>Nemocnice České Budějovice</v>
      </c>
      <c r="G120" s="41"/>
      <c r="H120" s="41"/>
      <c r="I120" s="33" t="s">
        <v>30</v>
      </c>
      <c r="J120" s="37" t="str">
        <f>E23</f>
        <v>AGP nova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28</v>
      </c>
      <c r="D121" s="41"/>
      <c r="E121" s="41"/>
      <c r="F121" s="28" t="str">
        <f>IF(E20="","",E20)</f>
        <v>Vyplň údaj</v>
      </c>
      <c r="G121" s="41"/>
      <c r="H121" s="41"/>
      <c r="I121" s="33" t="s">
        <v>33</v>
      </c>
      <c r="J121" s="37" t="str">
        <f>E26</f>
        <v>QSB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0.32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1" customFormat="1" ht="29.28" customHeight="1">
      <c r="A123" s="201"/>
      <c r="B123" s="202"/>
      <c r="C123" s="203" t="s">
        <v>221</v>
      </c>
      <c r="D123" s="204" t="s">
        <v>62</v>
      </c>
      <c r="E123" s="204" t="s">
        <v>58</v>
      </c>
      <c r="F123" s="204" t="s">
        <v>59</v>
      </c>
      <c r="G123" s="204" t="s">
        <v>222</v>
      </c>
      <c r="H123" s="204" t="s">
        <v>223</v>
      </c>
      <c r="I123" s="204" t="s">
        <v>224</v>
      </c>
      <c r="J123" s="205" t="s">
        <v>192</v>
      </c>
      <c r="K123" s="206" t="s">
        <v>225</v>
      </c>
      <c r="L123" s="207"/>
      <c r="M123" s="101" t="s">
        <v>1</v>
      </c>
      <c r="N123" s="102" t="s">
        <v>41</v>
      </c>
      <c r="O123" s="102" t="s">
        <v>226</v>
      </c>
      <c r="P123" s="102" t="s">
        <v>227</v>
      </c>
      <c r="Q123" s="102" t="s">
        <v>228</v>
      </c>
      <c r="R123" s="102" t="s">
        <v>229</v>
      </c>
      <c r="S123" s="102" t="s">
        <v>230</v>
      </c>
      <c r="T123" s="103" t="s">
        <v>231</v>
      </c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</row>
    <row r="124" s="2" customFormat="1" ht="22.8" customHeight="1">
      <c r="A124" s="39"/>
      <c r="B124" s="40"/>
      <c r="C124" s="108" t="s">
        <v>232</v>
      </c>
      <c r="D124" s="41"/>
      <c r="E124" s="41"/>
      <c r="F124" s="41"/>
      <c r="G124" s="41"/>
      <c r="H124" s="41"/>
      <c r="I124" s="41"/>
      <c r="J124" s="208">
        <f>BK124</f>
        <v>0</v>
      </c>
      <c r="K124" s="41"/>
      <c r="L124" s="45"/>
      <c r="M124" s="104"/>
      <c r="N124" s="209"/>
      <c r="O124" s="105"/>
      <c r="P124" s="210">
        <f>P125</f>
        <v>0</v>
      </c>
      <c r="Q124" s="105"/>
      <c r="R124" s="210">
        <f>R125</f>
        <v>0</v>
      </c>
      <c r="S124" s="105"/>
      <c r="T124" s="211">
        <f>T125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76</v>
      </c>
      <c r="AU124" s="18" t="s">
        <v>194</v>
      </c>
      <c r="BK124" s="212">
        <f>BK125</f>
        <v>0</v>
      </c>
    </row>
    <row r="125" s="12" customFormat="1" ht="25.92" customHeight="1">
      <c r="A125" s="12"/>
      <c r="B125" s="213"/>
      <c r="C125" s="214"/>
      <c r="D125" s="215" t="s">
        <v>76</v>
      </c>
      <c r="E125" s="216" t="s">
        <v>2152</v>
      </c>
      <c r="F125" s="216" t="s">
        <v>7837</v>
      </c>
      <c r="G125" s="214"/>
      <c r="H125" s="214"/>
      <c r="I125" s="217"/>
      <c r="J125" s="218">
        <f>BK125</f>
        <v>0</v>
      </c>
      <c r="K125" s="214"/>
      <c r="L125" s="219"/>
      <c r="M125" s="220"/>
      <c r="N125" s="221"/>
      <c r="O125" s="221"/>
      <c r="P125" s="222">
        <f>P126+SUM(P127:P158)+P167+P172</f>
        <v>0</v>
      </c>
      <c r="Q125" s="221"/>
      <c r="R125" s="222">
        <f>R126+SUM(R127:R158)+R167+R172</f>
        <v>0</v>
      </c>
      <c r="S125" s="221"/>
      <c r="T125" s="223">
        <f>T126+SUM(T127:T158)+T167+T172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84</v>
      </c>
      <c r="AT125" s="225" t="s">
        <v>76</v>
      </c>
      <c r="AU125" s="225" t="s">
        <v>77</v>
      </c>
      <c r="AY125" s="224" t="s">
        <v>235</v>
      </c>
      <c r="BK125" s="226">
        <f>BK126+SUM(BK127:BK158)+BK167+BK172</f>
        <v>0</v>
      </c>
    </row>
    <row r="126" s="2" customFormat="1" ht="37.8" customHeight="1">
      <c r="A126" s="39"/>
      <c r="B126" s="40"/>
      <c r="C126" s="229" t="s">
        <v>84</v>
      </c>
      <c r="D126" s="229" t="s">
        <v>237</v>
      </c>
      <c r="E126" s="230" t="s">
        <v>7838</v>
      </c>
      <c r="F126" s="231" t="s">
        <v>7839</v>
      </c>
      <c r="G126" s="232" t="s">
        <v>676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241</v>
      </c>
      <c r="AT126" s="241" t="s">
        <v>237</v>
      </c>
      <c r="AU126" s="241" t="s">
        <v>84</v>
      </c>
      <c r="AY126" s="18" t="s">
        <v>235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241</v>
      </c>
      <c r="BM126" s="241" t="s">
        <v>86</v>
      </c>
    </row>
    <row r="127" s="2" customFormat="1">
      <c r="A127" s="39"/>
      <c r="B127" s="40"/>
      <c r="C127" s="41"/>
      <c r="D127" s="245" t="s">
        <v>621</v>
      </c>
      <c r="E127" s="41"/>
      <c r="F127" s="298" t="s">
        <v>7840</v>
      </c>
      <c r="G127" s="41"/>
      <c r="H127" s="41"/>
      <c r="I127" s="299"/>
      <c r="J127" s="41"/>
      <c r="K127" s="41"/>
      <c r="L127" s="45"/>
      <c r="M127" s="300"/>
      <c r="N127" s="301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621</v>
      </c>
      <c r="AU127" s="18" t="s">
        <v>84</v>
      </c>
    </row>
    <row r="128" s="2" customFormat="1" ht="24.15" customHeight="1">
      <c r="A128" s="39"/>
      <c r="B128" s="40"/>
      <c r="C128" s="229" t="s">
        <v>86</v>
      </c>
      <c r="D128" s="229" t="s">
        <v>237</v>
      </c>
      <c r="E128" s="230" t="s">
        <v>7841</v>
      </c>
      <c r="F128" s="231" t="s">
        <v>7842</v>
      </c>
      <c r="G128" s="232" t="s">
        <v>676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241</v>
      </c>
      <c r="AT128" s="241" t="s">
        <v>237</v>
      </c>
      <c r="AU128" s="241" t="s">
        <v>84</v>
      </c>
      <c r="AY128" s="18" t="s">
        <v>235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241</v>
      </c>
      <c r="BM128" s="241" t="s">
        <v>241</v>
      </c>
    </row>
    <row r="129" s="2" customFormat="1">
      <c r="A129" s="39"/>
      <c r="B129" s="40"/>
      <c r="C129" s="41"/>
      <c r="D129" s="245" t="s">
        <v>621</v>
      </c>
      <c r="E129" s="41"/>
      <c r="F129" s="298" t="s">
        <v>7840</v>
      </c>
      <c r="G129" s="41"/>
      <c r="H129" s="41"/>
      <c r="I129" s="299"/>
      <c r="J129" s="41"/>
      <c r="K129" s="41"/>
      <c r="L129" s="45"/>
      <c r="M129" s="300"/>
      <c r="N129" s="301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621</v>
      </c>
      <c r="AU129" s="18" t="s">
        <v>84</v>
      </c>
    </row>
    <row r="130" s="2" customFormat="1" ht="16.5" customHeight="1">
      <c r="A130" s="39"/>
      <c r="B130" s="40"/>
      <c r="C130" s="229" t="s">
        <v>250</v>
      </c>
      <c r="D130" s="229" t="s">
        <v>237</v>
      </c>
      <c r="E130" s="230" t="s">
        <v>7843</v>
      </c>
      <c r="F130" s="231" t="s">
        <v>7844</v>
      </c>
      <c r="G130" s="232" t="s">
        <v>676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241</v>
      </c>
      <c r="AT130" s="241" t="s">
        <v>237</v>
      </c>
      <c r="AU130" s="241" t="s">
        <v>84</v>
      </c>
      <c r="AY130" s="18" t="s">
        <v>235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241</v>
      </c>
      <c r="BM130" s="241" t="s">
        <v>269</v>
      </c>
    </row>
    <row r="131" s="2" customFormat="1">
      <c r="A131" s="39"/>
      <c r="B131" s="40"/>
      <c r="C131" s="41"/>
      <c r="D131" s="245" t="s">
        <v>621</v>
      </c>
      <c r="E131" s="41"/>
      <c r="F131" s="298" t="s">
        <v>7840</v>
      </c>
      <c r="G131" s="41"/>
      <c r="H131" s="41"/>
      <c r="I131" s="299"/>
      <c r="J131" s="41"/>
      <c r="K131" s="41"/>
      <c r="L131" s="45"/>
      <c r="M131" s="300"/>
      <c r="N131" s="301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621</v>
      </c>
      <c r="AU131" s="18" t="s">
        <v>84</v>
      </c>
    </row>
    <row r="132" s="2" customFormat="1" ht="24.15" customHeight="1">
      <c r="A132" s="39"/>
      <c r="B132" s="40"/>
      <c r="C132" s="229" t="s">
        <v>241</v>
      </c>
      <c r="D132" s="229" t="s">
        <v>237</v>
      </c>
      <c r="E132" s="230" t="s">
        <v>7845</v>
      </c>
      <c r="F132" s="231" t="s">
        <v>7846</v>
      </c>
      <c r="G132" s="232" t="s">
        <v>676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241</v>
      </c>
      <c r="AT132" s="241" t="s">
        <v>237</v>
      </c>
      <c r="AU132" s="241" t="s">
        <v>84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241</v>
      </c>
      <c r="BM132" s="241" t="s">
        <v>281</v>
      </c>
    </row>
    <row r="133" s="2" customFormat="1">
      <c r="A133" s="39"/>
      <c r="B133" s="40"/>
      <c r="C133" s="41"/>
      <c r="D133" s="245" t="s">
        <v>621</v>
      </c>
      <c r="E133" s="41"/>
      <c r="F133" s="298" t="s">
        <v>7840</v>
      </c>
      <c r="G133" s="41"/>
      <c r="H133" s="41"/>
      <c r="I133" s="299"/>
      <c r="J133" s="41"/>
      <c r="K133" s="41"/>
      <c r="L133" s="45"/>
      <c r="M133" s="300"/>
      <c r="N133" s="301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621</v>
      </c>
      <c r="AU133" s="18" t="s">
        <v>84</v>
      </c>
    </row>
    <row r="134" s="2" customFormat="1" ht="21.75" customHeight="1">
      <c r="A134" s="39"/>
      <c r="B134" s="40"/>
      <c r="C134" s="229" t="s">
        <v>263</v>
      </c>
      <c r="D134" s="229" t="s">
        <v>237</v>
      </c>
      <c r="E134" s="230" t="s">
        <v>7847</v>
      </c>
      <c r="F134" s="231" t="s">
        <v>7848</v>
      </c>
      <c r="G134" s="232" t="s">
        <v>676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241</v>
      </c>
      <c r="AT134" s="241" t="s">
        <v>237</v>
      </c>
      <c r="AU134" s="241" t="s">
        <v>84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241</v>
      </c>
      <c r="BM134" s="241" t="s">
        <v>291</v>
      </c>
    </row>
    <row r="135" s="2" customFormat="1">
      <c r="A135" s="39"/>
      <c r="B135" s="40"/>
      <c r="C135" s="41"/>
      <c r="D135" s="245" t="s">
        <v>621</v>
      </c>
      <c r="E135" s="41"/>
      <c r="F135" s="298" t="s">
        <v>7840</v>
      </c>
      <c r="G135" s="41"/>
      <c r="H135" s="41"/>
      <c r="I135" s="299"/>
      <c r="J135" s="41"/>
      <c r="K135" s="41"/>
      <c r="L135" s="45"/>
      <c r="M135" s="300"/>
      <c r="N135" s="301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621</v>
      </c>
      <c r="AU135" s="18" t="s">
        <v>84</v>
      </c>
    </row>
    <row r="136" s="2" customFormat="1" ht="16.5" customHeight="1">
      <c r="A136" s="39"/>
      <c r="B136" s="40"/>
      <c r="C136" s="229" t="s">
        <v>269</v>
      </c>
      <c r="D136" s="229" t="s">
        <v>237</v>
      </c>
      <c r="E136" s="230" t="s">
        <v>7849</v>
      </c>
      <c r="F136" s="231" t="s">
        <v>7850</v>
      </c>
      <c r="G136" s="232" t="s">
        <v>676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241</v>
      </c>
      <c r="AT136" s="241" t="s">
        <v>237</v>
      </c>
      <c r="AU136" s="241" t="s">
        <v>84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241</v>
      </c>
      <c r="BM136" s="241" t="s">
        <v>8</v>
      </c>
    </row>
    <row r="137" s="2" customFormat="1">
      <c r="A137" s="39"/>
      <c r="B137" s="40"/>
      <c r="C137" s="41"/>
      <c r="D137" s="245" t="s">
        <v>621</v>
      </c>
      <c r="E137" s="41"/>
      <c r="F137" s="298" t="s">
        <v>7840</v>
      </c>
      <c r="G137" s="41"/>
      <c r="H137" s="41"/>
      <c r="I137" s="299"/>
      <c r="J137" s="41"/>
      <c r="K137" s="41"/>
      <c r="L137" s="45"/>
      <c r="M137" s="300"/>
      <c r="N137" s="301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621</v>
      </c>
      <c r="AU137" s="18" t="s">
        <v>84</v>
      </c>
    </row>
    <row r="138" s="2" customFormat="1" ht="16.5" customHeight="1">
      <c r="A138" s="39"/>
      <c r="B138" s="40"/>
      <c r="C138" s="229" t="s">
        <v>277</v>
      </c>
      <c r="D138" s="229" t="s">
        <v>237</v>
      </c>
      <c r="E138" s="230" t="s">
        <v>7851</v>
      </c>
      <c r="F138" s="231" t="s">
        <v>7852</v>
      </c>
      <c r="G138" s="232" t="s">
        <v>1194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241</v>
      </c>
      <c r="AT138" s="241" t="s">
        <v>237</v>
      </c>
      <c r="AU138" s="241" t="s">
        <v>84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241</v>
      </c>
      <c r="BM138" s="241" t="s">
        <v>315</v>
      </c>
    </row>
    <row r="139" s="2" customFormat="1">
      <c r="A139" s="39"/>
      <c r="B139" s="40"/>
      <c r="C139" s="41"/>
      <c r="D139" s="245" t="s">
        <v>621</v>
      </c>
      <c r="E139" s="41"/>
      <c r="F139" s="298" t="s">
        <v>7853</v>
      </c>
      <c r="G139" s="41"/>
      <c r="H139" s="41"/>
      <c r="I139" s="299"/>
      <c r="J139" s="41"/>
      <c r="K139" s="41"/>
      <c r="L139" s="45"/>
      <c r="M139" s="300"/>
      <c r="N139" s="301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621</v>
      </c>
      <c r="AU139" s="18" t="s">
        <v>84</v>
      </c>
    </row>
    <row r="140" s="2" customFormat="1" ht="24.15" customHeight="1">
      <c r="A140" s="39"/>
      <c r="B140" s="40"/>
      <c r="C140" s="229" t="s">
        <v>281</v>
      </c>
      <c r="D140" s="229" t="s">
        <v>237</v>
      </c>
      <c r="E140" s="230" t="s">
        <v>7854</v>
      </c>
      <c r="F140" s="231" t="s">
        <v>7855</v>
      </c>
      <c r="G140" s="232" t="s">
        <v>174</v>
      </c>
      <c r="H140" s="233">
        <v>18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241</v>
      </c>
      <c r="AT140" s="241" t="s">
        <v>237</v>
      </c>
      <c r="AU140" s="241" t="s">
        <v>84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241</v>
      </c>
      <c r="BM140" s="241" t="s">
        <v>325</v>
      </c>
    </row>
    <row r="141" s="2" customFormat="1">
      <c r="A141" s="39"/>
      <c r="B141" s="40"/>
      <c r="C141" s="41"/>
      <c r="D141" s="245" t="s">
        <v>621</v>
      </c>
      <c r="E141" s="41"/>
      <c r="F141" s="298" t="s">
        <v>7856</v>
      </c>
      <c r="G141" s="41"/>
      <c r="H141" s="41"/>
      <c r="I141" s="299"/>
      <c r="J141" s="41"/>
      <c r="K141" s="41"/>
      <c r="L141" s="45"/>
      <c r="M141" s="300"/>
      <c r="N141" s="301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621</v>
      </c>
      <c r="AU141" s="18" t="s">
        <v>84</v>
      </c>
    </row>
    <row r="142" s="2" customFormat="1" ht="24.15" customHeight="1">
      <c r="A142" s="39"/>
      <c r="B142" s="40"/>
      <c r="C142" s="229" t="s">
        <v>286</v>
      </c>
      <c r="D142" s="229" t="s">
        <v>237</v>
      </c>
      <c r="E142" s="230" t="s">
        <v>7857</v>
      </c>
      <c r="F142" s="231" t="s">
        <v>7858</v>
      </c>
      <c r="G142" s="232" t="s">
        <v>174</v>
      </c>
      <c r="H142" s="233">
        <v>60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241</v>
      </c>
      <c r="AT142" s="241" t="s">
        <v>237</v>
      </c>
      <c r="AU142" s="241" t="s">
        <v>84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241</v>
      </c>
      <c r="BM142" s="241" t="s">
        <v>339</v>
      </c>
    </row>
    <row r="143" s="2" customFormat="1">
      <c r="A143" s="39"/>
      <c r="B143" s="40"/>
      <c r="C143" s="41"/>
      <c r="D143" s="245" t="s">
        <v>621</v>
      </c>
      <c r="E143" s="41"/>
      <c r="F143" s="298" t="s">
        <v>7856</v>
      </c>
      <c r="G143" s="41"/>
      <c r="H143" s="41"/>
      <c r="I143" s="299"/>
      <c r="J143" s="41"/>
      <c r="K143" s="41"/>
      <c r="L143" s="45"/>
      <c r="M143" s="300"/>
      <c r="N143" s="301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621</v>
      </c>
      <c r="AU143" s="18" t="s">
        <v>84</v>
      </c>
    </row>
    <row r="144" s="2" customFormat="1" ht="24.15" customHeight="1">
      <c r="A144" s="39"/>
      <c r="B144" s="40"/>
      <c r="C144" s="229" t="s">
        <v>291</v>
      </c>
      <c r="D144" s="229" t="s">
        <v>237</v>
      </c>
      <c r="E144" s="230" t="s">
        <v>7859</v>
      </c>
      <c r="F144" s="231" t="s">
        <v>7860</v>
      </c>
      <c r="G144" s="232" t="s">
        <v>174</v>
      </c>
      <c r="H144" s="233">
        <v>90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241</v>
      </c>
      <c r="AT144" s="241" t="s">
        <v>237</v>
      </c>
      <c r="AU144" s="241" t="s">
        <v>84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241</v>
      </c>
      <c r="BM144" s="241" t="s">
        <v>349</v>
      </c>
    </row>
    <row r="145" s="2" customFormat="1">
      <c r="A145" s="39"/>
      <c r="B145" s="40"/>
      <c r="C145" s="41"/>
      <c r="D145" s="245" t="s">
        <v>621</v>
      </c>
      <c r="E145" s="41"/>
      <c r="F145" s="298" t="s">
        <v>7856</v>
      </c>
      <c r="G145" s="41"/>
      <c r="H145" s="41"/>
      <c r="I145" s="299"/>
      <c r="J145" s="41"/>
      <c r="K145" s="41"/>
      <c r="L145" s="45"/>
      <c r="M145" s="300"/>
      <c r="N145" s="301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621</v>
      </c>
      <c r="AU145" s="18" t="s">
        <v>84</v>
      </c>
    </row>
    <row r="146" s="2" customFormat="1" ht="24.15" customHeight="1">
      <c r="A146" s="39"/>
      <c r="B146" s="40"/>
      <c r="C146" s="229" t="s">
        <v>298</v>
      </c>
      <c r="D146" s="229" t="s">
        <v>237</v>
      </c>
      <c r="E146" s="230" t="s">
        <v>7861</v>
      </c>
      <c r="F146" s="231" t="s">
        <v>7862</v>
      </c>
      <c r="G146" s="232" t="s">
        <v>174</v>
      </c>
      <c r="H146" s="233">
        <v>18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241</v>
      </c>
      <c r="AT146" s="241" t="s">
        <v>237</v>
      </c>
      <c r="AU146" s="241" t="s">
        <v>84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241</v>
      </c>
      <c r="BM146" s="241" t="s">
        <v>364</v>
      </c>
    </row>
    <row r="147" s="2" customFormat="1">
      <c r="A147" s="39"/>
      <c r="B147" s="40"/>
      <c r="C147" s="41"/>
      <c r="D147" s="245" t="s">
        <v>621</v>
      </c>
      <c r="E147" s="41"/>
      <c r="F147" s="298" t="s">
        <v>7856</v>
      </c>
      <c r="G147" s="41"/>
      <c r="H147" s="41"/>
      <c r="I147" s="299"/>
      <c r="J147" s="41"/>
      <c r="K147" s="41"/>
      <c r="L147" s="45"/>
      <c r="M147" s="300"/>
      <c r="N147" s="301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621</v>
      </c>
      <c r="AU147" s="18" t="s">
        <v>84</v>
      </c>
    </row>
    <row r="148" s="2" customFormat="1" ht="21.75" customHeight="1">
      <c r="A148" s="39"/>
      <c r="B148" s="40"/>
      <c r="C148" s="229" t="s">
        <v>8</v>
      </c>
      <c r="D148" s="229" t="s">
        <v>237</v>
      </c>
      <c r="E148" s="230" t="s">
        <v>7863</v>
      </c>
      <c r="F148" s="231" t="s">
        <v>7864</v>
      </c>
      <c r="G148" s="232" t="s">
        <v>676</v>
      </c>
      <c r="H148" s="233">
        <v>2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84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378</v>
      </c>
    </row>
    <row r="149" s="2" customFormat="1">
      <c r="A149" s="39"/>
      <c r="B149" s="40"/>
      <c r="C149" s="41"/>
      <c r="D149" s="245" t="s">
        <v>621</v>
      </c>
      <c r="E149" s="41"/>
      <c r="F149" s="298" t="s">
        <v>7840</v>
      </c>
      <c r="G149" s="41"/>
      <c r="H149" s="41"/>
      <c r="I149" s="299"/>
      <c r="J149" s="41"/>
      <c r="K149" s="41"/>
      <c r="L149" s="45"/>
      <c r="M149" s="300"/>
      <c r="N149" s="301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621</v>
      </c>
      <c r="AU149" s="18" t="s">
        <v>84</v>
      </c>
    </row>
    <row r="150" s="2" customFormat="1" ht="24.15" customHeight="1">
      <c r="A150" s="39"/>
      <c r="B150" s="40"/>
      <c r="C150" s="229" t="s">
        <v>310</v>
      </c>
      <c r="D150" s="229" t="s">
        <v>237</v>
      </c>
      <c r="E150" s="230" t="s">
        <v>7865</v>
      </c>
      <c r="F150" s="231" t="s">
        <v>7866</v>
      </c>
      <c r="G150" s="232" t="s">
        <v>676</v>
      </c>
      <c r="H150" s="233">
        <v>2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241</v>
      </c>
      <c r="AT150" s="241" t="s">
        <v>237</v>
      </c>
      <c r="AU150" s="241" t="s">
        <v>84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241</v>
      </c>
      <c r="BM150" s="241" t="s">
        <v>388</v>
      </c>
    </row>
    <row r="151" s="2" customFormat="1">
      <c r="A151" s="39"/>
      <c r="B151" s="40"/>
      <c r="C151" s="41"/>
      <c r="D151" s="245" t="s">
        <v>621</v>
      </c>
      <c r="E151" s="41"/>
      <c r="F151" s="298" t="s">
        <v>7840</v>
      </c>
      <c r="G151" s="41"/>
      <c r="H151" s="41"/>
      <c r="I151" s="299"/>
      <c r="J151" s="41"/>
      <c r="K151" s="41"/>
      <c r="L151" s="45"/>
      <c r="M151" s="300"/>
      <c r="N151" s="301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621</v>
      </c>
      <c r="AU151" s="18" t="s">
        <v>84</v>
      </c>
    </row>
    <row r="152" s="2" customFormat="1" ht="16.5" customHeight="1">
      <c r="A152" s="39"/>
      <c r="B152" s="40"/>
      <c r="C152" s="229" t="s">
        <v>315</v>
      </c>
      <c r="D152" s="229" t="s">
        <v>237</v>
      </c>
      <c r="E152" s="230" t="s">
        <v>7867</v>
      </c>
      <c r="F152" s="231" t="s">
        <v>7868</v>
      </c>
      <c r="G152" s="232" t="s">
        <v>1194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241</v>
      </c>
      <c r="AT152" s="241" t="s">
        <v>237</v>
      </c>
      <c r="AU152" s="241" t="s">
        <v>84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241</v>
      </c>
      <c r="BM152" s="241" t="s">
        <v>400</v>
      </c>
    </row>
    <row r="153" s="2" customFormat="1">
      <c r="A153" s="39"/>
      <c r="B153" s="40"/>
      <c r="C153" s="41"/>
      <c r="D153" s="245" t="s">
        <v>621</v>
      </c>
      <c r="E153" s="41"/>
      <c r="F153" s="298" t="s">
        <v>7869</v>
      </c>
      <c r="G153" s="41"/>
      <c r="H153" s="41"/>
      <c r="I153" s="299"/>
      <c r="J153" s="41"/>
      <c r="K153" s="41"/>
      <c r="L153" s="45"/>
      <c r="M153" s="300"/>
      <c r="N153" s="301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621</v>
      </c>
      <c r="AU153" s="18" t="s">
        <v>84</v>
      </c>
    </row>
    <row r="154" s="2" customFormat="1" ht="16.5" customHeight="1">
      <c r="A154" s="39"/>
      <c r="B154" s="40"/>
      <c r="C154" s="229" t="s">
        <v>320</v>
      </c>
      <c r="D154" s="229" t="s">
        <v>237</v>
      </c>
      <c r="E154" s="230" t="s">
        <v>7870</v>
      </c>
      <c r="F154" s="231" t="s">
        <v>7871</v>
      </c>
      <c r="G154" s="232" t="s">
        <v>676</v>
      </c>
      <c r="H154" s="233">
        <v>2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241</v>
      </c>
      <c r="AT154" s="241" t="s">
        <v>237</v>
      </c>
      <c r="AU154" s="241" t="s">
        <v>84</v>
      </c>
      <c r="AY154" s="18" t="s">
        <v>235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241</v>
      </c>
      <c r="BM154" s="241" t="s">
        <v>408</v>
      </c>
    </row>
    <row r="155" s="2" customFormat="1">
      <c r="A155" s="39"/>
      <c r="B155" s="40"/>
      <c r="C155" s="41"/>
      <c r="D155" s="245" t="s">
        <v>621</v>
      </c>
      <c r="E155" s="41"/>
      <c r="F155" s="298" t="s">
        <v>7840</v>
      </c>
      <c r="G155" s="41"/>
      <c r="H155" s="41"/>
      <c r="I155" s="299"/>
      <c r="J155" s="41"/>
      <c r="K155" s="41"/>
      <c r="L155" s="45"/>
      <c r="M155" s="300"/>
      <c r="N155" s="301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621</v>
      </c>
      <c r="AU155" s="18" t="s">
        <v>84</v>
      </c>
    </row>
    <row r="156" s="2" customFormat="1" ht="16.5" customHeight="1">
      <c r="A156" s="39"/>
      <c r="B156" s="40"/>
      <c r="C156" s="229" t="s">
        <v>325</v>
      </c>
      <c r="D156" s="229" t="s">
        <v>237</v>
      </c>
      <c r="E156" s="230" t="s">
        <v>7872</v>
      </c>
      <c r="F156" s="231" t="s">
        <v>7873</v>
      </c>
      <c r="G156" s="232" t="s">
        <v>676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241</v>
      </c>
      <c r="AT156" s="241" t="s">
        <v>237</v>
      </c>
      <c r="AU156" s="241" t="s">
        <v>84</v>
      </c>
      <c r="AY156" s="18" t="s">
        <v>235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241</v>
      </c>
      <c r="BM156" s="241" t="s">
        <v>421</v>
      </c>
    </row>
    <row r="157" s="2" customFormat="1">
      <c r="A157" s="39"/>
      <c r="B157" s="40"/>
      <c r="C157" s="41"/>
      <c r="D157" s="245" t="s">
        <v>621</v>
      </c>
      <c r="E157" s="41"/>
      <c r="F157" s="298" t="s">
        <v>7840</v>
      </c>
      <c r="G157" s="41"/>
      <c r="H157" s="41"/>
      <c r="I157" s="299"/>
      <c r="J157" s="41"/>
      <c r="K157" s="41"/>
      <c r="L157" s="45"/>
      <c r="M157" s="300"/>
      <c r="N157" s="301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621</v>
      </c>
      <c r="AU157" s="18" t="s">
        <v>84</v>
      </c>
    </row>
    <row r="158" s="12" customFormat="1" ht="22.8" customHeight="1">
      <c r="A158" s="12"/>
      <c r="B158" s="213"/>
      <c r="C158" s="214"/>
      <c r="D158" s="215" t="s">
        <v>76</v>
      </c>
      <c r="E158" s="227" t="s">
        <v>4452</v>
      </c>
      <c r="F158" s="227" t="s">
        <v>7874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SUM(P159:P166)</f>
        <v>0</v>
      </c>
      <c r="Q158" s="221"/>
      <c r="R158" s="222">
        <f>SUM(R159:R166)</f>
        <v>0</v>
      </c>
      <c r="S158" s="221"/>
      <c r="T158" s="223">
        <f>SUM(T159:T166)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84</v>
      </c>
      <c r="AT158" s="225" t="s">
        <v>76</v>
      </c>
      <c r="AU158" s="225" t="s">
        <v>84</v>
      </c>
      <c r="AY158" s="224" t="s">
        <v>235</v>
      </c>
      <c r="BK158" s="226">
        <f>SUM(BK159:BK166)</f>
        <v>0</v>
      </c>
    </row>
    <row r="159" s="2" customFormat="1" ht="24.15" customHeight="1">
      <c r="A159" s="39"/>
      <c r="B159" s="40"/>
      <c r="C159" s="229" t="s">
        <v>77</v>
      </c>
      <c r="D159" s="229" t="s">
        <v>237</v>
      </c>
      <c r="E159" s="230" t="s">
        <v>7875</v>
      </c>
      <c r="F159" s="231" t="s">
        <v>7876</v>
      </c>
      <c r="G159" s="232" t="s">
        <v>174</v>
      </c>
      <c r="H159" s="233">
        <v>60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241</v>
      </c>
      <c r="AT159" s="241" t="s">
        <v>237</v>
      </c>
      <c r="AU159" s="241" t="s">
        <v>86</v>
      </c>
      <c r="AY159" s="18" t="s">
        <v>235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241</v>
      </c>
      <c r="BM159" s="241" t="s">
        <v>435</v>
      </c>
    </row>
    <row r="160" s="2" customFormat="1" ht="16.5" customHeight="1">
      <c r="A160" s="39"/>
      <c r="B160" s="40"/>
      <c r="C160" s="229" t="s">
        <v>77</v>
      </c>
      <c r="D160" s="229" t="s">
        <v>237</v>
      </c>
      <c r="E160" s="230" t="s">
        <v>7877</v>
      </c>
      <c r="F160" s="231" t="s">
        <v>7878</v>
      </c>
      <c r="G160" s="232" t="s">
        <v>174</v>
      </c>
      <c r="H160" s="233">
        <v>680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241</v>
      </c>
      <c r="AT160" s="241" t="s">
        <v>237</v>
      </c>
      <c r="AU160" s="241" t="s">
        <v>86</v>
      </c>
      <c r="AY160" s="18" t="s">
        <v>235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241</v>
      </c>
      <c r="BM160" s="241" t="s">
        <v>449</v>
      </c>
    </row>
    <row r="161" s="2" customFormat="1" ht="21.75" customHeight="1">
      <c r="A161" s="39"/>
      <c r="B161" s="40"/>
      <c r="C161" s="229" t="s">
        <v>77</v>
      </c>
      <c r="D161" s="229" t="s">
        <v>237</v>
      </c>
      <c r="E161" s="230" t="s">
        <v>7879</v>
      </c>
      <c r="F161" s="231" t="s">
        <v>7880</v>
      </c>
      <c r="G161" s="232" t="s">
        <v>174</v>
      </c>
      <c r="H161" s="233">
        <v>60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241</v>
      </c>
      <c r="AT161" s="241" t="s">
        <v>237</v>
      </c>
      <c r="AU161" s="241" t="s">
        <v>86</v>
      </c>
      <c r="AY161" s="18" t="s">
        <v>235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241</v>
      </c>
      <c r="BM161" s="241" t="s">
        <v>459</v>
      </c>
    </row>
    <row r="162" s="2" customFormat="1" ht="21.75" customHeight="1">
      <c r="A162" s="39"/>
      <c r="B162" s="40"/>
      <c r="C162" s="229" t="s">
        <v>77</v>
      </c>
      <c r="D162" s="229" t="s">
        <v>237</v>
      </c>
      <c r="E162" s="230" t="s">
        <v>7881</v>
      </c>
      <c r="F162" s="231" t="s">
        <v>7882</v>
      </c>
      <c r="G162" s="232" t="s">
        <v>174</v>
      </c>
      <c r="H162" s="233">
        <v>260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241</v>
      </c>
      <c r="AT162" s="241" t="s">
        <v>237</v>
      </c>
      <c r="AU162" s="241" t="s">
        <v>86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241</v>
      </c>
      <c r="BM162" s="241" t="s">
        <v>470</v>
      </c>
    </row>
    <row r="163" s="2" customFormat="1" ht="21.75" customHeight="1">
      <c r="A163" s="39"/>
      <c r="B163" s="40"/>
      <c r="C163" s="229" t="s">
        <v>77</v>
      </c>
      <c r="D163" s="229" t="s">
        <v>237</v>
      </c>
      <c r="E163" s="230" t="s">
        <v>7883</v>
      </c>
      <c r="F163" s="231" t="s">
        <v>7884</v>
      </c>
      <c r="G163" s="232" t="s">
        <v>174</v>
      </c>
      <c r="H163" s="233">
        <v>400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241</v>
      </c>
      <c r="AT163" s="241" t="s">
        <v>237</v>
      </c>
      <c r="AU163" s="241" t="s">
        <v>86</v>
      </c>
      <c r="AY163" s="18" t="s">
        <v>235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241</v>
      </c>
      <c r="BM163" s="241" t="s">
        <v>493</v>
      </c>
    </row>
    <row r="164" s="2" customFormat="1" ht="16.5" customHeight="1">
      <c r="A164" s="39"/>
      <c r="B164" s="40"/>
      <c r="C164" s="229" t="s">
        <v>77</v>
      </c>
      <c r="D164" s="229" t="s">
        <v>237</v>
      </c>
      <c r="E164" s="230" t="s">
        <v>7885</v>
      </c>
      <c r="F164" s="231" t="s">
        <v>7886</v>
      </c>
      <c r="G164" s="232" t="s">
        <v>174</v>
      </c>
      <c r="H164" s="233">
        <v>300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241</v>
      </c>
      <c r="AT164" s="241" t="s">
        <v>237</v>
      </c>
      <c r="AU164" s="241" t="s">
        <v>86</v>
      </c>
      <c r="AY164" s="18" t="s">
        <v>235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241</v>
      </c>
      <c r="BM164" s="241" t="s">
        <v>503</v>
      </c>
    </row>
    <row r="165" s="2" customFormat="1" ht="16.5" customHeight="1">
      <c r="A165" s="39"/>
      <c r="B165" s="40"/>
      <c r="C165" s="229" t="s">
        <v>77</v>
      </c>
      <c r="D165" s="229" t="s">
        <v>237</v>
      </c>
      <c r="E165" s="230" t="s">
        <v>7887</v>
      </c>
      <c r="F165" s="231" t="s">
        <v>7888</v>
      </c>
      <c r="G165" s="232" t="s">
        <v>676</v>
      </c>
      <c r="H165" s="233">
        <v>2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241</v>
      </c>
      <c r="AT165" s="241" t="s">
        <v>237</v>
      </c>
      <c r="AU165" s="241" t="s">
        <v>86</v>
      </c>
      <c r="AY165" s="18" t="s">
        <v>235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241</v>
      </c>
      <c r="BM165" s="241" t="s">
        <v>513</v>
      </c>
    </row>
    <row r="166" s="2" customFormat="1" ht="16.5" customHeight="1">
      <c r="A166" s="39"/>
      <c r="B166" s="40"/>
      <c r="C166" s="229" t="s">
        <v>77</v>
      </c>
      <c r="D166" s="229" t="s">
        <v>237</v>
      </c>
      <c r="E166" s="230" t="s">
        <v>7889</v>
      </c>
      <c r="F166" s="231" t="s">
        <v>7890</v>
      </c>
      <c r="G166" s="232" t="s">
        <v>676</v>
      </c>
      <c r="H166" s="233">
        <v>4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241</v>
      </c>
      <c r="AT166" s="241" t="s">
        <v>237</v>
      </c>
      <c r="AU166" s="241" t="s">
        <v>86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241</v>
      </c>
      <c r="BM166" s="241" t="s">
        <v>524</v>
      </c>
    </row>
    <row r="167" s="12" customFormat="1" ht="22.8" customHeight="1">
      <c r="A167" s="12"/>
      <c r="B167" s="213"/>
      <c r="C167" s="214"/>
      <c r="D167" s="215" t="s">
        <v>76</v>
      </c>
      <c r="E167" s="227" t="s">
        <v>4465</v>
      </c>
      <c r="F167" s="227" t="s">
        <v>7891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SUM(P168:P171)</f>
        <v>0</v>
      </c>
      <c r="Q167" s="221"/>
      <c r="R167" s="222">
        <f>SUM(R168:R171)</f>
        <v>0</v>
      </c>
      <c r="S167" s="221"/>
      <c r="T167" s="223">
        <f>SUM(T168:T171)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84</v>
      </c>
      <c r="AT167" s="225" t="s">
        <v>76</v>
      </c>
      <c r="AU167" s="225" t="s">
        <v>84</v>
      </c>
      <c r="AY167" s="224" t="s">
        <v>235</v>
      </c>
      <c r="BK167" s="226">
        <f>SUM(BK168:BK171)</f>
        <v>0</v>
      </c>
    </row>
    <row r="168" s="2" customFormat="1" ht="16.5" customHeight="1">
      <c r="A168" s="39"/>
      <c r="B168" s="40"/>
      <c r="C168" s="229" t="s">
        <v>77</v>
      </c>
      <c r="D168" s="229" t="s">
        <v>237</v>
      </c>
      <c r="E168" s="230" t="s">
        <v>7892</v>
      </c>
      <c r="F168" s="231" t="s">
        <v>7893</v>
      </c>
      <c r="G168" s="232" t="s">
        <v>676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241</v>
      </c>
      <c r="AT168" s="241" t="s">
        <v>237</v>
      </c>
      <c r="AU168" s="241" t="s">
        <v>86</v>
      </c>
      <c r="AY168" s="18" t="s">
        <v>235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241</v>
      </c>
      <c r="BM168" s="241" t="s">
        <v>534</v>
      </c>
    </row>
    <row r="169" s="2" customFormat="1" ht="16.5" customHeight="1">
      <c r="A169" s="39"/>
      <c r="B169" s="40"/>
      <c r="C169" s="229" t="s">
        <v>77</v>
      </c>
      <c r="D169" s="229" t="s">
        <v>237</v>
      </c>
      <c r="E169" s="230" t="s">
        <v>7894</v>
      </c>
      <c r="F169" s="231" t="s">
        <v>7895</v>
      </c>
      <c r="G169" s="232" t="s">
        <v>174</v>
      </c>
      <c r="H169" s="233">
        <v>80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241</v>
      </c>
      <c r="AT169" s="241" t="s">
        <v>237</v>
      </c>
      <c r="AU169" s="241" t="s">
        <v>86</v>
      </c>
      <c r="AY169" s="18" t="s">
        <v>235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241</v>
      </c>
      <c r="BM169" s="241" t="s">
        <v>543</v>
      </c>
    </row>
    <row r="170" s="2" customFormat="1" ht="16.5" customHeight="1">
      <c r="A170" s="39"/>
      <c r="B170" s="40"/>
      <c r="C170" s="229" t="s">
        <v>77</v>
      </c>
      <c r="D170" s="229" t="s">
        <v>237</v>
      </c>
      <c r="E170" s="230" t="s">
        <v>7896</v>
      </c>
      <c r="F170" s="231" t="s">
        <v>7897</v>
      </c>
      <c r="G170" s="232" t="s">
        <v>174</v>
      </c>
      <c r="H170" s="233">
        <v>160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241</v>
      </c>
      <c r="AT170" s="241" t="s">
        <v>237</v>
      </c>
      <c r="AU170" s="241" t="s">
        <v>86</v>
      </c>
      <c r="AY170" s="18" t="s">
        <v>235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241</v>
      </c>
      <c r="BM170" s="241" t="s">
        <v>551</v>
      </c>
    </row>
    <row r="171" s="2" customFormat="1" ht="16.5" customHeight="1">
      <c r="A171" s="39"/>
      <c r="B171" s="40"/>
      <c r="C171" s="229" t="s">
        <v>77</v>
      </c>
      <c r="D171" s="229" t="s">
        <v>237</v>
      </c>
      <c r="E171" s="230" t="s">
        <v>7898</v>
      </c>
      <c r="F171" s="231" t="s">
        <v>7899</v>
      </c>
      <c r="G171" s="232" t="s">
        <v>174</v>
      </c>
      <c r="H171" s="233">
        <v>80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241</v>
      </c>
      <c r="AT171" s="241" t="s">
        <v>237</v>
      </c>
      <c r="AU171" s="241" t="s">
        <v>86</v>
      </c>
      <c r="AY171" s="18" t="s">
        <v>235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241</v>
      </c>
      <c r="BM171" s="241" t="s">
        <v>563</v>
      </c>
    </row>
    <row r="172" s="12" customFormat="1" ht="22.8" customHeight="1">
      <c r="A172" s="12"/>
      <c r="B172" s="213"/>
      <c r="C172" s="214"/>
      <c r="D172" s="215" t="s">
        <v>76</v>
      </c>
      <c r="E172" s="227" t="s">
        <v>4467</v>
      </c>
      <c r="F172" s="227" t="s">
        <v>7900</v>
      </c>
      <c r="G172" s="214"/>
      <c r="H172" s="214"/>
      <c r="I172" s="217"/>
      <c r="J172" s="228">
        <f>BK172</f>
        <v>0</v>
      </c>
      <c r="K172" s="214"/>
      <c r="L172" s="219"/>
      <c r="M172" s="220"/>
      <c r="N172" s="221"/>
      <c r="O172" s="221"/>
      <c r="P172" s="222">
        <f>SUM(P173:P179)</f>
        <v>0</v>
      </c>
      <c r="Q172" s="221"/>
      <c r="R172" s="222">
        <f>SUM(R173:R179)</f>
        <v>0</v>
      </c>
      <c r="S172" s="221"/>
      <c r="T172" s="223">
        <f>SUM(T173:T179)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4" t="s">
        <v>84</v>
      </c>
      <c r="AT172" s="225" t="s">
        <v>76</v>
      </c>
      <c r="AU172" s="225" t="s">
        <v>84</v>
      </c>
      <c r="AY172" s="224" t="s">
        <v>235</v>
      </c>
      <c r="BK172" s="226">
        <f>SUM(BK173:BK179)</f>
        <v>0</v>
      </c>
    </row>
    <row r="173" s="2" customFormat="1" ht="16.5" customHeight="1">
      <c r="A173" s="39"/>
      <c r="B173" s="40"/>
      <c r="C173" s="229" t="s">
        <v>77</v>
      </c>
      <c r="D173" s="229" t="s">
        <v>237</v>
      </c>
      <c r="E173" s="230" t="s">
        <v>7901</v>
      </c>
      <c r="F173" s="231" t="s">
        <v>7902</v>
      </c>
      <c r="G173" s="232" t="s">
        <v>676</v>
      </c>
      <c r="H173" s="233">
        <v>8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241</v>
      </c>
      <c r="AT173" s="241" t="s">
        <v>237</v>
      </c>
      <c r="AU173" s="241" t="s">
        <v>86</v>
      </c>
      <c r="AY173" s="18" t="s">
        <v>235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241</v>
      </c>
      <c r="BM173" s="241" t="s">
        <v>572</v>
      </c>
    </row>
    <row r="174" s="2" customFormat="1" ht="16.5" customHeight="1">
      <c r="A174" s="39"/>
      <c r="B174" s="40"/>
      <c r="C174" s="229" t="s">
        <v>77</v>
      </c>
      <c r="D174" s="229" t="s">
        <v>237</v>
      </c>
      <c r="E174" s="230" t="s">
        <v>7903</v>
      </c>
      <c r="F174" s="231" t="s">
        <v>7904</v>
      </c>
      <c r="G174" s="232" t="s">
        <v>676</v>
      </c>
      <c r="H174" s="233">
        <v>2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241</v>
      </c>
      <c r="AT174" s="241" t="s">
        <v>237</v>
      </c>
      <c r="AU174" s="241" t="s">
        <v>86</v>
      </c>
      <c r="AY174" s="18" t="s">
        <v>235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241</v>
      </c>
      <c r="BM174" s="241" t="s">
        <v>581</v>
      </c>
    </row>
    <row r="175" s="2" customFormat="1" ht="16.5" customHeight="1">
      <c r="A175" s="39"/>
      <c r="B175" s="40"/>
      <c r="C175" s="229" t="s">
        <v>77</v>
      </c>
      <c r="D175" s="229" t="s">
        <v>237</v>
      </c>
      <c r="E175" s="230" t="s">
        <v>7905</v>
      </c>
      <c r="F175" s="231" t="s">
        <v>7906</v>
      </c>
      <c r="G175" s="232" t="s">
        <v>676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241</v>
      </c>
      <c r="AT175" s="241" t="s">
        <v>237</v>
      </c>
      <c r="AU175" s="241" t="s">
        <v>86</v>
      </c>
      <c r="AY175" s="18" t="s">
        <v>235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241</v>
      </c>
      <c r="BM175" s="241" t="s">
        <v>590</v>
      </c>
    </row>
    <row r="176" s="2" customFormat="1" ht="16.5" customHeight="1">
      <c r="A176" s="39"/>
      <c r="B176" s="40"/>
      <c r="C176" s="229" t="s">
        <v>77</v>
      </c>
      <c r="D176" s="229" t="s">
        <v>237</v>
      </c>
      <c r="E176" s="230" t="s">
        <v>7907</v>
      </c>
      <c r="F176" s="231" t="s">
        <v>7908</v>
      </c>
      <c r="G176" s="232" t="s">
        <v>676</v>
      </c>
      <c r="H176" s="233">
        <v>4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241</v>
      </c>
      <c r="AT176" s="241" t="s">
        <v>237</v>
      </c>
      <c r="AU176" s="241" t="s">
        <v>86</v>
      </c>
      <c r="AY176" s="18" t="s">
        <v>235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241</v>
      </c>
      <c r="BM176" s="241" t="s">
        <v>617</v>
      </c>
    </row>
    <row r="177" s="2" customFormat="1" ht="16.5" customHeight="1">
      <c r="A177" s="39"/>
      <c r="B177" s="40"/>
      <c r="C177" s="229" t="s">
        <v>77</v>
      </c>
      <c r="D177" s="229" t="s">
        <v>237</v>
      </c>
      <c r="E177" s="230" t="s">
        <v>7909</v>
      </c>
      <c r="F177" s="231" t="s">
        <v>7910</v>
      </c>
      <c r="G177" s="232" t="s">
        <v>676</v>
      </c>
      <c r="H177" s="233">
        <v>4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241</v>
      </c>
      <c r="AT177" s="241" t="s">
        <v>237</v>
      </c>
      <c r="AU177" s="241" t="s">
        <v>86</v>
      </c>
      <c r="AY177" s="18" t="s">
        <v>235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241</v>
      </c>
      <c r="BM177" s="241" t="s">
        <v>627</v>
      </c>
    </row>
    <row r="178" s="2" customFormat="1" ht="16.5" customHeight="1">
      <c r="A178" s="39"/>
      <c r="B178" s="40"/>
      <c r="C178" s="229" t="s">
        <v>77</v>
      </c>
      <c r="D178" s="229" t="s">
        <v>237</v>
      </c>
      <c r="E178" s="230" t="s">
        <v>7911</v>
      </c>
      <c r="F178" s="231" t="s">
        <v>7912</v>
      </c>
      <c r="G178" s="232" t="s">
        <v>676</v>
      </c>
      <c r="H178" s="233">
        <v>2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241</v>
      </c>
      <c r="AT178" s="241" t="s">
        <v>237</v>
      </c>
      <c r="AU178" s="241" t="s">
        <v>86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241</v>
      </c>
      <c r="BM178" s="241" t="s">
        <v>635</v>
      </c>
    </row>
    <row r="179" s="2" customFormat="1" ht="16.5" customHeight="1">
      <c r="A179" s="39"/>
      <c r="B179" s="40"/>
      <c r="C179" s="229" t="s">
        <v>77</v>
      </c>
      <c r="D179" s="229" t="s">
        <v>237</v>
      </c>
      <c r="E179" s="230" t="s">
        <v>7731</v>
      </c>
      <c r="F179" s="231" t="s">
        <v>7913</v>
      </c>
      <c r="G179" s="232" t="s">
        <v>676</v>
      </c>
      <c r="H179" s="233">
        <v>2</v>
      </c>
      <c r="I179" s="234"/>
      <c r="J179" s="235">
        <f>ROUND(I179*H179,2)</f>
        <v>0</v>
      </c>
      <c r="K179" s="236"/>
      <c r="L179" s="45"/>
      <c r="M179" s="305" t="s">
        <v>1</v>
      </c>
      <c r="N179" s="306" t="s">
        <v>42</v>
      </c>
      <c r="O179" s="307"/>
      <c r="P179" s="308">
        <f>O179*H179</f>
        <v>0</v>
      </c>
      <c r="Q179" s="308">
        <v>0</v>
      </c>
      <c r="R179" s="308">
        <f>Q179*H179</f>
        <v>0</v>
      </c>
      <c r="S179" s="308">
        <v>0</v>
      </c>
      <c r="T179" s="309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241</v>
      </c>
      <c r="AT179" s="241" t="s">
        <v>237</v>
      </c>
      <c r="AU179" s="241" t="s">
        <v>86</v>
      </c>
      <c r="AY179" s="18" t="s">
        <v>235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241</v>
      </c>
      <c r="BM179" s="241" t="s">
        <v>643</v>
      </c>
    </row>
    <row r="180" s="2" customFormat="1" ht="6.96" customHeight="1">
      <c r="A180" s="39"/>
      <c r="B180" s="67"/>
      <c r="C180" s="68"/>
      <c r="D180" s="68"/>
      <c r="E180" s="68"/>
      <c r="F180" s="68"/>
      <c r="G180" s="68"/>
      <c r="H180" s="68"/>
      <c r="I180" s="68"/>
      <c r="J180" s="68"/>
      <c r="K180" s="68"/>
      <c r="L180" s="45"/>
      <c r="M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</sheetData>
  <sheetProtection sheet="1" autoFilter="0" formatColumns="0" formatRows="0" objects="1" scenarios="1" spinCount="100000" saltValue="YKwsaWeClJJfxbSabfc0eCTebBniqfqlhkLJttBn9RwX4NXz5v8sX6aY6+8Na0Ba0GcmYqnrHN6GU5O/+bp0eQ==" hashValue="B/GCeH4f9XgwvP5ztNI3SnO4KoKyzvPrNiOXgwHK4Gu+8gFcwmhmtib4+jLN0eUQuz3ua+awjjyQjYmtzpxsRw==" algorithmName="SHA-512" password="CC35"/>
  <autoFilter ref="C123:K17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2:H112"/>
    <mergeCell ref="E114:H114"/>
    <mergeCell ref="E116:H11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6436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3977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ROUND((SUM(BE121:BE133)),  2)</f>
        <v>0</v>
      </c>
      <c r="G35" s="39"/>
      <c r="H35" s="39"/>
      <c r="I35" s="166">
        <v>0.20999999999999999</v>
      </c>
      <c r="J35" s="165">
        <f>ROUND(((SUM(BE121:BE133))*I35),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ROUND((SUM(BF121:BF133)),  2)</f>
        <v>0</v>
      </c>
      <c r="G36" s="39"/>
      <c r="H36" s="39"/>
      <c r="I36" s="166">
        <v>0.12</v>
      </c>
      <c r="J36" s="165">
        <f>ROUND(((SUM(BF121:BF133))*I36),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ROUND((SUM(BG121:BG133)),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ROUND((SUM(BH121:BH133)),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ROUND((SUM(BI121:BI133)),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6436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6397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220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178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6436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184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České Budějovice</v>
      </c>
      <c r="G115" s="41"/>
      <c r="H115" s="41"/>
      <c r="I115" s="33" t="s">
        <v>22</v>
      </c>
      <c r="J115" s="80" t="str">
        <f>IF(J14="","",J14)</f>
        <v>13. 6. 2025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30</v>
      </c>
      <c r="J117" s="37" t="str">
        <f>E23</f>
        <v>AGP nova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IF(E20="","",E20)</f>
        <v>Vyplň údaj</v>
      </c>
      <c r="G118" s="41"/>
      <c r="H118" s="41"/>
      <c r="I118" s="33" t="s">
        <v>33</v>
      </c>
      <c r="J118" s="37" t="str">
        <f>E26</f>
        <v>QSB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221</v>
      </c>
      <c r="D120" s="204" t="s">
        <v>62</v>
      </c>
      <c r="E120" s="204" t="s">
        <v>58</v>
      </c>
      <c r="F120" s="204" t="s">
        <v>59</v>
      </c>
      <c r="G120" s="204" t="s">
        <v>222</v>
      </c>
      <c r="H120" s="204" t="s">
        <v>223</v>
      </c>
      <c r="I120" s="204" t="s">
        <v>224</v>
      </c>
      <c r="J120" s="205" t="s">
        <v>192</v>
      </c>
      <c r="K120" s="206" t="s">
        <v>225</v>
      </c>
      <c r="L120" s="207"/>
      <c r="M120" s="101" t="s">
        <v>1</v>
      </c>
      <c r="N120" s="102" t="s">
        <v>41</v>
      </c>
      <c r="O120" s="102" t="s">
        <v>226</v>
      </c>
      <c r="P120" s="102" t="s">
        <v>227</v>
      </c>
      <c r="Q120" s="102" t="s">
        <v>228</v>
      </c>
      <c r="R120" s="102" t="s">
        <v>229</v>
      </c>
      <c r="S120" s="102" t="s">
        <v>230</v>
      </c>
      <c r="T120" s="103" t="s">
        <v>231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232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76</v>
      </c>
      <c r="AU121" s="18" t="s">
        <v>194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76</v>
      </c>
      <c r="E122" s="216" t="s">
        <v>6398</v>
      </c>
      <c r="F122" s="216" t="s">
        <v>6399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SUM(P123:P133)</f>
        <v>0</v>
      </c>
      <c r="Q122" s="221"/>
      <c r="R122" s="222">
        <f>SUM(R123:R133)</f>
        <v>0</v>
      </c>
      <c r="S122" s="221"/>
      <c r="T122" s="223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84</v>
      </c>
      <c r="AT122" s="225" t="s">
        <v>76</v>
      </c>
      <c r="AU122" s="225" t="s">
        <v>77</v>
      </c>
      <c r="AY122" s="224" t="s">
        <v>235</v>
      </c>
      <c r="BK122" s="226">
        <f>SUM(BK123:BK133)</f>
        <v>0</v>
      </c>
    </row>
    <row r="123" s="2" customFormat="1" ht="16.5" customHeight="1">
      <c r="A123" s="39"/>
      <c r="B123" s="40"/>
      <c r="C123" s="229" t="s">
        <v>84</v>
      </c>
      <c r="D123" s="229" t="s">
        <v>237</v>
      </c>
      <c r="E123" s="230" t="s">
        <v>6400</v>
      </c>
      <c r="F123" s="231" t="s">
        <v>6401</v>
      </c>
      <c r="G123" s="232" t="s">
        <v>4069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42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6402</v>
      </c>
      <c r="AT123" s="241" t="s">
        <v>237</v>
      </c>
      <c r="AU123" s="241" t="s">
        <v>84</v>
      </c>
      <c r="AY123" s="18" t="s">
        <v>235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84</v>
      </c>
      <c r="BK123" s="242">
        <f>ROUND(I123*H123,2)</f>
        <v>0</v>
      </c>
      <c r="BL123" s="18" t="s">
        <v>6402</v>
      </c>
      <c r="BM123" s="241" t="s">
        <v>6403</v>
      </c>
    </row>
    <row r="124" s="2" customFormat="1" ht="16.5" customHeight="1">
      <c r="A124" s="39"/>
      <c r="B124" s="40"/>
      <c r="C124" s="229" t="s">
        <v>86</v>
      </c>
      <c r="D124" s="229" t="s">
        <v>237</v>
      </c>
      <c r="E124" s="230" t="s">
        <v>6404</v>
      </c>
      <c r="F124" s="231" t="s">
        <v>6405</v>
      </c>
      <c r="G124" s="232" t="s">
        <v>4069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6402</v>
      </c>
      <c r="AT124" s="241" t="s">
        <v>237</v>
      </c>
      <c r="AU124" s="241" t="s">
        <v>84</v>
      </c>
      <c r="AY124" s="18" t="s">
        <v>235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6402</v>
      </c>
      <c r="BM124" s="241" t="s">
        <v>6406</v>
      </c>
    </row>
    <row r="125" s="2" customFormat="1" ht="16.5" customHeight="1">
      <c r="A125" s="39"/>
      <c r="B125" s="40"/>
      <c r="C125" s="229" t="s">
        <v>250</v>
      </c>
      <c r="D125" s="229" t="s">
        <v>237</v>
      </c>
      <c r="E125" s="230" t="s">
        <v>6407</v>
      </c>
      <c r="F125" s="231" t="s">
        <v>6408</v>
      </c>
      <c r="G125" s="232" t="s">
        <v>4069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6402</v>
      </c>
      <c r="AT125" s="241" t="s">
        <v>237</v>
      </c>
      <c r="AU125" s="241" t="s">
        <v>84</v>
      </c>
      <c r="AY125" s="18" t="s">
        <v>235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6402</v>
      </c>
      <c r="BM125" s="241" t="s">
        <v>6409</v>
      </c>
    </row>
    <row r="126" s="2" customFormat="1" ht="66.75" customHeight="1">
      <c r="A126" s="39"/>
      <c r="B126" s="40"/>
      <c r="C126" s="229" t="s">
        <v>241</v>
      </c>
      <c r="D126" s="229" t="s">
        <v>237</v>
      </c>
      <c r="E126" s="230" t="s">
        <v>6410</v>
      </c>
      <c r="F126" s="231" t="s">
        <v>6411</v>
      </c>
      <c r="G126" s="232" t="s">
        <v>4069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42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6402</v>
      </c>
      <c r="AT126" s="241" t="s">
        <v>237</v>
      </c>
      <c r="AU126" s="241" t="s">
        <v>84</v>
      </c>
      <c r="AY126" s="18" t="s">
        <v>235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6402</v>
      </c>
      <c r="BM126" s="241" t="s">
        <v>6412</v>
      </c>
    </row>
    <row r="127" s="2" customFormat="1" ht="37.8" customHeight="1">
      <c r="A127" s="39"/>
      <c r="B127" s="40"/>
      <c r="C127" s="229" t="s">
        <v>263</v>
      </c>
      <c r="D127" s="229" t="s">
        <v>237</v>
      </c>
      <c r="E127" s="230" t="s">
        <v>6413</v>
      </c>
      <c r="F127" s="231" t="s">
        <v>6414</v>
      </c>
      <c r="G127" s="232" t="s">
        <v>4069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6402</v>
      </c>
      <c r="AT127" s="241" t="s">
        <v>237</v>
      </c>
      <c r="AU127" s="241" t="s">
        <v>84</v>
      </c>
      <c r="AY127" s="18" t="s">
        <v>235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6402</v>
      </c>
      <c r="BM127" s="241" t="s">
        <v>6415</v>
      </c>
    </row>
    <row r="128" s="2" customFormat="1" ht="37.8" customHeight="1">
      <c r="A128" s="39"/>
      <c r="B128" s="40"/>
      <c r="C128" s="229" t="s">
        <v>298</v>
      </c>
      <c r="D128" s="229" t="s">
        <v>237</v>
      </c>
      <c r="E128" s="230" t="s">
        <v>6416</v>
      </c>
      <c r="F128" s="231" t="s">
        <v>6417</v>
      </c>
      <c r="G128" s="232" t="s">
        <v>4069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6402</v>
      </c>
      <c r="AT128" s="241" t="s">
        <v>237</v>
      </c>
      <c r="AU128" s="241" t="s">
        <v>84</v>
      </c>
      <c r="AY128" s="18" t="s">
        <v>235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6402</v>
      </c>
      <c r="BM128" s="241" t="s">
        <v>7914</v>
      </c>
    </row>
    <row r="129" s="2" customFormat="1" ht="16.5" customHeight="1">
      <c r="A129" s="39"/>
      <c r="B129" s="40"/>
      <c r="C129" s="229" t="s">
        <v>269</v>
      </c>
      <c r="D129" s="229" t="s">
        <v>237</v>
      </c>
      <c r="E129" s="230" t="s">
        <v>6419</v>
      </c>
      <c r="F129" s="231" t="s">
        <v>6420</v>
      </c>
      <c r="G129" s="232" t="s">
        <v>4069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6402</v>
      </c>
      <c r="AT129" s="241" t="s">
        <v>237</v>
      </c>
      <c r="AU129" s="241" t="s">
        <v>84</v>
      </c>
      <c r="AY129" s="18" t="s">
        <v>235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6402</v>
      </c>
      <c r="BM129" s="241" t="s">
        <v>6421</v>
      </c>
    </row>
    <row r="130" s="2" customFormat="1" ht="16.5" customHeight="1">
      <c r="A130" s="39"/>
      <c r="B130" s="40"/>
      <c r="C130" s="229" t="s">
        <v>277</v>
      </c>
      <c r="D130" s="229" t="s">
        <v>237</v>
      </c>
      <c r="E130" s="230" t="s">
        <v>6422</v>
      </c>
      <c r="F130" s="231" t="s">
        <v>6423</v>
      </c>
      <c r="G130" s="232" t="s">
        <v>4069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6402</v>
      </c>
      <c r="AT130" s="241" t="s">
        <v>237</v>
      </c>
      <c r="AU130" s="241" t="s">
        <v>84</v>
      </c>
      <c r="AY130" s="18" t="s">
        <v>235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6402</v>
      </c>
      <c r="BM130" s="241" t="s">
        <v>6424</v>
      </c>
    </row>
    <row r="131" s="2" customFormat="1" ht="37.8" customHeight="1">
      <c r="A131" s="39"/>
      <c r="B131" s="40"/>
      <c r="C131" s="229" t="s">
        <v>281</v>
      </c>
      <c r="D131" s="229" t="s">
        <v>237</v>
      </c>
      <c r="E131" s="230" t="s">
        <v>6425</v>
      </c>
      <c r="F131" s="231" t="s">
        <v>6426</v>
      </c>
      <c r="G131" s="232" t="s">
        <v>4069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6402</v>
      </c>
      <c r="AT131" s="241" t="s">
        <v>237</v>
      </c>
      <c r="AU131" s="241" t="s">
        <v>84</v>
      </c>
      <c r="AY131" s="18" t="s">
        <v>235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6402</v>
      </c>
      <c r="BM131" s="241" t="s">
        <v>6427</v>
      </c>
    </row>
    <row r="132" s="2" customFormat="1" ht="24.15" customHeight="1">
      <c r="A132" s="39"/>
      <c r="B132" s="40"/>
      <c r="C132" s="229" t="s">
        <v>286</v>
      </c>
      <c r="D132" s="229" t="s">
        <v>237</v>
      </c>
      <c r="E132" s="230" t="s">
        <v>6428</v>
      </c>
      <c r="F132" s="231" t="s">
        <v>6429</v>
      </c>
      <c r="G132" s="232" t="s">
        <v>1194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6402</v>
      </c>
      <c r="AT132" s="241" t="s">
        <v>237</v>
      </c>
      <c r="AU132" s="241" t="s">
        <v>84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6402</v>
      </c>
      <c r="BM132" s="241" t="s">
        <v>6430</v>
      </c>
    </row>
    <row r="133" s="2" customFormat="1" ht="33" customHeight="1">
      <c r="A133" s="39"/>
      <c r="B133" s="40"/>
      <c r="C133" s="229" t="s">
        <v>291</v>
      </c>
      <c r="D133" s="229" t="s">
        <v>237</v>
      </c>
      <c r="E133" s="230" t="s">
        <v>6431</v>
      </c>
      <c r="F133" s="231" t="s">
        <v>6432</v>
      </c>
      <c r="G133" s="232" t="s">
        <v>4069</v>
      </c>
      <c r="H133" s="233">
        <v>1</v>
      </c>
      <c r="I133" s="234"/>
      <c r="J133" s="235">
        <f>ROUND(I133*H133,2)</f>
        <v>0</v>
      </c>
      <c r="K133" s="236"/>
      <c r="L133" s="45"/>
      <c r="M133" s="305" t="s">
        <v>1</v>
      </c>
      <c r="N133" s="306" t="s">
        <v>42</v>
      </c>
      <c r="O133" s="307"/>
      <c r="P133" s="308">
        <f>O133*H133</f>
        <v>0</v>
      </c>
      <c r="Q133" s="308">
        <v>0</v>
      </c>
      <c r="R133" s="308">
        <f>Q133*H133</f>
        <v>0</v>
      </c>
      <c r="S133" s="308">
        <v>0</v>
      </c>
      <c r="T133" s="309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6402</v>
      </c>
      <c r="AT133" s="241" t="s">
        <v>237</v>
      </c>
      <c r="AU133" s="241" t="s">
        <v>84</v>
      </c>
      <c r="AY133" s="18" t="s">
        <v>235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6402</v>
      </c>
      <c r="BM133" s="241" t="s">
        <v>6433</v>
      </c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45"/>
      <c r="M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</sheetData>
  <sheetProtection sheet="1" autoFilter="0" formatColumns="0" formatRows="0" objects="1" scenarios="1" spinCount="100000" saltValue="zGdSMHwqPAX9ukh35ZhBeTTq/gu/74VRfLElzr5zNaEl9kS3k3BPIvlVrxJcCbmBqimVYOf5am3crvt/ZsK18Q==" hashValue="oPcjyv8n+WBR4TeBAQCflsbNVy9CQpK1DMMyDrqr+7vjGnhmr+MjWPnDY7W1K18vLCnwHLGrjbyIQTC/ouQKtA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8"/>
      <c r="C3" s="149"/>
      <c r="D3" s="149"/>
      <c r="E3" s="149"/>
      <c r="F3" s="149"/>
      <c r="G3" s="149"/>
      <c r="H3" s="21"/>
    </row>
    <row r="4" s="1" customFormat="1" ht="24.96" customHeight="1">
      <c r="B4" s="21"/>
      <c r="C4" s="150" t="s">
        <v>7915</v>
      </c>
      <c r="H4" s="21"/>
    </row>
    <row r="5" s="1" customFormat="1" ht="12" customHeight="1">
      <c r="B5" s="21"/>
      <c r="C5" s="317" t="s">
        <v>13</v>
      </c>
      <c r="D5" s="158" t="s">
        <v>14</v>
      </c>
      <c r="E5" s="1"/>
      <c r="F5" s="1"/>
      <c r="H5" s="21"/>
    </row>
    <row r="6" s="1" customFormat="1" ht="36.96" customHeight="1">
      <c r="B6" s="21"/>
      <c r="C6" s="318" t="s">
        <v>16</v>
      </c>
      <c r="D6" s="319" t="s">
        <v>17</v>
      </c>
      <c r="E6" s="1"/>
      <c r="F6" s="1"/>
      <c r="H6" s="21"/>
    </row>
    <row r="7" s="1" customFormat="1" ht="16.5" customHeight="1">
      <c r="B7" s="21"/>
      <c r="C7" s="152" t="s">
        <v>22</v>
      </c>
      <c r="D7" s="155" t="str">
        <f>'Rekapitulace stavby'!AN8</f>
        <v>13. 6. 2025</v>
      </c>
      <c r="H7" s="21"/>
    </row>
    <row r="8" s="2" customFormat="1" ht="10.8" customHeight="1">
      <c r="A8" s="39"/>
      <c r="B8" s="45"/>
      <c r="C8" s="39"/>
      <c r="D8" s="39"/>
      <c r="E8" s="39"/>
      <c r="F8" s="39"/>
      <c r="G8" s="39"/>
      <c r="H8" s="45"/>
    </row>
    <row r="9" s="11" customFormat="1" ht="29.28" customHeight="1">
      <c r="A9" s="201"/>
      <c r="B9" s="320"/>
      <c r="C9" s="321" t="s">
        <v>58</v>
      </c>
      <c r="D9" s="322" t="s">
        <v>59</v>
      </c>
      <c r="E9" s="322" t="s">
        <v>222</v>
      </c>
      <c r="F9" s="323" t="s">
        <v>7916</v>
      </c>
      <c r="G9" s="201"/>
      <c r="H9" s="320"/>
    </row>
    <row r="10" s="2" customFormat="1" ht="26.4" customHeight="1">
      <c r="A10" s="39"/>
      <c r="B10" s="45"/>
      <c r="C10" s="324" t="s">
        <v>7917</v>
      </c>
      <c r="D10" s="324" t="s">
        <v>89</v>
      </c>
      <c r="E10" s="39"/>
      <c r="F10" s="39"/>
      <c r="G10" s="39"/>
      <c r="H10" s="45"/>
    </row>
    <row r="11" s="2" customFormat="1" ht="16.8" customHeight="1">
      <c r="A11" s="39"/>
      <c r="B11" s="45"/>
      <c r="C11" s="325" t="s">
        <v>162</v>
      </c>
      <c r="D11" s="326" t="s">
        <v>1</v>
      </c>
      <c r="E11" s="327" t="s">
        <v>163</v>
      </c>
      <c r="F11" s="328">
        <v>47.200000000000003</v>
      </c>
      <c r="G11" s="39"/>
      <c r="H11" s="45"/>
    </row>
    <row r="12" s="2" customFormat="1" ht="16.8" customHeight="1">
      <c r="A12" s="39"/>
      <c r="B12" s="45"/>
      <c r="C12" s="329" t="s">
        <v>1</v>
      </c>
      <c r="D12" s="329" t="s">
        <v>267</v>
      </c>
      <c r="E12" s="18" t="s">
        <v>1</v>
      </c>
      <c r="F12" s="330">
        <v>28.199999999999999</v>
      </c>
      <c r="G12" s="39"/>
      <c r="H12" s="45"/>
    </row>
    <row r="13" s="2" customFormat="1" ht="16.8" customHeight="1">
      <c r="A13" s="39"/>
      <c r="B13" s="45"/>
      <c r="C13" s="329" t="s">
        <v>1</v>
      </c>
      <c r="D13" s="329" t="s">
        <v>268</v>
      </c>
      <c r="E13" s="18" t="s">
        <v>1</v>
      </c>
      <c r="F13" s="330">
        <v>19</v>
      </c>
      <c r="G13" s="39"/>
      <c r="H13" s="45"/>
    </row>
    <row r="14" s="2" customFormat="1" ht="16.8" customHeight="1">
      <c r="A14" s="39"/>
      <c r="B14" s="45"/>
      <c r="C14" s="329" t="s">
        <v>162</v>
      </c>
      <c r="D14" s="329" t="s">
        <v>245</v>
      </c>
      <c r="E14" s="18" t="s">
        <v>1</v>
      </c>
      <c r="F14" s="330">
        <v>47.200000000000003</v>
      </c>
      <c r="G14" s="39"/>
      <c r="H14" s="45"/>
    </row>
    <row r="15" s="2" customFormat="1" ht="16.8" customHeight="1">
      <c r="A15" s="39"/>
      <c r="B15" s="45"/>
      <c r="C15" s="331" t="s">
        <v>7918</v>
      </c>
      <c r="D15" s="39"/>
      <c r="E15" s="39"/>
      <c r="F15" s="39"/>
      <c r="G15" s="39"/>
      <c r="H15" s="45"/>
    </row>
    <row r="16" s="2" customFormat="1" ht="16.8" customHeight="1">
      <c r="A16" s="39"/>
      <c r="B16" s="45"/>
      <c r="C16" s="329" t="s">
        <v>264</v>
      </c>
      <c r="D16" s="329" t="s">
        <v>265</v>
      </c>
      <c r="E16" s="18" t="s">
        <v>163</v>
      </c>
      <c r="F16" s="330">
        <v>47.200000000000003</v>
      </c>
      <c r="G16" s="39"/>
      <c r="H16" s="45"/>
    </row>
    <row r="17" s="2" customFormat="1" ht="16.8" customHeight="1">
      <c r="A17" s="39"/>
      <c r="B17" s="45"/>
      <c r="C17" s="329" t="s">
        <v>299</v>
      </c>
      <c r="D17" s="329" t="s">
        <v>300</v>
      </c>
      <c r="E17" s="18" t="s">
        <v>163</v>
      </c>
      <c r="F17" s="330">
        <v>260.12400000000002</v>
      </c>
      <c r="G17" s="39"/>
      <c r="H17" s="45"/>
    </row>
    <row r="18" s="2" customFormat="1" ht="16.8" customHeight="1">
      <c r="A18" s="39"/>
      <c r="B18" s="45"/>
      <c r="C18" s="329" t="s">
        <v>812</v>
      </c>
      <c r="D18" s="329" t="s">
        <v>813</v>
      </c>
      <c r="E18" s="18" t="s">
        <v>328</v>
      </c>
      <c r="F18" s="330">
        <v>118</v>
      </c>
      <c r="G18" s="39"/>
      <c r="H18" s="45"/>
    </row>
    <row r="19" s="2" customFormat="1">
      <c r="A19" s="39"/>
      <c r="B19" s="45"/>
      <c r="C19" s="329" t="s">
        <v>830</v>
      </c>
      <c r="D19" s="329" t="s">
        <v>831</v>
      </c>
      <c r="E19" s="18" t="s">
        <v>328</v>
      </c>
      <c r="F19" s="330">
        <v>135.42400000000001</v>
      </c>
      <c r="G19" s="39"/>
      <c r="H19" s="45"/>
    </row>
    <row r="20" s="2" customFormat="1" ht="16.8" customHeight="1">
      <c r="A20" s="39"/>
      <c r="B20" s="45"/>
      <c r="C20" s="329" t="s">
        <v>840</v>
      </c>
      <c r="D20" s="329" t="s">
        <v>841</v>
      </c>
      <c r="E20" s="18" t="s">
        <v>328</v>
      </c>
      <c r="F20" s="330">
        <v>118</v>
      </c>
      <c r="G20" s="39"/>
      <c r="H20" s="45"/>
    </row>
    <row r="21" s="2" customFormat="1" ht="16.8" customHeight="1">
      <c r="A21" s="39"/>
      <c r="B21" s="45"/>
      <c r="C21" s="325" t="s">
        <v>182</v>
      </c>
      <c r="D21" s="326" t="s">
        <v>1</v>
      </c>
      <c r="E21" s="327" t="s">
        <v>166</v>
      </c>
      <c r="F21" s="328">
        <v>53.850000000000001</v>
      </c>
      <c r="G21" s="39"/>
      <c r="H21" s="45"/>
    </row>
    <row r="22" s="2" customFormat="1" ht="16.8" customHeight="1">
      <c r="A22" s="39"/>
      <c r="B22" s="45"/>
      <c r="C22" s="329" t="s">
        <v>1</v>
      </c>
      <c r="D22" s="329" t="s">
        <v>1656</v>
      </c>
      <c r="E22" s="18" t="s">
        <v>1</v>
      </c>
      <c r="F22" s="330">
        <v>6.3300000000000001</v>
      </c>
      <c r="G22" s="39"/>
      <c r="H22" s="45"/>
    </row>
    <row r="23" s="2" customFormat="1" ht="16.8" customHeight="1">
      <c r="A23" s="39"/>
      <c r="B23" s="45"/>
      <c r="C23" s="329" t="s">
        <v>1</v>
      </c>
      <c r="D23" s="329" t="s">
        <v>1657</v>
      </c>
      <c r="E23" s="18" t="s">
        <v>1</v>
      </c>
      <c r="F23" s="330">
        <v>5.8600000000000003</v>
      </c>
      <c r="G23" s="39"/>
      <c r="H23" s="45"/>
    </row>
    <row r="24" s="2" customFormat="1" ht="16.8" customHeight="1">
      <c r="A24" s="39"/>
      <c r="B24" s="45"/>
      <c r="C24" s="329" t="s">
        <v>1</v>
      </c>
      <c r="D24" s="329" t="s">
        <v>1658</v>
      </c>
      <c r="E24" s="18" t="s">
        <v>1</v>
      </c>
      <c r="F24" s="330">
        <v>3.8900000000000001</v>
      </c>
      <c r="G24" s="39"/>
      <c r="H24" s="45"/>
    </row>
    <row r="25" s="2" customFormat="1" ht="16.8" customHeight="1">
      <c r="A25" s="39"/>
      <c r="B25" s="45"/>
      <c r="C25" s="329" t="s">
        <v>1</v>
      </c>
      <c r="D25" s="329" t="s">
        <v>1659</v>
      </c>
      <c r="E25" s="18" t="s">
        <v>1</v>
      </c>
      <c r="F25" s="330">
        <v>1.3799999999999999</v>
      </c>
      <c r="G25" s="39"/>
      <c r="H25" s="45"/>
    </row>
    <row r="26" s="2" customFormat="1" ht="16.8" customHeight="1">
      <c r="A26" s="39"/>
      <c r="B26" s="45"/>
      <c r="C26" s="329" t="s">
        <v>1</v>
      </c>
      <c r="D26" s="329" t="s">
        <v>1660</v>
      </c>
      <c r="E26" s="18" t="s">
        <v>1</v>
      </c>
      <c r="F26" s="330">
        <v>6.8499999999999996</v>
      </c>
      <c r="G26" s="39"/>
      <c r="H26" s="45"/>
    </row>
    <row r="27" s="2" customFormat="1" ht="16.8" customHeight="1">
      <c r="A27" s="39"/>
      <c r="B27" s="45"/>
      <c r="C27" s="329" t="s">
        <v>1</v>
      </c>
      <c r="D27" s="329" t="s">
        <v>1661</v>
      </c>
      <c r="E27" s="18" t="s">
        <v>1</v>
      </c>
      <c r="F27" s="330">
        <v>1.3799999999999999</v>
      </c>
      <c r="G27" s="39"/>
      <c r="H27" s="45"/>
    </row>
    <row r="28" s="2" customFormat="1" ht="16.8" customHeight="1">
      <c r="A28" s="39"/>
      <c r="B28" s="45"/>
      <c r="C28" s="329" t="s">
        <v>1</v>
      </c>
      <c r="D28" s="329" t="s">
        <v>1662</v>
      </c>
      <c r="E28" s="18" t="s">
        <v>1</v>
      </c>
      <c r="F28" s="330">
        <v>1.3799999999999999</v>
      </c>
      <c r="G28" s="39"/>
      <c r="H28" s="45"/>
    </row>
    <row r="29" s="2" customFormat="1" ht="16.8" customHeight="1">
      <c r="A29" s="39"/>
      <c r="B29" s="45"/>
      <c r="C29" s="329" t="s">
        <v>1</v>
      </c>
      <c r="D29" s="329" t="s">
        <v>1663</v>
      </c>
      <c r="E29" s="18" t="s">
        <v>1</v>
      </c>
      <c r="F29" s="330">
        <v>1.3799999999999999</v>
      </c>
      <c r="G29" s="39"/>
      <c r="H29" s="45"/>
    </row>
    <row r="30" s="2" customFormat="1" ht="16.8" customHeight="1">
      <c r="A30" s="39"/>
      <c r="B30" s="45"/>
      <c r="C30" s="329" t="s">
        <v>1</v>
      </c>
      <c r="D30" s="329" t="s">
        <v>1664</v>
      </c>
      <c r="E30" s="18" t="s">
        <v>1</v>
      </c>
      <c r="F30" s="330">
        <v>6.3700000000000001</v>
      </c>
      <c r="G30" s="39"/>
      <c r="H30" s="45"/>
    </row>
    <row r="31" s="2" customFormat="1" ht="16.8" customHeight="1">
      <c r="A31" s="39"/>
      <c r="B31" s="45"/>
      <c r="C31" s="329" t="s">
        <v>1</v>
      </c>
      <c r="D31" s="329" t="s">
        <v>1665</v>
      </c>
      <c r="E31" s="18" t="s">
        <v>1</v>
      </c>
      <c r="F31" s="330">
        <v>8.1600000000000001</v>
      </c>
      <c r="G31" s="39"/>
      <c r="H31" s="45"/>
    </row>
    <row r="32" s="2" customFormat="1" ht="16.8" customHeight="1">
      <c r="A32" s="39"/>
      <c r="B32" s="45"/>
      <c r="C32" s="329" t="s">
        <v>1</v>
      </c>
      <c r="D32" s="329" t="s">
        <v>1666</v>
      </c>
      <c r="E32" s="18" t="s">
        <v>1</v>
      </c>
      <c r="F32" s="330">
        <v>1.6499999999999999</v>
      </c>
      <c r="G32" s="39"/>
      <c r="H32" s="45"/>
    </row>
    <row r="33" s="2" customFormat="1" ht="16.8" customHeight="1">
      <c r="A33" s="39"/>
      <c r="B33" s="45"/>
      <c r="C33" s="329" t="s">
        <v>1</v>
      </c>
      <c r="D33" s="329" t="s">
        <v>1667</v>
      </c>
      <c r="E33" s="18" t="s">
        <v>1</v>
      </c>
      <c r="F33" s="330">
        <v>1.25</v>
      </c>
      <c r="G33" s="39"/>
      <c r="H33" s="45"/>
    </row>
    <row r="34" s="2" customFormat="1" ht="16.8" customHeight="1">
      <c r="A34" s="39"/>
      <c r="B34" s="45"/>
      <c r="C34" s="329" t="s">
        <v>1</v>
      </c>
      <c r="D34" s="329" t="s">
        <v>1668</v>
      </c>
      <c r="E34" s="18" t="s">
        <v>1</v>
      </c>
      <c r="F34" s="330">
        <v>1.6399999999999999</v>
      </c>
      <c r="G34" s="39"/>
      <c r="H34" s="45"/>
    </row>
    <row r="35" s="2" customFormat="1" ht="16.8" customHeight="1">
      <c r="A35" s="39"/>
      <c r="B35" s="45"/>
      <c r="C35" s="329" t="s">
        <v>1</v>
      </c>
      <c r="D35" s="329" t="s">
        <v>1669</v>
      </c>
      <c r="E35" s="18" t="s">
        <v>1</v>
      </c>
      <c r="F35" s="330">
        <v>1.25</v>
      </c>
      <c r="G35" s="39"/>
      <c r="H35" s="45"/>
    </row>
    <row r="36" s="2" customFormat="1" ht="16.8" customHeight="1">
      <c r="A36" s="39"/>
      <c r="B36" s="45"/>
      <c r="C36" s="329" t="s">
        <v>1</v>
      </c>
      <c r="D36" s="329" t="s">
        <v>1670</v>
      </c>
      <c r="E36" s="18" t="s">
        <v>1</v>
      </c>
      <c r="F36" s="330">
        <v>3.6400000000000001</v>
      </c>
      <c r="G36" s="39"/>
      <c r="H36" s="45"/>
    </row>
    <row r="37" s="2" customFormat="1" ht="16.8" customHeight="1">
      <c r="A37" s="39"/>
      <c r="B37" s="45"/>
      <c r="C37" s="329" t="s">
        <v>1</v>
      </c>
      <c r="D37" s="329" t="s">
        <v>1671</v>
      </c>
      <c r="E37" s="18" t="s">
        <v>1</v>
      </c>
      <c r="F37" s="330">
        <v>1.44</v>
      </c>
      <c r="G37" s="39"/>
      <c r="H37" s="45"/>
    </row>
    <row r="38" s="2" customFormat="1" ht="16.8" customHeight="1">
      <c r="A38" s="39"/>
      <c r="B38" s="45"/>
      <c r="C38" s="329" t="s">
        <v>182</v>
      </c>
      <c r="D38" s="329" t="s">
        <v>245</v>
      </c>
      <c r="E38" s="18" t="s">
        <v>1</v>
      </c>
      <c r="F38" s="330">
        <v>53.850000000000001</v>
      </c>
      <c r="G38" s="39"/>
      <c r="H38" s="45"/>
    </row>
    <row r="39" s="2" customFormat="1" ht="16.8" customHeight="1">
      <c r="A39" s="39"/>
      <c r="B39" s="45"/>
      <c r="C39" s="331" t="s">
        <v>7918</v>
      </c>
      <c r="D39" s="39"/>
      <c r="E39" s="39"/>
      <c r="F39" s="39"/>
      <c r="G39" s="39"/>
      <c r="H39" s="45"/>
    </row>
    <row r="40" s="2" customFormat="1">
      <c r="A40" s="39"/>
      <c r="B40" s="45"/>
      <c r="C40" s="329" t="s">
        <v>1653</v>
      </c>
      <c r="D40" s="329" t="s">
        <v>1654</v>
      </c>
      <c r="E40" s="18" t="s">
        <v>166</v>
      </c>
      <c r="F40" s="330">
        <v>53.850000000000001</v>
      </c>
      <c r="G40" s="39"/>
      <c r="H40" s="45"/>
    </row>
    <row r="41" s="2" customFormat="1" ht="16.8" customHeight="1">
      <c r="A41" s="39"/>
      <c r="B41" s="45"/>
      <c r="C41" s="329" t="s">
        <v>1516</v>
      </c>
      <c r="D41" s="329" t="s">
        <v>1517</v>
      </c>
      <c r="E41" s="18" t="s">
        <v>166</v>
      </c>
      <c r="F41" s="330">
        <v>802.38699999999994</v>
      </c>
      <c r="G41" s="39"/>
      <c r="H41" s="45"/>
    </row>
    <row r="42" s="2" customFormat="1" ht="16.8" customHeight="1">
      <c r="A42" s="39"/>
      <c r="B42" s="45"/>
      <c r="C42" s="329" t="s">
        <v>1525</v>
      </c>
      <c r="D42" s="329" t="s">
        <v>1526</v>
      </c>
      <c r="E42" s="18" t="s">
        <v>166</v>
      </c>
      <c r="F42" s="330">
        <v>1473.297</v>
      </c>
      <c r="G42" s="39"/>
      <c r="H42" s="45"/>
    </row>
    <row r="43" s="2" customFormat="1" ht="16.8" customHeight="1">
      <c r="A43" s="39"/>
      <c r="B43" s="45"/>
      <c r="C43" s="329" t="s">
        <v>1531</v>
      </c>
      <c r="D43" s="329" t="s">
        <v>1532</v>
      </c>
      <c r="E43" s="18" t="s">
        <v>166</v>
      </c>
      <c r="F43" s="330">
        <v>670.90999999999997</v>
      </c>
      <c r="G43" s="39"/>
      <c r="H43" s="45"/>
    </row>
    <row r="44" s="2" customFormat="1" ht="16.8" customHeight="1">
      <c r="A44" s="39"/>
      <c r="B44" s="45"/>
      <c r="C44" s="329" t="s">
        <v>1679</v>
      </c>
      <c r="D44" s="329" t="s">
        <v>1680</v>
      </c>
      <c r="E44" s="18" t="s">
        <v>166</v>
      </c>
      <c r="F44" s="330">
        <v>670.90999999999997</v>
      </c>
      <c r="G44" s="39"/>
      <c r="H44" s="45"/>
    </row>
    <row r="45" s="2" customFormat="1" ht="16.8" customHeight="1">
      <c r="A45" s="39"/>
      <c r="B45" s="45"/>
      <c r="C45" s="325" t="s">
        <v>176</v>
      </c>
      <c r="D45" s="326" t="s">
        <v>1</v>
      </c>
      <c r="E45" s="327" t="s">
        <v>166</v>
      </c>
      <c r="F45" s="328">
        <v>152.43000000000001</v>
      </c>
      <c r="G45" s="39"/>
      <c r="H45" s="45"/>
    </row>
    <row r="46" s="2" customFormat="1" ht="16.8" customHeight="1">
      <c r="A46" s="39"/>
      <c r="B46" s="45"/>
      <c r="C46" s="329" t="s">
        <v>1</v>
      </c>
      <c r="D46" s="329" t="s">
        <v>1635</v>
      </c>
      <c r="E46" s="18" t="s">
        <v>1</v>
      </c>
      <c r="F46" s="330">
        <v>13.140000000000001</v>
      </c>
      <c r="G46" s="39"/>
      <c r="H46" s="45"/>
    </row>
    <row r="47" s="2" customFormat="1" ht="16.8" customHeight="1">
      <c r="A47" s="39"/>
      <c r="B47" s="45"/>
      <c r="C47" s="329" t="s">
        <v>1</v>
      </c>
      <c r="D47" s="329" t="s">
        <v>1636</v>
      </c>
      <c r="E47" s="18" t="s">
        <v>1</v>
      </c>
      <c r="F47" s="330">
        <v>12.65</v>
      </c>
      <c r="G47" s="39"/>
      <c r="H47" s="45"/>
    </row>
    <row r="48" s="2" customFormat="1" ht="16.8" customHeight="1">
      <c r="A48" s="39"/>
      <c r="B48" s="45"/>
      <c r="C48" s="329" t="s">
        <v>1</v>
      </c>
      <c r="D48" s="329" t="s">
        <v>1637</v>
      </c>
      <c r="E48" s="18" t="s">
        <v>1</v>
      </c>
      <c r="F48" s="330">
        <v>48.450000000000003</v>
      </c>
      <c r="G48" s="39"/>
      <c r="H48" s="45"/>
    </row>
    <row r="49" s="2" customFormat="1" ht="16.8" customHeight="1">
      <c r="A49" s="39"/>
      <c r="B49" s="45"/>
      <c r="C49" s="329" t="s">
        <v>1</v>
      </c>
      <c r="D49" s="329" t="s">
        <v>1638</v>
      </c>
      <c r="E49" s="18" t="s">
        <v>1</v>
      </c>
      <c r="F49" s="330">
        <v>12.65</v>
      </c>
      <c r="G49" s="39"/>
      <c r="H49" s="45"/>
    </row>
    <row r="50" s="2" customFormat="1" ht="16.8" customHeight="1">
      <c r="A50" s="39"/>
      <c r="B50" s="45"/>
      <c r="C50" s="329" t="s">
        <v>1</v>
      </c>
      <c r="D50" s="329" t="s">
        <v>1639</v>
      </c>
      <c r="E50" s="18" t="s">
        <v>1</v>
      </c>
      <c r="F50" s="330">
        <v>10.67</v>
      </c>
      <c r="G50" s="39"/>
      <c r="H50" s="45"/>
    </row>
    <row r="51" s="2" customFormat="1" ht="16.8" customHeight="1">
      <c r="A51" s="39"/>
      <c r="B51" s="45"/>
      <c r="C51" s="329" t="s">
        <v>1</v>
      </c>
      <c r="D51" s="329" t="s">
        <v>1640</v>
      </c>
      <c r="E51" s="18" t="s">
        <v>1</v>
      </c>
      <c r="F51" s="330">
        <v>7.3399999999999999</v>
      </c>
      <c r="G51" s="39"/>
      <c r="H51" s="45"/>
    </row>
    <row r="52" s="2" customFormat="1" ht="16.8" customHeight="1">
      <c r="A52" s="39"/>
      <c r="B52" s="45"/>
      <c r="C52" s="329" t="s">
        <v>1</v>
      </c>
      <c r="D52" s="329" t="s">
        <v>1641</v>
      </c>
      <c r="E52" s="18" t="s">
        <v>1</v>
      </c>
      <c r="F52" s="330">
        <v>7.0800000000000001</v>
      </c>
      <c r="G52" s="39"/>
      <c r="H52" s="45"/>
    </row>
    <row r="53" s="2" customFormat="1" ht="16.8" customHeight="1">
      <c r="A53" s="39"/>
      <c r="B53" s="45"/>
      <c r="C53" s="329" t="s">
        <v>1</v>
      </c>
      <c r="D53" s="329" t="s">
        <v>1642</v>
      </c>
      <c r="E53" s="18" t="s">
        <v>1</v>
      </c>
      <c r="F53" s="330">
        <v>7.21</v>
      </c>
      <c r="G53" s="39"/>
      <c r="H53" s="45"/>
    </row>
    <row r="54" s="2" customFormat="1" ht="16.8" customHeight="1">
      <c r="A54" s="39"/>
      <c r="B54" s="45"/>
      <c r="C54" s="329" t="s">
        <v>1</v>
      </c>
      <c r="D54" s="329" t="s">
        <v>1643</v>
      </c>
      <c r="E54" s="18" t="s">
        <v>1</v>
      </c>
      <c r="F54" s="330">
        <v>13.93</v>
      </c>
      <c r="G54" s="39"/>
      <c r="H54" s="45"/>
    </row>
    <row r="55" s="2" customFormat="1" ht="16.8" customHeight="1">
      <c r="A55" s="39"/>
      <c r="B55" s="45"/>
      <c r="C55" s="329" t="s">
        <v>1</v>
      </c>
      <c r="D55" s="329" t="s">
        <v>1644</v>
      </c>
      <c r="E55" s="18" t="s">
        <v>1</v>
      </c>
      <c r="F55" s="330">
        <v>10.91</v>
      </c>
      <c r="G55" s="39"/>
      <c r="H55" s="45"/>
    </row>
    <row r="56" s="2" customFormat="1" ht="16.8" customHeight="1">
      <c r="A56" s="39"/>
      <c r="B56" s="45"/>
      <c r="C56" s="329" t="s">
        <v>1</v>
      </c>
      <c r="D56" s="329" t="s">
        <v>1645</v>
      </c>
      <c r="E56" s="18" t="s">
        <v>1</v>
      </c>
      <c r="F56" s="330">
        <v>8.4000000000000004</v>
      </c>
      <c r="G56" s="39"/>
      <c r="H56" s="45"/>
    </row>
    <row r="57" s="2" customFormat="1" ht="16.8" customHeight="1">
      <c r="A57" s="39"/>
      <c r="B57" s="45"/>
      <c r="C57" s="329" t="s">
        <v>176</v>
      </c>
      <c r="D57" s="329" t="s">
        <v>245</v>
      </c>
      <c r="E57" s="18" t="s">
        <v>1</v>
      </c>
      <c r="F57" s="330">
        <v>152.43000000000001</v>
      </c>
      <c r="G57" s="39"/>
      <c r="H57" s="45"/>
    </row>
    <row r="58" s="2" customFormat="1" ht="16.8" customHeight="1">
      <c r="A58" s="39"/>
      <c r="B58" s="45"/>
      <c r="C58" s="331" t="s">
        <v>7918</v>
      </c>
      <c r="D58" s="39"/>
      <c r="E58" s="39"/>
      <c r="F58" s="39"/>
      <c r="G58" s="39"/>
      <c r="H58" s="45"/>
    </row>
    <row r="59" s="2" customFormat="1">
      <c r="A59" s="39"/>
      <c r="B59" s="45"/>
      <c r="C59" s="329" t="s">
        <v>1632</v>
      </c>
      <c r="D59" s="329" t="s">
        <v>1633</v>
      </c>
      <c r="E59" s="18" t="s">
        <v>166</v>
      </c>
      <c r="F59" s="330">
        <v>152.43000000000001</v>
      </c>
      <c r="G59" s="39"/>
      <c r="H59" s="45"/>
    </row>
    <row r="60" s="2" customFormat="1" ht="16.8" customHeight="1">
      <c r="A60" s="39"/>
      <c r="B60" s="45"/>
      <c r="C60" s="329" t="s">
        <v>1516</v>
      </c>
      <c r="D60" s="329" t="s">
        <v>1517</v>
      </c>
      <c r="E60" s="18" t="s">
        <v>166</v>
      </c>
      <c r="F60" s="330">
        <v>802.38699999999994</v>
      </c>
      <c r="G60" s="39"/>
      <c r="H60" s="45"/>
    </row>
    <row r="61" s="2" customFormat="1" ht="16.8" customHeight="1">
      <c r="A61" s="39"/>
      <c r="B61" s="45"/>
      <c r="C61" s="329" t="s">
        <v>1525</v>
      </c>
      <c r="D61" s="329" t="s">
        <v>1526</v>
      </c>
      <c r="E61" s="18" t="s">
        <v>166</v>
      </c>
      <c r="F61" s="330">
        <v>1473.297</v>
      </c>
      <c r="G61" s="39"/>
      <c r="H61" s="45"/>
    </row>
    <row r="62" s="2" customFormat="1" ht="16.8" customHeight="1">
      <c r="A62" s="39"/>
      <c r="B62" s="45"/>
      <c r="C62" s="329" t="s">
        <v>1531</v>
      </c>
      <c r="D62" s="329" t="s">
        <v>1532</v>
      </c>
      <c r="E62" s="18" t="s">
        <v>166</v>
      </c>
      <c r="F62" s="330">
        <v>670.90999999999997</v>
      </c>
      <c r="G62" s="39"/>
      <c r="H62" s="45"/>
    </row>
    <row r="63" s="2" customFormat="1" ht="16.8" customHeight="1">
      <c r="A63" s="39"/>
      <c r="B63" s="45"/>
      <c r="C63" s="329" t="s">
        <v>1679</v>
      </c>
      <c r="D63" s="329" t="s">
        <v>1680</v>
      </c>
      <c r="E63" s="18" t="s">
        <v>166</v>
      </c>
      <c r="F63" s="330">
        <v>670.90999999999997</v>
      </c>
      <c r="G63" s="39"/>
      <c r="H63" s="45"/>
    </row>
    <row r="64" s="2" customFormat="1" ht="16.8" customHeight="1">
      <c r="A64" s="39"/>
      <c r="B64" s="45"/>
      <c r="C64" s="325" t="s">
        <v>171</v>
      </c>
      <c r="D64" s="326" t="s">
        <v>1</v>
      </c>
      <c r="E64" s="327" t="s">
        <v>166</v>
      </c>
      <c r="F64" s="328">
        <v>464.63</v>
      </c>
      <c r="G64" s="39"/>
      <c r="H64" s="45"/>
    </row>
    <row r="65" s="2" customFormat="1" ht="16.8" customHeight="1">
      <c r="A65" s="39"/>
      <c r="B65" s="45"/>
      <c r="C65" s="329" t="s">
        <v>1</v>
      </c>
      <c r="D65" s="329" t="s">
        <v>1604</v>
      </c>
      <c r="E65" s="18" t="s">
        <v>1</v>
      </c>
      <c r="F65" s="330">
        <v>24.489999999999998</v>
      </c>
      <c r="G65" s="39"/>
      <c r="H65" s="45"/>
    </row>
    <row r="66" s="2" customFormat="1" ht="16.8" customHeight="1">
      <c r="A66" s="39"/>
      <c r="B66" s="45"/>
      <c r="C66" s="329" t="s">
        <v>1</v>
      </c>
      <c r="D66" s="329" t="s">
        <v>1605</v>
      </c>
      <c r="E66" s="18" t="s">
        <v>1</v>
      </c>
      <c r="F66" s="330">
        <v>5.8600000000000003</v>
      </c>
      <c r="G66" s="39"/>
      <c r="H66" s="45"/>
    </row>
    <row r="67" s="2" customFormat="1" ht="16.8" customHeight="1">
      <c r="A67" s="39"/>
      <c r="B67" s="45"/>
      <c r="C67" s="329" t="s">
        <v>1</v>
      </c>
      <c r="D67" s="329" t="s">
        <v>1606</v>
      </c>
      <c r="E67" s="18" t="s">
        <v>1</v>
      </c>
      <c r="F67" s="330">
        <v>34.740000000000002</v>
      </c>
      <c r="G67" s="39"/>
      <c r="H67" s="45"/>
    </row>
    <row r="68" s="2" customFormat="1" ht="16.8" customHeight="1">
      <c r="A68" s="39"/>
      <c r="B68" s="45"/>
      <c r="C68" s="329" t="s">
        <v>1</v>
      </c>
      <c r="D68" s="329" t="s">
        <v>1607</v>
      </c>
      <c r="E68" s="18" t="s">
        <v>1</v>
      </c>
      <c r="F68" s="330">
        <v>9.0299999999999994</v>
      </c>
      <c r="G68" s="39"/>
      <c r="H68" s="45"/>
    </row>
    <row r="69" s="2" customFormat="1" ht="16.8" customHeight="1">
      <c r="A69" s="39"/>
      <c r="B69" s="45"/>
      <c r="C69" s="329" t="s">
        <v>1</v>
      </c>
      <c r="D69" s="329" t="s">
        <v>1608</v>
      </c>
      <c r="E69" s="18" t="s">
        <v>1</v>
      </c>
      <c r="F69" s="330">
        <v>60.100000000000001</v>
      </c>
      <c r="G69" s="39"/>
      <c r="H69" s="45"/>
    </row>
    <row r="70" s="2" customFormat="1" ht="16.8" customHeight="1">
      <c r="A70" s="39"/>
      <c r="B70" s="45"/>
      <c r="C70" s="329" t="s">
        <v>1</v>
      </c>
      <c r="D70" s="329" t="s">
        <v>1609</v>
      </c>
      <c r="E70" s="18" t="s">
        <v>1</v>
      </c>
      <c r="F70" s="330">
        <v>17.559999999999999</v>
      </c>
      <c r="G70" s="39"/>
      <c r="H70" s="45"/>
    </row>
    <row r="71" s="2" customFormat="1" ht="16.8" customHeight="1">
      <c r="A71" s="39"/>
      <c r="B71" s="45"/>
      <c r="C71" s="329" t="s">
        <v>1</v>
      </c>
      <c r="D71" s="329" t="s">
        <v>1610</v>
      </c>
      <c r="E71" s="18" t="s">
        <v>1</v>
      </c>
      <c r="F71" s="330">
        <v>61.009999999999998</v>
      </c>
      <c r="G71" s="39"/>
      <c r="H71" s="45"/>
    </row>
    <row r="72" s="2" customFormat="1" ht="16.8" customHeight="1">
      <c r="A72" s="39"/>
      <c r="B72" s="45"/>
      <c r="C72" s="329" t="s">
        <v>1</v>
      </c>
      <c r="D72" s="329" t="s">
        <v>1611</v>
      </c>
      <c r="E72" s="18" t="s">
        <v>1</v>
      </c>
      <c r="F72" s="330">
        <v>15.15</v>
      </c>
      <c r="G72" s="39"/>
      <c r="H72" s="45"/>
    </row>
    <row r="73" s="2" customFormat="1" ht="16.8" customHeight="1">
      <c r="A73" s="39"/>
      <c r="B73" s="45"/>
      <c r="C73" s="329" t="s">
        <v>1</v>
      </c>
      <c r="D73" s="329" t="s">
        <v>1612</v>
      </c>
      <c r="E73" s="18" t="s">
        <v>1</v>
      </c>
      <c r="F73" s="330">
        <v>9.0299999999999994</v>
      </c>
      <c r="G73" s="39"/>
      <c r="H73" s="45"/>
    </row>
    <row r="74" s="2" customFormat="1" ht="16.8" customHeight="1">
      <c r="A74" s="39"/>
      <c r="B74" s="45"/>
      <c r="C74" s="329" t="s">
        <v>1</v>
      </c>
      <c r="D74" s="329" t="s">
        <v>1613</v>
      </c>
      <c r="E74" s="18" t="s">
        <v>1</v>
      </c>
      <c r="F74" s="330">
        <v>17.129999999999999</v>
      </c>
      <c r="G74" s="39"/>
      <c r="H74" s="45"/>
    </row>
    <row r="75" s="2" customFormat="1" ht="16.8" customHeight="1">
      <c r="A75" s="39"/>
      <c r="B75" s="45"/>
      <c r="C75" s="329" t="s">
        <v>1</v>
      </c>
      <c r="D75" s="329" t="s">
        <v>1614</v>
      </c>
      <c r="E75" s="18" t="s">
        <v>1</v>
      </c>
      <c r="F75" s="330">
        <v>60.960000000000001</v>
      </c>
      <c r="G75" s="39"/>
      <c r="H75" s="45"/>
    </row>
    <row r="76" s="2" customFormat="1" ht="16.8" customHeight="1">
      <c r="A76" s="39"/>
      <c r="B76" s="45"/>
      <c r="C76" s="329" t="s">
        <v>1</v>
      </c>
      <c r="D76" s="329" t="s">
        <v>1615</v>
      </c>
      <c r="E76" s="18" t="s">
        <v>1</v>
      </c>
      <c r="F76" s="330">
        <v>12.6</v>
      </c>
      <c r="G76" s="39"/>
      <c r="H76" s="45"/>
    </row>
    <row r="77" s="2" customFormat="1" ht="16.8" customHeight="1">
      <c r="A77" s="39"/>
      <c r="B77" s="45"/>
      <c r="C77" s="329" t="s">
        <v>1</v>
      </c>
      <c r="D77" s="329" t="s">
        <v>1616</v>
      </c>
      <c r="E77" s="18" t="s">
        <v>1</v>
      </c>
      <c r="F77" s="330">
        <v>9.0299999999999994</v>
      </c>
      <c r="G77" s="39"/>
      <c r="H77" s="45"/>
    </row>
    <row r="78" s="2" customFormat="1" ht="16.8" customHeight="1">
      <c r="A78" s="39"/>
      <c r="B78" s="45"/>
      <c r="C78" s="329" t="s">
        <v>1</v>
      </c>
      <c r="D78" s="329" t="s">
        <v>1617</v>
      </c>
      <c r="E78" s="18" t="s">
        <v>1</v>
      </c>
      <c r="F78" s="330">
        <v>32.75</v>
      </c>
      <c r="G78" s="39"/>
      <c r="H78" s="45"/>
    </row>
    <row r="79" s="2" customFormat="1" ht="16.8" customHeight="1">
      <c r="A79" s="39"/>
      <c r="B79" s="45"/>
      <c r="C79" s="329" t="s">
        <v>1</v>
      </c>
      <c r="D79" s="329" t="s">
        <v>1618</v>
      </c>
      <c r="E79" s="18" t="s">
        <v>1</v>
      </c>
      <c r="F79" s="330">
        <v>60.960000000000001</v>
      </c>
      <c r="G79" s="39"/>
      <c r="H79" s="45"/>
    </row>
    <row r="80" s="2" customFormat="1" ht="16.8" customHeight="1">
      <c r="A80" s="39"/>
      <c r="B80" s="45"/>
      <c r="C80" s="329" t="s">
        <v>1</v>
      </c>
      <c r="D80" s="329" t="s">
        <v>1619</v>
      </c>
      <c r="E80" s="18" t="s">
        <v>1</v>
      </c>
      <c r="F80" s="330">
        <v>12.6</v>
      </c>
      <c r="G80" s="39"/>
      <c r="H80" s="45"/>
    </row>
    <row r="81" s="2" customFormat="1" ht="16.8" customHeight="1">
      <c r="A81" s="39"/>
      <c r="B81" s="45"/>
      <c r="C81" s="329" t="s">
        <v>1</v>
      </c>
      <c r="D81" s="329" t="s">
        <v>1620</v>
      </c>
      <c r="E81" s="18" t="s">
        <v>1</v>
      </c>
      <c r="F81" s="330">
        <v>9.0299999999999994</v>
      </c>
      <c r="G81" s="39"/>
      <c r="H81" s="45"/>
    </row>
    <row r="82" s="2" customFormat="1" ht="16.8" customHeight="1">
      <c r="A82" s="39"/>
      <c r="B82" s="45"/>
      <c r="C82" s="329" t="s">
        <v>1</v>
      </c>
      <c r="D82" s="329" t="s">
        <v>1621</v>
      </c>
      <c r="E82" s="18" t="s">
        <v>1</v>
      </c>
      <c r="F82" s="330">
        <v>12.6</v>
      </c>
      <c r="G82" s="39"/>
      <c r="H82" s="45"/>
    </row>
    <row r="83" s="2" customFormat="1" ht="16.8" customHeight="1">
      <c r="A83" s="39"/>
      <c r="B83" s="45"/>
      <c r="C83" s="329" t="s">
        <v>171</v>
      </c>
      <c r="D83" s="329" t="s">
        <v>245</v>
      </c>
      <c r="E83" s="18" t="s">
        <v>1</v>
      </c>
      <c r="F83" s="330">
        <v>464.63</v>
      </c>
      <c r="G83" s="39"/>
      <c r="H83" s="45"/>
    </row>
    <row r="84" s="2" customFormat="1" ht="16.8" customHeight="1">
      <c r="A84" s="39"/>
      <c r="B84" s="45"/>
      <c r="C84" s="331" t="s">
        <v>7918</v>
      </c>
      <c r="D84" s="39"/>
      <c r="E84" s="39"/>
      <c r="F84" s="39"/>
      <c r="G84" s="39"/>
      <c r="H84" s="45"/>
    </row>
    <row r="85" s="2" customFormat="1">
      <c r="A85" s="39"/>
      <c r="B85" s="45"/>
      <c r="C85" s="329" t="s">
        <v>1601</v>
      </c>
      <c r="D85" s="329" t="s">
        <v>1602</v>
      </c>
      <c r="E85" s="18" t="s">
        <v>166</v>
      </c>
      <c r="F85" s="330">
        <v>464.63</v>
      </c>
      <c r="G85" s="39"/>
      <c r="H85" s="45"/>
    </row>
    <row r="86" s="2" customFormat="1" ht="16.8" customHeight="1">
      <c r="A86" s="39"/>
      <c r="B86" s="45"/>
      <c r="C86" s="329" t="s">
        <v>1516</v>
      </c>
      <c r="D86" s="329" t="s">
        <v>1517</v>
      </c>
      <c r="E86" s="18" t="s">
        <v>166</v>
      </c>
      <c r="F86" s="330">
        <v>802.38699999999994</v>
      </c>
      <c r="G86" s="39"/>
      <c r="H86" s="45"/>
    </row>
    <row r="87" s="2" customFormat="1" ht="16.8" customHeight="1">
      <c r="A87" s="39"/>
      <c r="B87" s="45"/>
      <c r="C87" s="329" t="s">
        <v>1525</v>
      </c>
      <c r="D87" s="329" t="s">
        <v>1526</v>
      </c>
      <c r="E87" s="18" t="s">
        <v>166</v>
      </c>
      <c r="F87" s="330">
        <v>1473.297</v>
      </c>
      <c r="G87" s="39"/>
      <c r="H87" s="45"/>
    </row>
    <row r="88" s="2" customFormat="1" ht="16.8" customHeight="1">
      <c r="A88" s="39"/>
      <c r="B88" s="45"/>
      <c r="C88" s="329" t="s">
        <v>1531</v>
      </c>
      <c r="D88" s="329" t="s">
        <v>1532</v>
      </c>
      <c r="E88" s="18" t="s">
        <v>166</v>
      </c>
      <c r="F88" s="330">
        <v>670.90999999999997</v>
      </c>
      <c r="G88" s="39"/>
      <c r="H88" s="45"/>
    </row>
    <row r="89" s="2" customFormat="1" ht="16.8" customHeight="1">
      <c r="A89" s="39"/>
      <c r="B89" s="45"/>
      <c r="C89" s="329" t="s">
        <v>1679</v>
      </c>
      <c r="D89" s="329" t="s">
        <v>1680</v>
      </c>
      <c r="E89" s="18" t="s">
        <v>166</v>
      </c>
      <c r="F89" s="330">
        <v>670.90999999999997</v>
      </c>
      <c r="G89" s="39"/>
      <c r="H89" s="45"/>
    </row>
    <row r="90" s="2" customFormat="1" ht="16.8" customHeight="1">
      <c r="A90" s="39"/>
      <c r="B90" s="45"/>
      <c r="C90" s="325" t="s">
        <v>165</v>
      </c>
      <c r="D90" s="326" t="s">
        <v>1</v>
      </c>
      <c r="E90" s="327" t="s">
        <v>166</v>
      </c>
      <c r="F90" s="328">
        <v>4754.2799999999997</v>
      </c>
      <c r="G90" s="39"/>
      <c r="H90" s="45"/>
    </row>
    <row r="91" s="2" customFormat="1" ht="16.8" customHeight="1">
      <c r="A91" s="39"/>
      <c r="B91" s="45"/>
      <c r="C91" s="329" t="s">
        <v>1</v>
      </c>
      <c r="D91" s="329" t="s">
        <v>691</v>
      </c>
      <c r="E91" s="18" t="s">
        <v>1</v>
      </c>
      <c r="F91" s="330">
        <v>1435</v>
      </c>
      <c r="G91" s="39"/>
      <c r="H91" s="45"/>
    </row>
    <row r="92" s="2" customFormat="1" ht="16.8" customHeight="1">
      <c r="A92" s="39"/>
      <c r="B92" s="45"/>
      <c r="C92" s="329" t="s">
        <v>1</v>
      </c>
      <c r="D92" s="329" t="s">
        <v>692</v>
      </c>
      <c r="E92" s="18" t="s">
        <v>1</v>
      </c>
      <c r="F92" s="330">
        <v>1381.1199999999999</v>
      </c>
      <c r="G92" s="39"/>
      <c r="H92" s="45"/>
    </row>
    <row r="93" s="2" customFormat="1" ht="16.8" customHeight="1">
      <c r="A93" s="39"/>
      <c r="B93" s="45"/>
      <c r="C93" s="329" t="s">
        <v>1</v>
      </c>
      <c r="D93" s="329" t="s">
        <v>693</v>
      </c>
      <c r="E93" s="18" t="s">
        <v>1</v>
      </c>
      <c r="F93" s="330">
        <v>1335.3599999999999</v>
      </c>
      <c r="G93" s="39"/>
      <c r="H93" s="45"/>
    </row>
    <row r="94" s="2" customFormat="1" ht="16.8" customHeight="1">
      <c r="A94" s="39"/>
      <c r="B94" s="45"/>
      <c r="C94" s="329" t="s">
        <v>1</v>
      </c>
      <c r="D94" s="329" t="s">
        <v>694</v>
      </c>
      <c r="E94" s="18" t="s">
        <v>1</v>
      </c>
      <c r="F94" s="330">
        <v>471.60000000000002</v>
      </c>
      <c r="G94" s="39"/>
      <c r="H94" s="45"/>
    </row>
    <row r="95" s="2" customFormat="1" ht="16.8" customHeight="1">
      <c r="A95" s="39"/>
      <c r="B95" s="45"/>
      <c r="C95" s="329" t="s">
        <v>1</v>
      </c>
      <c r="D95" s="329" t="s">
        <v>695</v>
      </c>
      <c r="E95" s="18" t="s">
        <v>1</v>
      </c>
      <c r="F95" s="330">
        <v>131.19999999999999</v>
      </c>
      <c r="G95" s="39"/>
      <c r="H95" s="45"/>
    </row>
    <row r="96" s="2" customFormat="1" ht="16.8" customHeight="1">
      <c r="A96" s="39"/>
      <c r="B96" s="45"/>
      <c r="C96" s="329" t="s">
        <v>165</v>
      </c>
      <c r="D96" s="329" t="s">
        <v>245</v>
      </c>
      <c r="E96" s="18" t="s">
        <v>1</v>
      </c>
      <c r="F96" s="330">
        <v>4754.2799999999997</v>
      </c>
      <c r="G96" s="39"/>
      <c r="H96" s="45"/>
    </row>
    <row r="97" s="2" customFormat="1" ht="16.8" customHeight="1">
      <c r="A97" s="39"/>
      <c r="B97" s="45"/>
      <c r="C97" s="331" t="s">
        <v>7918</v>
      </c>
      <c r="D97" s="39"/>
      <c r="E97" s="39"/>
      <c r="F97" s="39"/>
      <c r="G97" s="39"/>
      <c r="H97" s="45"/>
    </row>
    <row r="98" s="2" customFormat="1">
      <c r="A98" s="39"/>
      <c r="B98" s="45"/>
      <c r="C98" s="329" t="s">
        <v>688</v>
      </c>
      <c r="D98" s="329" t="s">
        <v>689</v>
      </c>
      <c r="E98" s="18" t="s">
        <v>166</v>
      </c>
      <c r="F98" s="330">
        <v>4754.2799999999997</v>
      </c>
      <c r="G98" s="39"/>
      <c r="H98" s="45"/>
    </row>
    <row r="99" s="2" customFormat="1">
      <c r="A99" s="39"/>
      <c r="B99" s="45"/>
      <c r="C99" s="329" t="s">
        <v>702</v>
      </c>
      <c r="D99" s="329" t="s">
        <v>703</v>
      </c>
      <c r="E99" s="18" t="s">
        <v>166</v>
      </c>
      <c r="F99" s="330">
        <v>4754.2799999999997</v>
      </c>
      <c r="G99" s="39"/>
      <c r="H99" s="45"/>
    </row>
    <row r="100" s="2" customFormat="1">
      <c r="A100" s="39"/>
      <c r="B100" s="45"/>
      <c r="C100" s="329" t="s">
        <v>710</v>
      </c>
      <c r="D100" s="329" t="s">
        <v>711</v>
      </c>
      <c r="E100" s="18" t="s">
        <v>166</v>
      </c>
      <c r="F100" s="330">
        <v>4754.2799999999997</v>
      </c>
      <c r="G100" s="39"/>
      <c r="H100" s="45"/>
    </row>
    <row r="101" s="2" customFormat="1" ht="16.8" customHeight="1">
      <c r="A101" s="39"/>
      <c r="B101" s="45"/>
      <c r="C101" s="325" t="s">
        <v>185</v>
      </c>
      <c r="D101" s="326" t="s">
        <v>1</v>
      </c>
      <c r="E101" s="327" t="s">
        <v>174</v>
      </c>
      <c r="F101" s="328">
        <v>0</v>
      </c>
      <c r="G101" s="39"/>
      <c r="H101" s="45"/>
    </row>
    <row r="102" s="2" customFormat="1" ht="16.8" customHeight="1">
      <c r="A102" s="39"/>
      <c r="B102" s="45"/>
      <c r="C102" s="329" t="s">
        <v>185</v>
      </c>
      <c r="D102" s="329" t="s">
        <v>492</v>
      </c>
      <c r="E102" s="18" t="s">
        <v>1</v>
      </c>
      <c r="F102" s="330">
        <v>0</v>
      </c>
      <c r="G102" s="39"/>
      <c r="H102" s="45"/>
    </row>
    <row r="103" s="2" customFormat="1" ht="16.8" customHeight="1">
      <c r="A103" s="39"/>
      <c r="B103" s="45"/>
      <c r="C103" s="331" t="s">
        <v>7918</v>
      </c>
      <c r="D103" s="39"/>
      <c r="E103" s="39"/>
      <c r="F103" s="39"/>
      <c r="G103" s="39"/>
      <c r="H103" s="45"/>
    </row>
    <row r="104" s="2" customFormat="1">
      <c r="A104" s="39"/>
      <c r="B104" s="45"/>
      <c r="C104" s="329" t="s">
        <v>1557</v>
      </c>
      <c r="D104" s="329" t="s">
        <v>1558</v>
      </c>
      <c r="E104" s="18" t="s">
        <v>174</v>
      </c>
      <c r="F104" s="330">
        <v>515.75</v>
      </c>
      <c r="G104" s="39"/>
      <c r="H104" s="45"/>
    </row>
    <row r="105" s="2" customFormat="1" ht="16.8" customHeight="1">
      <c r="A105" s="39"/>
      <c r="B105" s="45"/>
      <c r="C105" s="329" t="s">
        <v>1516</v>
      </c>
      <c r="D105" s="329" t="s">
        <v>1517</v>
      </c>
      <c r="E105" s="18" t="s">
        <v>166</v>
      </c>
      <c r="F105" s="330">
        <v>802.38699999999994</v>
      </c>
      <c r="G105" s="39"/>
      <c r="H105" s="45"/>
    </row>
    <row r="106" s="2" customFormat="1" ht="16.8" customHeight="1">
      <c r="A106" s="39"/>
      <c r="B106" s="45"/>
      <c r="C106" s="329" t="s">
        <v>1525</v>
      </c>
      <c r="D106" s="329" t="s">
        <v>1526</v>
      </c>
      <c r="E106" s="18" t="s">
        <v>166</v>
      </c>
      <c r="F106" s="330">
        <v>1473.297</v>
      </c>
      <c r="G106" s="39"/>
      <c r="H106" s="45"/>
    </row>
    <row r="107" s="2" customFormat="1" ht="16.8" customHeight="1">
      <c r="A107" s="39"/>
      <c r="B107" s="45"/>
      <c r="C107" s="329" t="s">
        <v>1683</v>
      </c>
      <c r="D107" s="329" t="s">
        <v>1684</v>
      </c>
      <c r="E107" s="18" t="s">
        <v>174</v>
      </c>
      <c r="F107" s="330">
        <v>677.79999999999995</v>
      </c>
      <c r="G107" s="39"/>
      <c r="H107" s="45"/>
    </row>
    <row r="108" s="2" customFormat="1" ht="16.8" customHeight="1">
      <c r="A108" s="39"/>
      <c r="B108" s="45"/>
      <c r="C108" s="329" t="s">
        <v>1690</v>
      </c>
      <c r="D108" s="329" t="s">
        <v>1691</v>
      </c>
      <c r="E108" s="18" t="s">
        <v>174</v>
      </c>
      <c r="F108" s="330">
        <v>677.79999999999995</v>
      </c>
      <c r="G108" s="39"/>
      <c r="H108" s="45"/>
    </row>
    <row r="109" s="2" customFormat="1">
      <c r="A109" s="39"/>
      <c r="B109" s="45"/>
      <c r="C109" s="329" t="s">
        <v>1673</v>
      </c>
      <c r="D109" s="329" t="s">
        <v>1674</v>
      </c>
      <c r="E109" s="18" t="s">
        <v>166</v>
      </c>
      <c r="F109" s="330">
        <v>59.234999999999999</v>
      </c>
      <c r="G109" s="39"/>
      <c r="H109" s="45"/>
    </row>
    <row r="110" s="2" customFormat="1" ht="16.8" customHeight="1">
      <c r="A110" s="39"/>
      <c r="B110" s="45"/>
      <c r="C110" s="325" t="s">
        <v>179</v>
      </c>
      <c r="D110" s="326" t="s">
        <v>1</v>
      </c>
      <c r="E110" s="327" t="s">
        <v>174</v>
      </c>
      <c r="F110" s="328">
        <v>165.75</v>
      </c>
      <c r="G110" s="39"/>
      <c r="H110" s="45"/>
    </row>
    <row r="111" s="2" customFormat="1" ht="16.8" customHeight="1">
      <c r="A111" s="39"/>
      <c r="B111" s="45"/>
      <c r="C111" s="329" t="s">
        <v>1</v>
      </c>
      <c r="D111" s="329" t="s">
        <v>1578</v>
      </c>
      <c r="E111" s="18" t="s">
        <v>1</v>
      </c>
      <c r="F111" s="330">
        <v>16.390000000000001</v>
      </c>
      <c r="G111" s="39"/>
      <c r="H111" s="45"/>
    </row>
    <row r="112" s="2" customFormat="1" ht="16.8" customHeight="1">
      <c r="A112" s="39"/>
      <c r="B112" s="45"/>
      <c r="C112" s="329" t="s">
        <v>1</v>
      </c>
      <c r="D112" s="329" t="s">
        <v>1579</v>
      </c>
      <c r="E112" s="18" t="s">
        <v>1</v>
      </c>
      <c r="F112" s="330">
        <v>14.69</v>
      </c>
      <c r="G112" s="39"/>
      <c r="H112" s="45"/>
    </row>
    <row r="113" s="2" customFormat="1" ht="16.8" customHeight="1">
      <c r="A113" s="39"/>
      <c r="B113" s="45"/>
      <c r="C113" s="329" t="s">
        <v>1</v>
      </c>
      <c r="D113" s="329" t="s">
        <v>1580</v>
      </c>
      <c r="E113" s="18" t="s">
        <v>1</v>
      </c>
      <c r="F113" s="330">
        <v>28.460000000000001</v>
      </c>
      <c r="G113" s="39"/>
      <c r="H113" s="45"/>
    </row>
    <row r="114" s="2" customFormat="1" ht="16.8" customHeight="1">
      <c r="A114" s="39"/>
      <c r="B114" s="45"/>
      <c r="C114" s="329" t="s">
        <v>1</v>
      </c>
      <c r="D114" s="329" t="s">
        <v>1581</v>
      </c>
      <c r="E114" s="18" t="s">
        <v>1</v>
      </c>
      <c r="F114" s="330">
        <v>14.69</v>
      </c>
      <c r="G114" s="39"/>
      <c r="H114" s="45"/>
    </row>
    <row r="115" s="2" customFormat="1" ht="16.8" customHeight="1">
      <c r="A115" s="39"/>
      <c r="B115" s="45"/>
      <c r="C115" s="329" t="s">
        <v>1</v>
      </c>
      <c r="D115" s="329" t="s">
        <v>1582</v>
      </c>
      <c r="E115" s="18" t="s">
        <v>1</v>
      </c>
      <c r="F115" s="330">
        <v>15.210000000000001</v>
      </c>
      <c r="G115" s="39"/>
      <c r="H115" s="45"/>
    </row>
    <row r="116" s="2" customFormat="1" ht="16.8" customHeight="1">
      <c r="A116" s="39"/>
      <c r="B116" s="45"/>
      <c r="C116" s="329" t="s">
        <v>1</v>
      </c>
      <c r="D116" s="329" t="s">
        <v>1583</v>
      </c>
      <c r="E116" s="18" t="s">
        <v>1</v>
      </c>
      <c r="F116" s="330">
        <v>12.43</v>
      </c>
      <c r="G116" s="39"/>
      <c r="H116" s="45"/>
    </row>
    <row r="117" s="2" customFormat="1" ht="16.8" customHeight="1">
      <c r="A117" s="39"/>
      <c r="B117" s="45"/>
      <c r="C117" s="329" t="s">
        <v>1</v>
      </c>
      <c r="D117" s="329" t="s">
        <v>1584</v>
      </c>
      <c r="E117" s="18" t="s">
        <v>1</v>
      </c>
      <c r="F117" s="330">
        <v>11.810000000000001</v>
      </c>
      <c r="G117" s="39"/>
      <c r="H117" s="45"/>
    </row>
    <row r="118" s="2" customFormat="1" ht="16.8" customHeight="1">
      <c r="A118" s="39"/>
      <c r="B118" s="45"/>
      <c r="C118" s="329" t="s">
        <v>1</v>
      </c>
      <c r="D118" s="329" t="s">
        <v>1585</v>
      </c>
      <c r="E118" s="18" t="s">
        <v>1</v>
      </c>
      <c r="F118" s="330">
        <v>11.880000000000001</v>
      </c>
      <c r="G118" s="39"/>
      <c r="H118" s="45"/>
    </row>
    <row r="119" s="2" customFormat="1" ht="16.8" customHeight="1">
      <c r="A119" s="39"/>
      <c r="B119" s="45"/>
      <c r="C119" s="329" t="s">
        <v>1</v>
      </c>
      <c r="D119" s="329" t="s">
        <v>1586</v>
      </c>
      <c r="E119" s="18" t="s">
        <v>1</v>
      </c>
      <c r="F119" s="330">
        <v>15.73</v>
      </c>
      <c r="G119" s="39"/>
      <c r="H119" s="45"/>
    </row>
    <row r="120" s="2" customFormat="1" ht="16.8" customHeight="1">
      <c r="A120" s="39"/>
      <c r="B120" s="45"/>
      <c r="C120" s="329" t="s">
        <v>1</v>
      </c>
      <c r="D120" s="329" t="s">
        <v>1587</v>
      </c>
      <c r="E120" s="18" t="s">
        <v>1</v>
      </c>
      <c r="F120" s="330">
        <v>13.83</v>
      </c>
      <c r="G120" s="39"/>
      <c r="H120" s="45"/>
    </row>
    <row r="121" s="2" customFormat="1" ht="16.8" customHeight="1">
      <c r="A121" s="39"/>
      <c r="B121" s="45"/>
      <c r="C121" s="329" t="s">
        <v>1</v>
      </c>
      <c r="D121" s="329" t="s">
        <v>1588</v>
      </c>
      <c r="E121" s="18" t="s">
        <v>1</v>
      </c>
      <c r="F121" s="330">
        <v>10.630000000000001</v>
      </c>
      <c r="G121" s="39"/>
      <c r="H121" s="45"/>
    </row>
    <row r="122" s="2" customFormat="1" ht="16.8" customHeight="1">
      <c r="A122" s="39"/>
      <c r="B122" s="45"/>
      <c r="C122" s="329" t="s">
        <v>179</v>
      </c>
      <c r="D122" s="329" t="s">
        <v>492</v>
      </c>
      <c r="E122" s="18" t="s">
        <v>1</v>
      </c>
      <c r="F122" s="330">
        <v>165.75</v>
      </c>
      <c r="G122" s="39"/>
      <c r="H122" s="45"/>
    </row>
    <row r="123" s="2" customFormat="1" ht="16.8" customHeight="1">
      <c r="A123" s="39"/>
      <c r="B123" s="45"/>
      <c r="C123" s="331" t="s">
        <v>7918</v>
      </c>
      <c r="D123" s="39"/>
      <c r="E123" s="39"/>
      <c r="F123" s="39"/>
      <c r="G123" s="39"/>
      <c r="H123" s="45"/>
    </row>
    <row r="124" s="2" customFormat="1">
      <c r="A124" s="39"/>
      <c r="B124" s="45"/>
      <c r="C124" s="329" t="s">
        <v>1557</v>
      </c>
      <c r="D124" s="329" t="s">
        <v>1558</v>
      </c>
      <c r="E124" s="18" t="s">
        <v>174</v>
      </c>
      <c r="F124" s="330">
        <v>515.75</v>
      </c>
      <c r="G124" s="39"/>
      <c r="H124" s="45"/>
    </row>
    <row r="125" s="2" customFormat="1" ht="16.8" customHeight="1">
      <c r="A125" s="39"/>
      <c r="B125" s="45"/>
      <c r="C125" s="329" t="s">
        <v>1516</v>
      </c>
      <c r="D125" s="329" t="s">
        <v>1517</v>
      </c>
      <c r="E125" s="18" t="s">
        <v>166</v>
      </c>
      <c r="F125" s="330">
        <v>802.38699999999994</v>
      </c>
      <c r="G125" s="39"/>
      <c r="H125" s="45"/>
    </row>
    <row r="126" s="2" customFormat="1" ht="16.8" customHeight="1">
      <c r="A126" s="39"/>
      <c r="B126" s="45"/>
      <c r="C126" s="329" t="s">
        <v>1525</v>
      </c>
      <c r="D126" s="329" t="s">
        <v>1526</v>
      </c>
      <c r="E126" s="18" t="s">
        <v>166</v>
      </c>
      <c r="F126" s="330">
        <v>1473.297</v>
      </c>
      <c r="G126" s="39"/>
      <c r="H126" s="45"/>
    </row>
    <row r="127" s="2" customFormat="1" ht="16.8" customHeight="1">
      <c r="A127" s="39"/>
      <c r="B127" s="45"/>
      <c r="C127" s="329" t="s">
        <v>1683</v>
      </c>
      <c r="D127" s="329" t="s">
        <v>1684</v>
      </c>
      <c r="E127" s="18" t="s">
        <v>174</v>
      </c>
      <c r="F127" s="330">
        <v>677.79999999999995</v>
      </c>
      <c r="G127" s="39"/>
      <c r="H127" s="45"/>
    </row>
    <row r="128" s="2" customFormat="1" ht="16.8" customHeight="1">
      <c r="A128" s="39"/>
      <c r="B128" s="45"/>
      <c r="C128" s="329" t="s">
        <v>1690</v>
      </c>
      <c r="D128" s="329" t="s">
        <v>1691</v>
      </c>
      <c r="E128" s="18" t="s">
        <v>174</v>
      </c>
      <c r="F128" s="330">
        <v>677.79999999999995</v>
      </c>
      <c r="G128" s="39"/>
      <c r="H128" s="45"/>
    </row>
    <row r="129" s="2" customFormat="1">
      <c r="A129" s="39"/>
      <c r="B129" s="45"/>
      <c r="C129" s="329" t="s">
        <v>1647</v>
      </c>
      <c r="D129" s="329" t="s">
        <v>1648</v>
      </c>
      <c r="E129" s="18" t="s">
        <v>166</v>
      </c>
      <c r="F129" s="330">
        <v>195.298</v>
      </c>
      <c r="G129" s="39"/>
      <c r="H129" s="45"/>
    </row>
    <row r="130" s="2" customFormat="1" ht="16.8" customHeight="1">
      <c r="A130" s="39"/>
      <c r="B130" s="45"/>
      <c r="C130" s="325" t="s">
        <v>173</v>
      </c>
      <c r="D130" s="326" t="s">
        <v>1</v>
      </c>
      <c r="E130" s="327" t="s">
        <v>174</v>
      </c>
      <c r="F130" s="328">
        <v>350</v>
      </c>
      <c r="G130" s="39"/>
      <c r="H130" s="45"/>
    </row>
    <row r="131" s="2" customFormat="1" ht="16.8" customHeight="1">
      <c r="A131" s="39"/>
      <c r="B131" s="45"/>
      <c r="C131" s="329" t="s">
        <v>1</v>
      </c>
      <c r="D131" s="329" t="s">
        <v>1560</v>
      </c>
      <c r="E131" s="18" t="s">
        <v>1</v>
      </c>
      <c r="F131" s="330">
        <v>20.620000000000001</v>
      </c>
      <c r="G131" s="39"/>
      <c r="H131" s="45"/>
    </row>
    <row r="132" s="2" customFormat="1" ht="16.8" customHeight="1">
      <c r="A132" s="39"/>
      <c r="B132" s="45"/>
      <c r="C132" s="329" t="s">
        <v>1</v>
      </c>
      <c r="D132" s="329" t="s">
        <v>1561</v>
      </c>
      <c r="E132" s="18" t="s">
        <v>1</v>
      </c>
      <c r="F132" s="330">
        <v>10.380000000000001</v>
      </c>
      <c r="G132" s="39"/>
      <c r="H132" s="45"/>
    </row>
    <row r="133" s="2" customFormat="1" ht="16.8" customHeight="1">
      <c r="A133" s="39"/>
      <c r="B133" s="45"/>
      <c r="C133" s="329" t="s">
        <v>1</v>
      </c>
      <c r="D133" s="329" t="s">
        <v>1562</v>
      </c>
      <c r="E133" s="18" t="s">
        <v>1</v>
      </c>
      <c r="F133" s="330">
        <v>22.800000000000001</v>
      </c>
      <c r="G133" s="39"/>
      <c r="H133" s="45"/>
    </row>
    <row r="134" s="2" customFormat="1" ht="16.8" customHeight="1">
      <c r="A134" s="39"/>
      <c r="B134" s="45"/>
      <c r="C134" s="329" t="s">
        <v>1</v>
      </c>
      <c r="D134" s="329" t="s">
        <v>1563</v>
      </c>
      <c r="E134" s="18" t="s">
        <v>1</v>
      </c>
      <c r="F134" s="330">
        <v>8.5</v>
      </c>
      <c r="G134" s="39"/>
      <c r="H134" s="45"/>
    </row>
    <row r="135" s="2" customFormat="1" ht="16.8" customHeight="1">
      <c r="A135" s="39"/>
      <c r="B135" s="45"/>
      <c r="C135" s="329" t="s">
        <v>1</v>
      </c>
      <c r="D135" s="329" t="s">
        <v>1564</v>
      </c>
      <c r="E135" s="18" t="s">
        <v>1</v>
      </c>
      <c r="F135" s="330">
        <v>37.439999999999998</v>
      </c>
      <c r="G135" s="39"/>
      <c r="H135" s="45"/>
    </row>
    <row r="136" s="2" customFormat="1" ht="16.8" customHeight="1">
      <c r="A136" s="39"/>
      <c r="B136" s="45"/>
      <c r="C136" s="329" t="s">
        <v>1</v>
      </c>
      <c r="D136" s="329" t="s">
        <v>1565</v>
      </c>
      <c r="E136" s="18" t="s">
        <v>1</v>
      </c>
      <c r="F136" s="330">
        <v>18.390000000000001</v>
      </c>
      <c r="G136" s="39"/>
      <c r="H136" s="45"/>
    </row>
    <row r="137" s="2" customFormat="1" ht="16.8" customHeight="1">
      <c r="A137" s="39"/>
      <c r="B137" s="45"/>
      <c r="C137" s="329" t="s">
        <v>1</v>
      </c>
      <c r="D137" s="329" t="s">
        <v>1566</v>
      </c>
      <c r="E137" s="18" t="s">
        <v>1</v>
      </c>
      <c r="F137" s="330">
        <v>41.049999999999997</v>
      </c>
      <c r="G137" s="39"/>
      <c r="H137" s="45"/>
    </row>
    <row r="138" s="2" customFormat="1" ht="16.8" customHeight="1">
      <c r="A138" s="39"/>
      <c r="B138" s="45"/>
      <c r="C138" s="329" t="s">
        <v>1</v>
      </c>
      <c r="D138" s="329" t="s">
        <v>1567</v>
      </c>
      <c r="E138" s="18" t="s">
        <v>1</v>
      </c>
      <c r="F138" s="330">
        <v>8.8000000000000007</v>
      </c>
      <c r="G138" s="39"/>
      <c r="H138" s="45"/>
    </row>
    <row r="139" s="2" customFormat="1" ht="16.8" customHeight="1">
      <c r="A139" s="39"/>
      <c r="B139" s="45"/>
      <c r="C139" s="329" t="s">
        <v>1</v>
      </c>
      <c r="D139" s="329" t="s">
        <v>1568</v>
      </c>
      <c r="E139" s="18" t="s">
        <v>1</v>
      </c>
      <c r="F139" s="330">
        <v>8.5</v>
      </c>
      <c r="G139" s="39"/>
      <c r="H139" s="45"/>
    </row>
    <row r="140" s="2" customFormat="1" ht="16.8" customHeight="1">
      <c r="A140" s="39"/>
      <c r="B140" s="45"/>
      <c r="C140" s="329" t="s">
        <v>1</v>
      </c>
      <c r="D140" s="329" t="s">
        <v>1569</v>
      </c>
      <c r="E140" s="18" t="s">
        <v>1</v>
      </c>
      <c r="F140" s="330">
        <v>17.91</v>
      </c>
      <c r="G140" s="39"/>
      <c r="H140" s="45"/>
    </row>
    <row r="141" s="2" customFormat="1" ht="16.8" customHeight="1">
      <c r="A141" s="39"/>
      <c r="B141" s="45"/>
      <c r="C141" s="329" t="s">
        <v>1</v>
      </c>
      <c r="D141" s="329" t="s">
        <v>1570</v>
      </c>
      <c r="E141" s="18" t="s">
        <v>1</v>
      </c>
      <c r="F141" s="330">
        <v>40.479999999999997</v>
      </c>
      <c r="G141" s="39"/>
      <c r="H141" s="45"/>
    </row>
    <row r="142" s="2" customFormat="1" ht="16.8" customHeight="1">
      <c r="A142" s="39"/>
      <c r="B142" s="45"/>
      <c r="C142" s="329" t="s">
        <v>1</v>
      </c>
      <c r="D142" s="329" t="s">
        <v>1571</v>
      </c>
      <c r="E142" s="18" t="s">
        <v>1</v>
      </c>
      <c r="F142" s="330">
        <v>8.8000000000000007</v>
      </c>
      <c r="G142" s="39"/>
      <c r="H142" s="45"/>
    </row>
    <row r="143" s="2" customFormat="1" ht="16.8" customHeight="1">
      <c r="A143" s="39"/>
      <c r="B143" s="45"/>
      <c r="C143" s="329" t="s">
        <v>1</v>
      </c>
      <c r="D143" s="329" t="s">
        <v>1572</v>
      </c>
      <c r="E143" s="18" t="s">
        <v>1</v>
      </c>
      <c r="F143" s="330">
        <v>8.5</v>
      </c>
      <c r="G143" s="39"/>
      <c r="H143" s="45"/>
    </row>
    <row r="144" s="2" customFormat="1" ht="16.8" customHeight="1">
      <c r="A144" s="39"/>
      <c r="B144" s="45"/>
      <c r="C144" s="329" t="s">
        <v>1</v>
      </c>
      <c r="D144" s="329" t="s">
        <v>1573</v>
      </c>
      <c r="E144" s="18" t="s">
        <v>1</v>
      </c>
      <c r="F144" s="330">
        <v>30.649999999999999</v>
      </c>
      <c r="G144" s="39"/>
      <c r="H144" s="45"/>
    </row>
    <row r="145" s="2" customFormat="1" ht="16.8" customHeight="1">
      <c r="A145" s="39"/>
      <c r="B145" s="45"/>
      <c r="C145" s="329" t="s">
        <v>1</v>
      </c>
      <c r="D145" s="329" t="s">
        <v>1574</v>
      </c>
      <c r="E145" s="18" t="s">
        <v>1</v>
      </c>
      <c r="F145" s="330">
        <v>40.479999999999997</v>
      </c>
      <c r="G145" s="39"/>
      <c r="H145" s="45"/>
    </row>
    <row r="146" s="2" customFormat="1" ht="16.8" customHeight="1">
      <c r="A146" s="39"/>
      <c r="B146" s="45"/>
      <c r="C146" s="329" t="s">
        <v>1</v>
      </c>
      <c r="D146" s="329" t="s">
        <v>1575</v>
      </c>
      <c r="E146" s="18" t="s">
        <v>1</v>
      </c>
      <c r="F146" s="330">
        <v>8.1999999999999993</v>
      </c>
      <c r="G146" s="39"/>
      <c r="H146" s="45"/>
    </row>
    <row r="147" s="2" customFormat="1" ht="16.8" customHeight="1">
      <c r="A147" s="39"/>
      <c r="B147" s="45"/>
      <c r="C147" s="329" t="s">
        <v>1</v>
      </c>
      <c r="D147" s="329" t="s">
        <v>1576</v>
      </c>
      <c r="E147" s="18" t="s">
        <v>1</v>
      </c>
      <c r="F147" s="330">
        <v>8.5</v>
      </c>
      <c r="G147" s="39"/>
      <c r="H147" s="45"/>
    </row>
    <row r="148" s="2" customFormat="1" ht="16.8" customHeight="1">
      <c r="A148" s="39"/>
      <c r="B148" s="45"/>
      <c r="C148" s="329" t="s">
        <v>1</v>
      </c>
      <c r="D148" s="329" t="s">
        <v>1577</v>
      </c>
      <c r="E148" s="18" t="s">
        <v>1</v>
      </c>
      <c r="F148" s="330">
        <v>10</v>
      </c>
      <c r="G148" s="39"/>
      <c r="H148" s="45"/>
    </row>
    <row r="149" s="2" customFormat="1" ht="16.8" customHeight="1">
      <c r="A149" s="39"/>
      <c r="B149" s="45"/>
      <c r="C149" s="329" t="s">
        <v>173</v>
      </c>
      <c r="D149" s="329" t="s">
        <v>492</v>
      </c>
      <c r="E149" s="18" t="s">
        <v>1</v>
      </c>
      <c r="F149" s="330">
        <v>350</v>
      </c>
      <c r="G149" s="39"/>
      <c r="H149" s="45"/>
    </row>
    <row r="150" s="2" customFormat="1" ht="16.8" customHeight="1">
      <c r="A150" s="39"/>
      <c r="B150" s="45"/>
      <c r="C150" s="331" t="s">
        <v>7918</v>
      </c>
      <c r="D150" s="39"/>
      <c r="E150" s="39"/>
      <c r="F150" s="39"/>
      <c r="G150" s="39"/>
      <c r="H150" s="45"/>
    </row>
    <row r="151" s="2" customFormat="1">
      <c r="A151" s="39"/>
      <c r="B151" s="45"/>
      <c r="C151" s="329" t="s">
        <v>1557</v>
      </c>
      <c r="D151" s="329" t="s">
        <v>1558</v>
      </c>
      <c r="E151" s="18" t="s">
        <v>174</v>
      </c>
      <c r="F151" s="330">
        <v>515.75</v>
      </c>
      <c r="G151" s="39"/>
      <c r="H151" s="45"/>
    </row>
    <row r="152" s="2" customFormat="1" ht="16.8" customHeight="1">
      <c r="A152" s="39"/>
      <c r="B152" s="45"/>
      <c r="C152" s="329" t="s">
        <v>1516</v>
      </c>
      <c r="D152" s="329" t="s">
        <v>1517</v>
      </c>
      <c r="E152" s="18" t="s">
        <v>166</v>
      </c>
      <c r="F152" s="330">
        <v>802.38699999999994</v>
      </c>
      <c r="G152" s="39"/>
      <c r="H152" s="45"/>
    </row>
    <row r="153" s="2" customFormat="1" ht="16.8" customHeight="1">
      <c r="A153" s="39"/>
      <c r="B153" s="45"/>
      <c r="C153" s="329" t="s">
        <v>1525</v>
      </c>
      <c r="D153" s="329" t="s">
        <v>1526</v>
      </c>
      <c r="E153" s="18" t="s">
        <v>166</v>
      </c>
      <c r="F153" s="330">
        <v>1473.297</v>
      </c>
      <c r="G153" s="39"/>
      <c r="H153" s="45"/>
    </row>
    <row r="154" s="2" customFormat="1" ht="16.8" customHeight="1">
      <c r="A154" s="39"/>
      <c r="B154" s="45"/>
      <c r="C154" s="329" t="s">
        <v>1683</v>
      </c>
      <c r="D154" s="329" t="s">
        <v>1684</v>
      </c>
      <c r="E154" s="18" t="s">
        <v>174</v>
      </c>
      <c r="F154" s="330">
        <v>677.79999999999995</v>
      </c>
      <c r="G154" s="39"/>
      <c r="H154" s="45"/>
    </row>
    <row r="155" s="2" customFormat="1" ht="16.8" customHeight="1">
      <c r="A155" s="39"/>
      <c r="B155" s="45"/>
      <c r="C155" s="329" t="s">
        <v>1690</v>
      </c>
      <c r="D155" s="329" t="s">
        <v>1691</v>
      </c>
      <c r="E155" s="18" t="s">
        <v>174</v>
      </c>
      <c r="F155" s="330">
        <v>677.79999999999995</v>
      </c>
      <c r="G155" s="39"/>
      <c r="H155" s="45"/>
    </row>
    <row r="156" s="2" customFormat="1">
      <c r="A156" s="39"/>
      <c r="B156" s="45"/>
      <c r="C156" s="329" t="s">
        <v>1623</v>
      </c>
      <c r="D156" s="329" t="s">
        <v>1624</v>
      </c>
      <c r="E156" s="18" t="s">
        <v>166</v>
      </c>
      <c r="F156" s="330">
        <v>650.88999999999999</v>
      </c>
      <c r="G156" s="39"/>
      <c r="H156" s="45"/>
    </row>
    <row r="157" s="2" customFormat="1" ht="16.8" customHeight="1">
      <c r="A157" s="39"/>
      <c r="B157" s="45"/>
      <c r="C157" s="325" t="s">
        <v>169</v>
      </c>
      <c r="D157" s="326" t="s">
        <v>1</v>
      </c>
      <c r="E157" s="327" t="s">
        <v>166</v>
      </c>
      <c r="F157" s="328">
        <v>612.5</v>
      </c>
      <c r="G157" s="39"/>
      <c r="H157" s="45"/>
    </row>
    <row r="158" s="2" customFormat="1" ht="16.8" customHeight="1">
      <c r="A158" s="39"/>
      <c r="B158" s="45"/>
      <c r="C158" s="329" t="s">
        <v>1</v>
      </c>
      <c r="D158" s="329" t="s">
        <v>700</v>
      </c>
      <c r="E158" s="18" t="s">
        <v>1</v>
      </c>
      <c r="F158" s="330">
        <v>612.5</v>
      </c>
      <c r="G158" s="39"/>
      <c r="H158" s="45"/>
    </row>
    <row r="159" s="2" customFormat="1" ht="16.8" customHeight="1">
      <c r="A159" s="39"/>
      <c r="B159" s="45"/>
      <c r="C159" s="329" t="s">
        <v>169</v>
      </c>
      <c r="D159" s="329" t="s">
        <v>245</v>
      </c>
      <c r="E159" s="18" t="s">
        <v>1</v>
      </c>
      <c r="F159" s="330">
        <v>612.5</v>
      </c>
      <c r="G159" s="39"/>
      <c r="H159" s="45"/>
    </row>
    <row r="160" s="2" customFormat="1" ht="16.8" customHeight="1">
      <c r="A160" s="39"/>
      <c r="B160" s="45"/>
      <c r="C160" s="331" t="s">
        <v>7918</v>
      </c>
      <c r="D160" s="39"/>
      <c r="E160" s="39"/>
      <c r="F160" s="39"/>
      <c r="G160" s="39"/>
      <c r="H160" s="45"/>
    </row>
    <row r="161" s="2" customFormat="1">
      <c r="A161" s="39"/>
      <c r="B161" s="45"/>
      <c r="C161" s="329" t="s">
        <v>697</v>
      </c>
      <c r="D161" s="329" t="s">
        <v>698</v>
      </c>
      <c r="E161" s="18" t="s">
        <v>166</v>
      </c>
      <c r="F161" s="330">
        <v>612.5</v>
      </c>
      <c r="G161" s="39"/>
      <c r="H161" s="45"/>
    </row>
    <row r="162" s="2" customFormat="1">
      <c r="A162" s="39"/>
      <c r="B162" s="45"/>
      <c r="C162" s="329" t="s">
        <v>706</v>
      </c>
      <c r="D162" s="329" t="s">
        <v>707</v>
      </c>
      <c r="E162" s="18" t="s">
        <v>166</v>
      </c>
      <c r="F162" s="330">
        <v>612.5</v>
      </c>
      <c r="G162" s="39"/>
      <c r="H162" s="45"/>
    </row>
    <row r="163" s="2" customFormat="1">
      <c r="A163" s="39"/>
      <c r="B163" s="45"/>
      <c r="C163" s="329" t="s">
        <v>714</v>
      </c>
      <c r="D163" s="329" t="s">
        <v>715</v>
      </c>
      <c r="E163" s="18" t="s">
        <v>166</v>
      </c>
      <c r="F163" s="330">
        <v>612.5</v>
      </c>
      <c r="G163" s="39"/>
      <c r="H163" s="45"/>
    </row>
    <row r="164" s="2" customFormat="1" ht="16.8" customHeight="1">
      <c r="A164" s="39"/>
      <c r="B164" s="45"/>
      <c r="C164" s="325" t="s">
        <v>187</v>
      </c>
      <c r="D164" s="326" t="s">
        <v>1</v>
      </c>
      <c r="E164" s="327" t="s">
        <v>166</v>
      </c>
      <c r="F164" s="328">
        <v>27.925000000000001</v>
      </c>
      <c r="G164" s="39"/>
      <c r="H164" s="45"/>
    </row>
    <row r="165" s="2" customFormat="1" ht="16.8" customHeight="1">
      <c r="A165" s="39"/>
      <c r="B165" s="45"/>
      <c r="C165" s="329" t="s">
        <v>1</v>
      </c>
      <c r="D165" s="329" t="s">
        <v>1864</v>
      </c>
      <c r="E165" s="18" t="s">
        <v>1</v>
      </c>
      <c r="F165" s="330">
        <v>4.7000000000000002</v>
      </c>
      <c r="G165" s="39"/>
      <c r="H165" s="45"/>
    </row>
    <row r="166" s="2" customFormat="1" ht="16.8" customHeight="1">
      <c r="A166" s="39"/>
      <c r="B166" s="45"/>
      <c r="C166" s="329" t="s">
        <v>1</v>
      </c>
      <c r="D166" s="329" t="s">
        <v>1865</v>
      </c>
      <c r="E166" s="18" t="s">
        <v>1</v>
      </c>
      <c r="F166" s="330">
        <v>2.3500000000000001</v>
      </c>
      <c r="G166" s="39"/>
      <c r="H166" s="45"/>
    </row>
    <row r="167" s="2" customFormat="1" ht="16.8" customHeight="1">
      <c r="A167" s="39"/>
      <c r="B167" s="45"/>
      <c r="C167" s="329" t="s">
        <v>1</v>
      </c>
      <c r="D167" s="329" t="s">
        <v>1866</v>
      </c>
      <c r="E167" s="18" t="s">
        <v>1</v>
      </c>
      <c r="F167" s="330">
        <v>3.6000000000000001</v>
      </c>
      <c r="G167" s="39"/>
      <c r="H167" s="45"/>
    </row>
    <row r="168" s="2" customFormat="1" ht="16.8" customHeight="1">
      <c r="A168" s="39"/>
      <c r="B168" s="45"/>
      <c r="C168" s="329" t="s">
        <v>1</v>
      </c>
      <c r="D168" s="329" t="s">
        <v>1867</v>
      </c>
      <c r="E168" s="18" t="s">
        <v>1</v>
      </c>
      <c r="F168" s="330">
        <v>2.4500000000000002</v>
      </c>
      <c r="G168" s="39"/>
      <c r="H168" s="45"/>
    </row>
    <row r="169" s="2" customFormat="1" ht="16.8" customHeight="1">
      <c r="A169" s="39"/>
      <c r="B169" s="45"/>
      <c r="C169" s="329" t="s">
        <v>1</v>
      </c>
      <c r="D169" s="329" t="s">
        <v>1868</v>
      </c>
      <c r="E169" s="18" t="s">
        <v>1</v>
      </c>
      <c r="F169" s="330">
        <v>1.2749999999999999</v>
      </c>
      <c r="G169" s="39"/>
      <c r="H169" s="45"/>
    </row>
    <row r="170" s="2" customFormat="1" ht="16.8" customHeight="1">
      <c r="A170" s="39"/>
      <c r="B170" s="45"/>
      <c r="C170" s="329" t="s">
        <v>1</v>
      </c>
      <c r="D170" s="329" t="s">
        <v>1869</v>
      </c>
      <c r="E170" s="18" t="s">
        <v>1</v>
      </c>
      <c r="F170" s="330">
        <v>1.25</v>
      </c>
      <c r="G170" s="39"/>
      <c r="H170" s="45"/>
    </row>
    <row r="171" s="2" customFormat="1" ht="16.8" customHeight="1">
      <c r="A171" s="39"/>
      <c r="B171" s="45"/>
      <c r="C171" s="329" t="s">
        <v>1</v>
      </c>
      <c r="D171" s="329" t="s">
        <v>1870</v>
      </c>
      <c r="E171" s="18" t="s">
        <v>1</v>
      </c>
      <c r="F171" s="330">
        <v>11.025</v>
      </c>
      <c r="G171" s="39"/>
      <c r="H171" s="45"/>
    </row>
    <row r="172" s="2" customFormat="1" ht="16.8" customHeight="1">
      <c r="A172" s="39"/>
      <c r="B172" s="45"/>
      <c r="C172" s="329" t="s">
        <v>1</v>
      </c>
      <c r="D172" s="329" t="s">
        <v>1868</v>
      </c>
      <c r="E172" s="18" t="s">
        <v>1</v>
      </c>
      <c r="F172" s="330">
        <v>1.2749999999999999</v>
      </c>
      <c r="G172" s="39"/>
      <c r="H172" s="45"/>
    </row>
    <row r="173" s="2" customFormat="1" ht="16.8" customHeight="1">
      <c r="A173" s="39"/>
      <c r="B173" s="45"/>
      <c r="C173" s="329" t="s">
        <v>187</v>
      </c>
      <c r="D173" s="329" t="s">
        <v>245</v>
      </c>
      <c r="E173" s="18" t="s">
        <v>1</v>
      </c>
      <c r="F173" s="330">
        <v>27.925000000000001</v>
      </c>
      <c r="G173" s="39"/>
      <c r="H173" s="45"/>
    </row>
    <row r="174" s="2" customFormat="1" ht="16.8" customHeight="1">
      <c r="A174" s="39"/>
      <c r="B174" s="45"/>
      <c r="C174" s="331" t="s">
        <v>7918</v>
      </c>
      <c r="D174" s="39"/>
      <c r="E174" s="39"/>
      <c r="F174" s="39"/>
      <c r="G174" s="39"/>
      <c r="H174" s="45"/>
    </row>
    <row r="175" s="2" customFormat="1" ht="16.8" customHeight="1">
      <c r="A175" s="39"/>
      <c r="B175" s="45"/>
      <c r="C175" s="329" t="s">
        <v>1861</v>
      </c>
      <c r="D175" s="329" t="s">
        <v>1862</v>
      </c>
      <c r="E175" s="18" t="s">
        <v>166</v>
      </c>
      <c r="F175" s="330">
        <v>27.925000000000001</v>
      </c>
      <c r="G175" s="39"/>
      <c r="H175" s="45"/>
    </row>
    <row r="176" s="2" customFormat="1" ht="16.8" customHeight="1">
      <c r="A176" s="39"/>
      <c r="B176" s="45"/>
      <c r="C176" s="329" t="s">
        <v>1845</v>
      </c>
      <c r="D176" s="329" t="s">
        <v>1846</v>
      </c>
      <c r="E176" s="18" t="s">
        <v>166</v>
      </c>
      <c r="F176" s="330">
        <v>27.925000000000001</v>
      </c>
      <c r="G176" s="39"/>
      <c r="H176" s="45"/>
    </row>
    <row r="177" s="2" customFormat="1" ht="16.8" customHeight="1">
      <c r="A177" s="39"/>
      <c r="B177" s="45"/>
      <c r="C177" s="329" t="s">
        <v>1849</v>
      </c>
      <c r="D177" s="329" t="s">
        <v>1850</v>
      </c>
      <c r="E177" s="18" t="s">
        <v>166</v>
      </c>
      <c r="F177" s="330">
        <v>27.925000000000001</v>
      </c>
      <c r="G177" s="39"/>
      <c r="H177" s="45"/>
    </row>
    <row r="178" s="2" customFormat="1" ht="16.8" customHeight="1">
      <c r="A178" s="39"/>
      <c r="B178" s="45"/>
      <c r="C178" s="329" t="s">
        <v>1853</v>
      </c>
      <c r="D178" s="329" t="s">
        <v>1854</v>
      </c>
      <c r="E178" s="18" t="s">
        <v>166</v>
      </c>
      <c r="F178" s="330">
        <v>27.925000000000001</v>
      </c>
      <c r="G178" s="39"/>
      <c r="H178" s="45"/>
    </row>
    <row r="179" s="2" customFormat="1" ht="16.8" customHeight="1">
      <c r="A179" s="39"/>
      <c r="B179" s="45"/>
      <c r="C179" s="329" t="s">
        <v>1857</v>
      </c>
      <c r="D179" s="329" t="s">
        <v>1858</v>
      </c>
      <c r="E179" s="18" t="s">
        <v>166</v>
      </c>
      <c r="F179" s="330">
        <v>27.925000000000001</v>
      </c>
      <c r="G179" s="39"/>
      <c r="H179" s="45"/>
    </row>
    <row r="180" s="2" customFormat="1" ht="26.4" customHeight="1">
      <c r="A180" s="39"/>
      <c r="B180" s="45"/>
      <c r="C180" s="324" t="s">
        <v>7919</v>
      </c>
      <c r="D180" s="324" t="s">
        <v>89</v>
      </c>
      <c r="E180" s="39"/>
      <c r="F180" s="39"/>
      <c r="G180" s="39"/>
      <c r="H180" s="45"/>
    </row>
    <row r="181" s="2" customFormat="1" ht="16.8" customHeight="1">
      <c r="A181" s="39"/>
      <c r="B181" s="45"/>
      <c r="C181" s="325" t="s">
        <v>6434</v>
      </c>
      <c r="D181" s="326" t="s">
        <v>1</v>
      </c>
      <c r="E181" s="327" t="s">
        <v>166</v>
      </c>
      <c r="F181" s="328">
        <v>1418.6500000000001</v>
      </c>
      <c r="G181" s="39"/>
      <c r="H181" s="45"/>
    </row>
    <row r="182" s="2" customFormat="1" ht="16.8" customHeight="1">
      <c r="A182" s="39"/>
      <c r="B182" s="45"/>
      <c r="C182" s="329" t="s">
        <v>1</v>
      </c>
      <c r="D182" s="329" t="s">
        <v>7161</v>
      </c>
      <c r="E182" s="18" t="s">
        <v>1</v>
      </c>
      <c r="F182" s="330">
        <v>215.952</v>
      </c>
      <c r="G182" s="39"/>
      <c r="H182" s="45"/>
    </row>
    <row r="183" s="2" customFormat="1" ht="16.8" customHeight="1">
      <c r="A183" s="39"/>
      <c r="B183" s="45"/>
      <c r="C183" s="329" t="s">
        <v>1</v>
      </c>
      <c r="D183" s="329" t="s">
        <v>7162</v>
      </c>
      <c r="E183" s="18" t="s">
        <v>1</v>
      </c>
      <c r="F183" s="330">
        <v>106.26000000000001</v>
      </c>
      <c r="G183" s="39"/>
      <c r="H183" s="45"/>
    </row>
    <row r="184" s="2" customFormat="1" ht="16.8" customHeight="1">
      <c r="A184" s="39"/>
      <c r="B184" s="45"/>
      <c r="C184" s="329" t="s">
        <v>1</v>
      </c>
      <c r="D184" s="329" t="s">
        <v>7163</v>
      </c>
      <c r="E184" s="18" t="s">
        <v>1</v>
      </c>
      <c r="F184" s="330">
        <v>4.7999999999999998</v>
      </c>
      <c r="G184" s="39"/>
      <c r="H184" s="45"/>
    </row>
    <row r="185" s="2" customFormat="1" ht="16.8" customHeight="1">
      <c r="A185" s="39"/>
      <c r="B185" s="45"/>
      <c r="C185" s="329" t="s">
        <v>1</v>
      </c>
      <c r="D185" s="329" t="s">
        <v>7164</v>
      </c>
      <c r="E185" s="18" t="s">
        <v>1</v>
      </c>
      <c r="F185" s="330">
        <v>0.44500000000000001</v>
      </c>
      <c r="G185" s="39"/>
      <c r="H185" s="45"/>
    </row>
    <row r="186" s="2" customFormat="1" ht="16.8" customHeight="1">
      <c r="A186" s="39"/>
      <c r="B186" s="45"/>
      <c r="C186" s="329" t="s">
        <v>1</v>
      </c>
      <c r="D186" s="329" t="s">
        <v>7165</v>
      </c>
      <c r="E186" s="18" t="s">
        <v>1</v>
      </c>
      <c r="F186" s="330">
        <v>1088.8019999999999</v>
      </c>
      <c r="G186" s="39"/>
      <c r="H186" s="45"/>
    </row>
    <row r="187" s="2" customFormat="1" ht="16.8" customHeight="1">
      <c r="A187" s="39"/>
      <c r="B187" s="45"/>
      <c r="C187" s="329" t="s">
        <v>1</v>
      </c>
      <c r="D187" s="329" t="s">
        <v>7166</v>
      </c>
      <c r="E187" s="18" t="s">
        <v>1</v>
      </c>
      <c r="F187" s="330">
        <v>2.391</v>
      </c>
      <c r="G187" s="39"/>
      <c r="H187" s="45"/>
    </row>
    <row r="188" s="2" customFormat="1" ht="16.8" customHeight="1">
      <c r="A188" s="39"/>
      <c r="B188" s="45"/>
      <c r="C188" s="329" t="s">
        <v>6434</v>
      </c>
      <c r="D188" s="329" t="s">
        <v>245</v>
      </c>
      <c r="E188" s="18" t="s">
        <v>1</v>
      </c>
      <c r="F188" s="330">
        <v>1418.6500000000001</v>
      </c>
      <c r="G188" s="39"/>
      <c r="H188" s="45"/>
    </row>
    <row r="189" s="2" customFormat="1" ht="16.8" customHeight="1">
      <c r="A189" s="39"/>
      <c r="B189" s="45"/>
      <c r="C189" s="331" t="s">
        <v>7918</v>
      </c>
      <c r="D189" s="39"/>
      <c r="E189" s="39"/>
      <c r="F189" s="39"/>
      <c r="G189" s="39"/>
      <c r="H189" s="45"/>
    </row>
    <row r="190" s="2" customFormat="1" ht="16.8" customHeight="1">
      <c r="A190" s="39"/>
      <c r="B190" s="45"/>
      <c r="C190" s="329" t="s">
        <v>3955</v>
      </c>
      <c r="D190" s="329" t="s">
        <v>3956</v>
      </c>
      <c r="E190" s="18" t="s">
        <v>166</v>
      </c>
      <c r="F190" s="330">
        <v>1418.6500000000001</v>
      </c>
      <c r="G190" s="39"/>
      <c r="H190" s="45"/>
    </row>
    <row r="191" s="2" customFormat="1" ht="16.8" customHeight="1">
      <c r="A191" s="39"/>
      <c r="B191" s="45"/>
      <c r="C191" s="329" t="s">
        <v>7154</v>
      </c>
      <c r="D191" s="329" t="s">
        <v>7155</v>
      </c>
      <c r="E191" s="18" t="s">
        <v>166</v>
      </c>
      <c r="F191" s="330">
        <v>1418.6500000000001</v>
      </c>
      <c r="G191" s="39"/>
      <c r="H191" s="45"/>
    </row>
    <row r="192" s="2" customFormat="1" ht="16.8" customHeight="1">
      <c r="A192" s="39"/>
      <c r="B192" s="45"/>
      <c r="C192" s="329" t="s">
        <v>1849</v>
      </c>
      <c r="D192" s="329" t="s">
        <v>1850</v>
      </c>
      <c r="E192" s="18" t="s">
        <v>166</v>
      </c>
      <c r="F192" s="330">
        <v>1418.6500000000001</v>
      </c>
      <c r="G192" s="39"/>
      <c r="H192" s="45"/>
    </row>
    <row r="193" s="2" customFormat="1" ht="16.8" customHeight="1">
      <c r="A193" s="39"/>
      <c r="B193" s="45"/>
      <c r="C193" s="329" t="s">
        <v>3948</v>
      </c>
      <c r="D193" s="329" t="s">
        <v>3949</v>
      </c>
      <c r="E193" s="18" t="s">
        <v>166</v>
      </c>
      <c r="F193" s="330">
        <v>1418.6500000000001</v>
      </c>
      <c r="G193" s="39"/>
      <c r="H193" s="45"/>
    </row>
    <row r="194" s="2" customFormat="1" ht="16.8" customHeight="1">
      <c r="A194" s="39"/>
      <c r="B194" s="45"/>
      <c r="C194" s="329" t="s">
        <v>3952</v>
      </c>
      <c r="D194" s="329" t="s">
        <v>3953</v>
      </c>
      <c r="E194" s="18" t="s">
        <v>166</v>
      </c>
      <c r="F194" s="330">
        <v>1418.6500000000001</v>
      </c>
      <c r="G194" s="39"/>
      <c r="H194" s="45"/>
    </row>
    <row r="195" s="2" customFormat="1" ht="7.44" customHeight="1">
      <c r="A195" s="39"/>
      <c r="B195" s="181"/>
      <c r="C195" s="182"/>
      <c r="D195" s="182"/>
      <c r="E195" s="182"/>
      <c r="F195" s="182"/>
      <c r="G195" s="182"/>
      <c r="H195" s="45"/>
    </row>
    <row r="196" s="2" customFormat="1">
      <c r="A196" s="39"/>
      <c r="B196" s="39"/>
      <c r="C196" s="39"/>
      <c r="D196" s="39"/>
      <c r="E196" s="39"/>
      <c r="F196" s="39"/>
      <c r="G196" s="39"/>
      <c r="H196" s="39"/>
    </row>
  </sheetData>
  <sheetProtection sheet="1" formatColumns="0" formatRows="0" objects="1" scenarios="1" spinCount="100000" saltValue="BwRbLEqDYg9wnjSPm5ojua7S7cDtbjemy8BISP1d/5XzfcpIrkEp5mFLyCwSFrXxPCgEYGOgbLRcISnk9O1GRg==" hashValue="htABW6HHgQHhQkfAyoVXobO0CAXVDPsVBmrKCJ7rVfAIG9L0vvNpWryibRFPO74gY613NK5y8JWfGgWU/5FQEg==" algorithmName="SHA-512" password="CC35"/>
  <mergeCells count="2">
    <mergeCell ref="D5:F5"/>
    <mergeCell ref="D6:F6"/>
  </mergeCells>
  <pageSetup paperSize="9" orientation="portrait" blackAndWhite="1" fitToHeight="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2150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ROUND((SUM(BE121:BE132)),  2)</f>
        <v>0</v>
      </c>
      <c r="G35" s="39"/>
      <c r="H35" s="39"/>
      <c r="I35" s="166">
        <v>0.20999999999999999</v>
      </c>
      <c r="J35" s="165">
        <f>ROUND(((SUM(BE121:BE132))*I35),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ROUND((SUM(BF121:BF132)),  2)</f>
        <v>0</v>
      </c>
      <c r="G36" s="39"/>
      <c r="H36" s="39"/>
      <c r="I36" s="166">
        <v>0.12</v>
      </c>
      <c r="J36" s="165">
        <f>ROUND(((SUM(BF121:BF132))*I36),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ROUND((SUM(BG121:BG132)),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ROUND((SUM(BH121:BH132)),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ROUND((SUM(BI121:BI132)),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D.1.1.3 - Záchytný systém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2151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220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178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181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184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D.1.1.3 - Záchytný systém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České Budějovice</v>
      </c>
      <c r="G115" s="41"/>
      <c r="H115" s="41"/>
      <c r="I115" s="33" t="s">
        <v>22</v>
      </c>
      <c r="J115" s="80" t="str">
        <f>IF(J14="","",J14)</f>
        <v>13. 6. 2025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30</v>
      </c>
      <c r="J117" s="37" t="str">
        <f>E23</f>
        <v>AGP nova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IF(E20="","",E20)</f>
        <v>Vyplň údaj</v>
      </c>
      <c r="G118" s="41"/>
      <c r="H118" s="41"/>
      <c r="I118" s="33" t="s">
        <v>33</v>
      </c>
      <c r="J118" s="37" t="str">
        <f>E26</f>
        <v>QSB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221</v>
      </c>
      <c r="D120" s="204" t="s">
        <v>62</v>
      </c>
      <c r="E120" s="204" t="s">
        <v>58</v>
      </c>
      <c r="F120" s="204" t="s">
        <v>59</v>
      </c>
      <c r="G120" s="204" t="s">
        <v>222</v>
      </c>
      <c r="H120" s="204" t="s">
        <v>223</v>
      </c>
      <c r="I120" s="204" t="s">
        <v>224</v>
      </c>
      <c r="J120" s="205" t="s">
        <v>192</v>
      </c>
      <c r="K120" s="206" t="s">
        <v>225</v>
      </c>
      <c r="L120" s="207"/>
      <c r="M120" s="101" t="s">
        <v>1</v>
      </c>
      <c r="N120" s="102" t="s">
        <v>41</v>
      </c>
      <c r="O120" s="102" t="s">
        <v>226</v>
      </c>
      <c r="P120" s="102" t="s">
        <v>227</v>
      </c>
      <c r="Q120" s="102" t="s">
        <v>228</v>
      </c>
      <c r="R120" s="102" t="s">
        <v>229</v>
      </c>
      <c r="S120" s="102" t="s">
        <v>230</v>
      </c>
      <c r="T120" s="103" t="s">
        <v>231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232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76</v>
      </c>
      <c r="AU121" s="18" t="s">
        <v>194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76</v>
      </c>
      <c r="E122" s="216" t="s">
        <v>2152</v>
      </c>
      <c r="F122" s="216" t="s">
        <v>2153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SUM(P123:P132)</f>
        <v>0</v>
      </c>
      <c r="Q122" s="221"/>
      <c r="R122" s="222">
        <f>SUM(R123:R132)</f>
        <v>0</v>
      </c>
      <c r="S122" s="221"/>
      <c r="T122" s="223">
        <f>SUM(T123:T132)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84</v>
      </c>
      <c r="AT122" s="225" t="s">
        <v>76</v>
      </c>
      <c r="AU122" s="225" t="s">
        <v>77</v>
      </c>
      <c r="AY122" s="224" t="s">
        <v>235</v>
      </c>
      <c r="BK122" s="226">
        <f>SUM(BK123:BK132)</f>
        <v>0</v>
      </c>
    </row>
    <row r="123" s="2" customFormat="1" ht="66.75" customHeight="1">
      <c r="A123" s="39"/>
      <c r="B123" s="40"/>
      <c r="C123" s="229" t="s">
        <v>84</v>
      </c>
      <c r="D123" s="229" t="s">
        <v>237</v>
      </c>
      <c r="E123" s="230" t="s">
        <v>2154</v>
      </c>
      <c r="F123" s="231" t="s">
        <v>2155</v>
      </c>
      <c r="G123" s="232" t="s">
        <v>676</v>
      </c>
      <c r="H123" s="233">
        <v>47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42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241</v>
      </c>
      <c r="AT123" s="241" t="s">
        <v>237</v>
      </c>
      <c r="AU123" s="241" t="s">
        <v>84</v>
      </c>
      <c r="AY123" s="18" t="s">
        <v>235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84</v>
      </c>
      <c r="BK123" s="242">
        <f>ROUND(I123*H123,2)</f>
        <v>0</v>
      </c>
      <c r="BL123" s="18" t="s">
        <v>241</v>
      </c>
      <c r="BM123" s="241" t="s">
        <v>86</v>
      </c>
    </row>
    <row r="124" s="2" customFormat="1">
      <c r="A124" s="39"/>
      <c r="B124" s="40"/>
      <c r="C124" s="41"/>
      <c r="D124" s="245" t="s">
        <v>621</v>
      </c>
      <c r="E124" s="41"/>
      <c r="F124" s="298" t="s">
        <v>2156</v>
      </c>
      <c r="G124" s="41"/>
      <c r="H124" s="41"/>
      <c r="I124" s="299"/>
      <c r="J124" s="41"/>
      <c r="K124" s="41"/>
      <c r="L124" s="45"/>
      <c r="M124" s="300"/>
      <c r="N124" s="301"/>
      <c r="O124" s="92"/>
      <c r="P124" s="92"/>
      <c r="Q124" s="92"/>
      <c r="R124" s="92"/>
      <c r="S124" s="92"/>
      <c r="T124" s="93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621</v>
      </c>
      <c r="AU124" s="18" t="s">
        <v>84</v>
      </c>
    </row>
    <row r="125" s="2" customFormat="1" ht="66.75" customHeight="1">
      <c r="A125" s="39"/>
      <c r="B125" s="40"/>
      <c r="C125" s="229" t="s">
        <v>86</v>
      </c>
      <c r="D125" s="229" t="s">
        <v>237</v>
      </c>
      <c r="E125" s="230" t="s">
        <v>2157</v>
      </c>
      <c r="F125" s="231" t="s">
        <v>2158</v>
      </c>
      <c r="G125" s="232" t="s">
        <v>676</v>
      </c>
      <c r="H125" s="233">
        <v>11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241</v>
      </c>
      <c r="AT125" s="241" t="s">
        <v>237</v>
      </c>
      <c r="AU125" s="241" t="s">
        <v>84</v>
      </c>
      <c r="AY125" s="18" t="s">
        <v>235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241</v>
      </c>
      <c r="BM125" s="241" t="s">
        <v>241</v>
      </c>
    </row>
    <row r="126" s="2" customFormat="1">
      <c r="A126" s="39"/>
      <c r="B126" s="40"/>
      <c r="C126" s="41"/>
      <c r="D126" s="245" t="s">
        <v>621</v>
      </c>
      <c r="E126" s="41"/>
      <c r="F126" s="298" t="s">
        <v>2159</v>
      </c>
      <c r="G126" s="41"/>
      <c r="H126" s="41"/>
      <c r="I126" s="299"/>
      <c r="J126" s="41"/>
      <c r="K126" s="41"/>
      <c r="L126" s="45"/>
      <c r="M126" s="300"/>
      <c r="N126" s="301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621</v>
      </c>
      <c r="AU126" s="18" t="s">
        <v>84</v>
      </c>
    </row>
    <row r="127" s="2" customFormat="1" ht="37.8" customHeight="1">
      <c r="A127" s="39"/>
      <c r="B127" s="40"/>
      <c r="C127" s="229" t="s">
        <v>250</v>
      </c>
      <c r="D127" s="229" t="s">
        <v>237</v>
      </c>
      <c r="E127" s="230" t="s">
        <v>2160</v>
      </c>
      <c r="F127" s="231" t="s">
        <v>2161</v>
      </c>
      <c r="G127" s="232" t="s">
        <v>2162</v>
      </c>
      <c r="H127" s="233">
        <v>26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42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241</v>
      </c>
      <c r="AT127" s="241" t="s">
        <v>237</v>
      </c>
      <c r="AU127" s="241" t="s">
        <v>84</v>
      </c>
      <c r="AY127" s="18" t="s">
        <v>235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84</v>
      </c>
      <c r="BK127" s="242">
        <f>ROUND(I127*H127,2)</f>
        <v>0</v>
      </c>
      <c r="BL127" s="18" t="s">
        <v>241</v>
      </c>
      <c r="BM127" s="241" t="s">
        <v>269</v>
      </c>
    </row>
    <row r="128" s="2" customFormat="1" ht="24.15" customHeight="1">
      <c r="A128" s="39"/>
      <c r="B128" s="40"/>
      <c r="C128" s="229" t="s">
        <v>241</v>
      </c>
      <c r="D128" s="229" t="s">
        <v>237</v>
      </c>
      <c r="E128" s="230" t="s">
        <v>2163</v>
      </c>
      <c r="F128" s="231" t="s">
        <v>2164</v>
      </c>
      <c r="G128" s="232" t="s">
        <v>676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42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241</v>
      </c>
      <c r="AT128" s="241" t="s">
        <v>237</v>
      </c>
      <c r="AU128" s="241" t="s">
        <v>84</v>
      </c>
      <c r="AY128" s="18" t="s">
        <v>235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84</v>
      </c>
      <c r="BK128" s="242">
        <f>ROUND(I128*H128,2)</f>
        <v>0</v>
      </c>
      <c r="BL128" s="18" t="s">
        <v>241</v>
      </c>
      <c r="BM128" s="241" t="s">
        <v>281</v>
      </c>
    </row>
    <row r="129" s="2" customFormat="1" ht="24.15" customHeight="1">
      <c r="A129" s="39"/>
      <c r="B129" s="40"/>
      <c r="C129" s="229" t="s">
        <v>263</v>
      </c>
      <c r="D129" s="229" t="s">
        <v>237</v>
      </c>
      <c r="E129" s="230" t="s">
        <v>2165</v>
      </c>
      <c r="F129" s="231" t="s">
        <v>2166</v>
      </c>
      <c r="G129" s="232" t="s">
        <v>676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42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241</v>
      </c>
      <c r="AT129" s="241" t="s">
        <v>237</v>
      </c>
      <c r="AU129" s="241" t="s">
        <v>84</v>
      </c>
      <c r="AY129" s="18" t="s">
        <v>235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84</v>
      </c>
      <c r="BK129" s="242">
        <f>ROUND(I129*H129,2)</f>
        <v>0</v>
      </c>
      <c r="BL129" s="18" t="s">
        <v>241</v>
      </c>
      <c r="BM129" s="241" t="s">
        <v>291</v>
      </c>
    </row>
    <row r="130" s="2" customFormat="1" ht="33" customHeight="1">
      <c r="A130" s="39"/>
      <c r="B130" s="40"/>
      <c r="C130" s="229" t="s">
        <v>269</v>
      </c>
      <c r="D130" s="229" t="s">
        <v>237</v>
      </c>
      <c r="E130" s="230" t="s">
        <v>2167</v>
      </c>
      <c r="F130" s="231" t="s">
        <v>2168</v>
      </c>
      <c r="G130" s="232" t="s">
        <v>676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42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241</v>
      </c>
      <c r="AT130" s="241" t="s">
        <v>237</v>
      </c>
      <c r="AU130" s="241" t="s">
        <v>84</v>
      </c>
      <c r="AY130" s="18" t="s">
        <v>235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84</v>
      </c>
      <c r="BK130" s="242">
        <f>ROUND(I130*H130,2)</f>
        <v>0</v>
      </c>
      <c r="BL130" s="18" t="s">
        <v>241</v>
      </c>
      <c r="BM130" s="241" t="s">
        <v>8</v>
      </c>
    </row>
    <row r="131" s="2" customFormat="1" ht="16.5" customHeight="1">
      <c r="A131" s="39"/>
      <c r="B131" s="40"/>
      <c r="C131" s="229" t="s">
        <v>277</v>
      </c>
      <c r="D131" s="229" t="s">
        <v>237</v>
      </c>
      <c r="E131" s="230" t="s">
        <v>2169</v>
      </c>
      <c r="F131" s="231" t="s">
        <v>2170</v>
      </c>
      <c r="G131" s="232" t="s">
        <v>676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241</v>
      </c>
      <c r="AT131" s="241" t="s">
        <v>237</v>
      </c>
      <c r="AU131" s="241" t="s">
        <v>84</v>
      </c>
      <c r="AY131" s="18" t="s">
        <v>235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241</v>
      </c>
      <c r="BM131" s="241" t="s">
        <v>315</v>
      </c>
    </row>
    <row r="132" s="2" customFormat="1" ht="16.5" customHeight="1">
      <c r="A132" s="39"/>
      <c r="B132" s="40"/>
      <c r="C132" s="229" t="s">
        <v>281</v>
      </c>
      <c r="D132" s="229" t="s">
        <v>237</v>
      </c>
      <c r="E132" s="230" t="s">
        <v>2171</v>
      </c>
      <c r="F132" s="231" t="s">
        <v>2172</v>
      </c>
      <c r="G132" s="232" t="s">
        <v>676</v>
      </c>
      <c r="H132" s="233">
        <v>1</v>
      </c>
      <c r="I132" s="234"/>
      <c r="J132" s="235">
        <f>ROUND(I132*H132,2)</f>
        <v>0</v>
      </c>
      <c r="K132" s="236"/>
      <c r="L132" s="45"/>
      <c r="M132" s="305" t="s">
        <v>1</v>
      </c>
      <c r="N132" s="306" t="s">
        <v>42</v>
      </c>
      <c r="O132" s="307"/>
      <c r="P132" s="308">
        <f>O132*H132</f>
        <v>0</v>
      </c>
      <c r="Q132" s="308">
        <v>0</v>
      </c>
      <c r="R132" s="308">
        <f>Q132*H132</f>
        <v>0</v>
      </c>
      <c r="S132" s="308">
        <v>0</v>
      </c>
      <c r="T132" s="309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241</v>
      </c>
      <c r="AT132" s="241" t="s">
        <v>237</v>
      </c>
      <c r="AU132" s="241" t="s">
        <v>84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241</v>
      </c>
      <c r="BM132" s="241" t="s">
        <v>325</v>
      </c>
    </row>
    <row r="133" s="2" customFormat="1" ht="6.96" customHeight="1">
      <c r="A133" s="39"/>
      <c r="B133" s="67"/>
      <c r="C133" s="68"/>
      <c r="D133" s="68"/>
      <c r="E133" s="68"/>
      <c r="F133" s="68"/>
      <c r="G133" s="68"/>
      <c r="H133" s="68"/>
      <c r="I133" s="68"/>
      <c r="J133" s="68"/>
      <c r="K133" s="68"/>
      <c r="L133" s="45"/>
      <c r="M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</sheetData>
  <sheetProtection sheet="1" autoFilter="0" formatColumns="0" formatRows="0" objects="1" scenarios="1" spinCount="100000" saltValue="yKH7yzpxKL1Ljtw+68HEZvscXg63CT9dbyRCB/z/0Pb5rUAhVqGIlfm92UDjiAuu5sDo+hl6ehfvJEjJ6XAzIg==" hashValue="RWa1YgVO7j8DYUfL2LzR0tI6AN5nvrQBrFi3YgAqq8ZBnbcQRzaEjNs9QjfqJq0+9+iZApnCQKvl4CV9omcFPw==" algorithmName="SHA-512" password="CC35"/>
  <autoFilter ref="C120:K13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2173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ROUND((SUM(BE121:BE126)),  2)</f>
        <v>0</v>
      </c>
      <c r="G35" s="39"/>
      <c r="H35" s="39"/>
      <c r="I35" s="166">
        <v>0.20999999999999999</v>
      </c>
      <c r="J35" s="165">
        <f>ROUND(((SUM(BE121:BE126))*I35),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ROUND((SUM(BF121:BF126)),  2)</f>
        <v>0</v>
      </c>
      <c r="G36" s="39"/>
      <c r="H36" s="39"/>
      <c r="I36" s="166">
        <v>0.12</v>
      </c>
      <c r="J36" s="165">
        <f>ROUND(((SUM(BF121:BF126))*I36),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ROUND((SUM(BG121:BG126)),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ROUND((SUM(BH121:BH126)),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ROUND((SUM(BI121:BI126)),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D.1.1.4 - Výtahy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2174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220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178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181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184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D.1.1.4 - Výtahy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>České Budějovice</v>
      </c>
      <c r="G115" s="41"/>
      <c r="H115" s="41"/>
      <c r="I115" s="33" t="s">
        <v>22</v>
      </c>
      <c r="J115" s="80" t="str">
        <f>IF(J14="","",J14)</f>
        <v>13. 6. 2025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30</v>
      </c>
      <c r="J117" s="37" t="str">
        <f>E23</f>
        <v>AGP nova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IF(E20="","",E20)</f>
        <v>Vyplň údaj</v>
      </c>
      <c r="G118" s="41"/>
      <c r="H118" s="41"/>
      <c r="I118" s="33" t="s">
        <v>33</v>
      </c>
      <c r="J118" s="37" t="str">
        <f>E26</f>
        <v>QSB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221</v>
      </c>
      <c r="D120" s="204" t="s">
        <v>62</v>
      </c>
      <c r="E120" s="204" t="s">
        <v>58</v>
      </c>
      <c r="F120" s="204" t="s">
        <v>59</v>
      </c>
      <c r="G120" s="204" t="s">
        <v>222</v>
      </c>
      <c r="H120" s="204" t="s">
        <v>223</v>
      </c>
      <c r="I120" s="204" t="s">
        <v>224</v>
      </c>
      <c r="J120" s="205" t="s">
        <v>192</v>
      </c>
      <c r="K120" s="206" t="s">
        <v>225</v>
      </c>
      <c r="L120" s="207"/>
      <c r="M120" s="101" t="s">
        <v>1</v>
      </c>
      <c r="N120" s="102" t="s">
        <v>41</v>
      </c>
      <c r="O120" s="102" t="s">
        <v>226</v>
      </c>
      <c r="P120" s="102" t="s">
        <v>227</v>
      </c>
      <c r="Q120" s="102" t="s">
        <v>228</v>
      </c>
      <c r="R120" s="102" t="s">
        <v>229</v>
      </c>
      <c r="S120" s="102" t="s">
        <v>230</v>
      </c>
      <c r="T120" s="103" t="s">
        <v>231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232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76</v>
      </c>
      <c r="AU121" s="18" t="s">
        <v>194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76</v>
      </c>
      <c r="E122" s="216" t="s">
        <v>2175</v>
      </c>
      <c r="F122" s="216" t="s">
        <v>2176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SUM(P123:P126)</f>
        <v>0</v>
      </c>
      <c r="Q122" s="221"/>
      <c r="R122" s="222">
        <f>SUM(R123:R126)</f>
        <v>0</v>
      </c>
      <c r="S122" s="221"/>
      <c r="T122" s="223">
        <f>SUM(T123:T126)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84</v>
      </c>
      <c r="AT122" s="225" t="s">
        <v>76</v>
      </c>
      <c r="AU122" s="225" t="s">
        <v>77</v>
      </c>
      <c r="AY122" s="224" t="s">
        <v>235</v>
      </c>
      <c r="BK122" s="226">
        <f>SUM(BK123:BK126)</f>
        <v>0</v>
      </c>
    </row>
    <row r="123" s="2" customFormat="1" ht="49.05" customHeight="1">
      <c r="A123" s="39"/>
      <c r="B123" s="40"/>
      <c r="C123" s="229" t="s">
        <v>84</v>
      </c>
      <c r="D123" s="229" t="s">
        <v>237</v>
      </c>
      <c r="E123" s="230" t="s">
        <v>2177</v>
      </c>
      <c r="F123" s="231" t="s">
        <v>2178</v>
      </c>
      <c r="G123" s="232" t="s">
        <v>676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42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617</v>
      </c>
      <c r="AT123" s="241" t="s">
        <v>237</v>
      </c>
      <c r="AU123" s="241" t="s">
        <v>84</v>
      </c>
      <c r="AY123" s="18" t="s">
        <v>235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84</v>
      </c>
      <c r="BK123" s="242">
        <f>ROUND(I123*H123,2)</f>
        <v>0</v>
      </c>
      <c r="BL123" s="18" t="s">
        <v>617</v>
      </c>
      <c r="BM123" s="241" t="s">
        <v>86</v>
      </c>
    </row>
    <row r="124" s="2" customFormat="1" ht="49.05" customHeight="1">
      <c r="A124" s="39"/>
      <c r="B124" s="40"/>
      <c r="C124" s="229" t="s">
        <v>86</v>
      </c>
      <c r="D124" s="229" t="s">
        <v>237</v>
      </c>
      <c r="E124" s="230" t="s">
        <v>2179</v>
      </c>
      <c r="F124" s="231" t="s">
        <v>2180</v>
      </c>
      <c r="G124" s="232" t="s">
        <v>676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42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617</v>
      </c>
      <c r="AT124" s="241" t="s">
        <v>237</v>
      </c>
      <c r="AU124" s="241" t="s">
        <v>84</v>
      </c>
      <c r="AY124" s="18" t="s">
        <v>235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84</v>
      </c>
      <c r="BK124" s="242">
        <f>ROUND(I124*H124,2)</f>
        <v>0</v>
      </c>
      <c r="BL124" s="18" t="s">
        <v>617</v>
      </c>
      <c r="BM124" s="241" t="s">
        <v>241</v>
      </c>
    </row>
    <row r="125" s="2" customFormat="1" ht="24.15" customHeight="1">
      <c r="A125" s="39"/>
      <c r="B125" s="40"/>
      <c r="C125" s="229" t="s">
        <v>250</v>
      </c>
      <c r="D125" s="229" t="s">
        <v>237</v>
      </c>
      <c r="E125" s="230" t="s">
        <v>824</v>
      </c>
      <c r="F125" s="231" t="s">
        <v>2181</v>
      </c>
      <c r="G125" s="232" t="s">
        <v>676</v>
      </c>
      <c r="H125" s="233">
        <v>2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42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617</v>
      </c>
      <c r="AT125" s="241" t="s">
        <v>237</v>
      </c>
      <c r="AU125" s="241" t="s">
        <v>84</v>
      </c>
      <c r="AY125" s="18" t="s">
        <v>235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84</v>
      </c>
      <c r="BK125" s="242">
        <f>ROUND(I125*H125,2)</f>
        <v>0</v>
      </c>
      <c r="BL125" s="18" t="s">
        <v>617</v>
      </c>
      <c r="BM125" s="241" t="s">
        <v>2182</v>
      </c>
    </row>
    <row r="126" s="2" customFormat="1" ht="16.5" customHeight="1">
      <c r="A126" s="39"/>
      <c r="B126" s="40"/>
      <c r="C126" s="229" t="s">
        <v>241</v>
      </c>
      <c r="D126" s="229" t="s">
        <v>237</v>
      </c>
      <c r="E126" s="230" t="s">
        <v>820</v>
      </c>
      <c r="F126" s="231" t="s">
        <v>2183</v>
      </c>
      <c r="G126" s="232" t="s">
        <v>676</v>
      </c>
      <c r="H126" s="233">
        <v>2</v>
      </c>
      <c r="I126" s="234"/>
      <c r="J126" s="235">
        <f>ROUND(I126*H126,2)</f>
        <v>0</v>
      </c>
      <c r="K126" s="236"/>
      <c r="L126" s="45"/>
      <c r="M126" s="305" t="s">
        <v>1</v>
      </c>
      <c r="N126" s="306" t="s">
        <v>42</v>
      </c>
      <c r="O126" s="307"/>
      <c r="P126" s="308">
        <f>O126*H126</f>
        <v>0</v>
      </c>
      <c r="Q126" s="308">
        <v>0</v>
      </c>
      <c r="R126" s="308">
        <f>Q126*H126</f>
        <v>0</v>
      </c>
      <c r="S126" s="308">
        <v>0</v>
      </c>
      <c r="T126" s="309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617</v>
      </c>
      <c r="AT126" s="241" t="s">
        <v>237</v>
      </c>
      <c r="AU126" s="241" t="s">
        <v>84</v>
      </c>
      <c r="AY126" s="18" t="s">
        <v>235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84</v>
      </c>
      <c r="BK126" s="242">
        <f>ROUND(I126*H126,2)</f>
        <v>0</v>
      </c>
      <c r="BL126" s="18" t="s">
        <v>617</v>
      </c>
      <c r="BM126" s="241" t="s">
        <v>2184</v>
      </c>
    </row>
    <row r="127" s="2" customFormat="1" ht="6.96" customHeight="1">
      <c r="A127" s="39"/>
      <c r="B127" s="67"/>
      <c r="C127" s="68"/>
      <c r="D127" s="68"/>
      <c r="E127" s="68"/>
      <c r="F127" s="68"/>
      <c r="G127" s="68"/>
      <c r="H127" s="68"/>
      <c r="I127" s="68"/>
      <c r="J127" s="68"/>
      <c r="K127" s="68"/>
      <c r="L127" s="45"/>
      <c r="M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</sheetData>
  <sheetProtection sheet="1" autoFilter="0" formatColumns="0" formatRows="0" objects="1" scenarios="1" spinCount="100000" saltValue="gHggERPwrkJRizxUxj1fIhEJ6dgcX8/aQbUc4AcIwnE1rrSEb8kQEobUKp2jIW+6VQE4xZdI0hUWjxbK7S4QFg==" hashValue="+cdwANYfJimtXtc3CuKyDpcpgXdcr3oFl4ryghE4TJpr6gmi9Vs0lrv6aVLP01iaizU9fgsRRNIpFhfZOj/alg==" algorithmName="SHA-512" password="CC35"/>
  <autoFilter ref="C120:K12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2185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ROUND((SUM(BE133:BE2017)),  2)</f>
        <v>0</v>
      </c>
      <c r="G35" s="39"/>
      <c r="H35" s="39"/>
      <c r="I35" s="166">
        <v>0.20999999999999999</v>
      </c>
      <c r="J35" s="165">
        <f>ROUND(((SUM(BE133:BE2017))*I35),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ROUND((SUM(BF133:BF2017)),  2)</f>
        <v>0</v>
      </c>
      <c r="G36" s="39"/>
      <c r="H36" s="39"/>
      <c r="I36" s="166">
        <v>0.12</v>
      </c>
      <c r="J36" s="165">
        <f>ROUND(((SUM(BF133:BF2017))*I36),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ROUND((SUM(BG133:BG2017)),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ROUND((SUM(BH133:BH2017)),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ROUND((SUM(BI133:BI2017)),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D.1.2 - Stavebně-konstrukční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J133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195</v>
      </c>
      <c r="E99" s="193"/>
      <c r="F99" s="193"/>
      <c r="G99" s="193"/>
      <c r="H99" s="193"/>
      <c r="I99" s="193"/>
      <c r="J99" s="194">
        <f>J134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196</v>
      </c>
      <c r="E100" s="198"/>
      <c r="F100" s="198"/>
      <c r="G100" s="198"/>
      <c r="H100" s="198"/>
      <c r="I100" s="198"/>
      <c r="J100" s="199">
        <f>J135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197</v>
      </c>
      <c r="E101" s="198"/>
      <c r="F101" s="198"/>
      <c r="G101" s="198"/>
      <c r="H101" s="198"/>
      <c r="I101" s="198"/>
      <c r="J101" s="199">
        <f>J210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198</v>
      </c>
      <c r="E102" s="198"/>
      <c r="F102" s="198"/>
      <c r="G102" s="198"/>
      <c r="H102" s="198"/>
      <c r="I102" s="198"/>
      <c r="J102" s="199">
        <f>J366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199</v>
      </c>
      <c r="E103" s="198"/>
      <c r="F103" s="198"/>
      <c r="G103" s="198"/>
      <c r="H103" s="198"/>
      <c r="I103" s="198"/>
      <c r="J103" s="199">
        <f>J716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200</v>
      </c>
      <c r="E104" s="198"/>
      <c r="F104" s="198"/>
      <c r="G104" s="198"/>
      <c r="H104" s="198"/>
      <c r="I104" s="198"/>
      <c r="J104" s="199">
        <f>J1879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201</v>
      </c>
      <c r="E105" s="198"/>
      <c r="F105" s="198"/>
      <c r="G105" s="198"/>
      <c r="H105" s="198"/>
      <c r="I105" s="198"/>
      <c r="J105" s="199">
        <f>J1927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202</v>
      </c>
      <c r="E106" s="198"/>
      <c r="F106" s="198"/>
      <c r="G106" s="198"/>
      <c r="H106" s="198"/>
      <c r="I106" s="198"/>
      <c r="J106" s="199">
        <f>J1958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203</v>
      </c>
      <c r="E107" s="198"/>
      <c r="F107" s="198"/>
      <c r="G107" s="198"/>
      <c r="H107" s="198"/>
      <c r="I107" s="198"/>
      <c r="J107" s="199">
        <f>J1964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0"/>
      <c r="C108" s="191"/>
      <c r="D108" s="192" t="s">
        <v>204</v>
      </c>
      <c r="E108" s="193"/>
      <c r="F108" s="193"/>
      <c r="G108" s="193"/>
      <c r="H108" s="193"/>
      <c r="I108" s="193"/>
      <c r="J108" s="194">
        <f>J1966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6"/>
      <c r="C109" s="134"/>
      <c r="D109" s="197" t="s">
        <v>207</v>
      </c>
      <c r="E109" s="198"/>
      <c r="F109" s="198"/>
      <c r="G109" s="198"/>
      <c r="H109" s="198"/>
      <c r="I109" s="198"/>
      <c r="J109" s="199">
        <f>J1967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213</v>
      </c>
      <c r="E110" s="198"/>
      <c r="F110" s="198"/>
      <c r="G110" s="198"/>
      <c r="H110" s="198"/>
      <c r="I110" s="198"/>
      <c r="J110" s="199">
        <f>J1973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218</v>
      </c>
      <c r="E111" s="198"/>
      <c r="F111" s="198"/>
      <c r="G111" s="198"/>
      <c r="H111" s="198"/>
      <c r="I111" s="198"/>
      <c r="J111" s="199">
        <f>J1981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2" customFormat="1" ht="21.84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67"/>
      <c r="C113" s="68"/>
      <c r="D113" s="68"/>
      <c r="E113" s="68"/>
      <c r="F113" s="68"/>
      <c r="G113" s="68"/>
      <c r="H113" s="68"/>
      <c r="I113" s="68"/>
      <c r="J113" s="68"/>
      <c r="K113" s="68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7" s="2" customFormat="1" ht="6.96" customHeight="1">
      <c r="A117" s="39"/>
      <c r="B117" s="69"/>
      <c r="C117" s="70"/>
      <c r="D117" s="70"/>
      <c r="E117" s="70"/>
      <c r="F117" s="70"/>
      <c r="G117" s="70"/>
      <c r="H117" s="70"/>
      <c r="I117" s="70"/>
      <c r="J117" s="70"/>
      <c r="K117" s="70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4.96" customHeight="1">
      <c r="A118" s="39"/>
      <c r="B118" s="40"/>
      <c r="C118" s="24" t="s">
        <v>220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16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185" t="str">
        <f>E7</f>
        <v>Parkoviště pro zaměstnance a heliport</v>
      </c>
      <c r="F121" s="33"/>
      <c r="G121" s="33"/>
      <c r="H121" s="33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" customFormat="1" ht="12" customHeight="1">
      <c r="B122" s="22"/>
      <c r="C122" s="33" t="s">
        <v>178</v>
      </c>
      <c r="D122" s="23"/>
      <c r="E122" s="23"/>
      <c r="F122" s="23"/>
      <c r="G122" s="23"/>
      <c r="H122" s="23"/>
      <c r="I122" s="23"/>
      <c r="J122" s="23"/>
      <c r="K122" s="23"/>
      <c r="L122" s="21"/>
    </row>
    <row r="123" s="2" customFormat="1" ht="16.5" customHeight="1">
      <c r="A123" s="39"/>
      <c r="B123" s="40"/>
      <c r="C123" s="41"/>
      <c r="D123" s="41"/>
      <c r="E123" s="185" t="s">
        <v>181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184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77" t="str">
        <f>E11</f>
        <v>D.1.2 - Stavebně-konstrukční řešení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20</v>
      </c>
      <c r="D127" s="41"/>
      <c r="E127" s="41"/>
      <c r="F127" s="28" t="str">
        <f>F14</f>
        <v>České Budějovice</v>
      </c>
      <c r="G127" s="41"/>
      <c r="H127" s="41"/>
      <c r="I127" s="33" t="s">
        <v>22</v>
      </c>
      <c r="J127" s="80" t="str">
        <f>IF(J14="","",J14)</f>
        <v>13. 6. 2025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24</v>
      </c>
      <c r="D129" s="41"/>
      <c r="E129" s="41"/>
      <c r="F129" s="28" t="str">
        <f>E17</f>
        <v>Nemocnice České Budějovice</v>
      </c>
      <c r="G129" s="41"/>
      <c r="H129" s="41"/>
      <c r="I129" s="33" t="s">
        <v>30</v>
      </c>
      <c r="J129" s="37" t="str">
        <f>E23</f>
        <v>AGP nova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28</v>
      </c>
      <c r="D130" s="41"/>
      <c r="E130" s="41"/>
      <c r="F130" s="28" t="str">
        <f>IF(E20="","",E20)</f>
        <v>Vyplň údaj</v>
      </c>
      <c r="G130" s="41"/>
      <c r="H130" s="41"/>
      <c r="I130" s="33" t="s">
        <v>33</v>
      </c>
      <c r="J130" s="37" t="str">
        <f>E26</f>
        <v>QSB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0.32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11" customFormat="1" ht="29.28" customHeight="1">
      <c r="A132" s="201"/>
      <c r="B132" s="202"/>
      <c r="C132" s="203" t="s">
        <v>221</v>
      </c>
      <c r="D132" s="204" t="s">
        <v>62</v>
      </c>
      <c r="E132" s="204" t="s">
        <v>58</v>
      </c>
      <c r="F132" s="204" t="s">
        <v>59</v>
      </c>
      <c r="G132" s="204" t="s">
        <v>222</v>
      </c>
      <c r="H132" s="204" t="s">
        <v>223</v>
      </c>
      <c r="I132" s="204" t="s">
        <v>224</v>
      </c>
      <c r="J132" s="205" t="s">
        <v>192</v>
      </c>
      <c r="K132" s="206" t="s">
        <v>225</v>
      </c>
      <c r="L132" s="207"/>
      <c r="M132" s="101" t="s">
        <v>1</v>
      </c>
      <c r="N132" s="102" t="s">
        <v>41</v>
      </c>
      <c r="O132" s="102" t="s">
        <v>226</v>
      </c>
      <c r="P132" s="102" t="s">
        <v>227</v>
      </c>
      <c r="Q132" s="102" t="s">
        <v>228</v>
      </c>
      <c r="R132" s="102" t="s">
        <v>229</v>
      </c>
      <c r="S132" s="102" t="s">
        <v>230</v>
      </c>
      <c r="T132" s="103" t="s">
        <v>231</v>
      </c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</row>
    <row r="133" s="2" customFormat="1" ht="22.8" customHeight="1">
      <c r="A133" s="39"/>
      <c r="B133" s="40"/>
      <c r="C133" s="108" t="s">
        <v>232</v>
      </c>
      <c r="D133" s="41"/>
      <c r="E133" s="41"/>
      <c r="F133" s="41"/>
      <c r="G133" s="41"/>
      <c r="H133" s="41"/>
      <c r="I133" s="41"/>
      <c r="J133" s="208">
        <f>BK133</f>
        <v>0</v>
      </c>
      <c r="K133" s="41"/>
      <c r="L133" s="45"/>
      <c r="M133" s="104"/>
      <c r="N133" s="209"/>
      <c r="O133" s="105"/>
      <c r="P133" s="210">
        <f>P134+P1966</f>
        <v>0</v>
      </c>
      <c r="Q133" s="105"/>
      <c r="R133" s="210">
        <f>R134+R1966</f>
        <v>23036.20109314</v>
      </c>
      <c r="S133" s="105"/>
      <c r="T133" s="211">
        <f>T134+T1966</f>
        <v>35.93385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76</v>
      </c>
      <c r="AU133" s="18" t="s">
        <v>194</v>
      </c>
      <c r="BK133" s="212">
        <f>BK134+BK1966</f>
        <v>0</v>
      </c>
    </row>
    <row r="134" s="12" customFormat="1" ht="25.92" customHeight="1">
      <c r="A134" s="12"/>
      <c r="B134" s="213"/>
      <c r="C134" s="214"/>
      <c r="D134" s="215" t="s">
        <v>76</v>
      </c>
      <c r="E134" s="216" t="s">
        <v>233</v>
      </c>
      <c r="F134" s="216" t="s">
        <v>234</v>
      </c>
      <c r="G134" s="214"/>
      <c r="H134" s="214"/>
      <c r="I134" s="217"/>
      <c r="J134" s="218">
        <f>BK134</f>
        <v>0</v>
      </c>
      <c r="K134" s="214"/>
      <c r="L134" s="219"/>
      <c r="M134" s="220"/>
      <c r="N134" s="221"/>
      <c r="O134" s="221"/>
      <c r="P134" s="222">
        <f>P135+P210+P366+P716+P1879+P1927+P1958+P1964</f>
        <v>0</v>
      </c>
      <c r="Q134" s="221"/>
      <c r="R134" s="222">
        <f>R135+R210+R366+R716+R1879+R1927+R1958+R1964</f>
        <v>23025.00098941</v>
      </c>
      <c r="S134" s="221"/>
      <c r="T134" s="223">
        <f>T135+T210+T366+T716+T1879+T1927+T1958+T1964</f>
        <v>35.93385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84</v>
      </c>
      <c r="AT134" s="225" t="s">
        <v>76</v>
      </c>
      <c r="AU134" s="225" t="s">
        <v>77</v>
      </c>
      <c r="AY134" s="224" t="s">
        <v>235</v>
      </c>
      <c r="BK134" s="226">
        <f>BK135+BK210+BK366+BK716+BK1879+BK1927+BK1958+BK1964</f>
        <v>0</v>
      </c>
    </row>
    <row r="135" s="12" customFormat="1" ht="22.8" customHeight="1">
      <c r="A135" s="12"/>
      <c r="B135" s="213"/>
      <c r="C135" s="214"/>
      <c r="D135" s="215" t="s">
        <v>76</v>
      </c>
      <c r="E135" s="227" t="s">
        <v>84</v>
      </c>
      <c r="F135" s="227" t="s">
        <v>236</v>
      </c>
      <c r="G135" s="214"/>
      <c r="H135" s="214"/>
      <c r="I135" s="217"/>
      <c r="J135" s="228">
        <f>BK135</f>
        <v>0</v>
      </c>
      <c r="K135" s="214"/>
      <c r="L135" s="219"/>
      <c r="M135" s="220"/>
      <c r="N135" s="221"/>
      <c r="O135" s="221"/>
      <c r="P135" s="222">
        <f>SUM(P136:P209)</f>
        <v>0</v>
      </c>
      <c r="Q135" s="221"/>
      <c r="R135" s="222">
        <f>SUM(R136:R209)</f>
        <v>0</v>
      </c>
      <c r="S135" s="221"/>
      <c r="T135" s="223">
        <f>SUM(T136:T209)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84</v>
      </c>
      <c r="AT135" s="225" t="s">
        <v>76</v>
      </c>
      <c r="AU135" s="225" t="s">
        <v>84</v>
      </c>
      <c r="AY135" s="224" t="s">
        <v>235</v>
      </c>
      <c r="BK135" s="226">
        <f>SUM(BK136:BK209)</f>
        <v>0</v>
      </c>
    </row>
    <row r="136" s="2" customFormat="1" ht="33" customHeight="1">
      <c r="A136" s="39"/>
      <c r="B136" s="40"/>
      <c r="C136" s="229" t="s">
        <v>84</v>
      </c>
      <c r="D136" s="229" t="s">
        <v>237</v>
      </c>
      <c r="E136" s="230" t="s">
        <v>2186</v>
      </c>
      <c r="F136" s="231" t="s">
        <v>2187</v>
      </c>
      <c r="G136" s="232" t="s">
        <v>163</v>
      </c>
      <c r="H136" s="233">
        <v>2334.2049999999999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241</v>
      </c>
      <c r="AT136" s="241" t="s">
        <v>237</v>
      </c>
      <c r="AU136" s="241" t="s">
        <v>86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241</v>
      </c>
      <c r="BM136" s="241" t="s">
        <v>2188</v>
      </c>
    </row>
    <row r="137" s="13" customFormat="1">
      <c r="A137" s="13"/>
      <c r="B137" s="243"/>
      <c r="C137" s="244"/>
      <c r="D137" s="245" t="s">
        <v>243</v>
      </c>
      <c r="E137" s="246" t="s">
        <v>1</v>
      </c>
      <c r="F137" s="247" t="s">
        <v>2189</v>
      </c>
      <c r="G137" s="244"/>
      <c r="H137" s="248">
        <v>8.9280000000000008</v>
      </c>
      <c r="I137" s="249"/>
      <c r="J137" s="244"/>
      <c r="K137" s="244"/>
      <c r="L137" s="250"/>
      <c r="M137" s="251"/>
      <c r="N137" s="252"/>
      <c r="O137" s="252"/>
      <c r="P137" s="252"/>
      <c r="Q137" s="252"/>
      <c r="R137" s="252"/>
      <c r="S137" s="252"/>
      <c r="T137" s="25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4" t="s">
        <v>243</v>
      </c>
      <c r="AU137" s="254" t="s">
        <v>86</v>
      </c>
      <c r="AV137" s="13" t="s">
        <v>86</v>
      </c>
      <c r="AW137" s="13" t="s">
        <v>32</v>
      </c>
      <c r="AX137" s="13" t="s">
        <v>77</v>
      </c>
      <c r="AY137" s="254" t="s">
        <v>235</v>
      </c>
    </row>
    <row r="138" s="16" customFormat="1">
      <c r="A138" s="16"/>
      <c r="B138" s="276"/>
      <c r="C138" s="277"/>
      <c r="D138" s="245" t="s">
        <v>243</v>
      </c>
      <c r="E138" s="278" t="s">
        <v>1</v>
      </c>
      <c r="F138" s="279" t="s">
        <v>492</v>
      </c>
      <c r="G138" s="277"/>
      <c r="H138" s="280">
        <v>8.9280000000000008</v>
      </c>
      <c r="I138" s="281"/>
      <c r="J138" s="277"/>
      <c r="K138" s="277"/>
      <c r="L138" s="282"/>
      <c r="M138" s="283"/>
      <c r="N138" s="284"/>
      <c r="O138" s="284"/>
      <c r="P138" s="284"/>
      <c r="Q138" s="284"/>
      <c r="R138" s="284"/>
      <c r="S138" s="284"/>
      <c r="T138" s="285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T138" s="286" t="s">
        <v>243</v>
      </c>
      <c r="AU138" s="286" t="s">
        <v>86</v>
      </c>
      <c r="AV138" s="16" t="s">
        <v>250</v>
      </c>
      <c r="AW138" s="16" t="s">
        <v>32</v>
      </c>
      <c r="AX138" s="16" t="s">
        <v>77</v>
      </c>
      <c r="AY138" s="286" t="s">
        <v>235</v>
      </c>
    </row>
    <row r="139" s="13" customFormat="1">
      <c r="A139" s="13"/>
      <c r="B139" s="243"/>
      <c r="C139" s="244"/>
      <c r="D139" s="245" t="s">
        <v>243</v>
      </c>
      <c r="E139" s="246" t="s">
        <v>1</v>
      </c>
      <c r="F139" s="247" t="s">
        <v>2190</v>
      </c>
      <c r="G139" s="244"/>
      <c r="H139" s="248">
        <v>1932.9749999999999</v>
      </c>
      <c r="I139" s="249"/>
      <c r="J139" s="244"/>
      <c r="K139" s="244"/>
      <c r="L139" s="250"/>
      <c r="M139" s="251"/>
      <c r="N139" s="252"/>
      <c r="O139" s="252"/>
      <c r="P139" s="252"/>
      <c r="Q139" s="252"/>
      <c r="R139" s="252"/>
      <c r="S139" s="252"/>
      <c r="T139" s="25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4" t="s">
        <v>243</v>
      </c>
      <c r="AU139" s="254" t="s">
        <v>86</v>
      </c>
      <c r="AV139" s="13" t="s">
        <v>86</v>
      </c>
      <c r="AW139" s="13" t="s">
        <v>32</v>
      </c>
      <c r="AX139" s="13" t="s">
        <v>77</v>
      </c>
      <c r="AY139" s="254" t="s">
        <v>235</v>
      </c>
    </row>
    <row r="140" s="13" customFormat="1">
      <c r="A140" s="13"/>
      <c r="B140" s="243"/>
      <c r="C140" s="244"/>
      <c r="D140" s="245" t="s">
        <v>243</v>
      </c>
      <c r="E140" s="246" t="s">
        <v>1</v>
      </c>
      <c r="F140" s="247" t="s">
        <v>2191</v>
      </c>
      <c r="G140" s="244"/>
      <c r="H140" s="248">
        <v>82.938000000000002</v>
      </c>
      <c r="I140" s="249"/>
      <c r="J140" s="244"/>
      <c r="K140" s="244"/>
      <c r="L140" s="250"/>
      <c r="M140" s="251"/>
      <c r="N140" s="252"/>
      <c r="O140" s="252"/>
      <c r="P140" s="252"/>
      <c r="Q140" s="252"/>
      <c r="R140" s="252"/>
      <c r="S140" s="252"/>
      <c r="T140" s="25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4" t="s">
        <v>243</v>
      </c>
      <c r="AU140" s="254" t="s">
        <v>86</v>
      </c>
      <c r="AV140" s="13" t="s">
        <v>86</v>
      </c>
      <c r="AW140" s="13" t="s">
        <v>32</v>
      </c>
      <c r="AX140" s="13" t="s">
        <v>77</v>
      </c>
      <c r="AY140" s="254" t="s">
        <v>235</v>
      </c>
    </row>
    <row r="141" s="13" customFormat="1">
      <c r="A141" s="13"/>
      <c r="B141" s="243"/>
      <c r="C141" s="244"/>
      <c r="D141" s="245" t="s">
        <v>243</v>
      </c>
      <c r="E141" s="246" t="s">
        <v>1</v>
      </c>
      <c r="F141" s="247" t="s">
        <v>2192</v>
      </c>
      <c r="G141" s="244"/>
      <c r="H141" s="248">
        <v>304.92000000000002</v>
      </c>
      <c r="I141" s="249"/>
      <c r="J141" s="244"/>
      <c r="K141" s="244"/>
      <c r="L141" s="250"/>
      <c r="M141" s="251"/>
      <c r="N141" s="252"/>
      <c r="O141" s="252"/>
      <c r="P141" s="252"/>
      <c r="Q141" s="252"/>
      <c r="R141" s="252"/>
      <c r="S141" s="252"/>
      <c r="T141" s="25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4" t="s">
        <v>243</v>
      </c>
      <c r="AU141" s="254" t="s">
        <v>86</v>
      </c>
      <c r="AV141" s="13" t="s">
        <v>86</v>
      </c>
      <c r="AW141" s="13" t="s">
        <v>32</v>
      </c>
      <c r="AX141" s="13" t="s">
        <v>77</v>
      </c>
      <c r="AY141" s="254" t="s">
        <v>235</v>
      </c>
    </row>
    <row r="142" s="13" customFormat="1">
      <c r="A142" s="13"/>
      <c r="B142" s="243"/>
      <c r="C142" s="244"/>
      <c r="D142" s="245" t="s">
        <v>243</v>
      </c>
      <c r="E142" s="246" t="s">
        <v>1</v>
      </c>
      <c r="F142" s="247" t="s">
        <v>2193</v>
      </c>
      <c r="G142" s="244"/>
      <c r="H142" s="248">
        <v>61.216000000000001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243</v>
      </c>
      <c r="AU142" s="254" t="s">
        <v>86</v>
      </c>
      <c r="AV142" s="13" t="s">
        <v>86</v>
      </c>
      <c r="AW142" s="13" t="s">
        <v>32</v>
      </c>
      <c r="AX142" s="13" t="s">
        <v>77</v>
      </c>
      <c r="AY142" s="254" t="s">
        <v>235</v>
      </c>
    </row>
    <row r="143" s="13" customFormat="1">
      <c r="A143" s="13"/>
      <c r="B143" s="243"/>
      <c r="C143" s="244"/>
      <c r="D143" s="245" t="s">
        <v>243</v>
      </c>
      <c r="E143" s="246" t="s">
        <v>1</v>
      </c>
      <c r="F143" s="247" t="s">
        <v>2194</v>
      </c>
      <c r="G143" s="244"/>
      <c r="H143" s="248">
        <v>28.52</v>
      </c>
      <c r="I143" s="249"/>
      <c r="J143" s="244"/>
      <c r="K143" s="244"/>
      <c r="L143" s="250"/>
      <c r="M143" s="251"/>
      <c r="N143" s="252"/>
      <c r="O143" s="252"/>
      <c r="P143" s="252"/>
      <c r="Q143" s="252"/>
      <c r="R143" s="252"/>
      <c r="S143" s="252"/>
      <c r="T143" s="25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4" t="s">
        <v>243</v>
      </c>
      <c r="AU143" s="254" t="s">
        <v>86</v>
      </c>
      <c r="AV143" s="13" t="s">
        <v>86</v>
      </c>
      <c r="AW143" s="13" t="s">
        <v>32</v>
      </c>
      <c r="AX143" s="13" t="s">
        <v>77</v>
      </c>
      <c r="AY143" s="254" t="s">
        <v>235</v>
      </c>
    </row>
    <row r="144" s="13" customFormat="1">
      <c r="A144" s="13"/>
      <c r="B144" s="243"/>
      <c r="C144" s="244"/>
      <c r="D144" s="245" t="s">
        <v>243</v>
      </c>
      <c r="E144" s="246" t="s">
        <v>1</v>
      </c>
      <c r="F144" s="247" t="s">
        <v>2195</v>
      </c>
      <c r="G144" s="244"/>
      <c r="H144" s="248">
        <v>78.432000000000002</v>
      </c>
      <c r="I144" s="249"/>
      <c r="J144" s="244"/>
      <c r="K144" s="244"/>
      <c r="L144" s="250"/>
      <c r="M144" s="251"/>
      <c r="N144" s="252"/>
      <c r="O144" s="252"/>
      <c r="P144" s="252"/>
      <c r="Q144" s="252"/>
      <c r="R144" s="252"/>
      <c r="S144" s="252"/>
      <c r="T144" s="25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4" t="s">
        <v>243</v>
      </c>
      <c r="AU144" s="254" t="s">
        <v>86</v>
      </c>
      <c r="AV144" s="13" t="s">
        <v>86</v>
      </c>
      <c r="AW144" s="13" t="s">
        <v>32</v>
      </c>
      <c r="AX144" s="13" t="s">
        <v>77</v>
      </c>
      <c r="AY144" s="254" t="s">
        <v>235</v>
      </c>
    </row>
    <row r="145" s="13" customFormat="1">
      <c r="A145" s="13"/>
      <c r="B145" s="243"/>
      <c r="C145" s="244"/>
      <c r="D145" s="245" t="s">
        <v>243</v>
      </c>
      <c r="E145" s="246" t="s">
        <v>1</v>
      </c>
      <c r="F145" s="247" t="s">
        <v>2196</v>
      </c>
      <c r="G145" s="244"/>
      <c r="H145" s="248">
        <v>27.646000000000001</v>
      </c>
      <c r="I145" s="249"/>
      <c r="J145" s="244"/>
      <c r="K145" s="244"/>
      <c r="L145" s="250"/>
      <c r="M145" s="251"/>
      <c r="N145" s="252"/>
      <c r="O145" s="252"/>
      <c r="P145" s="252"/>
      <c r="Q145" s="252"/>
      <c r="R145" s="252"/>
      <c r="S145" s="252"/>
      <c r="T145" s="25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4" t="s">
        <v>243</v>
      </c>
      <c r="AU145" s="254" t="s">
        <v>86</v>
      </c>
      <c r="AV145" s="13" t="s">
        <v>86</v>
      </c>
      <c r="AW145" s="13" t="s">
        <v>32</v>
      </c>
      <c r="AX145" s="13" t="s">
        <v>77</v>
      </c>
      <c r="AY145" s="254" t="s">
        <v>235</v>
      </c>
    </row>
    <row r="146" s="13" customFormat="1">
      <c r="A146" s="13"/>
      <c r="B146" s="243"/>
      <c r="C146" s="244"/>
      <c r="D146" s="245" t="s">
        <v>243</v>
      </c>
      <c r="E146" s="246" t="s">
        <v>1</v>
      </c>
      <c r="F146" s="247" t="s">
        <v>2197</v>
      </c>
      <c r="G146" s="244"/>
      <c r="H146" s="248">
        <v>26.879999999999999</v>
      </c>
      <c r="I146" s="249"/>
      <c r="J146" s="244"/>
      <c r="K146" s="244"/>
      <c r="L146" s="250"/>
      <c r="M146" s="251"/>
      <c r="N146" s="252"/>
      <c r="O146" s="252"/>
      <c r="P146" s="252"/>
      <c r="Q146" s="252"/>
      <c r="R146" s="252"/>
      <c r="S146" s="252"/>
      <c r="T146" s="25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4" t="s">
        <v>243</v>
      </c>
      <c r="AU146" s="254" t="s">
        <v>86</v>
      </c>
      <c r="AV146" s="13" t="s">
        <v>86</v>
      </c>
      <c r="AW146" s="13" t="s">
        <v>32</v>
      </c>
      <c r="AX146" s="13" t="s">
        <v>77</v>
      </c>
      <c r="AY146" s="254" t="s">
        <v>235</v>
      </c>
    </row>
    <row r="147" s="16" customFormat="1">
      <c r="A147" s="16"/>
      <c r="B147" s="276"/>
      <c r="C147" s="277"/>
      <c r="D147" s="245" t="s">
        <v>243</v>
      </c>
      <c r="E147" s="278" t="s">
        <v>1</v>
      </c>
      <c r="F147" s="279" t="s">
        <v>492</v>
      </c>
      <c r="G147" s="277"/>
      <c r="H147" s="280">
        <v>2543.527</v>
      </c>
      <c r="I147" s="281"/>
      <c r="J147" s="277"/>
      <c r="K147" s="277"/>
      <c r="L147" s="282"/>
      <c r="M147" s="283"/>
      <c r="N147" s="284"/>
      <c r="O147" s="284"/>
      <c r="P147" s="284"/>
      <c r="Q147" s="284"/>
      <c r="R147" s="284"/>
      <c r="S147" s="284"/>
      <c r="T147" s="285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T147" s="286" t="s">
        <v>243</v>
      </c>
      <c r="AU147" s="286" t="s">
        <v>86</v>
      </c>
      <c r="AV147" s="16" t="s">
        <v>250</v>
      </c>
      <c r="AW147" s="16" t="s">
        <v>32</v>
      </c>
      <c r="AX147" s="16" t="s">
        <v>77</v>
      </c>
      <c r="AY147" s="286" t="s">
        <v>235</v>
      </c>
    </row>
    <row r="148" s="13" customFormat="1">
      <c r="A148" s="13"/>
      <c r="B148" s="243"/>
      <c r="C148" s="244"/>
      <c r="D148" s="245" t="s">
        <v>243</v>
      </c>
      <c r="E148" s="246" t="s">
        <v>1</v>
      </c>
      <c r="F148" s="247" t="s">
        <v>2198</v>
      </c>
      <c r="G148" s="244"/>
      <c r="H148" s="248">
        <v>-307.625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243</v>
      </c>
      <c r="AU148" s="254" t="s">
        <v>86</v>
      </c>
      <c r="AV148" s="13" t="s">
        <v>86</v>
      </c>
      <c r="AW148" s="13" t="s">
        <v>32</v>
      </c>
      <c r="AX148" s="13" t="s">
        <v>77</v>
      </c>
      <c r="AY148" s="254" t="s">
        <v>235</v>
      </c>
    </row>
    <row r="149" s="13" customFormat="1">
      <c r="A149" s="13"/>
      <c r="B149" s="243"/>
      <c r="C149" s="244"/>
      <c r="D149" s="245" t="s">
        <v>243</v>
      </c>
      <c r="E149" s="246" t="s">
        <v>1</v>
      </c>
      <c r="F149" s="247" t="s">
        <v>2199</v>
      </c>
      <c r="G149" s="244"/>
      <c r="H149" s="248">
        <v>-9.9529999999999994</v>
      </c>
      <c r="I149" s="249"/>
      <c r="J149" s="244"/>
      <c r="K149" s="244"/>
      <c r="L149" s="250"/>
      <c r="M149" s="251"/>
      <c r="N149" s="252"/>
      <c r="O149" s="252"/>
      <c r="P149" s="252"/>
      <c r="Q149" s="252"/>
      <c r="R149" s="252"/>
      <c r="S149" s="252"/>
      <c r="T149" s="25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4" t="s">
        <v>243</v>
      </c>
      <c r="AU149" s="254" t="s">
        <v>86</v>
      </c>
      <c r="AV149" s="13" t="s">
        <v>86</v>
      </c>
      <c r="AW149" s="13" t="s">
        <v>32</v>
      </c>
      <c r="AX149" s="13" t="s">
        <v>77</v>
      </c>
      <c r="AY149" s="254" t="s">
        <v>235</v>
      </c>
    </row>
    <row r="150" s="13" customFormat="1">
      <c r="A150" s="13"/>
      <c r="B150" s="243"/>
      <c r="C150" s="244"/>
      <c r="D150" s="245" t="s">
        <v>243</v>
      </c>
      <c r="E150" s="246" t="s">
        <v>1</v>
      </c>
      <c r="F150" s="247" t="s">
        <v>2200</v>
      </c>
      <c r="G150" s="244"/>
      <c r="H150" s="248">
        <v>-5.4290000000000003</v>
      </c>
      <c r="I150" s="249"/>
      <c r="J150" s="244"/>
      <c r="K150" s="244"/>
      <c r="L150" s="250"/>
      <c r="M150" s="251"/>
      <c r="N150" s="252"/>
      <c r="O150" s="252"/>
      <c r="P150" s="252"/>
      <c r="Q150" s="252"/>
      <c r="R150" s="252"/>
      <c r="S150" s="252"/>
      <c r="T150" s="25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4" t="s">
        <v>243</v>
      </c>
      <c r="AU150" s="254" t="s">
        <v>86</v>
      </c>
      <c r="AV150" s="13" t="s">
        <v>86</v>
      </c>
      <c r="AW150" s="13" t="s">
        <v>32</v>
      </c>
      <c r="AX150" s="13" t="s">
        <v>77</v>
      </c>
      <c r="AY150" s="254" t="s">
        <v>235</v>
      </c>
    </row>
    <row r="151" s="16" customFormat="1">
      <c r="A151" s="16"/>
      <c r="B151" s="276"/>
      <c r="C151" s="277"/>
      <c r="D151" s="245" t="s">
        <v>243</v>
      </c>
      <c r="E151" s="278" t="s">
        <v>1</v>
      </c>
      <c r="F151" s="279" t="s">
        <v>492</v>
      </c>
      <c r="G151" s="277"/>
      <c r="H151" s="280">
        <v>-323.007</v>
      </c>
      <c r="I151" s="281"/>
      <c r="J151" s="277"/>
      <c r="K151" s="277"/>
      <c r="L151" s="282"/>
      <c r="M151" s="283"/>
      <c r="N151" s="284"/>
      <c r="O151" s="284"/>
      <c r="P151" s="284"/>
      <c r="Q151" s="284"/>
      <c r="R151" s="284"/>
      <c r="S151" s="284"/>
      <c r="T151" s="285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T151" s="286" t="s">
        <v>243</v>
      </c>
      <c r="AU151" s="286" t="s">
        <v>86</v>
      </c>
      <c r="AV151" s="16" t="s">
        <v>250</v>
      </c>
      <c r="AW151" s="16" t="s">
        <v>32</v>
      </c>
      <c r="AX151" s="16" t="s">
        <v>77</v>
      </c>
      <c r="AY151" s="286" t="s">
        <v>235</v>
      </c>
    </row>
    <row r="152" s="13" customFormat="1">
      <c r="A152" s="13"/>
      <c r="B152" s="243"/>
      <c r="C152" s="244"/>
      <c r="D152" s="245" t="s">
        <v>243</v>
      </c>
      <c r="E152" s="246" t="s">
        <v>1</v>
      </c>
      <c r="F152" s="247" t="s">
        <v>2201</v>
      </c>
      <c r="G152" s="244"/>
      <c r="H152" s="248">
        <v>18.126000000000001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243</v>
      </c>
      <c r="AU152" s="254" t="s">
        <v>86</v>
      </c>
      <c r="AV152" s="13" t="s">
        <v>86</v>
      </c>
      <c r="AW152" s="13" t="s">
        <v>32</v>
      </c>
      <c r="AX152" s="13" t="s">
        <v>77</v>
      </c>
      <c r="AY152" s="254" t="s">
        <v>235</v>
      </c>
    </row>
    <row r="153" s="13" customFormat="1">
      <c r="A153" s="13"/>
      <c r="B153" s="243"/>
      <c r="C153" s="244"/>
      <c r="D153" s="245" t="s">
        <v>243</v>
      </c>
      <c r="E153" s="246" t="s">
        <v>1</v>
      </c>
      <c r="F153" s="247" t="s">
        <v>2202</v>
      </c>
      <c r="G153" s="244"/>
      <c r="H153" s="248">
        <v>58.805999999999997</v>
      </c>
      <c r="I153" s="249"/>
      <c r="J153" s="244"/>
      <c r="K153" s="244"/>
      <c r="L153" s="250"/>
      <c r="M153" s="251"/>
      <c r="N153" s="252"/>
      <c r="O153" s="252"/>
      <c r="P153" s="252"/>
      <c r="Q153" s="252"/>
      <c r="R153" s="252"/>
      <c r="S153" s="252"/>
      <c r="T153" s="25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4" t="s">
        <v>243</v>
      </c>
      <c r="AU153" s="254" t="s">
        <v>86</v>
      </c>
      <c r="AV153" s="13" t="s">
        <v>86</v>
      </c>
      <c r="AW153" s="13" t="s">
        <v>32</v>
      </c>
      <c r="AX153" s="13" t="s">
        <v>77</v>
      </c>
      <c r="AY153" s="254" t="s">
        <v>235</v>
      </c>
    </row>
    <row r="154" s="13" customFormat="1">
      <c r="A154" s="13"/>
      <c r="B154" s="243"/>
      <c r="C154" s="244"/>
      <c r="D154" s="245" t="s">
        <v>243</v>
      </c>
      <c r="E154" s="246" t="s">
        <v>1</v>
      </c>
      <c r="F154" s="247" t="s">
        <v>2203</v>
      </c>
      <c r="G154" s="244"/>
      <c r="H154" s="248">
        <v>11.984999999999999</v>
      </c>
      <c r="I154" s="249"/>
      <c r="J154" s="244"/>
      <c r="K154" s="244"/>
      <c r="L154" s="250"/>
      <c r="M154" s="251"/>
      <c r="N154" s="252"/>
      <c r="O154" s="252"/>
      <c r="P154" s="252"/>
      <c r="Q154" s="252"/>
      <c r="R154" s="252"/>
      <c r="S154" s="252"/>
      <c r="T154" s="25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4" t="s">
        <v>243</v>
      </c>
      <c r="AU154" s="254" t="s">
        <v>86</v>
      </c>
      <c r="AV154" s="13" t="s">
        <v>86</v>
      </c>
      <c r="AW154" s="13" t="s">
        <v>32</v>
      </c>
      <c r="AX154" s="13" t="s">
        <v>77</v>
      </c>
      <c r="AY154" s="254" t="s">
        <v>235</v>
      </c>
    </row>
    <row r="155" s="13" customFormat="1">
      <c r="A155" s="13"/>
      <c r="B155" s="243"/>
      <c r="C155" s="244"/>
      <c r="D155" s="245" t="s">
        <v>243</v>
      </c>
      <c r="E155" s="246" t="s">
        <v>1</v>
      </c>
      <c r="F155" s="247" t="s">
        <v>2204</v>
      </c>
      <c r="G155" s="244"/>
      <c r="H155" s="248">
        <v>15.84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243</v>
      </c>
      <c r="AU155" s="254" t="s">
        <v>86</v>
      </c>
      <c r="AV155" s="13" t="s">
        <v>86</v>
      </c>
      <c r="AW155" s="13" t="s">
        <v>32</v>
      </c>
      <c r="AX155" s="13" t="s">
        <v>77</v>
      </c>
      <c r="AY155" s="254" t="s">
        <v>235</v>
      </c>
    </row>
    <row r="156" s="16" customFormat="1">
      <c r="A156" s="16"/>
      <c r="B156" s="276"/>
      <c r="C156" s="277"/>
      <c r="D156" s="245" t="s">
        <v>243</v>
      </c>
      <c r="E156" s="278" t="s">
        <v>1</v>
      </c>
      <c r="F156" s="279" t="s">
        <v>492</v>
      </c>
      <c r="G156" s="277"/>
      <c r="H156" s="280">
        <v>104.75700000000001</v>
      </c>
      <c r="I156" s="281"/>
      <c r="J156" s="277"/>
      <c r="K156" s="277"/>
      <c r="L156" s="282"/>
      <c r="M156" s="283"/>
      <c r="N156" s="284"/>
      <c r="O156" s="284"/>
      <c r="P156" s="284"/>
      <c r="Q156" s="284"/>
      <c r="R156" s="284"/>
      <c r="S156" s="284"/>
      <c r="T156" s="285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T156" s="286" t="s">
        <v>243</v>
      </c>
      <c r="AU156" s="286" t="s">
        <v>86</v>
      </c>
      <c r="AV156" s="16" t="s">
        <v>250</v>
      </c>
      <c r="AW156" s="16" t="s">
        <v>32</v>
      </c>
      <c r="AX156" s="16" t="s">
        <v>77</v>
      </c>
      <c r="AY156" s="286" t="s">
        <v>235</v>
      </c>
    </row>
    <row r="157" s="14" customFormat="1">
      <c r="A157" s="14"/>
      <c r="B157" s="255"/>
      <c r="C157" s="256"/>
      <c r="D157" s="245" t="s">
        <v>243</v>
      </c>
      <c r="E157" s="257" t="s">
        <v>1</v>
      </c>
      <c r="F157" s="258" t="s">
        <v>245</v>
      </c>
      <c r="G157" s="256"/>
      <c r="H157" s="259">
        <v>2334.2049999999999</v>
      </c>
      <c r="I157" s="260"/>
      <c r="J157" s="256"/>
      <c r="K157" s="256"/>
      <c r="L157" s="261"/>
      <c r="M157" s="262"/>
      <c r="N157" s="263"/>
      <c r="O157" s="263"/>
      <c r="P157" s="263"/>
      <c r="Q157" s="263"/>
      <c r="R157" s="263"/>
      <c r="S157" s="263"/>
      <c r="T157" s="26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5" t="s">
        <v>243</v>
      </c>
      <c r="AU157" s="265" t="s">
        <v>86</v>
      </c>
      <c r="AV157" s="14" t="s">
        <v>241</v>
      </c>
      <c r="AW157" s="14" t="s">
        <v>32</v>
      </c>
      <c r="AX157" s="14" t="s">
        <v>84</v>
      </c>
      <c r="AY157" s="265" t="s">
        <v>235</v>
      </c>
    </row>
    <row r="158" s="2" customFormat="1" ht="37.8" customHeight="1">
      <c r="A158" s="39"/>
      <c r="B158" s="40"/>
      <c r="C158" s="229" t="s">
        <v>86</v>
      </c>
      <c r="D158" s="229" t="s">
        <v>237</v>
      </c>
      <c r="E158" s="230" t="s">
        <v>2205</v>
      </c>
      <c r="F158" s="231" t="s">
        <v>2206</v>
      </c>
      <c r="G158" s="232" t="s">
        <v>163</v>
      </c>
      <c r="H158" s="233">
        <v>945.69299999999998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241</v>
      </c>
      <c r="AT158" s="241" t="s">
        <v>237</v>
      </c>
      <c r="AU158" s="241" t="s">
        <v>86</v>
      </c>
      <c r="AY158" s="18" t="s">
        <v>235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241</v>
      </c>
      <c r="BM158" s="241" t="s">
        <v>2207</v>
      </c>
    </row>
    <row r="159" s="13" customFormat="1">
      <c r="A159" s="13"/>
      <c r="B159" s="243"/>
      <c r="C159" s="244"/>
      <c r="D159" s="245" t="s">
        <v>243</v>
      </c>
      <c r="E159" s="246" t="s">
        <v>1</v>
      </c>
      <c r="F159" s="247" t="s">
        <v>2208</v>
      </c>
      <c r="G159" s="244"/>
      <c r="H159" s="248">
        <v>553.38499999999999</v>
      </c>
      <c r="I159" s="249"/>
      <c r="J159" s="244"/>
      <c r="K159" s="244"/>
      <c r="L159" s="250"/>
      <c r="M159" s="251"/>
      <c r="N159" s="252"/>
      <c r="O159" s="252"/>
      <c r="P159" s="252"/>
      <c r="Q159" s="252"/>
      <c r="R159" s="252"/>
      <c r="S159" s="252"/>
      <c r="T159" s="25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4" t="s">
        <v>243</v>
      </c>
      <c r="AU159" s="254" t="s">
        <v>86</v>
      </c>
      <c r="AV159" s="13" t="s">
        <v>86</v>
      </c>
      <c r="AW159" s="13" t="s">
        <v>32</v>
      </c>
      <c r="AX159" s="13" t="s">
        <v>77</v>
      </c>
      <c r="AY159" s="254" t="s">
        <v>235</v>
      </c>
    </row>
    <row r="160" s="13" customFormat="1">
      <c r="A160" s="13"/>
      <c r="B160" s="243"/>
      <c r="C160" s="244"/>
      <c r="D160" s="245" t="s">
        <v>243</v>
      </c>
      <c r="E160" s="246" t="s">
        <v>1</v>
      </c>
      <c r="F160" s="247" t="s">
        <v>2209</v>
      </c>
      <c r="G160" s="244"/>
      <c r="H160" s="248">
        <v>2334.2049999999999</v>
      </c>
      <c r="I160" s="249"/>
      <c r="J160" s="244"/>
      <c r="K160" s="244"/>
      <c r="L160" s="250"/>
      <c r="M160" s="251"/>
      <c r="N160" s="252"/>
      <c r="O160" s="252"/>
      <c r="P160" s="252"/>
      <c r="Q160" s="252"/>
      <c r="R160" s="252"/>
      <c r="S160" s="252"/>
      <c r="T160" s="25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4" t="s">
        <v>243</v>
      </c>
      <c r="AU160" s="254" t="s">
        <v>86</v>
      </c>
      <c r="AV160" s="13" t="s">
        <v>86</v>
      </c>
      <c r="AW160" s="13" t="s">
        <v>32</v>
      </c>
      <c r="AX160" s="13" t="s">
        <v>77</v>
      </c>
      <c r="AY160" s="254" t="s">
        <v>235</v>
      </c>
    </row>
    <row r="161" s="13" customFormat="1">
      <c r="A161" s="13"/>
      <c r="B161" s="243"/>
      <c r="C161" s="244"/>
      <c r="D161" s="245" t="s">
        <v>243</v>
      </c>
      <c r="E161" s="246" t="s">
        <v>1</v>
      </c>
      <c r="F161" s="247" t="s">
        <v>2210</v>
      </c>
      <c r="G161" s="244"/>
      <c r="H161" s="248">
        <v>-1941.8969999999999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243</v>
      </c>
      <c r="AU161" s="254" t="s">
        <v>86</v>
      </c>
      <c r="AV161" s="13" t="s">
        <v>86</v>
      </c>
      <c r="AW161" s="13" t="s">
        <v>32</v>
      </c>
      <c r="AX161" s="13" t="s">
        <v>77</v>
      </c>
      <c r="AY161" s="254" t="s">
        <v>235</v>
      </c>
    </row>
    <row r="162" s="14" customFormat="1">
      <c r="A162" s="14"/>
      <c r="B162" s="255"/>
      <c r="C162" s="256"/>
      <c r="D162" s="245" t="s">
        <v>243</v>
      </c>
      <c r="E162" s="257" t="s">
        <v>1</v>
      </c>
      <c r="F162" s="258" t="s">
        <v>245</v>
      </c>
      <c r="G162" s="256"/>
      <c r="H162" s="259">
        <v>945.69299999999998</v>
      </c>
      <c r="I162" s="260"/>
      <c r="J162" s="256"/>
      <c r="K162" s="256"/>
      <c r="L162" s="261"/>
      <c r="M162" s="262"/>
      <c r="N162" s="263"/>
      <c r="O162" s="263"/>
      <c r="P162" s="263"/>
      <c r="Q162" s="263"/>
      <c r="R162" s="263"/>
      <c r="S162" s="263"/>
      <c r="T162" s="26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65" t="s">
        <v>243</v>
      </c>
      <c r="AU162" s="265" t="s">
        <v>86</v>
      </c>
      <c r="AV162" s="14" t="s">
        <v>241</v>
      </c>
      <c r="AW162" s="14" t="s">
        <v>32</v>
      </c>
      <c r="AX162" s="14" t="s">
        <v>84</v>
      </c>
      <c r="AY162" s="265" t="s">
        <v>235</v>
      </c>
    </row>
    <row r="163" s="2" customFormat="1" ht="37.8" customHeight="1">
      <c r="A163" s="39"/>
      <c r="B163" s="40"/>
      <c r="C163" s="229" t="s">
        <v>250</v>
      </c>
      <c r="D163" s="229" t="s">
        <v>237</v>
      </c>
      <c r="E163" s="230" t="s">
        <v>2211</v>
      </c>
      <c r="F163" s="231" t="s">
        <v>2212</v>
      </c>
      <c r="G163" s="232" t="s">
        <v>163</v>
      </c>
      <c r="H163" s="233">
        <v>553.38499999999999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241</v>
      </c>
      <c r="AT163" s="241" t="s">
        <v>237</v>
      </c>
      <c r="AU163" s="241" t="s">
        <v>86</v>
      </c>
      <c r="AY163" s="18" t="s">
        <v>235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241</v>
      </c>
      <c r="BM163" s="241" t="s">
        <v>2213</v>
      </c>
    </row>
    <row r="164" s="13" customFormat="1">
      <c r="A164" s="13"/>
      <c r="B164" s="243"/>
      <c r="C164" s="244"/>
      <c r="D164" s="245" t="s">
        <v>243</v>
      </c>
      <c r="E164" s="246" t="s">
        <v>1</v>
      </c>
      <c r="F164" s="247" t="s">
        <v>2208</v>
      </c>
      <c r="G164" s="244"/>
      <c r="H164" s="248">
        <v>553.38499999999999</v>
      </c>
      <c r="I164" s="249"/>
      <c r="J164" s="244"/>
      <c r="K164" s="244"/>
      <c r="L164" s="250"/>
      <c r="M164" s="251"/>
      <c r="N164" s="252"/>
      <c r="O164" s="252"/>
      <c r="P164" s="252"/>
      <c r="Q164" s="252"/>
      <c r="R164" s="252"/>
      <c r="S164" s="252"/>
      <c r="T164" s="25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4" t="s">
        <v>243</v>
      </c>
      <c r="AU164" s="254" t="s">
        <v>86</v>
      </c>
      <c r="AV164" s="13" t="s">
        <v>86</v>
      </c>
      <c r="AW164" s="13" t="s">
        <v>32</v>
      </c>
      <c r="AX164" s="13" t="s">
        <v>77</v>
      </c>
      <c r="AY164" s="254" t="s">
        <v>235</v>
      </c>
    </row>
    <row r="165" s="14" customFormat="1">
      <c r="A165" s="14"/>
      <c r="B165" s="255"/>
      <c r="C165" s="256"/>
      <c r="D165" s="245" t="s">
        <v>243</v>
      </c>
      <c r="E165" s="257" t="s">
        <v>1</v>
      </c>
      <c r="F165" s="258" t="s">
        <v>245</v>
      </c>
      <c r="G165" s="256"/>
      <c r="H165" s="259">
        <v>553.38499999999999</v>
      </c>
      <c r="I165" s="260"/>
      <c r="J165" s="256"/>
      <c r="K165" s="256"/>
      <c r="L165" s="261"/>
      <c r="M165" s="262"/>
      <c r="N165" s="263"/>
      <c r="O165" s="263"/>
      <c r="P165" s="263"/>
      <c r="Q165" s="263"/>
      <c r="R165" s="263"/>
      <c r="S165" s="263"/>
      <c r="T165" s="26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5" t="s">
        <v>243</v>
      </c>
      <c r="AU165" s="265" t="s">
        <v>86</v>
      </c>
      <c r="AV165" s="14" t="s">
        <v>241</v>
      </c>
      <c r="AW165" s="14" t="s">
        <v>32</v>
      </c>
      <c r="AX165" s="14" t="s">
        <v>84</v>
      </c>
      <c r="AY165" s="265" t="s">
        <v>235</v>
      </c>
    </row>
    <row r="166" s="2" customFormat="1" ht="24.15" customHeight="1">
      <c r="A166" s="39"/>
      <c r="B166" s="40"/>
      <c r="C166" s="229" t="s">
        <v>241</v>
      </c>
      <c r="D166" s="229" t="s">
        <v>237</v>
      </c>
      <c r="E166" s="230" t="s">
        <v>2214</v>
      </c>
      <c r="F166" s="231" t="s">
        <v>2215</v>
      </c>
      <c r="G166" s="232" t="s">
        <v>163</v>
      </c>
      <c r="H166" s="233">
        <v>553.38499999999999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241</v>
      </c>
      <c r="AT166" s="241" t="s">
        <v>237</v>
      </c>
      <c r="AU166" s="241" t="s">
        <v>86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241</v>
      </c>
      <c r="BM166" s="241" t="s">
        <v>2216</v>
      </c>
    </row>
    <row r="167" s="13" customFormat="1">
      <c r="A167" s="13"/>
      <c r="B167" s="243"/>
      <c r="C167" s="244"/>
      <c r="D167" s="245" t="s">
        <v>243</v>
      </c>
      <c r="E167" s="246" t="s">
        <v>1</v>
      </c>
      <c r="F167" s="247" t="s">
        <v>2208</v>
      </c>
      <c r="G167" s="244"/>
      <c r="H167" s="248">
        <v>553.38499999999999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243</v>
      </c>
      <c r="AU167" s="254" t="s">
        <v>86</v>
      </c>
      <c r="AV167" s="13" t="s">
        <v>86</v>
      </c>
      <c r="AW167" s="13" t="s">
        <v>32</v>
      </c>
      <c r="AX167" s="13" t="s">
        <v>77</v>
      </c>
      <c r="AY167" s="254" t="s">
        <v>235</v>
      </c>
    </row>
    <row r="168" s="14" customFormat="1">
      <c r="A168" s="14"/>
      <c r="B168" s="255"/>
      <c r="C168" s="256"/>
      <c r="D168" s="245" t="s">
        <v>243</v>
      </c>
      <c r="E168" s="257" t="s">
        <v>1</v>
      </c>
      <c r="F168" s="258" t="s">
        <v>245</v>
      </c>
      <c r="G168" s="256"/>
      <c r="H168" s="259">
        <v>553.38499999999999</v>
      </c>
      <c r="I168" s="260"/>
      <c r="J168" s="256"/>
      <c r="K168" s="256"/>
      <c r="L168" s="261"/>
      <c r="M168" s="262"/>
      <c r="N168" s="263"/>
      <c r="O168" s="263"/>
      <c r="P168" s="263"/>
      <c r="Q168" s="263"/>
      <c r="R168" s="263"/>
      <c r="S168" s="263"/>
      <c r="T168" s="26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5" t="s">
        <v>243</v>
      </c>
      <c r="AU168" s="265" t="s">
        <v>86</v>
      </c>
      <c r="AV168" s="14" t="s">
        <v>241</v>
      </c>
      <c r="AW168" s="14" t="s">
        <v>32</v>
      </c>
      <c r="AX168" s="14" t="s">
        <v>84</v>
      </c>
      <c r="AY168" s="265" t="s">
        <v>235</v>
      </c>
    </row>
    <row r="169" s="2" customFormat="1" ht="24.15" customHeight="1">
      <c r="A169" s="39"/>
      <c r="B169" s="40"/>
      <c r="C169" s="229" t="s">
        <v>263</v>
      </c>
      <c r="D169" s="229" t="s">
        <v>237</v>
      </c>
      <c r="E169" s="230" t="s">
        <v>2217</v>
      </c>
      <c r="F169" s="231" t="s">
        <v>2218</v>
      </c>
      <c r="G169" s="232" t="s">
        <v>163</v>
      </c>
      <c r="H169" s="233">
        <v>553.38499999999999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241</v>
      </c>
      <c r="AT169" s="241" t="s">
        <v>237</v>
      </c>
      <c r="AU169" s="241" t="s">
        <v>86</v>
      </c>
      <c r="AY169" s="18" t="s">
        <v>235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241</v>
      </c>
      <c r="BM169" s="241" t="s">
        <v>2219</v>
      </c>
    </row>
    <row r="170" s="13" customFormat="1">
      <c r="A170" s="13"/>
      <c r="B170" s="243"/>
      <c r="C170" s="244"/>
      <c r="D170" s="245" t="s">
        <v>243</v>
      </c>
      <c r="E170" s="246" t="s">
        <v>1</v>
      </c>
      <c r="F170" s="247" t="s">
        <v>2208</v>
      </c>
      <c r="G170" s="244"/>
      <c r="H170" s="248">
        <v>553.38499999999999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243</v>
      </c>
      <c r="AU170" s="254" t="s">
        <v>86</v>
      </c>
      <c r="AV170" s="13" t="s">
        <v>86</v>
      </c>
      <c r="AW170" s="13" t="s">
        <v>32</v>
      </c>
      <c r="AX170" s="13" t="s">
        <v>77</v>
      </c>
      <c r="AY170" s="254" t="s">
        <v>235</v>
      </c>
    </row>
    <row r="171" s="14" customFormat="1">
      <c r="A171" s="14"/>
      <c r="B171" s="255"/>
      <c r="C171" s="256"/>
      <c r="D171" s="245" t="s">
        <v>243</v>
      </c>
      <c r="E171" s="257" t="s">
        <v>1</v>
      </c>
      <c r="F171" s="258" t="s">
        <v>245</v>
      </c>
      <c r="G171" s="256"/>
      <c r="H171" s="259">
        <v>553.38499999999999</v>
      </c>
      <c r="I171" s="260"/>
      <c r="J171" s="256"/>
      <c r="K171" s="256"/>
      <c r="L171" s="261"/>
      <c r="M171" s="262"/>
      <c r="N171" s="263"/>
      <c r="O171" s="263"/>
      <c r="P171" s="263"/>
      <c r="Q171" s="263"/>
      <c r="R171" s="263"/>
      <c r="S171" s="263"/>
      <c r="T171" s="26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5" t="s">
        <v>243</v>
      </c>
      <c r="AU171" s="265" t="s">
        <v>86</v>
      </c>
      <c r="AV171" s="14" t="s">
        <v>241</v>
      </c>
      <c r="AW171" s="14" t="s">
        <v>32</v>
      </c>
      <c r="AX171" s="14" t="s">
        <v>84</v>
      </c>
      <c r="AY171" s="265" t="s">
        <v>235</v>
      </c>
    </row>
    <row r="172" s="2" customFormat="1" ht="24.15" customHeight="1">
      <c r="A172" s="39"/>
      <c r="B172" s="40"/>
      <c r="C172" s="229" t="s">
        <v>269</v>
      </c>
      <c r="D172" s="229" t="s">
        <v>237</v>
      </c>
      <c r="E172" s="230" t="s">
        <v>2220</v>
      </c>
      <c r="F172" s="231" t="s">
        <v>2221</v>
      </c>
      <c r="G172" s="232" t="s">
        <v>328</v>
      </c>
      <c r="H172" s="233">
        <v>4930.1360000000004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241</v>
      </c>
      <c r="AT172" s="241" t="s">
        <v>237</v>
      </c>
      <c r="AU172" s="241" t="s">
        <v>86</v>
      </c>
      <c r="AY172" s="18" t="s">
        <v>235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241</v>
      </c>
      <c r="BM172" s="241" t="s">
        <v>2222</v>
      </c>
    </row>
    <row r="173" s="13" customFormat="1">
      <c r="A173" s="13"/>
      <c r="B173" s="243"/>
      <c r="C173" s="244"/>
      <c r="D173" s="245" t="s">
        <v>243</v>
      </c>
      <c r="E173" s="246" t="s">
        <v>1</v>
      </c>
      <c r="F173" s="247" t="s">
        <v>2223</v>
      </c>
      <c r="G173" s="244"/>
      <c r="H173" s="248">
        <v>2213.5410000000002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243</v>
      </c>
      <c r="AU173" s="254" t="s">
        <v>86</v>
      </c>
      <c r="AV173" s="13" t="s">
        <v>86</v>
      </c>
      <c r="AW173" s="13" t="s">
        <v>32</v>
      </c>
      <c r="AX173" s="13" t="s">
        <v>77</v>
      </c>
      <c r="AY173" s="254" t="s">
        <v>235</v>
      </c>
    </row>
    <row r="174" s="13" customFormat="1">
      <c r="A174" s="13"/>
      <c r="B174" s="243"/>
      <c r="C174" s="244"/>
      <c r="D174" s="245" t="s">
        <v>243</v>
      </c>
      <c r="E174" s="246" t="s">
        <v>1</v>
      </c>
      <c r="F174" s="247" t="s">
        <v>2224</v>
      </c>
      <c r="G174" s="244"/>
      <c r="H174" s="248">
        <v>4084.8589999999999</v>
      </c>
      <c r="I174" s="249"/>
      <c r="J174" s="244"/>
      <c r="K174" s="244"/>
      <c r="L174" s="250"/>
      <c r="M174" s="251"/>
      <c r="N174" s="252"/>
      <c r="O174" s="252"/>
      <c r="P174" s="252"/>
      <c r="Q174" s="252"/>
      <c r="R174" s="252"/>
      <c r="S174" s="252"/>
      <c r="T174" s="25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4" t="s">
        <v>243</v>
      </c>
      <c r="AU174" s="254" t="s">
        <v>86</v>
      </c>
      <c r="AV174" s="13" t="s">
        <v>86</v>
      </c>
      <c r="AW174" s="13" t="s">
        <v>32</v>
      </c>
      <c r="AX174" s="13" t="s">
        <v>77</v>
      </c>
      <c r="AY174" s="254" t="s">
        <v>235</v>
      </c>
    </row>
    <row r="175" s="13" customFormat="1">
      <c r="A175" s="13"/>
      <c r="B175" s="243"/>
      <c r="C175" s="244"/>
      <c r="D175" s="245" t="s">
        <v>243</v>
      </c>
      <c r="E175" s="246" t="s">
        <v>1</v>
      </c>
      <c r="F175" s="247" t="s">
        <v>2225</v>
      </c>
      <c r="G175" s="244"/>
      <c r="H175" s="248">
        <v>-3398.3200000000002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243</v>
      </c>
      <c r="AU175" s="254" t="s">
        <v>86</v>
      </c>
      <c r="AV175" s="13" t="s">
        <v>86</v>
      </c>
      <c r="AW175" s="13" t="s">
        <v>32</v>
      </c>
      <c r="AX175" s="13" t="s">
        <v>77</v>
      </c>
      <c r="AY175" s="254" t="s">
        <v>235</v>
      </c>
    </row>
    <row r="176" s="14" customFormat="1">
      <c r="A176" s="14"/>
      <c r="B176" s="255"/>
      <c r="C176" s="256"/>
      <c r="D176" s="245" t="s">
        <v>243</v>
      </c>
      <c r="E176" s="257" t="s">
        <v>1</v>
      </c>
      <c r="F176" s="258" t="s">
        <v>245</v>
      </c>
      <c r="G176" s="256"/>
      <c r="H176" s="259">
        <v>2900.0799999999999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5" t="s">
        <v>243</v>
      </c>
      <c r="AU176" s="265" t="s">
        <v>86</v>
      </c>
      <c r="AV176" s="14" t="s">
        <v>241</v>
      </c>
      <c r="AW176" s="14" t="s">
        <v>32</v>
      </c>
      <c r="AX176" s="14" t="s">
        <v>84</v>
      </c>
      <c r="AY176" s="265" t="s">
        <v>235</v>
      </c>
    </row>
    <row r="177" s="13" customFormat="1">
      <c r="A177" s="13"/>
      <c r="B177" s="243"/>
      <c r="C177" s="244"/>
      <c r="D177" s="245" t="s">
        <v>243</v>
      </c>
      <c r="E177" s="244"/>
      <c r="F177" s="247" t="s">
        <v>2226</v>
      </c>
      <c r="G177" s="244"/>
      <c r="H177" s="248">
        <v>4930.1360000000004</v>
      </c>
      <c r="I177" s="249"/>
      <c r="J177" s="244"/>
      <c r="K177" s="244"/>
      <c r="L177" s="250"/>
      <c r="M177" s="251"/>
      <c r="N177" s="252"/>
      <c r="O177" s="252"/>
      <c r="P177" s="252"/>
      <c r="Q177" s="252"/>
      <c r="R177" s="252"/>
      <c r="S177" s="252"/>
      <c r="T177" s="25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4" t="s">
        <v>243</v>
      </c>
      <c r="AU177" s="254" t="s">
        <v>86</v>
      </c>
      <c r="AV177" s="13" t="s">
        <v>86</v>
      </c>
      <c r="AW177" s="13" t="s">
        <v>4</v>
      </c>
      <c r="AX177" s="13" t="s">
        <v>84</v>
      </c>
      <c r="AY177" s="254" t="s">
        <v>235</v>
      </c>
    </row>
    <row r="178" s="2" customFormat="1" ht="16.5" customHeight="1">
      <c r="A178" s="39"/>
      <c r="B178" s="40"/>
      <c r="C178" s="229" t="s">
        <v>277</v>
      </c>
      <c r="D178" s="229" t="s">
        <v>237</v>
      </c>
      <c r="E178" s="230" t="s">
        <v>2227</v>
      </c>
      <c r="F178" s="231" t="s">
        <v>2228</v>
      </c>
      <c r="G178" s="232" t="s">
        <v>163</v>
      </c>
      <c r="H178" s="233">
        <v>1499.079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241</v>
      </c>
      <c r="AT178" s="241" t="s">
        <v>237</v>
      </c>
      <c r="AU178" s="241" t="s">
        <v>86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241</v>
      </c>
      <c r="BM178" s="241" t="s">
        <v>2229</v>
      </c>
    </row>
    <row r="179" s="13" customFormat="1">
      <c r="A179" s="13"/>
      <c r="B179" s="243"/>
      <c r="C179" s="244"/>
      <c r="D179" s="245" t="s">
        <v>243</v>
      </c>
      <c r="E179" s="246" t="s">
        <v>1</v>
      </c>
      <c r="F179" s="247" t="s">
        <v>2230</v>
      </c>
      <c r="G179" s="244"/>
      <c r="H179" s="248">
        <v>1106.771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243</v>
      </c>
      <c r="AU179" s="254" t="s">
        <v>86</v>
      </c>
      <c r="AV179" s="13" t="s">
        <v>86</v>
      </c>
      <c r="AW179" s="13" t="s">
        <v>32</v>
      </c>
      <c r="AX179" s="13" t="s">
        <v>77</v>
      </c>
      <c r="AY179" s="254" t="s">
        <v>235</v>
      </c>
    </row>
    <row r="180" s="13" customFormat="1">
      <c r="A180" s="13"/>
      <c r="B180" s="243"/>
      <c r="C180" s="244"/>
      <c r="D180" s="245" t="s">
        <v>243</v>
      </c>
      <c r="E180" s="246" t="s">
        <v>1</v>
      </c>
      <c r="F180" s="247" t="s">
        <v>2209</v>
      </c>
      <c r="G180" s="244"/>
      <c r="H180" s="248">
        <v>2334.2049999999999</v>
      </c>
      <c r="I180" s="249"/>
      <c r="J180" s="244"/>
      <c r="K180" s="244"/>
      <c r="L180" s="250"/>
      <c r="M180" s="251"/>
      <c r="N180" s="252"/>
      <c r="O180" s="252"/>
      <c r="P180" s="252"/>
      <c r="Q180" s="252"/>
      <c r="R180" s="252"/>
      <c r="S180" s="252"/>
      <c r="T180" s="25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4" t="s">
        <v>243</v>
      </c>
      <c r="AU180" s="254" t="s">
        <v>86</v>
      </c>
      <c r="AV180" s="13" t="s">
        <v>86</v>
      </c>
      <c r="AW180" s="13" t="s">
        <v>32</v>
      </c>
      <c r="AX180" s="13" t="s">
        <v>77</v>
      </c>
      <c r="AY180" s="254" t="s">
        <v>235</v>
      </c>
    </row>
    <row r="181" s="13" customFormat="1">
      <c r="A181" s="13"/>
      <c r="B181" s="243"/>
      <c r="C181" s="244"/>
      <c r="D181" s="245" t="s">
        <v>243</v>
      </c>
      <c r="E181" s="246" t="s">
        <v>1</v>
      </c>
      <c r="F181" s="247" t="s">
        <v>2210</v>
      </c>
      <c r="G181" s="244"/>
      <c r="H181" s="248">
        <v>-1941.8969999999999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243</v>
      </c>
      <c r="AU181" s="254" t="s">
        <v>86</v>
      </c>
      <c r="AV181" s="13" t="s">
        <v>86</v>
      </c>
      <c r="AW181" s="13" t="s">
        <v>32</v>
      </c>
      <c r="AX181" s="13" t="s">
        <v>77</v>
      </c>
      <c r="AY181" s="254" t="s">
        <v>235</v>
      </c>
    </row>
    <row r="182" s="14" customFormat="1">
      <c r="A182" s="14"/>
      <c r="B182" s="255"/>
      <c r="C182" s="256"/>
      <c r="D182" s="245" t="s">
        <v>243</v>
      </c>
      <c r="E182" s="257" t="s">
        <v>1</v>
      </c>
      <c r="F182" s="258" t="s">
        <v>245</v>
      </c>
      <c r="G182" s="256"/>
      <c r="H182" s="259">
        <v>1499.079</v>
      </c>
      <c r="I182" s="260"/>
      <c r="J182" s="256"/>
      <c r="K182" s="256"/>
      <c r="L182" s="261"/>
      <c r="M182" s="262"/>
      <c r="N182" s="263"/>
      <c r="O182" s="263"/>
      <c r="P182" s="263"/>
      <c r="Q182" s="263"/>
      <c r="R182" s="263"/>
      <c r="S182" s="263"/>
      <c r="T182" s="26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5" t="s">
        <v>243</v>
      </c>
      <c r="AU182" s="265" t="s">
        <v>86</v>
      </c>
      <c r="AV182" s="14" t="s">
        <v>241</v>
      </c>
      <c r="AW182" s="14" t="s">
        <v>32</v>
      </c>
      <c r="AX182" s="14" t="s">
        <v>84</v>
      </c>
      <c r="AY182" s="265" t="s">
        <v>235</v>
      </c>
    </row>
    <row r="183" s="2" customFormat="1" ht="24.15" customHeight="1">
      <c r="A183" s="39"/>
      <c r="B183" s="40"/>
      <c r="C183" s="229" t="s">
        <v>281</v>
      </c>
      <c r="D183" s="229" t="s">
        <v>237</v>
      </c>
      <c r="E183" s="230" t="s">
        <v>302</v>
      </c>
      <c r="F183" s="231" t="s">
        <v>303</v>
      </c>
      <c r="G183" s="232" t="s">
        <v>163</v>
      </c>
      <c r="H183" s="233">
        <v>1941.8969999999999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241</v>
      </c>
      <c r="AT183" s="241" t="s">
        <v>237</v>
      </c>
      <c r="AU183" s="241" t="s">
        <v>86</v>
      </c>
      <c r="AY183" s="18" t="s">
        <v>235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241</v>
      </c>
      <c r="BM183" s="241" t="s">
        <v>2231</v>
      </c>
    </row>
    <row r="184" s="15" customFormat="1">
      <c r="A184" s="15"/>
      <c r="B184" s="266"/>
      <c r="C184" s="267"/>
      <c r="D184" s="245" t="s">
        <v>243</v>
      </c>
      <c r="E184" s="268" t="s">
        <v>1</v>
      </c>
      <c r="F184" s="269" t="s">
        <v>2232</v>
      </c>
      <c r="G184" s="267"/>
      <c r="H184" s="268" t="s">
        <v>1</v>
      </c>
      <c r="I184" s="270"/>
      <c r="J184" s="267"/>
      <c r="K184" s="267"/>
      <c r="L184" s="271"/>
      <c r="M184" s="272"/>
      <c r="N184" s="273"/>
      <c r="O184" s="273"/>
      <c r="P184" s="273"/>
      <c r="Q184" s="273"/>
      <c r="R184" s="273"/>
      <c r="S184" s="273"/>
      <c r="T184" s="274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5" t="s">
        <v>243</v>
      </c>
      <c r="AU184" s="275" t="s">
        <v>86</v>
      </c>
      <c r="AV184" s="15" t="s">
        <v>84</v>
      </c>
      <c r="AW184" s="15" t="s">
        <v>32</v>
      </c>
      <c r="AX184" s="15" t="s">
        <v>77</v>
      </c>
      <c r="AY184" s="275" t="s">
        <v>235</v>
      </c>
    </row>
    <row r="185" s="13" customFormat="1">
      <c r="A185" s="13"/>
      <c r="B185" s="243"/>
      <c r="C185" s="244"/>
      <c r="D185" s="245" t="s">
        <v>243</v>
      </c>
      <c r="E185" s="246" t="s">
        <v>1</v>
      </c>
      <c r="F185" s="247" t="s">
        <v>2189</v>
      </c>
      <c r="G185" s="244"/>
      <c r="H185" s="248">
        <v>8.9280000000000008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243</v>
      </c>
      <c r="AU185" s="254" t="s">
        <v>86</v>
      </c>
      <c r="AV185" s="13" t="s">
        <v>86</v>
      </c>
      <c r="AW185" s="13" t="s">
        <v>32</v>
      </c>
      <c r="AX185" s="13" t="s">
        <v>77</v>
      </c>
      <c r="AY185" s="254" t="s">
        <v>235</v>
      </c>
    </row>
    <row r="186" s="13" customFormat="1">
      <c r="A186" s="13"/>
      <c r="B186" s="243"/>
      <c r="C186" s="244"/>
      <c r="D186" s="245" t="s">
        <v>243</v>
      </c>
      <c r="E186" s="246" t="s">
        <v>1</v>
      </c>
      <c r="F186" s="247" t="s">
        <v>2233</v>
      </c>
      <c r="G186" s="244"/>
      <c r="H186" s="248">
        <v>-4.4640000000000004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243</v>
      </c>
      <c r="AU186" s="254" t="s">
        <v>86</v>
      </c>
      <c r="AV186" s="13" t="s">
        <v>86</v>
      </c>
      <c r="AW186" s="13" t="s">
        <v>32</v>
      </c>
      <c r="AX186" s="13" t="s">
        <v>77</v>
      </c>
      <c r="AY186" s="254" t="s">
        <v>235</v>
      </c>
    </row>
    <row r="187" s="16" customFormat="1">
      <c r="A187" s="16"/>
      <c r="B187" s="276"/>
      <c r="C187" s="277"/>
      <c r="D187" s="245" t="s">
        <v>243</v>
      </c>
      <c r="E187" s="278" t="s">
        <v>1</v>
      </c>
      <c r="F187" s="279" t="s">
        <v>492</v>
      </c>
      <c r="G187" s="277"/>
      <c r="H187" s="280">
        <v>4.4640000000000004</v>
      </c>
      <c r="I187" s="281"/>
      <c r="J187" s="277"/>
      <c r="K187" s="277"/>
      <c r="L187" s="282"/>
      <c r="M187" s="283"/>
      <c r="N187" s="284"/>
      <c r="O187" s="284"/>
      <c r="P187" s="284"/>
      <c r="Q187" s="284"/>
      <c r="R187" s="284"/>
      <c r="S187" s="284"/>
      <c r="T187" s="285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T187" s="286" t="s">
        <v>243</v>
      </c>
      <c r="AU187" s="286" t="s">
        <v>86</v>
      </c>
      <c r="AV187" s="16" t="s">
        <v>250</v>
      </c>
      <c r="AW187" s="16" t="s">
        <v>32</v>
      </c>
      <c r="AX187" s="16" t="s">
        <v>77</v>
      </c>
      <c r="AY187" s="286" t="s">
        <v>235</v>
      </c>
    </row>
    <row r="188" s="13" customFormat="1">
      <c r="A188" s="13"/>
      <c r="B188" s="243"/>
      <c r="C188" s="244"/>
      <c r="D188" s="245" t="s">
        <v>243</v>
      </c>
      <c r="E188" s="246" t="s">
        <v>1</v>
      </c>
      <c r="F188" s="247" t="s">
        <v>2190</v>
      </c>
      <c r="G188" s="244"/>
      <c r="H188" s="248">
        <v>1932.9749999999999</v>
      </c>
      <c r="I188" s="249"/>
      <c r="J188" s="244"/>
      <c r="K188" s="244"/>
      <c r="L188" s="250"/>
      <c r="M188" s="251"/>
      <c r="N188" s="252"/>
      <c r="O188" s="252"/>
      <c r="P188" s="252"/>
      <c r="Q188" s="252"/>
      <c r="R188" s="252"/>
      <c r="S188" s="252"/>
      <c r="T188" s="25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4" t="s">
        <v>243</v>
      </c>
      <c r="AU188" s="254" t="s">
        <v>86</v>
      </c>
      <c r="AV188" s="13" t="s">
        <v>86</v>
      </c>
      <c r="AW188" s="13" t="s">
        <v>32</v>
      </c>
      <c r="AX188" s="13" t="s">
        <v>77</v>
      </c>
      <c r="AY188" s="254" t="s">
        <v>235</v>
      </c>
    </row>
    <row r="189" s="13" customFormat="1">
      <c r="A189" s="13"/>
      <c r="B189" s="243"/>
      <c r="C189" s="244"/>
      <c r="D189" s="245" t="s">
        <v>243</v>
      </c>
      <c r="E189" s="246" t="s">
        <v>1</v>
      </c>
      <c r="F189" s="247" t="s">
        <v>2191</v>
      </c>
      <c r="G189" s="244"/>
      <c r="H189" s="248">
        <v>82.938000000000002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243</v>
      </c>
      <c r="AU189" s="254" t="s">
        <v>86</v>
      </c>
      <c r="AV189" s="13" t="s">
        <v>86</v>
      </c>
      <c r="AW189" s="13" t="s">
        <v>32</v>
      </c>
      <c r="AX189" s="13" t="s">
        <v>77</v>
      </c>
      <c r="AY189" s="254" t="s">
        <v>235</v>
      </c>
    </row>
    <row r="190" s="13" customFormat="1">
      <c r="A190" s="13"/>
      <c r="B190" s="243"/>
      <c r="C190" s="244"/>
      <c r="D190" s="245" t="s">
        <v>243</v>
      </c>
      <c r="E190" s="246" t="s">
        <v>1</v>
      </c>
      <c r="F190" s="247" t="s">
        <v>2192</v>
      </c>
      <c r="G190" s="244"/>
      <c r="H190" s="248">
        <v>304.92000000000002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243</v>
      </c>
      <c r="AU190" s="254" t="s">
        <v>86</v>
      </c>
      <c r="AV190" s="13" t="s">
        <v>86</v>
      </c>
      <c r="AW190" s="13" t="s">
        <v>32</v>
      </c>
      <c r="AX190" s="13" t="s">
        <v>77</v>
      </c>
      <c r="AY190" s="254" t="s">
        <v>235</v>
      </c>
    </row>
    <row r="191" s="13" customFormat="1">
      <c r="A191" s="13"/>
      <c r="B191" s="243"/>
      <c r="C191" s="244"/>
      <c r="D191" s="245" t="s">
        <v>243</v>
      </c>
      <c r="E191" s="246" t="s">
        <v>1</v>
      </c>
      <c r="F191" s="247" t="s">
        <v>2193</v>
      </c>
      <c r="G191" s="244"/>
      <c r="H191" s="248">
        <v>61.216000000000001</v>
      </c>
      <c r="I191" s="249"/>
      <c r="J191" s="244"/>
      <c r="K191" s="244"/>
      <c r="L191" s="250"/>
      <c r="M191" s="251"/>
      <c r="N191" s="252"/>
      <c r="O191" s="252"/>
      <c r="P191" s="252"/>
      <c r="Q191" s="252"/>
      <c r="R191" s="252"/>
      <c r="S191" s="252"/>
      <c r="T191" s="25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4" t="s">
        <v>243</v>
      </c>
      <c r="AU191" s="254" t="s">
        <v>86</v>
      </c>
      <c r="AV191" s="13" t="s">
        <v>86</v>
      </c>
      <c r="AW191" s="13" t="s">
        <v>32</v>
      </c>
      <c r="AX191" s="13" t="s">
        <v>77</v>
      </c>
      <c r="AY191" s="254" t="s">
        <v>235</v>
      </c>
    </row>
    <row r="192" s="13" customFormat="1">
      <c r="A192" s="13"/>
      <c r="B192" s="243"/>
      <c r="C192" s="244"/>
      <c r="D192" s="245" t="s">
        <v>243</v>
      </c>
      <c r="E192" s="246" t="s">
        <v>1</v>
      </c>
      <c r="F192" s="247" t="s">
        <v>2194</v>
      </c>
      <c r="G192" s="244"/>
      <c r="H192" s="248">
        <v>28.52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243</v>
      </c>
      <c r="AU192" s="254" t="s">
        <v>86</v>
      </c>
      <c r="AV192" s="13" t="s">
        <v>86</v>
      </c>
      <c r="AW192" s="13" t="s">
        <v>32</v>
      </c>
      <c r="AX192" s="13" t="s">
        <v>77</v>
      </c>
      <c r="AY192" s="254" t="s">
        <v>235</v>
      </c>
    </row>
    <row r="193" s="13" customFormat="1">
      <c r="A193" s="13"/>
      <c r="B193" s="243"/>
      <c r="C193" s="244"/>
      <c r="D193" s="245" t="s">
        <v>243</v>
      </c>
      <c r="E193" s="246" t="s">
        <v>1</v>
      </c>
      <c r="F193" s="247" t="s">
        <v>2195</v>
      </c>
      <c r="G193" s="244"/>
      <c r="H193" s="248">
        <v>78.432000000000002</v>
      </c>
      <c r="I193" s="249"/>
      <c r="J193" s="244"/>
      <c r="K193" s="244"/>
      <c r="L193" s="250"/>
      <c r="M193" s="251"/>
      <c r="N193" s="252"/>
      <c r="O193" s="252"/>
      <c r="P193" s="252"/>
      <c r="Q193" s="252"/>
      <c r="R193" s="252"/>
      <c r="S193" s="252"/>
      <c r="T193" s="25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4" t="s">
        <v>243</v>
      </c>
      <c r="AU193" s="254" t="s">
        <v>86</v>
      </c>
      <c r="AV193" s="13" t="s">
        <v>86</v>
      </c>
      <c r="AW193" s="13" t="s">
        <v>32</v>
      </c>
      <c r="AX193" s="13" t="s">
        <v>77</v>
      </c>
      <c r="AY193" s="254" t="s">
        <v>235</v>
      </c>
    </row>
    <row r="194" s="13" customFormat="1">
      <c r="A194" s="13"/>
      <c r="B194" s="243"/>
      <c r="C194" s="244"/>
      <c r="D194" s="245" t="s">
        <v>243</v>
      </c>
      <c r="E194" s="246" t="s">
        <v>1</v>
      </c>
      <c r="F194" s="247" t="s">
        <v>2196</v>
      </c>
      <c r="G194" s="244"/>
      <c r="H194" s="248">
        <v>27.646000000000001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243</v>
      </c>
      <c r="AU194" s="254" t="s">
        <v>86</v>
      </c>
      <c r="AV194" s="13" t="s">
        <v>86</v>
      </c>
      <c r="AW194" s="13" t="s">
        <v>32</v>
      </c>
      <c r="AX194" s="13" t="s">
        <v>77</v>
      </c>
      <c r="AY194" s="254" t="s">
        <v>235</v>
      </c>
    </row>
    <row r="195" s="13" customFormat="1">
      <c r="A195" s="13"/>
      <c r="B195" s="243"/>
      <c r="C195" s="244"/>
      <c r="D195" s="245" t="s">
        <v>243</v>
      </c>
      <c r="E195" s="246" t="s">
        <v>1</v>
      </c>
      <c r="F195" s="247" t="s">
        <v>2197</v>
      </c>
      <c r="G195" s="244"/>
      <c r="H195" s="248">
        <v>26.879999999999999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243</v>
      </c>
      <c r="AU195" s="254" t="s">
        <v>86</v>
      </c>
      <c r="AV195" s="13" t="s">
        <v>86</v>
      </c>
      <c r="AW195" s="13" t="s">
        <v>32</v>
      </c>
      <c r="AX195" s="13" t="s">
        <v>77</v>
      </c>
      <c r="AY195" s="254" t="s">
        <v>235</v>
      </c>
    </row>
    <row r="196" s="16" customFormat="1">
      <c r="A196" s="16"/>
      <c r="B196" s="276"/>
      <c r="C196" s="277"/>
      <c r="D196" s="245" t="s">
        <v>243</v>
      </c>
      <c r="E196" s="278" t="s">
        <v>1</v>
      </c>
      <c r="F196" s="279" t="s">
        <v>492</v>
      </c>
      <c r="G196" s="277"/>
      <c r="H196" s="280">
        <v>2543.527</v>
      </c>
      <c r="I196" s="281"/>
      <c r="J196" s="277"/>
      <c r="K196" s="277"/>
      <c r="L196" s="282"/>
      <c r="M196" s="283"/>
      <c r="N196" s="284"/>
      <c r="O196" s="284"/>
      <c r="P196" s="284"/>
      <c r="Q196" s="284"/>
      <c r="R196" s="284"/>
      <c r="S196" s="284"/>
      <c r="T196" s="285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T196" s="286" t="s">
        <v>243</v>
      </c>
      <c r="AU196" s="286" t="s">
        <v>86</v>
      </c>
      <c r="AV196" s="16" t="s">
        <v>250</v>
      </c>
      <c r="AW196" s="16" t="s">
        <v>32</v>
      </c>
      <c r="AX196" s="16" t="s">
        <v>77</v>
      </c>
      <c r="AY196" s="286" t="s">
        <v>235</v>
      </c>
    </row>
    <row r="197" s="13" customFormat="1">
      <c r="A197" s="13"/>
      <c r="B197" s="243"/>
      <c r="C197" s="244"/>
      <c r="D197" s="245" t="s">
        <v>243</v>
      </c>
      <c r="E197" s="246" t="s">
        <v>1</v>
      </c>
      <c r="F197" s="247" t="s">
        <v>2234</v>
      </c>
      <c r="G197" s="244"/>
      <c r="H197" s="248">
        <v>-222.893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243</v>
      </c>
      <c r="AU197" s="254" t="s">
        <v>86</v>
      </c>
      <c r="AV197" s="13" t="s">
        <v>86</v>
      </c>
      <c r="AW197" s="13" t="s">
        <v>32</v>
      </c>
      <c r="AX197" s="13" t="s">
        <v>77</v>
      </c>
      <c r="AY197" s="254" t="s">
        <v>235</v>
      </c>
    </row>
    <row r="198" s="16" customFormat="1">
      <c r="A198" s="16"/>
      <c r="B198" s="276"/>
      <c r="C198" s="277"/>
      <c r="D198" s="245" t="s">
        <v>243</v>
      </c>
      <c r="E198" s="278" t="s">
        <v>1</v>
      </c>
      <c r="F198" s="279" t="s">
        <v>492</v>
      </c>
      <c r="G198" s="277"/>
      <c r="H198" s="280">
        <v>-222.893</v>
      </c>
      <c r="I198" s="281"/>
      <c r="J198" s="277"/>
      <c r="K198" s="277"/>
      <c r="L198" s="282"/>
      <c r="M198" s="283"/>
      <c r="N198" s="284"/>
      <c r="O198" s="284"/>
      <c r="P198" s="284"/>
      <c r="Q198" s="284"/>
      <c r="R198" s="284"/>
      <c r="S198" s="284"/>
      <c r="T198" s="285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286" t="s">
        <v>243</v>
      </c>
      <c r="AU198" s="286" t="s">
        <v>86</v>
      </c>
      <c r="AV198" s="16" t="s">
        <v>250</v>
      </c>
      <c r="AW198" s="16" t="s">
        <v>32</v>
      </c>
      <c r="AX198" s="16" t="s">
        <v>77</v>
      </c>
      <c r="AY198" s="286" t="s">
        <v>235</v>
      </c>
    </row>
    <row r="199" s="15" customFormat="1">
      <c r="A199" s="15"/>
      <c r="B199" s="266"/>
      <c r="C199" s="267"/>
      <c r="D199" s="245" t="s">
        <v>243</v>
      </c>
      <c r="E199" s="268" t="s">
        <v>1</v>
      </c>
      <c r="F199" s="269" t="s">
        <v>2235</v>
      </c>
      <c r="G199" s="267"/>
      <c r="H199" s="268" t="s">
        <v>1</v>
      </c>
      <c r="I199" s="270"/>
      <c r="J199" s="267"/>
      <c r="K199" s="267"/>
      <c r="L199" s="271"/>
      <c r="M199" s="272"/>
      <c r="N199" s="273"/>
      <c r="O199" s="273"/>
      <c r="P199" s="273"/>
      <c r="Q199" s="273"/>
      <c r="R199" s="273"/>
      <c r="S199" s="273"/>
      <c r="T199" s="274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5" t="s">
        <v>243</v>
      </c>
      <c r="AU199" s="275" t="s">
        <v>86</v>
      </c>
      <c r="AV199" s="15" t="s">
        <v>84</v>
      </c>
      <c r="AW199" s="15" t="s">
        <v>32</v>
      </c>
      <c r="AX199" s="15" t="s">
        <v>77</v>
      </c>
      <c r="AY199" s="275" t="s">
        <v>235</v>
      </c>
    </row>
    <row r="200" s="13" customFormat="1">
      <c r="A200" s="13"/>
      <c r="B200" s="243"/>
      <c r="C200" s="244"/>
      <c r="D200" s="245" t="s">
        <v>243</v>
      </c>
      <c r="E200" s="246" t="s">
        <v>1</v>
      </c>
      <c r="F200" s="247" t="s">
        <v>2236</v>
      </c>
      <c r="G200" s="244"/>
      <c r="H200" s="248">
        <v>-47.924999999999997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243</v>
      </c>
      <c r="AU200" s="254" t="s">
        <v>86</v>
      </c>
      <c r="AV200" s="13" t="s">
        <v>86</v>
      </c>
      <c r="AW200" s="13" t="s">
        <v>32</v>
      </c>
      <c r="AX200" s="13" t="s">
        <v>77</v>
      </c>
      <c r="AY200" s="254" t="s">
        <v>235</v>
      </c>
    </row>
    <row r="201" s="13" customFormat="1">
      <c r="A201" s="13"/>
      <c r="B201" s="243"/>
      <c r="C201" s="244"/>
      <c r="D201" s="245" t="s">
        <v>243</v>
      </c>
      <c r="E201" s="246" t="s">
        <v>1</v>
      </c>
      <c r="F201" s="247" t="s">
        <v>2237</v>
      </c>
      <c r="G201" s="244"/>
      <c r="H201" s="248">
        <v>-323.49400000000003</v>
      </c>
      <c r="I201" s="249"/>
      <c r="J201" s="244"/>
      <c r="K201" s="244"/>
      <c r="L201" s="250"/>
      <c r="M201" s="251"/>
      <c r="N201" s="252"/>
      <c r="O201" s="252"/>
      <c r="P201" s="252"/>
      <c r="Q201" s="252"/>
      <c r="R201" s="252"/>
      <c r="S201" s="252"/>
      <c r="T201" s="25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4" t="s">
        <v>243</v>
      </c>
      <c r="AU201" s="254" t="s">
        <v>86</v>
      </c>
      <c r="AV201" s="13" t="s">
        <v>86</v>
      </c>
      <c r="AW201" s="13" t="s">
        <v>32</v>
      </c>
      <c r="AX201" s="13" t="s">
        <v>77</v>
      </c>
      <c r="AY201" s="254" t="s">
        <v>235</v>
      </c>
    </row>
    <row r="202" s="13" customFormat="1">
      <c r="A202" s="13"/>
      <c r="B202" s="243"/>
      <c r="C202" s="244"/>
      <c r="D202" s="245" t="s">
        <v>243</v>
      </c>
      <c r="E202" s="246" t="s">
        <v>1</v>
      </c>
      <c r="F202" s="247" t="s">
        <v>2238</v>
      </c>
      <c r="G202" s="244"/>
      <c r="H202" s="248">
        <v>-7.5599999999999996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243</v>
      </c>
      <c r="AU202" s="254" t="s">
        <v>86</v>
      </c>
      <c r="AV202" s="13" t="s">
        <v>86</v>
      </c>
      <c r="AW202" s="13" t="s">
        <v>32</v>
      </c>
      <c r="AX202" s="13" t="s">
        <v>77</v>
      </c>
      <c r="AY202" s="254" t="s">
        <v>235</v>
      </c>
    </row>
    <row r="203" s="13" customFormat="1">
      <c r="A203" s="13"/>
      <c r="B203" s="243"/>
      <c r="C203" s="244"/>
      <c r="D203" s="245" t="s">
        <v>243</v>
      </c>
      <c r="E203" s="246" t="s">
        <v>1</v>
      </c>
      <c r="F203" s="247" t="s">
        <v>2239</v>
      </c>
      <c r="G203" s="244"/>
      <c r="H203" s="248">
        <v>-0.41999999999999998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243</v>
      </c>
      <c r="AU203" s="254" t="s">
        <v>86</v>
      </c>
      <c r="AV203" s="13" t="s">
        <v>86</v>
      </c>
      <c r="AW203" s="13" t="s">
        <v>32</v>
      </c>
      <c r="AX203" s="13" t="s">
        <v>77</v>
      </c>
      <c r="AY203" s="254" t="s">
        <v>235</v>
      </c>
    </row>
    <row r="204" s="13" customFormat="1">
      <c r="A204" s="13"/>
      <c r="B204" s="243"/>
      <c r="C204" s="244"/>
      <c r="D204" s="245" t="s">
        <v>243</v>
      </c>
      <c r="E204" s="246" t="s">
        <v>1</v>
      </c>
      <c r="F204" s="247" t="s">
        <v>2240</v>
      </c>
      <c r="G204" s="244"/>
      <c r="H204" s="248">
        <v>-0.12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243</v>
      </c>
      <c r="AU204" s="254" t="s">
        <v>86</v>
      </c>
      <c r="AV204" s="13" t="s">
        <v>86</v>
      </c>
      <c r="AW204" s="13" t="s">
        <v>32</v>
      </c>
      <c r="AX204" s="13" t="s">
        <v>77</v>
      </c>
      <c r="AY204" s="254" t="s">
        <v>235</v>
      </c>
    </row>
    <row r="205" s="13" customFormat="1">
      <c r="A205" s="13"/>
      <c r="B205" s="243"/>
      <c r="C205" s="244"/>
      <c r="D205" s="245" t="s">
        <v>243</v>
      </c>
      <c r="E205" s="246" t="s">
        <v>1</v>
      </c>
      <c r="F205" s="247" t="s">
        <v>2241</v>
      </c>
      <c r="G205" s="244"/>
      <c r="H205" s="248">
        <v>-2.2440000000000002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243</v>
      </c>
      <c r="AU205" s="254" t="s">
        <v>86</v>
      </c>
      <c r="AV205" s="13" t="s">
        <v>86</v>
      </c>
      <c r="AW205" s="13" t="s">
        <v>32</v>
      </c>
      <c r="AX205" s="13" t="s">
        <v>77</v>
      </c>
      <c r="AY205" s="254" t="s">
        <v>235</v>
      </c>
    </row>
    <row r="206" s="13" customFormat="1">
      <c r="A206" s="13"/>
      <c r="B206" s="243"/>
      <c r="C206" s="244"/>
      <c r="D206" s="245" t="s">
        <v>243</v>
      </c>
      <c r="E206" s="246" t="s">
        <v>1</v>
      </c>
      <c r="F206" s="247" t="s">
        <v>2242</v>
      </c>
      <c r="G206" s="244"/>
      <c r="H206" s="248">
        <v>-0.95399999999999996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243</v>
      </c>
      <c r="AU206" s="254" t="s">
        <v>86</v>
      </c>
      <c r="AV206" s="13" t="s">
        <v>86</v>
      </c>
      <c r="AW206" s="13" t="s">
        <v>32</v>
      </c>
      <c r="AX206" s="13" t="s">
        <v>77</v>
      </c>
      <c r="AY206" s="254" t="s">
        <v>235</v>
      </c>
    </row>
    <row r="207" s="13" customFormat="1">
      <c r="A207" s="13"/>
      <c r="B207" s="243"/>
      <c r="C207" s="244"/>
      <c r="D207" s="245" t="s">
        <v>243</v>
      </c>
      <c r="E207" s="246" t="s">
        <v>1</v>
      </c>
      <c r="F207" s="247" t="s">
        <v>2243</v>
      </c>
      <c r="G207" s="244"/>
      <c r="H207" s="248">
        <v>-0.48399999999999999</v>
      </c>
      <c r="I207" s="249"/>
      <c r="J207" s="244"/>
      <c r="K207" s="244"/>
      <c r="L207" s="250"/>
      <c r="M207" s="251"/>
      <c r="N207" s="252"/>
      <c r="O207" s="252"/>
      <c r="P207" s="252"/>
      <c r="Q207" s="252"/>
      <c r="R207" s="252"/>
      <c r="S207" s="252"/>
      <c r="T207" s="25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4" t="s">
        <v>243</v>
      </c>
      <c r="AU207" s="254" t="s">
        <v>86</v>
      </c>
      <c r="AV207" s="13" t="s">
        <v>86</v>
      </c>
      <c r="AW207" s="13" t="s">
        <v>32</v>
      </c>
      <c r="AX207" s="13" t="s">
        <v>77</v>
      </c>
      <c r="AY207" s="254" t="s">
        <v>235</v>
      </c>
    </row>
    <row r="208" s="16" customFormat="1">
      <c r="A208" s="16"/>
      <c r="B208" s="276"/>
      <c r="C208" s="277"/>
      <c r="D208" s="245" t="s">
        <v>243</v>
      </c>
      <c r="E208" s="278" t="s">
        <v>1</v>
      </c>
      <c r="F208" s="279" t="s">
        <v>492</v>
      </c>
      <c r="G208" s="277"/>
      <c r="H208" s="280">
        <v>-383.20100000000002</v>
      </c>
      <c r="I208" s="281"/>
      <c r="J208" s="277"/>
      <c r="K208" s="277"/>
      <c r="L208" s="282"/>
      <c r="M208" s="283"/>
      <c r="N208" s="284"/>
      <c r="O208" s="284"/>
      <c r="P208" s="284"/>
      <c r="Q208" s="284"/>
      <c r="R208" s="284"/>
      <c r="S208" s="284"/>
      <c r="T208" s="285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T208" s="286" t="s">
        <v>243</v>
      </c>
      <c r="AU208" s="286" t="s">
        <v>86</v>
      </c>
      <c r="AV208" s="16" t="s">
        <v>250</v>
      </c>
      <c r="AW208" s="16" t="s">
        <v>32</v>
      </c>
      <c r="AX208" s="16" t="s">
        <v>77</v>
      </c>
      <c r="AY208" s="286" t="s">
        <v>235</v>
      </c>
    </row>
    <row r="209" s="14" customFormat="1">
      <c r="A209" s="14"/>
      <c r="B209" s="255"/>
      <c r="C209" s="256"/>
      <c r="D209" s="245" t="s">
        <v>243</v>
      </c>
      <c r="E209" s="257" t="s">
        <v>1</v>
      </c>
      <c r="F209" s="258" t="s">
        <v>245</v>
      </c>
      <c r="G209" s="256"/>
      <c r="H209" s="259">
        <v>1941.8969999999999</v>
      </c>
      <c r="I209" s="260"/>
      <c r="J209" s="256"/>
      <c r="K209" s="256"/>
      <c r="L209" s="261"/>
      <c r="M209" s="262"/>
      <c r="N209" s="263"/>
      <c r="O209" s="263"/>
      <c r="P209" s="263"/>
      <c r="Q209" s="263"/>
      <c r="R209" s="263"/>
      <c r="S209" s="263"/>
      <c r="T209" s="26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5" t="s">
        <v>243</v>
      </c>
      <c r="AU209" s="265" t="s">
        <v>86</v>
      </c>
      <c r="AV209" s="14" t="s">
        <v>241</v>
      </c>
      <c r="AW209" s="14" t="s">
        <v>32</v>
      </c>
      <c r="AX209" s="14" t="s">
        <v>84</v>
      </c>
      <c r="AY209" s="265" t="s">
        <v>235</v>
      </c>
    </row>
    <row r="210" s="12" customFormat="1" ht="22.8" customHeight="1">
      <c r="A210" s="12"/>
      <c r="B210" s="213"/>
      <c r="C210" s="214"/>
      <c r="D210" s="215" t="s">
        <v>76</v>
      </c>
      <c r="E210" s="227" t="s">
        <v>86</v>
      </c>
      <c r="F210" s="227" t="s">
        <v>309</v>
      </c>
      <c r="G210" s="214"/>
      <c r="H210" s="214"/>
      <c r="I210" s="217"/>
      <c r="J210" s="228">
        <f>BK210</f>
        <v>0</v>
      </c>
      <c r="K210" s="214"/>
      <c r="L210" s="219"/>
      <c r="M210" s="220"/>
      <c r="N210" s="221"/>
      <c r="O210" s="221"/>
      <c r="P210" s="222">
        <f>SUM(P211:P365)</f>
        <v>0</v>
      </c>
      <c r="Q210" s="221"/>
      <c r="R210" s="222">
        <f>SUM(R211:R365)</f>
        <v>661.82308661000002</v>
      </c>
      <c r="S210" s="221"/>
      <c r="T210" s="223">
        <f>SUM(T211:T365)</f>
        <v>35.93385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4" t="s">
        <v>84</v>
      </c>
      <c r="AT210" s="225" t="s">
        <v>76</v>
      </c>
      <c r="AU210" s="225" t="s">
        <v>84</v>
      </c>
      <c r="AY210" s="224" t="s">
        <v>235</v>
      </c>
      <c r="BK210" s="226">
        <f>SUM(BK211:BK365)</f>
        <v>0</v>
      </c>
    </row>
    <row r="211" s="2" customFormat="1" ht="24.15" customHeight="1">
      <c r="A211" s="39"/>
      <c r="B211" s="40"/>
      <c r="C211" s="229" t="s">
        <v>286</v>
      </c>
      <c r="D211" s="229" t="s">
        <v>237</v>
      </c>
      <c r="E211" s="230" t="s">
        <v>2244</v>
      </c>
      <c r="F211" s="231" t="s">
        <v>2245</v>
      </c>
      <c r="G211" s="232" t="s">
        <v>174</v>
      </c>
      <c r="H211" s="233">
        <v>978.60000000000002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6.0000000000000002E-05</v>
      </c>
      <c r="R211" s="239">
        <f>Q211*H211</f>
        <v>0.058716000000000004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241</v>
      </c>
      <c r="AT211" s="241" t="s">
        <v>237</v>
      </c>
      <c r="AU211" s="241" t="s">
        <v>86</v>
      </c>
      <c r="AY211" s="18" t="s">
        <v>235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241</v>
      </c>
      <c r="BM211" s="241" t="s">
        <v>2246</v>
      </c>
    </row>
    <row r="212" s="15" customFormat="1">
      <c r="A212" s="15"/>
      <c r="B212" s="266"/>
      <c r="C212" s="267"/>
      <c r="D212" s="245" t="s">
        <v>243</v>
      </c>
      <c r="E212" s="268" t="s">
        <v>1</v>
      </c>
      <c r="F212" s="269" t="s">
        <v>2247</v>
      </c>
      <c r="G212" s="267"/>
      <c r="H212" s="268" t="s">
        <v>1</v>
      </c>
      <c r="I212" s="270"/>
      <c r="J212" s="267"/>
      <c r="K212" s="267"/>
      <c r="L212" s="271"/>
      <c r="M212" s="272"/>
      <c r="N212" s="273"/>
      <c r="O212" s="273"/>
      <c r="P212" s="273"/>
      <c r="Q212" s="273"/>
      <c r="R212" s="273"/>
      <c r="S212" s="273"/>
      <c r="T212" s="274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75" t="s">
        <v>243</v>
      </c>
      <c r="AU212" s="275" t="s">
        <v>86</v>
      </c>
      <c r="AV212" s="15" t="s">
        <v>84</v>
      </c>
      <c r="AW212" s="15" t="s">
        <v>32</v>
      </c>
      <c r="AX212" s="15" t="s">
        <v>77</v>
      </c>
      <c r="AY212" s="275" t="s">
        <v>235</v>
      </c>
    </row>
    <row r="213" s="15" customFormat="1">
      <c r="A213" s="15"/>
      <c r="B213" s="266"/>
      <c r="C213" s="267"/>
      <c r="D213" s="245" t="s">
        <v>243</v>
      </c>
      <c r="E213" s="268" t="s">
        <v>1</v>
      </c>
      <c r="F213" s="269" t="s">
        <v>2248</v>
      </c>
      <c r="G213" s="267"/>
      <c r="H213" s="268" t="s">
        <v>1</v>
      </c>
      <c r="I213" s="270"/>
      <c r="J213" s="267"/>
      <c r="K213" s="267"/>
      <c r="L213" s="271"/>
      <c r="M213" s="272"/>
      <c r="N213" s="273"/>
      <c r="O213" s="273"/>
      <c r="P213" s="273"/>
      <c r="Q213" s="273"/>
      <c r="R213" s="273"/>
      <c r="S213" s="273"/>
      <c r="T213" s="274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75" t="s">
        <v>243</v>
      </c>
      <c r="AU213" s="275" t="s">
        <v>86</v>
      </c>
      <c r="AV213" s="15" t="s">
        <v>84</v>
      </c>
      <c r="AW213" s="15" t="s">
        <v>32</v>
      </c>
      <c r="AX213" s="15" t="s">
        <v>77</v>
      </c>
      <c r="AY213" s="275" t="s">
        <v>235</v>
      </c>
    </row>
    <row r="214" s="13" customFormat="1">
      <c r="A214" s="13"/>
      <c r="B214" s="243"/>
      <c r="C214" s="244"/>
      <c r="D214" s="245" t="s">
        <v>243</v>
      </c>
      <c r="E214" s="246" t="s">
        <v>1</v>
      </c>
      <c r="F214" s="247" t="s">
        <v>2249</v>
      </c>
      <c r="G214" s="244"/>
      <c r="H214" s="248">
        <v>104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243</v>
      </c>
      <c r="AU214" s="254" t="s">
        <v>86</v>
      </c>
      <c r="AV214" s="13" t="s">
        <v>86</v>
      </c>
      <c r="AW214" s="13" t="s">
        <v>32</v>
      </c>
      <c r="AX214" s="13" t="s">
        <v>77</v>
      </c>
      <c r="AY214" s="254" t="s">
        <v>235</v>
      </c>
    </row>
    <row r="215" s="13" customFormat="1">
      <c r="A215" s="13"/>
      <c r="B215" s="243"/>
      <c r="C215" s="244"/>
      <c r="D215" s="245" t="s">
        <v>243</v>
      </c>
      <c r="E215" s="246" t="s">
        <v>1</v>
      </c>
      <c r="F215" s="247" t="s">
        <v>2250</v>
      </c>
      <c r="G215" s="244"/>
      <c r="H215" s="248">
        <v>152</v>
      </c>
      <c r="I215" s="249"/>
      <c r="J215" s="244"/>
      <c r="K215" s="244"/>
      <c r="L215" s="250"/>
      <c r="M215" s="251"/>
      <c r="N215" s="252"/>
      <c r="O215" s="252"/>
      <c r="P215" s="252"/>
      <c r="Q215" s="252"/>
      <c r="R215" s="252"/>
      <c r="S215" s="252"/>
      <c r="T215" s="25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4" t="s">
        <v>243</v>
      </c>
      <c r="AU215" s="254" t="s">
        <v>86</v>
      </c>
      <c r="AV215" s="13" t="s">
        <v>86</v>
      </c>
      <c r="AW215" s="13" t="s">
        <v>32</v>
      </c>
      <c r="AX215" s="13" t="s">
        <v>77</v>
      </c>
      <c r="AY215" s="254" t="s">
        <v>235</v>
      </c>
    </row>
    <row r="216" s="13" customFormat="1">
      <c r="A216" s="13"/>
      <c r="B216" s="243"/>
      <c r="C216" s="244"/>
      <c r="D216" s="245" t="s">
        <v>243</v>
      </c>
      <c r="E216" s="246" t="s">
        <v>1</v>
      </c>
      <c r="F216" s="247" t="s">
        <v>2251</v>
      </c>
      <c r="G216" s="244"/>
      <c r="H216" s="248">
        <v>8.8000000000000007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243</v>
      </c>
      <c r="AU216" s="254" t="s">
        <v>86</v>
      </c>
      <c r="AV216" s="13" t="s">
        <v>86</v>
      </c>
      <c r="AW216" s="13" t="s">
        <v>32</v>
      </c>
      <c r="AX216" s="13" t="s">
        <v>77</v>
      </c>
      <c r="AY216" s="254" t="s">
        <v>235</v>
      </c>
    </row>
    <row r="217" s="13" customFormat="1">
      <c r="A217" s="13"/>
      <c r="B217" s="243"/>
      <c r="C217" s="244"/>
      <c r="D217" s="245" t="s">
        <v>243</v>
      </c>
      <c r="E217" s="246" t="s">
        <v>1</v>
      </c>
      <c r="F217" s="247" t="s">
        <v>2252</v>
      </c>
      <c r="G217" s="244"/>
      <c r="H217" s="248">
        <v>4.7999999999999998</v>
      </c>
      <c r="I217" s="249"/>
      <c r="J217" s="244"/>
      <c r="K217" s="244"/>
      <c r="L217" s="250"/>
      <c r="M217" s="251"/>
      <c r="N217" s="252"/>
      <c r="O217" s="252"/>
      <c r="P217" s="252"/>
      <c r="Q217" s="252"/>
      <c r="R217" s="252"/>
      <c r="S217" s="252"/>
      <c r="T217" s="25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4" t="s">
        <v>243</v>
      </c>
      <c r="AU217" s="254" t="s">
        <v>86</v>
      </c>
      <c r="AV217" s="13" t="s">
        <v>86</v>
      </c>
      <c r="AW217" s="13" t="s">
        <v>32</v>
      </c>
      <c r="AX217" s="13" t="s">
        <v>77</v>
      </c>
      <c r="AY217" s="254" t="s">
        <v>235</v>
      </c>
    </row>
    <row r="218" s="16" customFormat="1">
      <c r="A218" s="16"/>
      <c r="B218" s="276"/>
      <c r="C218" s="277"/>
      <c r="D218" s="245" t="s">
        <v>243</v>
      </c>
      <c r="E218" s="278" t="s">
        <v>1</v>
      </c>
      <c r="F218" s="279" t="s">
        <v>492</v>
      </c>
      <c r="G218" s="277"/>
      <c r="H218" s="280">
        <v>269.60000000000002</v>
      </c>
      <c r="I218" s="281"/>
      <c r="J218" s="277"/>
      <c r="K218" s="277"/>
      <c r="L218" s="282"/>
      <c r="M218" s="283"/>
      <c r="N218" s="284"/>
      <c r="O218" s="284"/>
      <c r="P218" s="284"/>
      <c r="Q218" s="284"/>
      <c r="R218" s="284"/>
      <c r="S218" s="284"/>
      <c r="T218" s="285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T218" s="286" t="s">
        <v>243</v>
      </c>
      <c r="AU218" s="286" t="s">
        <v>86</v>
      </c>
      <c r="AV218" s="16" t="s">
        <v>250</v>
      </c>
      <c r="AW218" s="16" t="s">
        <v>32</v>
      </c>
      <c r="AX218" s="16" t="s">
        <v>77</v>
      </c>
      <c r="AY218" s="286" t="s">
        <v>235</v>
      </c>
    </row>
    <row r="219" s="15" customFormat="1">
      <c r="A219" s="15"/>
      <c r="B219" s="266"/>
      <c r="C219" s="267"/>
      <c r="D219" s="245" t="s">
        <v>243</v>
      </c>
      <c r="E219" s="268" t="s">
        <v>1</v>
      </c>
      <c r="F219" s="269" t="s">
        <v>2253</v>
      </c>
      <c r="G219" s="267"/>
      <c r="H219" s="268" t="s">
        <v>1</v>
      </c>
      <c r="I219" s="270"/>
      <c r="J219" s="267"/>
      <c r="K219" s="267"/>
      <c r="L219" s="271"/>
      <c r="M219" s="272"/>
      <c r="N219" s="273"/>
      <c r="O219" s="273"/>
      <c r="P219" s="273"/>
      <c r="Q219" s="273"/>
      <c r="R219" s="273"/>
      <c r="S219" s="273"/>
      <c r="T219" s="27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75" t="s">
        <v>243</v>
      </c>
      <c r="AU219" s="275" t="s">
        <v>86</v>
      </c>
      <c r="AV219" s="15" t="s">
        <v>84</v>
      </c>
      <c r="AW219" s="15" t="s">
        <v>32</v>
      </c>
      <c r="AX219" s="15" t="s">
        <v>77</v>
      </c>
      <c r="AY219" s="275" t="s">
        <v>235</v>
      </c>
    </row>
    <row r="220" s="13" customFormat="1">
      <c r="A220" s="13"/>
      <c r="B220" s="243"/>
      <c r="C220" s="244"/>
      <c r="D220" s="245" t="s">
        <v>243</v>
      </c>
      <c r="E220" s="246" t="s">
        <v>1</v>
      </c>
      <c r="F220" s="247" t="s">
        <v>2254</v>
      </c>
      <c r="G220" s="244"/>
      <c r="H220" s="248">
        <v>15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243</v>
      </c>
      <c r="AU220" s="254" t="s">
        <v>86</v>
      </c>
      <c r="AV220" s="13" t="s">
        <v>86</v>
      </c>
      <c r="AW220" s="13" t="s">
        <v>32</v>
      </c>
      <c r="AX220" s="13" t="s">
        <v>77</v>
      </c>
      <c r="AY220" s="254" t="s">
        <v>235</v>
      </c>
    </row>
    <row r="221" s="13" customFormat="1">
      <c r="A221" s="13"/>
      <c r="B221" s="243"/>
      <c r="C221" s="244"/>
      <c r="D221" s="245" t="s">
        <v>243</v>
      </c>
      <c r="E221" s="246" t="s">
        <v>1</v>
      </c>
      <c r="F221" s="247" t="s">
        <v>2255</v>
      </c>
      <c r="G221" s="244"/>
      <c r="H221" s="248">
        <v>212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243</v>
      </c>
      <c r="AU221" s="254" t="s">
        <v>86</v>
      </c>
      <c r="AV221" s="13" t="s">
        <v>86</v>
      </c>
      <c r="AW221" s="13" t="s">
        <v>32</v>
      </c>
      <c r="AX221" s="13" t="s">
        <v>77</v>
      </c>
      <c r="AY221" s="254" t="s">
        <v>235</v>
      </c>
    </row>
    <row r="222" s="13" customFormat="1">
      <c r="A222" s="13"/>
      <c r="B222" s="243"/>
      <c r="C222" s="244"/>
      <c r="D222" s="245" t="s">
        <v>243</v>
      </c>
      <c r="E222" s="246" t="s">
        <v>1</v>
      </c>
      <c r="F222" s="247" t="s">
        <v>2256</v>
      </c>
      <c r="G222" s="244"/>
      <c r="H222" s="248">
        <v>255</v>
      </c>
      <c r="I222" s="249"/>
      <c r="J222" s="244"/>
      <c r="K222" s="244"/>
      <c r="L222" s="250"/>
      <c r="M222" s="251"/>
      <c r="N222" s="252"/>
      <c r="O222" s="252"/>
      <c r="P222" s="252"/>
      <c r="Q222" s="252"/>
      <c r="R222" s="252"/>
      <c r="S222" s="252"/>
      <c r="T222" s="25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4" t="s">
        <v>243</v>
      </c>
      <c r="AU222" s="254" t="s">
        <v>86</v>
      </c>
      <c r="AV222" s="13" t="s">
        <v>86</v>
      </c>
      <c r="AW222" s="13" t="s">
        <v>32</v>
      </c>
      <c r="AX222" s="13" t="s">
        <v>77</v>
      </c>
      <c r="AY222" s="254" t="s">
        <v>235</v>
      </c>
    </row>
    <row r="223" s="13" customFormat="1">
      <c r="A223" s="13"/>
      <c r="B223" s="243"/>
      <c r="C223" s="244"/>
      <c r="D223" s="245" t="s">
        <v>243</v>
      </c>
      <c r="E223" s="246" t="s">
        <v>1</v>
      </c>
      <c r="F223" s="247" t="s">
        <v>2257</v>
      </c>
      <c r="G223" s="244"/>
      <c r="H223" s="248">
        <v>96</v>
      </c>
      <c r="I223" s="249"/>
      <c r="J223" s="244"/>
      <c r="K223" s="244"/>
      <c r="L223" s="250"/>
      <c r="M223" s="251"/>
      <c r="N223" s="252"/>
      <c r="O223" s="252"/>
      <c r="P223" s="252"/>
      <c r="Q223" s="252"/>
      <c r="R223" s="252"/>
      <c r="S223" s="252"/>
      <c r="T223" s="25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4" t="s">
        <v>243</v>
      </c>
      <c r="AU223" s="254" t="s">
        <v>86</v>
      </c>
      <c r="AV223" s="13" t="s">
        <v>86</v>
      </c>
      <c r="AW223" s="13" t="s">
        <v>32</v>
      </c>
      <c r="AX223" s="13" t="s">
        <v>77</v>
      </c>
      <c r="AY223" s="254" t="s">
        <v>235</v>
      </c>
    </row>
    <row r="224" s="13" customFormat="1">
      <c r="A224" s="13"/>
      <c r="B224" s="243"/>
      <c r="C224" s="244"/>
      <c r="D224" s="245" t="s">
        <v>243</v>
      </c>
      <c r="E224" s="246" t="s">
        <v>1</v>
      </c>
      <c r="F224" s="247" t="s">
        <v>2258</v>
      </c>
      <c r="G224" s="244"/>
      <c r="H224" s="248">
        <v>42</v>
      </c>
      <c r="I224" s="249"/>
      <c r="J224" s="244"/>
      <c r="K224" s="244"/>
      <c r="L224" s="250"/>
      <c r="M224" s="251"/>
      <c r="N224" s="252"/>
      <c r="O224" s="252"/>
      <c r="P224" s="252"/>
      <c r="Q224" s="252"/>
      <c r="R224" s="252"/>
      <c r="S224" s="252"/>
      <c r="T224" s="25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4" t="s">
        <v>243</v>
      </c>
      <c r="AU224" s="254" t="s">
        <v>86</v>
      </c>
      <c r="AV224" s="13" t="s">
        <v>86</v>
      </c>
      <c r="AW224" s="13" t="s">
        <v>32</v>
      </c>
      <c r="AX224" s="13" t="s">
        <v>77</v>
      </c>
      <c r="AY224" s="254" t="s">
        <v>235</v>
      </c>
    </row>
    <row r="225" s="13" customFormat="1">
      <c r="A225" s="13"/>
      <c r="B225" s="243"/>
      <c r="C225" s="244"/>
      <c r="D225" s="245" t="s">
        <v>243</v>
      </c>
      <c r="E225" s="246" t="s">
        <v>1</v>
      </c>
      <c r="F225" s="247" t="s">
        <v>2259</v>
      </c>
      <c r="G225" s="244"/>
      <c r="H225" s="248">
        <v>32</v>
      </c>
      <c r="I225" s="249"/>
      <c r="J225" s="244"/>
      <c r="K225" s="244"/>
      <c r="L225" s="250"/>
      <c r="M225" s="251"/>
      <c r="N225" s="252"/>
      <c r="O225" s="252"/>
      <c r="P225" s="252"/>
      <c r="Q225" s="252"/>
      <c r="R225" s="252"/>
      <c r="S225" s="252"/>
      <c r="T225" s="25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4" t="s">
        <v>243</v>
      </c>
      <c r="AU225" s="254" t="s">
        <v>86</v>
      </c>
      <c r="AV225" s="13" t="s">
        <v>86</v>
      </c>
      <c r="AW225" s="13" t="s">
        <v>32</v>
      </c>
      <c r="AX225" s="13" t="s">
        <v>77</v>
      </c>
      <c r="AY225" s="254" t="s">
        <v>235</v>
      </c>
    </row>
    <row r="226" s="13" customFormat="1">
      <c r="A226" s="13"/>
      <c r="B226" s="243"/>
      <c r="C226" s="244"/>
      <c r="D226" s="245" t="s">
        <v>243</v>
      </c>
      <c r="E226" s="246" t="s">
        <v>1</v>
      </c>
      <c r="F226" s="247" t="s">
        <v>2260</v>
      </c>
      <c r="G226" s="244"/>
      <c r="H226" s="248">
        <v>45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243</v>
      </c>
      <c r="AU226" s="254" t="s">
        <v>86</v>
      </c>
      <c r="AV226" s="13" t="s">
        <v>86</v>
      </c>
      <c r="AW226" s="13" t="s">
        <v>32</v>
      </c>
      <c r="AX226" s="13" t="s">
        <v>77</v>
      </c>
      <c r="AY226" s="254" t="s">
        <v>235</v>
      </c>
    </row>
    <row r="227" s="13" customFormat="1">
      <c r="A227" s="13"/>
      <c r="B227" s="243"/>
      <c r="C227" s="244"/>
      <c r="D227" s="245" t="s">
        <v>243</v>
      </c>
      <c r="E227" s="246" t="s">
        <v>1</v>
      </c>
      <c r="F227" s="247" t="s">
        <v>2261</v>
      </c>
      <c r="G227" s="244"/>
      <c r="H227" s="248">
        <v>12</v>
      </c>
      <c r="I227" s="249"/>
      <c r="J227" s="244"/>
      <c r="K227" s="244"/>
      <c r="L227" s="250"/>
      <c r="M227" s="251"/>
      <c r="N227" s="252"/>
      <c r="O227" s="252"/>
      <c r="P227" s="252"/>
      <c r="Q227" s="252"/>
      <c r="R227" s="252"/>
      <c r="S227" s="252"/>
      <c r="T227" s="25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4" t="s">
        <v>243</v>
      </c>
      <c r="AU227" s="254" t="s">
        <v>86</v>
      </c>
      <c r="AV227" s="13" t="s">
        <v>86</v>
      </c>
      <c r="AW227" s="13" t="s">
        <v>32</v>
      </c>
      <c r="AX227" s="13" t="s">
        <v>77</v>
      </c>
      <c r="AY227" s="254" t="s">
        <v>235</v>
      </c>
    </row>
    <row r="228" s="16" customFormat="1">
      <c r="A228" s="16"/>
      <c r="B228" s="276"/>
      <c r="C228" s="277"/>
      <c r="D228" s="245" t="s">
        <v>243</v>
      </c>
      <c r="E228" s="278" t="s">
        <v>1</v>
      </c>
      <c r="F228" s="279" t="s">
        <v>492</v>
      </c>
      <c r="G228" s="277"/>
      <c r="H228" s="280">
        <v>709</v>
      </c>
      <c r="I228" s="281"/>
      <c r="J228" s="277"/>
      <c r="K228" s="277"/>
      <c r="L228" s="282"/>
      <c r="M228" s="283"/>
      <c r="N228" s="284"/>
      <c r="O228" s="284"/>
      <c r="P228" s="284"/>
      <c r="Q228" s="284"/>
      <c r="R228" s="284"/>
      <c r="S228" s="284"/>
      <c r="T228" s="285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T228" s="286" t="s">
        <v>243</v>
      </c>
      <c r="AU228" s="286" t="s">
        <v>86</v>
      </c>
      <c r="AV228" s="16" t="s">
        <v>250</v>
      </c>
      <c r="AW228" s="16" t="s">
        <v>32</v>
      </c>
      <c r="AX228" s="16" t="s">
        <v>77</v>
      </c>
      <c r="AY228" s="286" t="s">
        <v>235</v>
      </c>
    </row>
    <row r="229" s="14" customFormat="1">
      <c r="A229" s="14"/>
      <c r="B229" s="255"/>
      <c r="C229" s="256"/>
      <c r="D229" s="245" t="s">
        <v>243</v>
      </c>
      <c r="E229" s="257" t="s">
        <v>1</v>
      </c>
      <c r="F229" s="258" t="s">
        <v>245</v>
      </c>
      <c r="G229" s="256"/>
      <c r="H229" s="259">
        <v>978.60000000000002</v>
      </c>
      <c r="I229" s="260"/>
      <c r="J229" s="256"/>
      <c r="K229" s="256"/>
      <c r="L229" s="261"/>
      <c r="M229" s="262"/>
      <c r="N229" s="263"/>
      <c r="O229" s="263"/>
      <c r="P229" s="263"/>
      <c r="Q229" s="263"/>
      <c r="R229" s="263"/>
      <c r="S229" s="263"/>
      <c r="T229" s="26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5" t="s">
        <v>243</v>
      </c>
      <c r="AU229" s="265" t="s">
        <v>86</v>
      </c>
      <c r="AV229" s="14" t="s">
        <v>241</v>
      </c>
      <c r="AW229" s="14" t="s">
        <v>32</v>
      </c>
      <c r="AX229" s="14" t="s">
        <v>84</v>
      </c>
      <c r="AY229" s="265" t="s">
        <v>235</v>
      </c>
    </row>
    <row r="230" s="2" customFormat="1" ht="37.8" customHeight="1">
      <c r="A230" s="39"/>
      <c r="B230" s="40"/>
      <c r="C230" s="229" t="s">
        <v>291</v>
      </c>
      <c r="D230" s="229" t="s">
        <v>237</v>
      </c>
      <c r="E230" s="230" t="s">
        <v>2262</v>
      </c>
      <c r="F230" s="231" t="s">
        <v>2263</v>
      </c>
      <c r="G230" s="232" t="s">
        <v>174</v>
      </c>
      <c r="H230" s="233">
        <v>718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241</v>
      </c>
      <c r="AT230" s="241" t="s">
        <v>237</v>
      </c>
      <c r="AU230" s="241" t="s">
        <v>86</v>
      </c>
      <c r="AY230" s="18" t="s">
        <v>235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241</v>
      </c>
      <c r="BM230" s="241" t="s">
        <v>2264</v>
      </c>
    </row>
    <row r="231" s="15" customFormat="1">
      <c r="A231" s="15"/>
      <c r="B231" s="266"/>
      <c r="C231" s="267"/>
      <c r="D231" s="245" t="s">
        <v>243</v>
      </c>
      <c r="E231" s="268" t="s">
        <v>1</v>
      </c>
      <c r="F231" s="269" t="s">
        <v>2265</v>
      </c>
      <c r="G231" s="267"/>
      <c r="H231" s="268" t="s">
        <v>1</v>
      </c>
      <c r="I231" s="270"/>
      <c r="J231" s="267"/>
      <c r="K231" s="267"/>
      <c r="L231" s="271"/>
      <c r="M231" s="272"/>
      <c r="N231" s="273"/>
      <c r="O231" s="273"/>
      <c r="P231" s="273"/>
      <c r="Q231" s="273"/>
      <c r="R231" s="273"/>
      <c r="S231" s="273"/>
      <c r="T231" s="27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75" t="s">
        <v>243</v>
      </c>
      <c r="AU231" s="275" t="s">
        <v>86</v>
      </c>
      <c r="AV231" s="15" t="s">
        <v>84</v>
      </c>
      <c r="AW231" s="15" t="s">
        <v>32</v>
      </c>
      <c r="AX231" s="15" t="s">
        <v>77</v>
      </c>
      <c r="AY231" s="275" t="s">
        <v>235</v>
      </c>
    </row>
    <row r="232" s="15" customFormat="1">
      <c r="A232" s="15"/>
      <c r="B232" s="266"/>
      <c r="C232" s="267"/>
      <c r="D232" s="245" t="s">
        <v>243</v>
      </c>
      <c r="E232" s="268" t="s">
        <v>1</v>
      </c>
      <c r="F232" s="269" t="s">
        <v>2266</v>
      </c>
      <c r="G232" s="267"/>
      <c r="H232" s="268" t="s">
        <v>1</v>
      </c>
      <c r="I232" s="270"/>
      <c r="J232" s="267"/>
      <c r="K232" s="267"/>
      <c r="L232" s="271"/>
      <c r="M232" s="272"/>
      <c r="N232" s="273"/>
      <c r="O232" s="273"/>
      <c r="P232" s="273"/>
      <c r="Q232" s="273"/>
      <c r="R232" s="273"/>
      <c r="S232" s="273"/>
      <c r="T232" s="274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75" t="s">
        <v>243</v>
      </c>
      <c r="AU232" s="275" t="s">
        <v>86</v>
      </c>
      <c r="AV232" s="15" t="s">
        <v>84</v>
      </c>
      <c r="AW232" s="15" t="s">
        <v>32</v>
      </c>
      <c r="AX232" s="15" t="s">
        <v>77</v>
      </c>
      <c r="AY232" s="275" t="s">
        <v>235</v>
      </c>
    </row>
    <row r="233" s="13" customFormat="1">
      <c r="A233" s="13"/>
      <c r="B233" s="243"/>
      <c r="C233" s="244"/>
      <c r="D233" s="245" t="s">
        <v>243</v>
      </c>
      <c r="E233" s="246" t="s">
        <v>1</v>
      </c>
      <c r="F233" s="247" t="s">
        <v>2254</v>
      </c>
      <c r="G233" s="244"/>
      <c r="H233" s="248">
        <v>15</v>
      </c>
      <c r="I233" s="249"/>
      <c r="J233" s="244"/>
      <c r="K233" s="244"/>
      <c r="L233" s="250"/>
      <c r="M233" s="251"/>
      <c r="N233" s="252"/>
      <c r="O233" s="252"/>
      <c r="P233" s="252"/>
      <c r="Q233" s="252"/>
      <c r="R233" s="252"/>
      <c r="S233" s="252"/>
      <c r="T233" s="25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4" t="s">
        <v>243</v>
      </c>
      <c r="AU233" s="254" t="s">
        <v>86</v>
      </c>
      <c r="AV233" s="13" t="s">
        <v>86</v>
      </c>
      <c r="AW233" s="13" t="s">
        <v>32</v>
      </c>
      <c r="AX233" s="13" t="s">
        <v>77</v>
      </c>
      <c r="AY233" s="254" t="s">
        <v>235</v>
      </c>
    </row>
    <row r="234" s="13" customFormat="1">
      <c r="A234" s="13"/>
      <c r="B234" s="243"/>
      <c r="C234" s="244"/>
      <c r="D234" s="245" t="s">
        <v>243</v>
      </c>
      <c r="E234" s="246" t="s">
        <v>1</v>
      </c>
      <c r="F234" s="247" t="s">
        <v>2255</v>
      </c>
      <c r="G234" s="244"/>
      <c r="H234" s="248">
        <v>212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243</v>
      </c>
      <c r="AU234" s="254" t="s">
        <v>86</v>
      </c>
      <c r="AV234" s="13" t="s">
        <v>86</v>
      </c>
      <c r="AW234" s="13" t="s">
        <v>32</v>
      </c>
      <c r="AX234" s="13" t="s">
        <v>77</v>
      </c>
      <c r="AY234" s="254" t="s">
        <v>235</v>
      </c>
    </row>
    <row r="235" s="13" customFormat="1">
      <c r="A235" s="13"/>
      <c r="B235" s="243"/>
      <c r="C235" s="244"/>
      <c r="D235" s="245" t="s">
        <v>243</v>
      </c>
      <c r="E235" s="246" t="s">
        <v>1</v>
      </c>
      <c r="F235" s="247" t="s">
        <v>2256</v>
      </c>
      <c r="G235" s="244"/>
      <c r="H235" s="248">
        <v>255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243</v>
      </c>
      <c r="AU235" s="254" t="s">
        <v>86</v>
      </c>
      <c r="AV235" s="13" t="s">
        <v>86</v>
      </c>
      <c r="AW235" s="13" t="s">
        <v>32</v>
      </c>
      <c r="AX235" s="13" t="s">
        <v>77</v>
      </c>
      <c r="AY235" s="254" t="s">
        <v>235</v>
      </c>
    </row>
    <row r="236" s="13" customFormat="1">
      <c r="A236" s="13"/>
      <c r="B236" s="243"/>
      <c r="C236" s="244"/>
      <c r="D236" s="245" t="s">
        <v>243</v>
      </c>
      <c r="E236" s="246" t="s">
        <v>1</v>
      </c>
      <c r="F236" s="247" t="s">
        <v>2257</v>
      </c>
      <c r="G236" s="244"/>
      <c r="H236" s="248">
        <v>96</v>
      </c>
      <c r="I236" s="249"/>
      <c r="J236" s="244"/>
      <c r="K236" s="244"/>
      <c r="L236" s="250"/>
      <c r="M236" s="251"/>
      <c r="N236" s="252"/>
      <c r="O236" s="252"/>
      <c r="P236" s="252"/>
      <c r="Q236" s="252"/>
      <c r="R236" s="252"/>
      <c r="S236" s="252"/>
      <c r="T236" s="25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4" t="s">
        <v>243</v>
      </c>
      <c r="AU236" s="254" t="s">
        <v>86</v>
      </c>
      <c r="AV236" s="13" t="s">
        <v>86</v>
      </c>
      <c r="AW236" s="13" t="s">
        <v>32</v>
      </c>
      <c r="AX236" s="13" t="s">
        <v>77</v>
      </c>
      <c r="AY236" s="254" t="s">
        <v>235</v>
      </c>
    </row>
    <row r="237" s="13" customFormat="1">
      <c r="A237" s="13"/>
      <c r="B237" s="243"/>
      <c r="C237" s="244"/>
      <c r="D237" s="245" t="s">
        <v>243</v>
      </c>
      <c r="E237" s="246" t="s">
        <v>1</v>
      </c>
      <c r="F237" s="247" t="s">
        <v>2258</v>
      </c>
      <c r="G237" s="244"/>
      <c r="H237" s="248">
        <v>42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243</v>
      </c>
      <c r="AU237" s="254" t="s">
        <v>86</v>
      </c>
      <c r="AV237" s="13" t="s">
        <v>86</v>
      </c>
      <c r="AW237" s="13" t="s">
        <v>32</v>
      </c>
      <c r="AX237" s="13" t="s">
        <v>77</v>
      </c>
      <c r="AY237" s="254" t="s">
        <v>235</v>
      </c>
    </row>
    <row r="238" s="13" customFormat="1">
      <c r="A238" s="13"/>
      <c r="B238" s="243"/>
      <c r="C238" s="244"/>
      <c r="D238" s="245" t="s">
        <v>243</v>
      </c>
      <c r="E238" s="246" t="s">
        <v>1</v>
      </c>
      <c r="F238" s="247" t="s">
        <v>2259</v>
      </c>
      <c r="G238" s="244"/>
      <c r="H238" s="248">
        <v>32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243</v>
      </c>
      <c r="AU238" s="254" t="s">
        <v>86</v>
      </c>
      <c r="AV238" s="13" t="s">
        <v>86</v>
      </c>
      <c r="AW238" s="13" t="s">
        <v>32</v>
      </c>
      <c r="AX238" s="13" t="s">
        <v>77</v>
      </c>
      <c r="AY238" s="254" t="s">
        <v>235</v>
      </c>
    </row>
    <row r="239" s="13" customFormat="1">
      <c r="A239" s="13"/>
      <c r="B239" s="243"/>
      <c r="C239" s="244"/>
      <c r="D239" s="245" t="s">
        <v>243</v>
      </c>
      <c r="E239" s="246" t="s">
        <v>1</v>
      </c>
      <c r="F239" s="247" t="s">
        <v>2260</v>
      </c>
      <c r="G239" s="244"/>
      <c r="H239" s="248">
        <v>45</v>
      </c>
      <c r="I239" s="249"/>
      <c r="J239" s="244"/>
      <c r="K239" s="244"/>
      <c r="L239" s="250"/>
      <c r="M239" s="251"/>
      <c r="N239" s="252"/>
      <c r="O239" s="252"/>
      <c r="P239" s="252"/>
      <c r="Q239" s="252"/>
      <c r="R239" s="252"/>
      <c r="S239" s="252"/>
      <c r="T239" s="25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4" t="s">
        <v>243</v>
      </c>
      <c r="AU239" s="254" t="s">
        <v>86</v>
      </c>
      <c r="AV239" s="13" t="s">
        <v>86</v>
      </c>
      <c r="AW239" s="13" t="s">
        <v>32</v>
      </c>
      <c r="AX239" s="13" t="s">
        <v>77</v>
      </c>
      <c r="AY239" s="254" t="s">
        <v>235</v>
      </c>
    </row>
    <row r="240" s="13" customFormat="1">
      <c r="A240" s="13"/>
      <c r="B240" s="243"/>
      <c r="C240" s="244"/>
      <c r="D240" s="245" t="s">
        <v>243</v>
      </c>
      <c r="E240" s="246" t="s">
        <v>1</v>
      </c>
      <c r="F240" s="247" t="s">
        <v>2267</v>
      </c>
      <c r="G240" s="244"/>
      <c r="H240" s="248">
        <v>21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243</v>
      </c>
      <c r="AU240" s="254" t="s">
        <v>86</v>
      </c>
      <c r="AV240" s="13" t="s">
        <v>86</v>
      </c>
      <c r="AW240" s="13" t="s">
        <v>32</v>
      </c>
      <c r="AX240" s="13" t="s">
        <v>77</v>
      </c>
      <c r="AY240" s="254" t="s">
        <v>235</v>
      </c>
    </row>
    <row r="241" s="14" customFormat="1">
      <c r="A241" s="14"/>
      <c r="B241" s="255"/>
      <c r="C241" s="256"/>
      <c r="D241" s="245" t="s">
        <v>243</v>
      </c>
      <c r="E241" s="257" t="s">
        <v>1</v>
      </c>
      <c r="F241" s="258" t="s">
        <v>245</v>
      </c>
      <c r="G241" s="256"/>
      <c r="H241" s="259">
        <v>718</v>
      </c>
      <c r="I241" s="260"/>
      <c r="J241" s="256"/>
      <c r="K241" s="256"/>
      <c r="L241" s="261"/>
      <c r="M241" s="262"/>
      <c r="N241" s="263"/>
      <c r="O241" s="263"/>
      <c r="P241" s="263"/>
      <c r="Q241" s="263"/>
      <c r="R241" s="263"/>
      <c r="S241" s="263"/>
      <c r="T241" s="26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5" t="s">
        <v>243</v>
      </c>
      <c r="AU241" s="265" t="s">
        <v>86</v>
      </c>
      <c r="AV241" s="14" t="s">
        <v>241</v>
      </c>
      <c r="AW241" s="14" t="s">
        <v>32</v>
      </c>
      <c r="AX241" s="14" t="s">
        <v>84</v>
      </c>
      <c r="AY241" s="265" t="s">
        <v>235</v>
      </c>
    </row>
    <row r="242" s="2" customFormat="1" ht="37.8" customHeight="1">
      <c r="A242" s="39"/>
      <c r="B242" s="40"/>
      <c r="C242" s="229" t="s">
        <v>298</v>
      </c>
      <c r="D242" s="229" t="s">
        <v>237</v>
      </c>
      <c r="E242" s="230" t="s">
        <v>2268</v>
      </c>
      <c r="F242" s="231" t="s">
        <v>2269</v>
      </c>
      <c r="G242" s="232" t="s">
        <v>174</v>
      </c>
      <c r="H242" s="233">
        <v>12.15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241</v>
      </c>
      <c r="AT242" s="241" t="s">
        <v>237</v>
      </c>
      <c r="AU242" s="241" t="s">
        <v>86</v>
      </c>
      <c r="AY242" s="18" t="s">
        <v>235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241</v>
      </c>
      <c r="BM242" s="241" t="s">
        <v>2270</v>
      </c>
    </row>
    <row r="243" s="15" customFormat="1">
      <c r="A243" s="15"/>
      <c r="B243" s="266"/>
      <c r="C243" s="267"/>
      <c r="D243" s="245" t="s">
        <v>243</v>
      </c>
      <c r="E243" s="268" t="s">
        <v>1</v>
      </c>
      <c r="F243" s="269" t="s">
        <v>2265</v>
      </c>
      <c r="G243" s="267"/>
      <c r="H243" s="268" t="s">
        <v>1</v>
      </c>
      <c r="I243" s="270"/>
      <c r="J243" s="267"/>
      <c r="K243" s="267"/>
      <c r="L243" s="271"/>
      <c r="M243" s="272"/>
      <c r="N243" s="273"/>
      <c r="O243" s="273"/>
      <c r="P243" s="273"/>
      <c r="Q243" s="273"/>
      <c r="R243" s="273"/>
      <c r="S243" s="273"/>
      <c r="T243" s="274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75" t="s">
        <v>243</v>
      </c>
      <c r="AU243" s="275" t="s">
        <v>86</v>
      </c>
      <c r="AV243" s="15" t="s">
        <v>84</v>
      </c>
      <c r="AW243" s="15" t="s">
        <v>32</v>
      </c>
      <c r="AX243" s="15" t="s">
        <v>77</v>
      </c>
      <c r="AY243" s="275" t="s">
        <v>235</v>
      </c>
    </row>
    <row r="244" s="15" customFormat="1">
      <c r="A244" s="15"/>
      <c r="B244" s="266"/>
      <c r="C244" s="267"/>
      <c r="D244" s="245" t="s">
        <v>243</v>
      </c>
      <c r="E244" s="268" t="s">
        <v>1</v>
      </c>
      <c r="F244" s="269" t="s">
        <v>2266</v>
      </c>
      <c r="G244" s="267"/>
      <c r="H244" s="268" t="s">
        <v>1</v>
      </c>
      <c r="I244" s="270"/>
      <c r="J244" s="267"/>
      <c r="K244" s="267"/>
      <c r="L244" s="271"/>
      <c r="M244" s="272"/>
      <c r="N244" s="273"/>
      <c r="O244" s="273"/>
      <c r="P244" s="273"/>
      <c r="Q244" s="273"/>
      <c r="R244" s="273"/>
      <c r="S244" s="273"/>
      <c r="T244" s="274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75" t="s">
        <v>243</v>
      </c>
      <c r="AU244" s="275" t="s">
        <v>86</v>
      </c>
      <c r="AV244" s="15" t="s">
        <v>84</v>
      </c>
      <c r="AW244" s="15" t="s">
        <v>32</v>
      </c>
      <c r="AX244" s="15" t="s">
        <v>77</v>
      </c>
      <c r="AY244" s="275" t="s">
        <v>235</v>
      </c>
    </row>
    <row r="245" s="13" customFormat="1">
      <c r="A245" s="13"/>
      <c r="B245" s="243"/>
      <c r="C245" s="244"/>
      <c r="D245" s="245" t="s">
        <v>243</v>
      </c>
      <c r="E245" s="246" t="s">
        <v>1</v>
      </c>
      <c r="F245" s="247" t="s">
        <v>2261</v>
      </c>
      <c r="G245" s="244"/>
      <c r="H245" s="248">
        <v>12</v>
      </c>
      <c r="I245" s="249"/>
      <c r="J245" s="244"/>
      <c r="K245" s="244"/>
      <c r="L245" s="250"/>
      <c r="M245" s="251"/>
      <c r="N245" s="252"/>
      <c r="O245" s="252"/>
      <c r="P245" s="252"/>
      <c r="Q245" s="252"/>
      <c r="R245" s="252"/>
      <c r="S245" s="252"/>
      <c r="T245" s="25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4" t="s">
        <v>243</v>
      </c>
      <c r="AU245" s="254" t="s">
        <v>86</v>
      </c>
      <c r="AV245" s="13" t="s">
        <v>86</v>
      </c>
      <c r="AW245" s="13" t="s">
        <v>32</v>
      </c>
      <c r="AX245" s="13" t="s">
        <v>77</v>
      </c>
      <c r="AY245" s="254" t="s">
        <v>235</v>
      </c>
    </row>
    <row r="246" s="13" customFormat="1">
      <c r="A246" s="13"/>
      <c r="B246" s="243"/>
      <c r="C246" s="244"/>
      <c r="D246" s="245" t="s">
        <v>243</v>
      </c>
      <c r="E246" s="246" t="s">
        <v>1</v>
      </c>
      <c r="F246" s="247" t="s">
        <v>2271</v>
      </c>
      <c r="G246" s="244"/>
      <c r="H246" s="248">
        <v>0.14999999999999999</v>
      </c>
      <c r="I246" s="249"/>
      <c r="J246" s="244"/>
      <c r="K246" s="244"/>
      <c r="L246" s="250"/>
      <c r="M246" s="251"/>
      <c r="N246" s="252"/>
      <c r="O246" s="252"/>
      <c r="P246" s="252"/>
      <c r="Q246" s="252"/>
      <c r="R246" s="252"/>
      <c r="S246" s="252"/>
      <c r="T246" s="25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4" t="s">
        <v>243</v>
      </c>
      <c r="AU246" s="254" t="s">
        <v>86</v>
      </c>
      <c r="AV246" s="13" t="s">
        <v>86</v>
      </c>
      <c r="AW246" s="13" t="s">
        <v>32</v>
      </c>
      <c r="AX246" s="13" t="s">
        <v>77</v>
      </c>
      <c r="AY246" s="254" t="s">
        <v>235</v>
      </c>
    </row>
    <row r="247" s="14" customFormat="1">
      <c r="A247" s="14"/>
      <c r="B247" s="255"/>
      <c r="C247" s="256"/>
      <c r="D247" s="245" t="s">
        <v>243</v>
      </c>
      <c r="E247" s="257" t="s">
        <v>1</v>
      </c>
      <c r="F247" s="258" t="s">
        <v>245</v>
      </c>
      <c r="G247" s="256"/>
      <c r="H247" s="259">
        <v>12.15</v>
      </c>
      <c r="I247" s="260"/>
      <c r="J247" s="256"/>
      <c r="K247" s="256"/>
      <c r="L247" s="261"/>
      <c r="M247" s="262"/>
      <c r="N247" s="263"/>
      <c r="O247" s="263"/>
      <c r="P247" s="263"/>
      <c r="Q247" s="263"/>
      <c r="R247" s="263"/>
      <c r="S247" s="263"/>
      <c r="T247" s="26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65" t="s">
        <v>243</v>
      </c>
      <c r="AU247" s="265" t="s">
        <v>86</v>
      </c>
      <c r="AV247" s="14" t="s">
        <v>241</v>
      </c>
      <c r="AW247" s="14" t="s">
        <v>32</v>
      </c>
      <c r="AX247" s="14" t="s">
        <v>84</v>
      </c>
      <c r="AY247" s="265" t="s">
        <v>235</v>
      </c>
    </row>
    <row r="248" s="2" customFormat="1" ht="24.15" customHeight="1">
      <c r="A248" s="39"/>
      <c r="B248" s="40"/>
      <c r="C248" s="287" t="s">
        <v>8</v>
      </c>
      <c r="D248" s="287" t="s">
        <v>518</v>
      </c>
      <c r="E248" s="288" t="s">
        <v>2272</v>
      </c>
      <c r="F248" s="289" t="s">
        <v>2273</v>
      </c>
      <c r="G248" s="290" t="s">
        <v>163</v>
      </c>
      <c r="H248" s="291">
        <v>825.77999999999997</v>
      </c>
      <c r="I248" s="292"/>
      <c r="J248" s="293">
        <f>ROUND(I248*H248,2)</f>
        <v>0</v>
      </c>
      <c r="K248" s="294"/>
      <c r="L248" s="295"/>
      <c r="M248" s="296" t="s">
        <v>1</v>
      </c>
      <c r="N248" s="297" t="s">
        <v>42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281</v>
      </c>
      <c r="AT248" s="241" t="s">
        <v>518</v>
      </c>
      <c r="AU248" s="241" t="s">
        <v>86</v>
      </c>
      <c r="AY248" s="18" t="s">
        <v>235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84</v>
      </c>
      <c r="BK248" s="242">
        <f>ROUND(I248*H248,2)</f>
        <v>0</v>
      </c>
      <c r="BL248" s="18" t="s">
        <v>241</v>
      </c>
      <c r="BM248" s="241" t="s">
        <v>2274</v>
      </c>
    </row>
    <row r="249" s="2" customFormat="1">
      <c r="A249" s="39"/>
      <c r="B249" s="40"/>
      <c r="C249" s="41"/>
      <c r="D249" s="245" t="s">
        <v>621</v>
      </c>
      <c r="E249" s="41"/>
      <c r="F249" s="298" t="s">
        <v>2275</v>
      </c>
      <c r="G249" s="41"/>
      <c r="H249" s="41"/>
      <c r="I249" s="299"/>
      <c r="J249" s="41"/>
      <c r="K249" s="41"/>
      <c r="L249" s="45"/>
      <c r="M249" s="300"/>
      <c r="N249" s="301"/>
      <c r="O249" s="92"/>
      <c r="P249" s="92"/>
      <c r="Q249" s="92"/>
      <c r="R249" s="92"/>
      <c r="S249" s="92"/>
      <c r="T249" s="93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621</v>
      </c>
      <c r="AU249" s="18" t="s">
        <v>86</v>
      </c>
    </row>
    <row r="250" s="15" customFormat="1">
      <c r="A250" s="15"/>
      <c r="B250" s="266"/>
      <c r="C250" s="267"/>
      <c r="D250" s="245" t="s">
        <v>243</v>
      </c>
      <c r="E250" s="268" t="s">
        <v>1</v>
      </c>
      <c r="F250" s="269" t="s">
        <v>2265</v>
      </c>
      <c r="G250" s="267"/>
      <c r="H250" s="268" t="s">
        <v>1</v>
      </c>
      <c r="I250" s="270"/>
      <c r="J250" s="267"/>
      <c r="K250" s="267"/>
      <c r="L250" s="271"/>
      <c r="M250" s="272"/>
      <c r="N250" s="273"/>
      <c r="O250" s="273"/>
      <c r="P250" s="273"/>
      <c r="Q250" s="273"/>
      <c r="R250" s="273"/>
      <c r="S250" s="273"/>
      <c r="T250" s="274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75" t="s">
        <v>243</v>
      </c>
      <c r="AU250" s="275" t="s">
        <v>86</v>
      </c>
      <c r="AV250" s="15" t="s">
        <v>84</v>
      </c>
      <c r="AW250" s="15" t="s">
        <v>32</v>
      </c>
      <c r="AX250" s="15" t="s">
        <v>77</v>
      </c>
      <c r="AY250" s="275" t="s">
        <v>235</v>
      </c>
    </row>
    <row r="251" s="15" customFormat="1">
      <c r="A251" s="15"/>
      <c r="B251" s="266"/>
      <c r="C251" s="267"/>
      <c r="D251" s="245" t="s">
        <v>243</v>
      </c>
      <c r="E251" s="268" t="s">
        <v>1</v>
      </c>
      <c r="F251" s="269" t="s">
        <v>2266</v>
      </c>
      <c r="G251" s="267"/>
      <c r="H251" s="268" t="s">
        <v>1</v>
      </c>
      <c r="I251" s="270"/>
      <c r="J251" s="267"/>
      <c r="K251" s="267"/>
      <c r="L251" s="271"/>
      <c r="M251" s="272"/>
      <c r="N251" s="273"/>
      <c r="O251" s="273"/>
      <c r="P251" s="273"/>
      <c r="Q251" s="273"/>
      <c r="R251" s="273"/>
      <c r="S251" s="273"/>
      <c r="T251" s="274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5" t="s">
        <v>243</v>
      </c>
      <c r="AU251" s="275" t="s">
        <v>86</v>
      </c>
      <c r="AV251" s="15" t="s">
        <v>84</v>
      </c>
      <c r="AW251" s="15" t="s">
        <v>32</v>
      </c>
      <c r="AX251" s="15" t="s">
        <v>77</v>
      </c>
      <c r="AY251" s="275" t="s">
        <v>235</v>
      </c>
    </row>
    <row r="252" s="13" customFormat="1">
      <c r="A252" s="13"/>
      <c r="B252" s="243"/>
      <c r="C252" s="244"/>
      <c r="D252" s="245" t="s">
        <v>243</v>
      </c>
      <c r="E252" s="246" t="s">
        <v>1</v>
      </c>
      <c r="F252" s="247" t="s">
        <v>2276</v>
      </c>
      <c r="G252" s="244"/>
      <c r="H252" s="248">
        <v>16.965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243</v>
      </c>
      <c r="AU252" s="254" t="s">
        <v>86</v>
      </c>
      <c r="AV252" s="13" t="s">
        <v>86</v>
      </c>
      <c r="AW252" s="13" t="s">
        <v>32</v>
      </c>
      <c r="AX252" s="13" t="s">
        <v>77</v>
      </c>
      <c r="AY252" s="254" t="s">
        <v>235</v>
      </c>
    </row>
    <row r="253" s="13" customFormat="1">
      <c r="A253" s="13"/>
      <c r="B253" s="243"/>
      <c r="C253" s="244"/>
      <c r="D253" s="245" t="s">
        <v>243</v>
      </c>
      <c r="E253" s="246" t="s">
        <v>1</v>
      </c>
      <c r="F253" s="247" t="s">
        <v>2277</v>
      </c>
      <c r="G253" s="244"/>
      <c r="H253" s="248">
        <v>239.76599999999999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243</v>
      </c>
      <c r="AU253" s="254" t="s">
        <v>86</v>
      </c>
      <c r="AV253" s="13" t="s">
        <v>86</v>
      </c>
      <c r="AW253" s="13" t="s">
        <v>32</v>
      </c>
      <c r="AX253" s="13" t="s">
        <v>77</v>
      </c>
      <c r="AY253" s="254" t="s">
        <v>235</v>
      </c>
    </row>
    <row r="254" s="13" customFormat="1">
      <c r="A254" s="13"/>
      <c r="B254" s="243"/>
      <c r="C254" s="244"/>
      <c r="D254" s="245" t="s">
        <v>243</v>
      </c>
      <c r="E254" s="246" t="s">
        <v>1</v>
      </c>
      <c r="F254" s="247" t="s">
        <v>2278</v>
      </c>
      <c r="G254" s="244"/>
      <c r="H254" s="248">
        <v>288.39800000000002</v>
      </c>
      <c r="I254" s="249"/>
      <c r="J254" s="244"/>
      <c r="K254" s="244"/>
      <c r="L254" s="250"/>
      <c r="M254" s="251"/>
      <c r="N254" s="252"/>
      <c r="O254" s="252"/>
      <c r="P254" s="252"/>
      <c r="Q254" s="252"/>
      <c r="R254" s="252"/>
      <c r="S254" s="252"/>
      <c r="T254" s="25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4" t="s">
        <v>243</v>
      </c>
      <c r="AU254" s="254" t="s">
        <v>86</v>
      </c>
      <c r="AV254" s="13" t="s">
        <v>86</v>
      </c>
      <c r="AW254" s="13" t="s">
        <v>32</v>
      </c>
      <c r="AX254" s="13" t="s">
        <v>77</v>
      </c>
      <c r="AY254" s="254" t="s">
        <v>235</v>
      </c>
    </row>
    <row r="255" s="13" customFormat="1">
      <c r="A255" s="13"/>
      <c r="B255" s="243"/>
      <c r="C255" s="244"/>
      <c r="D255" s="245" t="s">
        <v>243</v>
      </c>
      <c r="E255" s="246" t="s">
        <v>1</v>
      </c>
      <c r="F255" s="247" t="s">
        <v>2279</v>
      </c>
      <c r="G255" s="244"/>
      <c r="H255" s="248">
        <v>108.57299999999999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243</v>
      </c>
      <c r="AU255" s="254" t="s">
        <v>86</v>
      </c>
      <c r="AV255" s="13" t="s">
        <v>86</v>
      </c>
      <c r="AW255" s="13" t="s">
        <v>32</v>
      </c>
      <c r="AX255" s="13" t="s">
        <v>77</v>
      </c>
      <c r="AY255" s="254" t="s">
        <v>235</v>
      </c>
    </row>
    <row r="256" s="13" customFormat="1">
      <c r="A256" s="13"/>
      <c r="B256" s="243"/>
      <c r="C256" s="244"/>
      <c r="D256" s="245" t="s">
        <v>243</v>
      </c>
      <c r="E256" s="246" t="s">
        <v>1</v>
      </c>
      <c r="F256" s="247" t="s">
        <v>2280</v>
      </c>
      <c r="G256" s="244"/>
      <c r="H256" s="248">
        <v>47.500999999999998</v>
      </c>
      <c r="I256" s="249"/>
      <c r="J256" s="244"/>
      <c r="K256" s="244"/>
      <c r="L256" s="250"/>
      <c r="M256" s="251"/>
      <c r="N256" s="252"/>
      <c r="O256" s="252"/>
      <c r="P256" s="252"/>
      <c r="Q256" s="252"/>
      <c r="R256" s="252"/>
      <c r="S256" s="252"/>
      <c r="T256" s="25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4" t="s">
        <v>243</v>
      </c>
      <c r="AU256" s="254" t="s">
        <v>86</v>
      </c>
      <c r="AV256" s="13" t="s">
        <v>86</v>
      </c>
      <c r="AW256" s="13" t="s">
        <v>32</v>
      </c>
      <c r="AX256" s="13" t="s">
        <v>77</v>
      </c>
      <c r="AY256" s="254" t="s">
        <v>235</v>
      </c>
    </row>
    <row r="257" s="13" customFormat="1">
      <c r="A257" s="13"/>
      <c r="B257" s="243"/>
      <c r="C257" s="244"/>
      <c r="D257" s="245" t="s">
        <v>243</v>
      </c>
      <c r="E257" s="246" t="s">
        <v>1</v>
      </c>
      <c r="F257" s="247" t="s">
        <v>2281</v>
      </c>
      <c r="G257" s="244"/>
      <c r="H257" s="248">
        <v>36.191000000000002</v>
      </c>
      <c r="I257" s="249"/>
      <c r="J257" s="244"/>
      <c r="K257" s="244"/>
      <c r="L257" s="250"/>
      <c r="M257" s="251"/>
      <c r="N257" s="252"/>
      <c r="O257" s="252"/>
      <c r="P257" s="252"/>
      <c r="Q257" s="252"/>
      <c r="R257" s="252"/>
      <c r="S257" s="252"/>
      <c r="T257" s="25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4" t="s">
        <v>243</v>
      </c>
      <c r="AU257" s="254" t="s">
        <v>86</v>
      </c>
      <c r="AV257" s="13" t="s">
        <v>86</v>
      </c>
      <c r="AW257" s="13" t="s">
        <v>32</v>
      </c>
      <c r="AX257" s="13" t="s">
        <v>77</v>
      </c>
      <c r="AY257" s="254" t="s">
        <v>235</v>
      </c>
    </row>
    <row r="258" s="13" customFormat="1">
      <c r="A258" s="13"/>
      <c r="B258" s="243"/>
      <c r="C258" s="244"/>
      <c r="D258" s="245" t="s">
        <v>243</v>
      </c>
      <c r="E258" s="246" t="s">
        <v>1</v>
      </c>
      <c r="F258" s="247" t="s">
        <v>2282</v>
      </c>
      <c r="G258" s="244"/>
      <c r="H258" s="248">
        <v>50.893999999999998</v>
      </c>
      <c r="I258" s="249"/>
      <c r="J258" s="244"/>
      <c r="K258" s="244"/>
      <c r="L258" s="250"/>
      <c r="M258" s="251"/>
      <c r="N258" s="252"/>
      <c r="O258" s="252"/>
      <c r="P258" s="252"/>
      <c r="Q258" s="252"/>
      <c r="R258" s="252"/>
      <c r="S258" s="252"/>
      <c r="T258" s="25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4" t="s">
        <v>243</v>
      </c>
      <c r="AU258" s="254" t="s">
        <v>86</v>
      </c>
      <c r="AV258" s="13" t="s">
        <v>86</v>
      </c>
      <c r="AW258" s="13" t="s">
        <v>32</v>
      </c>
      <c r="AX258" s="13" t="s">
        <v>77</v>
      </c>
      <c r="AY258" s="254" t="s">
        <v>235</v>
      </c>
    </row>
    <row r="259" s="13" customFormat="1">
      <c r="A259" s="13"/>
      <c r="B259" s="243"/>
      <c r="C259" s="244"/>
      <c r="D259" s="245" t="s">
        <v>243</v>
      </c>
      <c r="E259" s="246" t="s">
        <v>1</v>
      </c>
      <c r="F259" s="247" t="s">
        <v>2283</v>
      </c>
      <c r="G259" s="244"/>
      <c r="H259" s="248">
        <v>13.571999999999999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243</v>
      </c>
      <c r="AU259" s="254" t="s">
        <v>86</v>
      </c>
      <c r="AV259" s="13" t="s">
        <v>86</v>
      </c>
      <c r="AW259" s="13" t="s">
        <v>32</v>
      </c>
      <c r="AX259" s="13" t="s">
        <v>77</v>
      </c>
      <c r="AY259" s="254" t="s">
        <v>235</v>
      </c>
    </row>
    <row r="260" s="13" customFormat="1">
      <c r="A260" s="13"/>
      <c r="B260" s="243"/>
      <c r="C260" s="244"/>
      <c r="D260" s="245" t="s">
        <v>243</v>
      </c>
      <c r="E260" s="246" t="s">
        <v>1</v>
      </c>
      <c r="F260" s="247" t="s">
        <v>2284</v>
      </c>
      <c r="G260" s="244"/>
      <c r="H260" s="248">
        <v>23.920000000000002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243</v>
      </c>
      <c r="AU260" s="254" t="s">
        <v>86</v>
      </c>
      <c r="AV260" s="13" t="s">
        <v>86</v>
      </c>
      <c r="AW260" s="13" t="s">
        <v>32</v>
      </c>
      <c r="AX260" s="13" t="s">
        <v>77</v>
      </c>
      <c r="AY260" s="254" t="s">
        <v>235</v>
      </c>
    </row>
    <row r="261" s="14" customFormat="1">
      <c r="A261" s="14"/>
      <c r="B261" s="255"/>
      <c r="C261" s="256"/>
      <c r="D261" s="245" t="s">
        <v>243</v>
      </c>
      <c r="E261" s="257" t="s">
        <v>1</v>
      </c>
      <c r="F261" s="258" t="s">
        <v>245</v>
      </c>
      <c r="G261" s="256"/>
      <c r="H261" s="259">
        <v>825.77999999999997</v>
      </c>
      <c r="I261" s="260"/>
      <c r="J261" s="256"/>
      <c r="K261" s="256"/>
      <c r="L261" s="261"/>
      <c r="M261" s="262"/>
      <c r="N261" s="263"/>
      <c r="O261" s="263"/>
      <c r="P261" s="263"/>
      <c r="Q261" s="263"/>
      <c r="R261" s="263"/>
      <c r="S261" s="263"/>
      <c r="T261" s="26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5" t="s">
        <v>243</v>
      </c>
      <c r="AU261" s="265" t="s">
        <v>86</v>
      </c>
      <c r="AV261" s="14" t="s">
        <v>241</v>
      </c>
      <c r="AW261" s="14" t="s">
        <v>32</v>
      </c>
      <c r="AX261" s="14" t="s">
        <v>84</v>
      </c>
      <c r="AY261" s="265" t="s">
        <v>235</v>
      </c>
    </row>
    <row r="262" s="2" customFormat="1" ht="24.15" customHeight="1">
      <c r="A262" s="39"/>
      <c r="B262" s="40"/>
      <c r="C262" s="229" t="s">
        <v>310</v>
      </c>
      <c r="D262" s="229" t="s">
        <v>237</v>
      </c>
      <c r="E262" s="230" t="s">
        <v>2285</v>
      </c>
      <c r="F262" s="231" t="s">
        <v>2286</v>
      </c>
      <c r="G262" s="232" t="s">
        <v>328</v>
      </c>
      <c r="H262" s="233">
        <v>20.045999999999999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42</v>
      </c>
      <c r="O262" s="92"/>
      <c r="P262" s="239">
        <f>O262*H262</f>
        <v>0</v>
      </c>
      <c r="Q262" s="239">
        <v>1.11381</v>
      </c>
      <c r="R262" s="239">
        <f>Q262*H262</f>
        <v>22.327435259999998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241</v>
      </c>
      <c r="AT262" s="241" t="s">
        <v>237</v>
      </c>
      <c r="AU262" s="241" t="s">
        <v>86</v>
      </c>
      <c r="AY262" s="18" t="s">
        <v>235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84</v>
      </c>
      <c r="BK262" s="242">
        <f>ROUND(I262*H262,2)</f>
        <v>0</v>
      </c>
      <c r="BL262" s="18" t="s">
        <v>241</v>
      </c>
      <c r="BM262" s="241" t="s">
        <v>2287</v>
      </c>
    </row>
    <row r="263" s="15" customFormat="1">
      <c r="A263" s="15"/>
      <c r="B263" s="266"/>
      <c r="C263" s="267"/>
      <c r="D263" s="245" t="s">
        <v>243</v>
      </c>
      <c r="E263" s="268" t="s">
        <v>1</v>
      </c>
      <c r="F263" s="269" t="s">
        <v>2288</v>
      </c>
      <c r="G263" s="267"/>
      <c r="H263" s="268" t="s">
        <v>1</v>
      </c>
      <c r="I263" s="270"/>
      <c r="J263" s="267"/>
      <c r="K263" s="267"/>
      <c r="L263" s="271"/>
      <c r="M263" s="272"/>
      <c r="N263" s="273"/>
      <c r="O263" s="273"/>
      <c r="P263" s="273"/>
      <c r="Q263" s="273"/>
      <c r="R263" s="273"/>
      <c r="S263" s="273"/>
      <c r="T263" s="274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5" t="s">
        <v>243</v>
      </c>
      <c r="AU263" s="275" t="s">
        <v>86</v>
      </c>
      <c r="AV263" s="15" t="s">
        <v>84</v>
      </c>
      <c r="AW263" s="15" t="s">
        <v>32</v>
      </c>
      <c r="AX263" s="15" t="s">
        <v>77</v>
      </c>
      <c r="AY263" s="275" t="s">
        <v>235</v>
      </c>
    </row>
    <row r="264" s="15" customFormat="1">
      <c r="A264" s="15"/>
      <c r="B264" s="266"/>
      <c r="C264" s="267"/>
      <c r="D264" s="245" t="s">
        <v>243</v>
      </c>
      <c r="E264" s="268" t="s">
        <v>1</v>
      </c>
      <c r="F264" s="269" t="s">
        <v>2289</v>
      </c>
      <c r="G264" s="267"/>
      <c r="H264" s="268" t="s">
        <v>1</v>
      </c>
      <c r="I264" s="270"/>
      <c r="J264" s="267"/>
      <c r="K264" s="267"/>
      <c r="L264" s="271"/>
      <c r="M264" s="272"/>
      <c r="N264" s="273"/>
      <c r="O264" s="273"/>
      <c r="P264" s="273"/>
      <c r="Q264" s="273"/>
      <c r="R264" s="273"/>
      <c r="S264" s="273"/>
      <c r="T264" s="274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75" t="s">
        <v>243</v>
      </c>
      <c r="AU264" s="275" t="s">
        <v>86</v>
      </c>
      <c r="AV264" s="15" t="s">
        <v>84</v>
      </c>
      <c r="AW264" s="15" t="s">
        <v>32</v>
      </c>
      <c r="AX264" s="15" t="s">
        <v>77</v>
      </c>
      <c r="AY264" s="275" t="s">
        <v>235</v>
      </c>
    </row>
    <row r="265" s="15" customFormat="1">
      <c r="A265" s="15"/>
      <c r="B265" s="266"/>
      <c r="C265" s="267"/>
      <c r="D265" s="245" t="s">
        <v>243</v>
      </c>
      <c r="E265" s="268" t="s">
        <v>1</v>
      </c>
      <c r="F265" s="269" t="s">
        <v>2247</v>
      </c>
      <c r="G265" s="267"/>
      <c r="H265" s="268" t="s">
        <v>1</v>
      </c>
      <c r="I265" s="270"/>
      <c r="J265" s="267"/>
      <c r="K265" s="267"/>
      <c r="L265" s="271"/>
      <c r="M265" s="272"/>
      <c r="N265" s="273"/>
      <c r="O265" s="273"/>
      <c r="P265" s="273"/>
      <c r="Q265" s="273"/>
      <c r="R265" s="273"/>
      <c r="S265" s="273"/>
      <c r="T265" s="274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5" t="s">
        <v>243</v>
      </c>
      <c r="AU265" s="275" t="s">
        <v>86</v>
      </c>
      <c r="AV265" s="15" t="s">
        <v>84</v>
      </c>
      <c r="AW265" s="15" t="s">
        <v>32</v>
      </c>
      <c r="AX265" s="15" t="s">
        <v>77</v>
      </c>
      <c r="AY265" s="275" t="s">
        <v>235</v>
      </c>
    </row>
    <row r="266" s="13" customFormat="1">
      <c r="A266" s="13"/>
      <c r="B266" s="243"/>
      <c r="C266" s="244"/>
      <c r="D266" s="245" t="s">
        <v>243</v>
      </c>
      <c r="E266" s="246" t="s">
        <v>1</v>
      </c>
      <c r="F266" s="247" t="s">
        <v>2290</v>
      </c>
      <c r="G266" s="244"/>
      <c r="H266" s="248">
        <v>0.42399999999999999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243</v>
      </c>
      <c r="AU266" s="254" t="s">
        <v>86</v>
      </c>
      <c r="AV266" s="13" t="s">
        <v>86</v>
      </c>
      <c r="AW266" s="13" t="s">
        <v>32</v>
      </c>
      <c r="AX266" s="13" t="s">
        <v>77</v>
      </c>
      <c r="AY266" s="254" t="s">
        <v>235</v>
      </c>
    </row>
    <row r="267" s="13" customFormat="1">
      <c r="A267" s="13"/>
      <c r="B267" s="243"/>
      <c r="C267" s="244"/>
      <c r="D267" s="245" t="s">
        <v>243</v>
      </c>
      <c r="E267" s="246" t="s">
        <v>1</v>
      </c>
      <c r="F267" s="247" t="s">
        <v>2291</v>
      </c>
      <c r="G267" s="244"/>
      <c r="H267" s="248">
        <v>5.9939999999999998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243</v>
      </c>
      <c r="AU267" s="254" t="s">
        <v>86</v>
      </c>
      <c r="AV267" s="13" t="s">
        <v>86</v>
      </c>
      <c r="AW267" s="13" t="s">
        <v>32</v>
      </c>
      <c r="AX267" s="13" t="s">
        <v>77</v>
      </c>
      <c r="AY267" s="254" t="s">
        <v>235</v>
      </c>
    </row>
    <row r="268" s="13" customFormat="1">
      <c r="A268" s="13"/>
      <c r="B268" s="243"/>
      <c r="C268" s="244"/>
      <c r="D268" s="245" t="s">
        <v>243</v>
      </c>
      <c r="E268" s="246" t="s">
        <v>1</v>
      </c>
      <c r="F268" s="247" t="s">
        <v>2292</v>
      </c>
      <c r="G268" s="244"/>
      <c r="H268" s="248">
        <v>7.21</v>
      </c>
      <c r="I268" s="249"/>
      <c r="J268" s="244"/>
      <c r="K268" s="244"/>
      <c r="L268" s="250"/>
      <c r="M268" s="251"/>
      <c r="N268" s="252"/>
      <c r="O268" s="252"/>
      <c r="P268" s="252"/>
      <c r="Q268" s="252"/>
      <c r="R268" s="252"/>
      <c r="S268" s="252"/>
      <c r="T268" s="25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4" t="s">
        <v>243</v>
      </c>
      <c r="AU268" s="254" t="s">
        <v>86</v>
      </c>
      <c r="AV268" s="13" t="s">
        <v>86</v>
      </c>
      <c r="AW268" s="13" t="s">
        <v>32</v>
      </c>
      <c r="AX268" s="13" t="s">
        <v>77</v>
      </c>
      <c r="AY268" s="254" t="s">
        <v>235</v>
      </c>
    </row>
    <row r="269" s="13" customFormat="1">
      <c r="A269" s="13"/>
      <c r="B269" s="243"/>
      <c r="C269" s="244"/>
      <c r="D269" s="245" t="s">
        <v>243</v>
      </c>
      <c r="E269" s="246" t="s">
        <v>1</v>
      </c>
      <c r="F269" s="247" t="s">
        <v>2293</v>
      </c>
      <c r="G269" s="244"/>
      <c r="H269" s="248">
        <v>2.714</v>
      </c>
      <c r="I269" s="249"/>
      <c r="J269" s="244"/>
      <c r="K269" s="244"/>
      <c r="L269" s="250"/>
      <c r="M269" s="251"/>
      <c r="N269" s="252"/>
      <c r="O269" s="252"/>
      <c r="P269" s="252"/>
      <c r="Q269" s="252"/>
      <c r="R269" s="252"/>
      <c r="S269" s="252"/>
      <c r="T269" s="25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4" t="s">
        <v>243</v>
      </c>
      <c r="AU269" s="254" t="s">
        <v>86</v>
      </c>
      <c r="AV269" s="13" t="s">
        <v>86</v>
      </c>
      <c r="AW269" s="13" t="s">
        <v>32</v>
      </c>
      <c r="AX269" s="13" t="s">
        <v>77</v>
      </c>
      <c r="AY269" s="254" t="s">
        <v>235</v>
      </c>
    </row>
    <row r="270" s="13" customFormat="1">
      <c r="A270" s="13"/>
      <c r="B270" s="243"/>
      <c r="C270" s="244"/>
      <c r="D270" s="245" t="s">
        <v>243</v>
      </c>
      <c r="E270" s="246" t="s">
        <v>1</v>
      </c>
      <c r="F270" s="247" t="s">
        <v>2294</v>
      </c>
      <c r="G270" s="244"/>
      <c r="H270" s="248">
        <v>1.1879999999999999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243</v>
      </c>
      <c r="AU270" s="254" t="s">
        <v>86</v>
      </c>
      <c r="AV270" s="13" t="s">
        <v>86</v>
      </c>
      <c r="AW270" s="13" t="s">
        <v>32</v>
      </c>
      <c r="AX270" s="13" t="s">
        <v>77</v>
      </c>
      <c r="AY270" s="254" t="s">
        <v>235</v>
      </c>
    </row>
    <row r="271" s="13" customFormat="1">
      <c r="A271" s="13"/>
      <c r="B271" s="243"/>
      <c r="C271" s="244"/>
      <c r="D271" s="245" t="s">
        <v>243</v>
      </c>
      <c r="E271" s="246" t="s">
        <v>1</v>
      </c>
      <c r="F271" s="247" t="s">
        <v>2295</v>
      </c>
      <c r="G271" s="244"/>
      <c r="H271" s="248">
        <v>0.90500000000000003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243</v>
      </c>
      <c r="AU271" s="254" t="s">
        <v>86</v>
      </c>
      <c r="AV271" s="13" t="s">
        <v>86</v>
      </c>
      <c r="AW271" s="13" t="s">
        <v>32</v>
      </c>
      <c r="AX271" s="13" t="s">
        <v>77</v>
      </c>
      <c r="AY271" s="254" t="s">
        <v>235</v>
      </c>
    </row>
    <row r="272" s="13" customFormat="1">
      <c r="A272" s="13"/>
      <c r="B272" s="243"/>
      <c r="C272" s="244"/>
      <c r="D272" s="245" t="s">
        <v>243</v>
      </c>
      <c r="E272" s="246" t="s">
        <v>1</v>
      </c>
      <c r="F272" s="247" t="s">
        <v>2296</v>
      </c>
      <c r="G272" s="244"/>
      <c r="H272" s="248">
        <v>1.272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243</v>
      </c>
      <c r="AU272" s="254" t="s">
        <v>86</v>
      </c>
      <c r="AV272" s="13" t="s">
        <v>86</v>
      </c>
      <c r="AW272" s="13" t="s">
        <v>32</v>
      </c>
      <c r="AX272" s="13" t="s">
        <v>77</v>
      </c>
      <c r="AY272" s="254" t="s">
        <v>235</v>
      </c>
    </row>
    <row r="273" s="13" customFormat="1">
      <c r="A273" s="13"/>
      <c r="B273" s="243"/>
      <c r="C273" s="244"/>
      <c r="D273" s="245" t="s">
        <v>243</v>
      </c>
      <c r="E273" s="246" t="s">
        <v>1</v>
      </c>
      <c r="F273" s="247" t="s">
        <v>2297</v>
      </c>
      <c r="G273" s="244"/>
      <c r="H273" s="248">
        <v>0.33900000000000002</v>
      </c>
      <c r="I273" s="249"/>
      <c r="J273" s="244"/>
      <c r="K273" s="244"/>
      <c r="L273" s="250"/>
      <c r="M273" s="251"/>
      <c r="N273" s="252"/>
      <c r="O273" s="252"/>
      <c r="P273" s="252"/>
      <c r="Q273" s="252"/>
      <c r="R273" s="252"/>
      <c r="S273" s="252"/>
      <c r="T273" s="25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4" t="s">
        <v>243</v>
      </c>
      <c r="AU273" s="254" t="s">
        <v>86</v>
      </c>
      <c r="AV273" s="13" t="s">
        <v>86</v>
      </c>
      <c r="AW273" s="13" t="s">
        <v>32</v>
      </c>
      <c r="AX273" s="13" t="s">
        <v>77</v>
      </c>
      <c r="AY273" s="254" t="s">
        <v>235</v>
      </c>
    </row>
    <row r="274" s="13" customFormat="1">
      <c r="A274" s="13"/>
      <c r="B274" s="243"/>
      <c r="C274" s="244"/>
      <c r="D274" s="245" t="s">
        <v>243</v>
      </c>
      <c r="E274" s="246" t="s">
        <v>1</v>
      </c>
      <c r="F274" s="247" t="s">
        <v>2298</v>
      </c>
      <c r="G274" s="244"/>
      <c r="H274" s="248">
        <v>0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243</v>
      </c>
      <c r="AU274" s="254" t="s">
        <v>86</v>
      </c>
      <c r="AV274" s="13" t="s">
        <v>86</v>
      </c>
      <c r="AW274" s="13" t="s">
        <v>32</v>
      </c>
      <c r="AX274" s="13" t="s">
        <v>77</v>
      </c>
      <c r="AY274" s="254" t="s">
        <v>235</v>
      </c>
    </row>
    <row r="275" s="14" customFormat="1">
      <c r="A275" s="14"/>
      <c r="B275" s="255"/>
      <c r="C275" s="256"/>
      <c r="D275" s="245" t="s">
        <v>243</v>
      </c>
      <c r="E275" s="257" t="s">
        <v>1</v>
      </c>
      <c r="F275" s="258" t="s">
        <v>245</v>
      </c>
      <c r="G275" s="256"/>
      <c r="H275" s="259">
        <v>20.045999999999999</v>
      </c>
      <c r="I275" s="260"/>
      <c r="J275" s="256"/>
      <c r="K275" s="256"/>
      <c r="L275" s="261"/>
      <c r="M275" s="262"/>
      <c r="N275" s="263"/>
      <c r="O275" s="263"/>
      <c r="P275" s="263"/>
      <c r="Q275" s="263"/>
      <c r="R275" s="263"/>
      <c r="S275" s="263"/>
      <c r="T275" s="26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5" t="s">
        <v>243</v>
      </c>
      <c r="AU275" s="265" t="s">
        <v>86</v>
      </c>
      <c r="AV275" s="14" t="s">
        <v>241</v>
      </c>
      <c r="AW275" s="14" t="s">
        <v>32</v>
      </c>
      <c r="AX275" s="14" t="s">
        <v>84</v>
      </c>
      <c r="AY275" s="265" t="s">
        <v>235</v>
      </c>
    </row>
    <row r="276" s="2" customFormat="1" ht="24.15" customHeight="1">
      <c r="A276" s="39"/>
      <c r="B276" s="40"/>
      <c r="C276" s="229" t="s">
        <v>315</v>
      </c>
      <c r="D276" s="229" t="s">
        <v>237</v>
      </c>
      <c r="E276" s="230" t="s">
        <v>2299</v>
      </c>
      <c r="F276" s="231" t="s">
        <v>2300</v>
      </c>
      <c r="G276" s="232" t="s">
        <v>174</v>
      </c>
      <c r="H276" s="233">
        <v>21.149999999999999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1.6990000000000001</v>
      </c>
      <c r="T276" s="240">
        <f>S276*H276</f>
        <v>35.93385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241</v>
      </c>
      <c r="AT276" s="241" t="s">
        <v>237</v>
      </c>
      <c r="AU276" s="241" t="s">
        <v>86</v>
      </c>
      <c r="AY276" s="18" t="s">
        <v>235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241</v>
      </c>
      <c r="BM276" s="241" t="s">
        <v>2301</v>
      </c>
    </row>
    <row r="277" s="13" customFormat="1">
      <c r="A277" s="13"/>
      <c r="B277" s="243"/>
      <c r="C277" s="244"/>
      <c r="D277" s="245" t="s">
        <v>243</v>
      </c>
      <c r="E277" s="246" t="s">
        <v>1</v>
      </c>
      <c r="F277" s="247" t="s">
        <v>2302</v>
      </c>
      <c r="G277" s="244"/>
      <c r="H277" s="248">
        <v>21.149999999999999</v>
      </c>
      <c r="I277" s="249"/>
      <c r="J277" s="244"/>
      <c r="K277" s="244"/>
      <c r="L277" s="250"/>
      <c r="M277" s="251"/>
      <c r="N277" s="252"/>
      <c r="O277" s="252"/>
      <c r="P277" s="252"/>
      <c r="Q277" s="252"/>
      <c r="R277" s="252"/>
      <c r="S277" s="252"/>
      <c r="T277" s="25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4" t="s">
        <v>243</v>
      </c>
      <c r="AU277" s="254" t="s">
        <v>86</v>
      </c>
      <c r="AV277" s="13" t="s">
        <v>86</v>
      </c>
      <c r="AW277" s="13" t="s">
        <v>32</v>
      </c>
      <c r="AX277" s="13" t="s">
        <v>77</v>
      </c>
      <c r="AY277" s="254" t="s">
        <v>235</v>
      </c>
    </row>
    <row r="278" s="14" customFormat="1">
      <c r="A278" s="14"/>
      <c r="B278" s="255"/>
      <c r="C278" s="256"/>
      <c r="D278" s="245" t="s">
        <v>243</v>
      </c>
      <c r="E278" s="257" t="s">
        <v>1</v>
      </c>
      <c r="F278" s="258" t="s">
        <v>245</v>
      </c>
      <c r="G278" s="256"/>
      <c r="H278" s="259">
        <v>21.149999999999999</v>
      </c>
      <c r="I278" s="260"/>
      <c r="J278" s="256"/>
      <c r="K278" s="256"/>
      <c r="L278" s="261"/>
      <c r="M278" s="262"/>
      <c r="N278" s="263"/>
      <c r="O278" s="263"/>
      <c r="P278" s="263"/>
      <c r="Q278" s="263"/>
      <c r="R278" s="263"/>
      <c r="S278" s="263"/>
      <c r="T278" s="26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5" t="s">
        <v>243</v>
      </c>
      <c r="AU278" s="265" t="s">
        <v>86</v>
      </c>
      <c r="AV278" s="14" t="s">
        <v>241</v>
      </c>
      <c r="AW278" s="14" t="s">
        <v>32</v>
      </c>
      <c r="AX278" s="14" t="s">
        <v>84</v>
      </c>
      <c r="AY278" s="265" t="s">
        <v>235</v>
      </c>
    </row>
    <row r="279" s="2" customFormat="1" ht="24.15" customHeight="1">
      <c r="A279" s="39"/>
      <c r="B279" s="40"/>
      <c r="C279" s="229" t="s">
        <v>320</v>
      </c>
      <c r="D279" s="229" t="s">
        <v>237</v>
      </c>
      <c r="E279" s="230" t="s">
        <v>2303</v>
      </c>
      <c r="F279" s="231" t="s">
        <v>2304</v>
      </c>
      <c r="G279" s="232" t="s">
        <v>163</v>
      </c>
      <c r="H279" s="233">
        <v>40.064999999999998</v>
      </c>
      <c r="I279" s="234"/>
      <c r="J279" s="235">
        <f>ROUND(I279*H279,2)</f>
        <v>0</v>
      </c>
      <c r="K279" s="236"/>
      <c r="L279" s="45"/>
      <c r="M279" s="237" t="s">
        <v>1</v>
      </c>
      <c r="N279" s="238" t="s">
        <v>42</v>
      </c>
      <c r="O279" s="92"/>
      <c r="P279" s="239">
        <f>O279*H279</f>
        <v>0</v>
      </c>
      <c r="Q279" s="239">
        <v>0</v>
      </c>
      <c r="R279" s="239">
        <f>Q279*H279</f>
        <v>0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241</v>
      </c>
      <c r="AT279" s="241" t="s">
        <v>237</v>
      </c>
      <c r="AU279" s="241" t="s">
        <v>86</v>
      </c>
      <c r="AY279" s="18" t="s">
        <v>235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84</v>
      </c>
      <c r="BK279" s="242">
        <f>ROUND(I279*H279,2)</f>
        <v>0</v>
      </c>
      <c r="BL279" s="18" t="s">
        <v>241</v>
      </c>
      <c r="BM279" s="241" t="s">
        <v>2305</v>
      </c>
    </row>
    <row r="280" s="2" customFormat="1">
      <c r="A280" s="39"/>
      <c r="B280" s="40"/>
      <c r="C280" s="41"/>
      <c r="D280" s="245" t="s">
        <v>621</v>
      </c>
      <c r="E280" s="41"/>
      <c r="F280" s="298" t="s">
        <v>2275</v>
      </c>
      <c r="G280" s="41"/>
      <c r="H280" s="41"/>
      <c r="I280" s="299"/>
      <c r="J280" s="41"/>
      <c r="K280" s="41"/>
      <c r="L280" s="45"/>
      <c r="M280" s="300"/>
      <c r="N280" s="301"/>
      <c r="O280" s="92"/>
      <c r="P280" s="92"/>
      <c r="Q280" s="92"/>
      <c r="R280" s="92"/>
      <c r="S280" s="92"/>
      <c r="T280" s="93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621</v>
      </c>
      <c r="AU280" s="18" t="s">
        <v>86</v>
      </c>
    </row>
    <row r="281" s="13" customFormat="1">
      <c r="A281" s="13"/>
      <c r="B281" s="243"/>
      <c r="C281" s="244"/>
      <c r="D281" s="245" t="s">
        <v>243</v>
      </c>
      <c r="E281" s="246" t="s">
        <v>1</v>
      </c>
      <c r="F281" s="247" t="s">
        <v>2306</v>
      </c>
      <c r="G281" s="244"/>
      <c r="H281" s="248">
        <v>6.6779999999999999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243</v>
      </c>
      <c r="AU281" s="254" t="s">
        <v>86</v>
      </c>
      <c r="AV281" s="13" t="s">
        <v>86</v>
      </c>
      <c r="AW281" s="13" t="s">
        <v>32</v>
      </c>
      <c r="AX281" s="13" t="s">
        <v>77</v>
      </c>
      <c r="AY281" s="254" t="s">
        <v>235</v>
      </c>
    </row>
    <row r="282" s="13" customFormat="1">
      <c r="A282" s="13"/>
      <c r="B282" s="243"/>
      <c r="C282" s="244"/>
      <c r="D282" s="245" t="s">
        <v>243</v>
      </c>
      <c r="E282" s="246" t="s">
        <v>1</v>
      </c>
      <c r="F282" s="247" t="s">
        <v>2307</v>
      </c>
      <c r="G282" s="244"/>
      <c r="H282" s="248">
        <v>19.602</v>
      </c>
      <c r="I282" s="249"/>
      <c r="J282" s="244"/>
      <c r="K282" s="244"/>
      <c r="L282" s="250"/>
      <c r="M282" s="251"/>
      <c r="N282" s="252"/>
      <c r="O282" s="252"/>
      <c r="P282" s="252"/>
      <c r="Q282" s="252"/>
      <c r="R282" s="252"/>
      <c r="S282" s="252"/>
      <c r="T282" s="25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4" t="s">
        <v>243</v>
      </c>
      <c r="AU282" s="254" t="s">
        <v>86</v>
      </c>
      <c r="AV282" s="13" t="s">
        <v>86</v>
      </c>
      <c r="AW282" s="13" t="s">
        <v>32</v>
      </c>
      <c r="AX282" s="13" t="s">
        <v>77</v>
      </c>
      <c r="AY282" s="254" t="s">
        <v>235</v>
      </c>
    </row>
    <row r="283" s="13" customFormat="1">
      <c r="A283" s="13"/>
      <c r="B283" s="243"/>
      <c r="C283" s="244"/>
      <c r="D283" s="245" t="s">
        <v>243</v>
      </c>
      <c r="E283" s="246" t="s">
        <v>1</v>
      </c>
      <c r="F283" s="247" t="s">
        <v>2308</v>
      </c>
      <c r="G283" s="244"/>
      <c r="H283" s="248">
        <v>11.984999999999999</v>
      </c>
      <c r="I283" s="249"/>
      <c r="J283" s="244"/>
      <c r="K283" s="244"/>
      <c r="L283" s="250"/>
      <c r="M283" s="251"/>
      <c r="N283" s="252"/>
      <c r="O283" s="252"/>
      <c r="P283" s="252"/>
      <c r="Q283" s="252"/>
      <c r="R283" s="252"/>
      <c r="S283" s="252"/>
      <c r="T283" s="25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4" t="s">
        <v>243</v>
      </c>
      <c r="AU283" s="254" t="s">
        <v>86</v>
      </c>
      <c r="AV283" s="13" t="s">
        <v>86</v>
      </c>
      <c r="AW283" s="13" t="s">
        <v>32</v>
      </c>
      <c r="AX283" s="13" t="s">
        <v>77</v>
      </c>
      <c r="AY283" s="254" t="s">
        <v>235</v>
      </c>
    </row>
    <row r="284" s="13" customFormat="1">
      <c r="A284" s="13"/>
      <c r="B284" s="243"/>
      <c r="C284" s="244"/>
      <c r="D284" s="245" t="s">
        <v>243</v>
      </c>
      <c r="E284" s="246" t="s">
        <v>1</v>
      </c>
      <c r="F284" s="247" t="s">
        <v>2309</v>
      </c>
      <c r="G284" s="244"/>
      <c r="H284" s="248">
        <v>1.8</v>
      </c>
      <c r="I284" s="249"/>
      <c r="J284" s="244"/>
      <c r="K284" s="244"/>
      <c r="L284" s="250"/>
      <c r="M284" s="251"/>
      <c r="N284" s="252"/>
      <c r="O284" s="252"/>
      <c r="P284" s="252"/>
      <c r="Q284" s="252"/>
      <c r="R284" s="252"/>
      <c r="S284" s="252"/>
      <c r="T284" s="25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4" t="s">
        <v>243</v>
      </c>
      <c r="AU284" s="254" t="s">
        <v>86</v>
      </c>
      <c r="AV284" s="13" t="s">
        <v>86</v>
      </c>
      <c r="AW284" s="13" t="s">
        <v>32</v>
      </c>
      <c r="AX284" s="13" t="s">
        <v>77</v>
      </c>
      <c r="AY284" s="254" t="s">
        <v>235</v>
      </c>
    </row>
    <row r="285" s="14" customFormat="1">
      <c r="A285" s="14"/>
      <c r="B285" s="255"/>
      <c r="C285" s="256"/>
      <c r="D285" s="245" t="s">
        <v>243</v>
      </c>
      <c r="E285" s="257" t="s">
        <v>1</v>
      </c>
      <c r="F285" s="258" t="s">
        <v>245</v>
      </c>
      <c r="G285" s="256"/>
      <c r="H285" s="259">
        <v>40.064999999999998</v>
      </c>
      <c r="I285" s="260"/>
      <c r="J285" s="256"/>
      <c r="K285" s="256"/>
      <c r="L285" s="261"/>
      <c r="M285" s="262"/>
      <c r="N285" s="263"/>
      <c r="O285" s="263"/>
      <c r="P285" s="263"/>
      <c r="Q285" s="263"/>
      <c r="R285" s="263"/>
      <c r="S285" s="263"/>
      <c r="T285" s="26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65" t="s">
        <v>243</v>
      </c>
      <c r="AU285" s="265" t="s">
        <v>86</v>
      </c>
      <c r="AV285" s="14" t="s">
        <v>241</v>
      </c>
      <c r="AW285" s="14" t="s">
        <v>32</v>
      </c>
      <c r="AX285" s="14" t="s">
        <v>84</v>
      </c>
      <c r="AY285" s="265" t="s">
        <v>235</v>
      </c>
    </row>
    <row r="286" s="2" customFormat="1" ht="16.5" customHeight="1">
      <c r="A286" s="39"/>
      <c r="B286" s="40"/>
      <c r="C286" s="229" t="s">
        <v>325</v>
      </c>
      <c r="D286" s="229" t="s">
        <v>237</v>
      </c>
      <c r="E286" s="230" t="s">
        <v>2310</v>
      </c>
      <c r="F286" s="231" t="s">
        <v>2311</v>
      </c>
      <c r="G286" s="232" t="s">
        <v>166</v>
      </c>
      <c r="H286" s="233">
        <v>23.759</v>
      </c>
      <c r="I286" s="234"/>
      <c r="J286" s="235">
        <f>ROUND(I286*H286,2)</f>
        <v>0</v>
      </c>
      <c r="K286" s="236"/>
      <c r="L286" s="45"/>
      <c r="M286" s="237" t="s">
        <v>1</v>
      </c>
      <c r="N286" s="238" t="s">
        <v>42</v>
      </c>
      <c r="O286" s="92"/>
      <c r="P286" s="239">
        <f>O286*H286</f>
        <v>0</v>
      </c>
      <c r="Q286" s="239">
        <v>0.0029399999999999999</v>
      </c>
      <c r="R286" s="239">
        <f>Q286*H286</f>
        <v>0.069851460000000004</v>
      </c>
      <c r="S286" s="239">
        <v>0</v>
      </c>
      <c r="T286" s="240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41" t="s">
        <v>241</v>
      </c>
      <c r="AT286" s="241" t="s">
        <v>237</v>
      </c>
      <c r="AU286" s="241" t="s">
        <v>86</v>
      </c>
      <c r="AY286" s="18" t="s">
        <v>235</v>
      </c>
      <c r="BE286" s="242">
        <f>IF(N286="základní",J286,0)</f>
        <v>0</v>
      </c>
      <c r="BF286" s="242">
        <f>IF(N286="snížená",J286,0)</f>
        <v>0</v>
      </c>
      <c r="BG286" s="242">
        <f>IF(N286="zákl. přenesená",J286,0)</f>
        <v>0</v>
      </c>
      <c r="BH286" s="242">
        <f>IF(N286="sníž. přenesená",J286,0)</f>
        <v>0</v>
      </c>
      <c r="BI286" s="242">
        <f>IF(N286="nulová",J286,0)</f>
        <v>0</v>
      </c>
      <c r="BJ286" s="18" t="s">
        <v>84</v>
      </c>
      <c r="BK286" s="242">
        <f>ROUND(I286*H286,2)</f>
        <v>0</v>
      </c>
      <c r="BL286" s="18" t="s">
        <v>241</v>
      </c>
      <c r="BM286" s="241" t="s">
        <v>2312</v>
      </c>
    </row>
    <row r="287" s="13" customFormat="1">
      <c r="A287" s="13"/>
      <c r="B287" s="243"/>
      <c r="C287" s="244"/>
      <c r="D287" s="245" t="s">
        <v>243</v>
      </c>
      <c r="E287" s="246" t="s">
        <v>1</v>
      </c>
      <c r="F287" s="247" t="s">
        <v>2313</v>
      </c>
      <c r="G287" s="244"/>
      <c r="H287" s="248">
        <v>6.2300000000000004</v>
      </c>
      <c r="I287" s="249"/>
      <c r="J287" s="244"/>
      <c r="K287" s="244"/>
      <c r="L287" s="250"/>
      <c r="M287" s="251"/>
      <c r="N287" s="252"/>
      <c r="O287" s="252"/>
      <c r="P287" s="252"/>
      <c r="Q287" s="252"/>
      <c r="R287" s="252"/>
      <c r="S287" s="252"/>
      <c r="T287" s="25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4" t="s">
        <v>243</v>
      </c>
      <c r="AU287" s="254" t="s">
        <v>86</v>
      </c>
      <c r="AV287" s="13" t="s">
        <v>86</v>
      </c>
      <c r="AW287" s="13" t="s">
        <v>32</v>
      </c>
      <c r="AX287" s="13" t="s">
        <v>77</v>
      </c>
      <c r="AY287" s="254" t="s">
        <v>235</v>
      </c>
    </row>
    <row r="288" s="13" customFormat="1">
      <c r="A288" s="13"/>
      <c r="B288" s="243"/>
      <c r="C288" s="244"/>
      <c r="D288" s="245" t="s">
        <v>243</v>
      </c>
      <c r="E288" s="246" t="s">
        <v>1</v>
      </c>
      <c r="F288" s="247" t="s">
        <v>2314</v>
      </c>
      <c r="G288" s="244"/>
      <c r="H288" s="248">
        <v>9.609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243</v>
      </c>
      <c r="AU288" s="254" t="s">
        <v>86</v>
      </c>
      <c r="AV288" s="13" t="s">
        <v>86</v>
      </c>
      <c r="AW288" s="13" t="s">
        <v>32</v>
      </c>
      <c r="AX288" s="13" t="s">
        <v>77</v>
      </c>
      <c r="AY288" s="254" t="s">
        <v>235</v>
      </c>
    </row>
    <row r="289" s="13" customFormat="1">
      <c r="A289" s="13"/>
      <c r="B289" s="243"/>
      <c r="C289" s="244"/>
      <c r="D289" s="245" t="s">
        <v>243</v>
      </c>
      <c r="E289" s="246" t="s">
        <v>1</v>
      </c>
      <c r="F289" s="247" t="s">
        <v>2315</v>
      </c>
      <c r="G289" s="244"/>
      <c r="H289" s="248">
        <v>7.9199999999999999</v>
      </c>
      <c r="I289" s="249"/>
      <c r="J289" s="244"/>
      <c r="K289" s="244"/>
      <c r="L289" s="250"/>
      <c r="M289" s="251"/>
      <c r="N289" s="252"/>
      <c r="O289" s="252"/>
      <c r="P289" s="252"/>
      <c r="Q289" s="252"/>
      <c r="R289" s="252"/>
      <c r="S289" s="252"/>
      <c r="T289" s="25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4" t="s">
        <v>243</v>
      </c>
      <c r="AU289" s="254" t="s">
        <v>86</v>
      </c>
      <c r="AV289" s="13" t="s">
        <v>86</v>
      </c>
      <c r="AW289" s="13" t="s">
        <v>32</v>
      </c>
      <c r="AX289" s="13" t="s">
        <v>77</v>
      </c>
      <c r="AY289" s="254" t="s">
        <v>235</v>
      </c>
    </row>
    <row r="290" s="14" customFormat="1">
      <c r="A290" s="14"/>
      <c r="B290" s="255"/>
      <c r="C290" s="256"/>
      <c r="D290" s="245" t="s">
        <v>243</v>
      </c>
      <c r="E290" s="257" t="s">
        <v>1</v>
      </c>
      <c r="F290" s="258" t="s">
        <v>245</v>
      </c>
      <c r="G290" s="256"/>
      <c r="H290" s="259">
        <v>23.759</v>
      </c>
      <c r="I290" s="260"/>
      <c r="J290" s="256"/>
      <c r="K290" s="256"/>
      <c r="L290" s="261"/>
      <c r="M290" s="262"/>
      <c r="N290" s="263"/>
      <c r="O290" s="263"/>
      <c r="P290" s="263"/>
      <c r="Q290" s="263"/>
      <c r="R290" s="263"/>
      <c r="S290" s="263"/>
      <c r="T290" s="26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65" t="s">
        <v>243</v>
      </c>
      <c r="AU290" s="265" t="s">
        <v>86</v>
      </c>
      <c r="AV290" s="14" t="s">
        <v>241</v>
      </c>
      <c r="AW290" s="14" t="s">
        <v>32</v>
      </c>
      <c r="AX290" s="14" t="s">
        <v>84</v>
      </c>
      <c r="AY290" s="265" t="s">
        <v>235</v>
      </c>
    </row>
    <row r="291" s="2" customFormat="1" ht="16.5" customHeight="1">
      <c r="A291" s="39"/>
      <c r="B291" s="40"/>
      <c r="C291" s="229" t="s">
        <v>331</v>
      </c>
      <c r="D291" s="229" t="s">
        <v>237</v>
      </c>
      <c r="E291" s="230" t="s">
        <v>2316</v>
      </c>
      <c r="F291" s="231" t="s">
        <v>2317</v>
      </c>
      <c r="G291" s="232" t="s">
        <v>166</v>
      </c>
      <c r="H291" s="233">
        <v>23.759</v>
      </c>
      <c r="I291" s="234"/>
      <c r="J291" s="235">
        <f>ROUND(I291*H291,2)</f>
        <v>0</v>
      </c>
      <c r="K291" s="236"/>
      <c r="L291" s="45"/>
      <c r="M291" s="237" t="s">
        <v>1</v>
      </c>
      <c r="N291" s="238" t="s">
        <v>42</v>
      </c>
      <c r="O291" s="92"/>
      <c r="P291" s="239">
        <f>O291*H291</f>
        <v>0</v>
      </c>
      <c r="Q291" s="239">
        <v>0</v>
      </c>
      <c r="R291" s="239">
        <f>Q291*H291</f>
        <v>0</v>
      </c>
      <c r="S291" s="239">
        <v>0</v>
      </c>
      <c r="T291" s="240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41" t="s">
        <v>241</v>
      </c>
      <c r="AT291" s="241" t="s">
        <v>237</v>
      </c>
      <c r="AU291" s="241" t="s">
        <v>86</v>
      </c>
      <c r="AY291" s="18" t="s">
        <v>235</v>
      </c>
      <c r="BE291" s="242">
        <f>IF(N291="základní",J291,0)</f>
        <v>0</v>
      </c>
      <c r="BF291" s="242">
        <f>IF(N291="snížená",J291,0)</f>
        <v>0</v>
      </c>
      <c r="BG291" s="242">
        <f>IF(N291="zákl. přenesená",J291,0)</f>
        <v>0</v>
      </c>
      <c r="BH291" s="242">
        <f>IF(N291="sníž. přenesená",J291,0)</f>
        <v>0</v>
      </c>
      <c r="BI291" s="242">
        <f>IF(N291="nulová",J291,0)</f>
        <v>0</v>
      </c>
      <c r="BJ291" s="18" t="s">
        <v>84</v>
      </c>
      <c r="BK291" s="242">
        <f>ROUND(I291*H291,2)</f>
        <v>0</v>
      </c>
      <c r="BL291" s="18" t="s">
        <v>241</v>
      </c>
      <c r="BM291" s="241" t="s">
        <v>2318</v>
      </c>
    </row>
    <row r="292" s="13" customFormat="1">
      <c r="A292" s="13"/>
      <c r="B292" s="243"/>
      <c r="C292" s="244"/>
      <c r="D292" s="245" t="s">
        <v>243</v>
      </c>
      <c r="E292" s="246" t="s">
        <v>1</v>
      </c>
      <c r="F292" s="247" t="s">
        <v>2313</v>
      </c>
      <c r="G292" s="244"/>
      <c r="H292" s="248">
        <v>6.2300000000000004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243</v>
      </c>
      <c r="AU292" s="254" t="s">
        <v>86</v>
      </c>
      <c r="AV292" s="13" t="s">
        <v>86</v>
      </c>
      <c r="AW292" s="13" t="s">
        <v>32</v>
      </c>
      <c r="AX292" s="13" t="s">
        <v>77</v>
      </c>
      <c r="AY292" s="254" t="s">
        <v>235</v>
      </c>
    </row>
    <row r="293" s="13" customFormat="1">
      <c r="A293" s="13"/>
      <c r="B293" s="243"/>
      <c r="C293" s="244"/>
      <c r="D293" s="245" t="s">
        <v>243</v>
      </c>
      <c r="E293" s="246" t="s">
        <v>1</v>
      </c>
      <c r="F293" s="247" t="s">
        <v>2314</v>
      </c>
      <c r="G293" s="244"/>
      <c r="H293" s="248">
        <v>9.609</v>
      </c>
      <c r="I293" s="249"/>
      <c r="J293" s="244"/>
      <c r="K293" s="244"/>
      <c r="L293" s="250"/>
      <c r="M293" s="251"/>
      <c r="N293" s="252"/>
      <c r="O293" s="252"/>
      <c r="P293" s="252"/>
      <c r="Q293" s="252"/>
      <c r="R293" s="252"/>
      <c r="S293" s="252"/>
      <c r="T293" s="25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4" t="s">
        <v>243</v>
      </c>
      <c r="AU293" s="254" t="s">
        <v>86</v>
      </c>
      <c r="AV293" s="13" t="s">
        <v>86</v>
      </c>
      <c r="AW293" s="13" t="s">
        <v>32</v>
      </c>
      <c r="AX293" s="13" t="s">
        <v>77</v>
      </c>
      <c r="AY293" s="254" t="s">
        <v>235</v>
      </c>
    </row>
    <row r="294" s="13" customFormat="1">
      <c r="A294" s="13"/>
      <c r="B294" s="243"/>
      <c r="C294" s="244"/>
      <c r="D294" s="245" t="s">
        <v>243</v>
      </c>
      <c r="E294" s="246" t="s">
        <v>1</v>
      </c>
      <c r="F294" s="247" t="s">
        <v>2315</v>
      </c>
      <c r="G294" s="244"/>
      <c r="H294" s="248">
        <v>7.9199999999999999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243</v>
      </c>
      <c r="AU294" s="254" t="s">
        <v>86</v>
      </c>
      <c r="AV294" s="13" t="s">
        <v>86</v>
      </c>
      <c r="AW294" s="13" t="s">
        <v>32</v>
      </c>
      <c r="AX294" s="13" t="s">
        <v>77</v>
      </c>
      <c r="AY294" s="254" t="s">
        <v>235</v>
      </c>
    </row>
    <row r="295" s="14" customFormat="1">
      <c r="A295" s="14"/>
      <c r="B295" s="255"/>
      <c r="C295" s="256"/>
      <c r="D295" s="245" t="s">
        <v>243</v>
      </c>
      <c r="E295" s="257" t="s">
        <v>1</v>
      </c>
      <c r="F295" s="258" t="s">
        <v>245</v>
      </c>
      <c r="G295" s="256"/>
      <c r="H295" s="259">
        <v>23.759</v>
      </c>
      <c r="I295" s="260"/>
      <c r="J295" s="256"/>
      <c r="K295" s="256"/>
      <c r="L295" s="261"/>
      <c r="M295" s="262"/>
      <c r="N295" s="263"/>
      <c r="O295" s="263"/>
      <c r="P295" s="263"/>
      <c r="Q295" s="263"/>
      <c r="R295" s="263"/>
      <c r="S295" s="263"/>
      <c r="T295" s="26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65" t="s">
        <v>243</v>
      </c>
      <c r="AU295" s="265" t="s">
        <v>86</v>
      </c>
      <c r="AV295" s="14" t="s">
        <v>241</v>
      </c>
      <c r="AW295" s="14" t="s">
        <v>32</v>
      </c>
      <c r="AX295" s="14" t="s">
        <v>84</v>
      </c>
      <c r="AY295" s="265" t="s">
        <v>235</v>
      </c>
    </row>
    <row r="296" s="2" customFormat="1" ht="24.15" customHeight="1">
      <c r="A296" s="39"/>
      <c r="B296" s="40"/>
      <c r="C296" s="229" t="s">
        <v>339</v>
      </c>
      <c r="D296" s="229" t="s">
        <v>237</v>
      </c>
      <c r="E296" s="230" t="s">
        <v>2319</v>
      </c>
      <c r="F296" s="231" t="s">
        <v>2320</v>
      </c>
      <c r="G296" s="232" t="s">
        <v>328</v>
      </c>
      <c r="H296" s="233">
        <v>3.5</v>
      </c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42</v>
      </c>
      <c r="O296" s="92"/>
      <c r="P296" s="239">
        <f>O296*H296</f>
        <v>0</v>
      </c>
      <c r="Q296" s="239">
        <v>1.05962</v>
      </c>
      <c r="R296" s="239">
        <f>Q296*H296</f>
        <v>3.7086700000000001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241</v>
      </c>
      <c r="AT296" s="241" t="s">
        <v>237</v>
      </c>
      <c r="AU296" s="241" t="s">
        <v>86</v>
      </c>
      <c r="AY296" s="18" t="s">
        <v>235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84</v>
      </c>
      <c r="BK296" s="242">
        <f>ROUND(I296*H296,2)</f>
        <v>0</v>
      </c>
      <c r="BL296" s="18" t="s">
        <v>241</v>
      </c>
      <c r="BM296" s="241" t="s">
        <v>2321</v>
      </c>
    </row>
    <row r="297" s="13" customFormat="1">
      <c r="A297" s="13"/>
      <c r="B297" s="243"/>
      <c r="C297" s="244"/>
      <c r="D297" s="245" t="s">
        <v>243</v>
      </c>
      <c r="E297" s="246" t="s">
        <v>1</v>
      </c>
      <c r="F297" s="247" t="s">
        <v>2322</v>
      </c>
      <c r="G297" s="244"/>
      <c r="H297" s="248">
        <v>3.5</v>
      </c>
      <c r="I297" s="249"/>
      <c r="J297" s="244"/>
      <c r="K297" s="244"/>
      <c r="L297" s="250"/>
      <c r="M297" s="251"/>
      <c r="N297" s="252"/>
      <c r="O297" s="252"/>
      <c r="P297" s="252"/>
      <c r="Q297" s="252"/>
      <c r="R297" s="252"/>
      <c r="S297" s="252"/>
      <c r="T297" s="25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4" t="s">
        <v>243</v>
      </c>
      <c r="AU297" s="254" t="s">
        <v>86</v>
      </c>
      <c r="AV297" s="13" t="s">
        <v>86</v>
      </c>
      <c r="AW297" s="13" t="s">
        <v>32</v>
      </c>
      <c r="AX297" s="13" t="s">
        <v>77</v>
      </c>
      <c r="AY297" s="254" t="s">
        <v>235</v>
      </c>
    </row>
    <row r="298" s="14" customFormat="1">
      <c r="A298" s="14"/>
      <c r="B298" s="255"/>
      <c r="C298" s="256"/>
      <c r="D298" s="245" t="s">
        <v>243</v>
      </c>
      <c r="E298" s="257" t="s">
        <v>1</v>
      </c>
      <c r="F298" s="258" t="s">
        <v>245</v>
      </c>
      <c r="G298" s="256"/>
      <c r="H298" s="259">
        <v>3.5</v>
      </c>
      <c r="I298" s="260"/>
      <c r="J298" s="256"/>
      <c r="K298" s="256"/>
      <c r="L298" s="261"/>
      <c r="M298" s="262"/>
      <c r="N298" s="263"/>
      <c r="O298" s="263"/>
      <c r="P298" s="263"/>
      <c r="Q298" s="263"/>
      <c r="R298" s="263"/>
      <c r="S298" s="263"/>
      <c r="T298" s="26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65" t="s">
        <v>243</v>
      </c>
      <c r="AU298" s="265" t="s">
        <v>86</v>
      </c>
      <c r="AV298" s="14" t="s">
        <v>241</v>
      </c>
      <c r="AW298" s="14" t="s">
        <v>32</v>
      </c>
      <c r="AX298" s="14" t="s">
        <v>84</v>
      </c>
      <c r="AY298" s="265" t="s">
        <v>235</v>
      </c>
    </row>
    <row r="299" s="2" customFormat="1" ht="24.15" customHeight="1">
      <c r="A299" s="39"/>
      <c r="B299" s="40"/>
      <c r="C299" s="229" t="s">
        <v>344</v>
      </c>
      <c r="D299" s="229" t="s">
        <v>237</v>
      </c>
      <c r="E299" s="230" t="s">
        <v>2323</v>
      </c>
      <c r="F299" s="231" t="s">
        <v>2324</v>
      </c>
      <c r="G299" s="232" t="s">
        <v>240</v>
      </c>
      <c r="H299" s="233">
        <v>8</v>
      </c>
      <c r="I299" s="234"/>
      <c r="J299" s="235">
        <f>ROUND(I299*H299,2)</f>
        <v>0</v>
      </c>
      <c r="K299" s="236"/>
      <c r="L299" s="45"/>
      <c r="M299" s="237" t="s">
        <v>1</v>
      </c>
      <c r="N299" s="238" t="s">
        <v>42</v>
      </c>
      <c r="O299" s="92"/>
      <c r="P299" s="239">
        <f>O299*H299</f>
        <v>0</v>
      </c>
      <c r="Q299" s="239">
        <v>0.06019</v>
      </c>
      <c r="R299" s="239">
        <f>Q299*H299</f>
        <v>0.48152</v>
      </c>
      <c r="S299" s="239">
        <v>0</v>
      </c>
      <c r="T299" s="240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41" t="s">
        <v>241</v>
      </c>
      <c r="AT299" s="241" t="s">
        <v>237</v>
      </c>
      <c r="AU299" s="241" t="s">
        <v>86</v>
      </c>
      <c r="AY299" s="18" t="s">
        <v>235</v>
      </c>
      <c r="BE299" s="242">
        <f>IF(N299="základní",J299,0)</f>
        <v>0</v>
      </c>
      <c r="BF299" s="242">
        <f>IF(N299="snížená",J299,0)</f>
        <v>0</v>
      </c>
      <c r="BG299" s="242">
        <f>IF(N299="zákl. přenesená",J299,0)</f>
        <v>0</v>
      </c>
      <c r="BH299" s="242">
        <f>IF(N299="sníž. přenesená",J299,0)</f>
        <v>0</v>
      </c>
      <c r="BI299" s="242">
        <f>IF(N299="nulová",J299,0)</f>
        <v>0</v>
      </c>
      <c r="BJ299" s="18" t="s">
        <v>84</v>
      </c>
      <c r="BK299" s="242">
        <f>ROUND(I299*H299,2)</f>
        <v>0</v>
      </c>
      <c r="BL299" s="18" t="s">
        <v>241</v>
      </c>
      <c r="BM299" s="241" t="s">
        <v>2325</v>
      </c>
    </row>
    <row r="300" s="13" customFormat="1">
      <c r="A300" s="13"/>
      <c r="B300" s="243"/>
      <c r="C300" s="244"/>
      <c r="D300" s="245" t="s">
        <v>243</v>
      </c>
      <c r="E300" s="246" t="s">
        <v>1</v>
      </c>
      <c r="F300" s="247" t="s">
        <v>2326</v>
      </c>
      <c r="G300" s="244"/>
      <c r="H300" s="248">
        <v>8</v>
      </c>
      <c r="I300" s="249"/>
      <c r="J300" s="244"/>
      <c r="K300" s="244"/>
      <c r="L300" s="250"/>
      <c r="M300" s="251"/>
      <c r="N300" s="252"/>
      <c r="O300" s="252"/>
      <c r="P300" s="252"/>
      <c r="Q300" s="252"/>
      <c r="R300" s="252"/>
      <c r="S300" s="252"/>
      <c r="T300" s="25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4" t="s">
        <v>243</v>
      </c>
      <c r="AU300" s="254" t="s">
        <v>86</v>
      </c>
      <c r="AV300" s="13" t="s">
        <v>86</v>
      </c>
      <c r="AW300" s="13" t="s">
        <v>32</v>
      </c>
      <c r="AX300" s="13" t="s">
        <v>84</v>
      </c>
      <c r="AY300" s="254" t="s">
        <v>235</v>
      </c>
    </row>
    <row r="301" s="2" customFormat="1" ht="33" customHeight="1">
      <c r="A301" s="39"/>
      <c r="B301" s="40"/>
      <c r="C301" s="287" t="s">
        <v>349</v>
      </c>
      <c r="D301" s="287" t="s">
        <v>518</v>
      </c>
      <c r="E301" s="288" t="s">
        <v>2327</v>
      </c>
      <c r="F301" s="289" t="s">
        <v>2328</v>
      </c>
      <c r="G301" s="290" t="s">
        <v>166</v>
      </c>
      <c r="H301" s="291">
        <v>44</v>
      </c>
      <c r="I301" s="292"/>
      <c r="J301" s="293">
        <f>ROUND(I301*H301,2)</f>
        <v>0</v>
      </c>
      <c r="K301" s="294"/>
      <c r="L301" s="295"/>
      <c r="M301" s="296" t="s">
        <v>1</v>
      </c>
      <c r="N301" s="297" t="s">
        <v>42</v>
      </c>
      <c r="O301" s="92"/>
      <c r="P301" s="239">
        <f>O301*H301</f>
        <v>0</v>
      </c>
      <c r="Q301" s="239">
        <v>0.082000000000000003</v>
      </c>
      <c r="R301" s="239">
        <f>Q301*H301</f>
        <v>3.6080000000000001</v>
      </c>
      <c r="S301" s="239">
        <v>0</v>
      </c>
      <c r="T301" s="24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281</v>
      </c>
      <c r="AT301" s="241" t="s">
        <v>518</v>
      </c>
      <c r="AU301" s="241" t="s">
        <v>86</v>
      </c>
      <c r="AY301" s="18" t="s">
        <v>235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84</v>
      </c>
      <c r="BK301" s="242">
        <f>ROUND(I301*H301,2)</f>
        <v>0</v>
      </c>
      <c r="BL301" s="18" t="s">
        <v>241</v>
      </c>
      <c r="BM301" s="241" t="s">
        <v>2329</v>
      </c>
    </row>
    <row r="302" s="13" customFormat="1">
      <c r="A302" s="13"/>
      <c r="B302" s="243"/>
      <c r="C302" s="244"/>
      <c r="D302" s="245" t="s">
        <v>243</v>
      </c>
      <c r="E302" s="246" t="s">
        <v>1</v>
      </c>
      <c r="F302" s="247" t="s">
        <v>2330</v>
      </c>
      <c r="G302" s="244"/>
      <c r="H302" s="248">
        <v>44</v>
      </c>
      <c r="I302" s="249"/>
      <c r="J302" s="244"/>
      <c r="K302" s="244"/>
      <c r="L302" s="250"/>
      <c r="M302" s="251"/>
      <c r="N302" s="252"/>
      <c r="O302" s="252"/>
      <c r="P302" s="252"/>
      <c r="Q302" s="252"/>
      <c r="R302" s="252"/>
      <c r="S302" s="252"/>
      <c r="T302" s="25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4" t="s">
        <v>243</v>
      </c>
      <c r="AU302" s="254" t="s">
        <v>86</v>
      </c>
      <c r="AV302" s="13" t="s">
        <v>86</v>
      </c>
      <c r="AW302" s="13" t="s">
        <v>32</v>
      </c>
      <c r="AX302" s="13" t="s">
        <v>84</v>
      </c>
      <c r="AY302" s="254" t="s">
        <v>235</v>
      </c>
    </row>
    <row r="303" s="2" customFormat="1" ht="24.15" customHeight="1">
      <c r="A303" s="39"/>
      <c r="B303" s="40"/>
      <c r="C303" s="229" t="s">
        <v>7</v>
      </c>
      <c r="D303" s="229" t="s">
        <v>237</v>
      </c>
      <c r="E303" s="230" t="s">
        <v>2331</v>
      </c>
      <c r="F303" s="231" t="s">
        <v>2332</v>
      </c>
      <c r="G303" s="232" t="s">
        <v>163</v>
      </c>
      <c r="H303" s="233">
        <v>4.4640000000000004</v>
      </c>
      <c r="I303" s="234"/>
      <c r="J303" s="235">
        <f>ROUND(I303*H303,2)</f>
        <v>0</v>
      </c>
      <c r="K303" s="236"/>
      <c r="L303" s="45"/>
      <c r="M303" s="237" t="s">
        <v>1</v>
      </c>
      <c r="N303" s="238" t="s">
        <v>42</v>
      </c>
      <c r="O303" s="92"/>
      <c r="P303" s="239">
        <f>O303*H303</f>
        <v>0</v>
      </c>
      <c r="Q303" s="239">
        <v>2.5018699999999998</v>
      </c>
      <c r="R303" s="239">
        <f>Q303*H303</f>
        <v>11.16834768</v>
      </c>
      <c r="S303" s="239">
        <v>0</v>
      </c>
      <c r="T303" s="240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41" t="s">
        <v>241</v>
      </c>
      <c r="AT303" s="241" t="s">
        <v>237</v>
      </c>
      <c r="AU303" s="241" t="s">
        <v>86</v>
      </c>
      <c r="AY303" s="18" t="s">
        <v>235</v>
      </c>
      <c r="BE303" s="242">
        <f>IF(N303="základní",J303,0)</f>
        <v>0</v>
      </c>
      <c r="BF303" s="242">
        <f>IF(N303="snížená",J303,0)</f>
        <v>0</v>
      </c>
      <c r="BG303" s="242">
        <f>IF(N303="zákl. přenesená",J303,0)</f>
        <v>0</v>
      </c>
      <c r="BH303" s="242">
        <f>IF(N303="sníž. přenesená",J303,0)</f>
        <v>0</v>
      </c>
      <c r="BI303" s="242">
        <f>IF(N303="nulová",J303,0)</f>
        <v>0</v>
      </c>
      <c r="BJ303" s="18" t="s">
        <v>84</v>
      </c>
      <c r="BK303" s="242">
        <f>ROUND(I303*H303,2)</f>
        <v>0</v>
      </c>
      <c r="BL303" s="18" t="s">
        <v>241</v>
      </c>
      <c r="BM303" s="241" t="s">
        <v>2333</v>
      </c>
    </row>
    <row r="304" s="13" customFormat="1">
      <c r="A304" s="13"/>
      <c r="B304" s="243"/>
      <c r="C304" s="244"/>
      <c r="D304" s="245" t="s">
        <v>243</v>
      </c>
      <c r="E304" s="246" t="s">
        <v>1</v>
      </c>
      <c r="F304" s="247" t="s">
        <v>2334</v>
      </c>
      <c r="G304" s="244"/>
      <c r="H304" s="248">
        <v>2.6400000000000001</v>
      </c>
      <c r="I304" s="249"/>
      <c r="J304" s="244"/>
      <c r="K304" s="244"/>
      <c r="L304" s="250"/>
      <c r="M304" s="251"/>
      <c r="N304" s="252"/>
      <c r="O304" s="252"/>
      <c r="P304" s="252"/>
      <c r="Q304" s="252"/>
      <c r="R304" s="252"/>
      <c r="S304" s="252"/>
      <c r="T304" s="25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4" t="s">
        <v>243</v>
      </c>
      <c r="AU304" s="254" t="s">
        <v>86</v>
      </c>
      <c r="AV304" s="13" t="s">
        <v>86</v>
      </c>
      <c r="AW304" s="13" t="s">
        <v>32</v>
      </c>
      <c r="AX304" s="13" t="s">
        <v>77</v>
      </c>
      <c r="AY304" s="254" t="s">
        <v>235</v>
      </c>
    </row>
    <row r="305" s="13" customFormat="1">
      <c r="A305" s="13"/>
      <c r="B305" s="243"/>
      <c r="C305" s="244"/>
      <c r="D305" s="245" t="s">
        <v>243</v>
      </c>
      <c r="E305" s="246" t="s">
        <v>1</v>
      </c>
      <c r="F305" s="247" t="s">
        <v>2335</v>
      </c>
      <c r="G305" s="244"/>
      <c r="H305" s="248">
        <v>1.8240000000000001</v>
      </c>
      <c r="I305" s="249"/>
      <c r="J305" s="244"/>
      <c r="K305" s="244"/>
      <c r="L305" s="250"/>
      <c r="M305" s="251"/>
      <c r="N305" s="252"/>
      <c r="O305" s="252"/>
      <c r="P305" s="252"/>
      <c r="Q305" s="252"/>
      <c r="R305" s="252"/>
      <c r="S305" s="252"/>
      <c r="T305" s="25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4" t="s">
        <v>243</v>
      </c>
      <c r="AU305" s="254" t="s">
        <v>86</v>
      </c>
      <c r="AV305" s="13" t="s">
        <v>86</v>
      </c>
      <c r="AW305" s="13" t="s">
        <v>32</v>
      </c>
      <c r="AX305" s="13" t="s">
        <v>77</v>
      </c>
      <c r="AY305" s="254" t="s">
        <v>235</v>
      </c>
    </row>
    <row r="306" s="14" customFormat="1">
      <c r="A306" s="14"/>
      <c r="B306" s="255"/>
      <c r="C306" s="256"/>
      <c r="D306" s="245" t="s">
        <v>243</v>
      </c>
      <c r="E306" s="257" t="s">
        <v>1</v>
      </c>
      <c r="F306" s="258" t="s">
        <v>245</v>
      </c>
      <c r="G306" s="256"/>
      <c r="H306" s="259">
        <v>4.4640000000000004</v>
      </c>
      <c r="I306" s="260"/>
      <c r="J306" s="256"/>
      <c r="K306" s="256"/>
      <c r="L306" s="261"/>
      <c r="M306" s="262"/>
      <c r="N306" s="263"/>
      <c r="O306" s="263"/>
      <c r="P306" s="263"/>
      <c r="Q306" s="263"/>
      <c r="R306" s="263"/>
      <c r="S306" s="263"/>
      <c r="T306" s="26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5" t="s">
        <v>243</v>
      </c>
      <c r="AU306" s="265" t="s">
        <v>86</v>
      </c>
      <c r="AV306" s="14" t="s">
        <v>241</v>
      </c>
      <c r="AW306" s="14" t="s">
        <v>32</v>
      </c>
      <c r="AX306" s="14" t="s">
        <v>84</v>
      </c>
      <c r="AY306" s="265" t="s">
        <v>235</v>
      </c>
    </row>
    <row r="307" s="2" customFormat="1" ht="24.15" customHeight="1">
      <c r="A307" s="39"/>
      <c r="B307" s="40"/>
      <c r="C307" s="229" t="s">
        <v>364</v>
      </c>
      <c r="D307" s="229" t="s">
        <v>237</v>
      </c>
      <c r="E307" s="230" t="s">
        <v>2336</v>
      </c>
      <c r="F307" s="231" t="s">
        <v>2337</v>
      </c>
      <c r="G307" s="232" t="s">
        <v>163</v>
      </c>
      <c r="H307" s="233">
        <v>222.893</v>
      </c>
      <c r="I307" s="234"/>
      <c r="J307" s="235">
        <f>ROUND(I307*H307,2)</f>
        <v>0</v>
      </c>
      <c r="K307" s="236"/>
      <c r="L307" s="45"/>
      <c r="M307" s="237" t="s">
        <v>1</v>
      </c>
      <c r="N307" s="238" t="s">
        <v>42</v>
      </c>
      <c r="O307" s="92"/>
      <c r="P307" s="239">
        <f>O307*H307</f>
        <v>0</v>
      </c>
      <c r="Q307" s="239">
        <v>2.5018699999999998</v>
      </c>
      <c r="R307" s="239">
        <f>Q307*H307</f>
        <v>557.64930990999994</v>
      </c>
      <c r="S307" s="239">
        <v>0</v>
      </c>
      <c r="T307" s="240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41" t="s">
        <v>241</v>
      </c>
      <c r="AT307" s="241" t="s">
        <v>237</v>
      </c>
      <c r="AU307" s="241" t="s">
        <v>86</v>
      </c>
      <c r="AY307" s="18" t="s">
        <v>235</v>
      </c>
      <c r="BE307" s="242">
        <f>IF(N307="základní",J307,0)</f>
        <v>0</v>
      </c>
      <c r="BF307" s="242">
        <f>IF(N307="snížená",J307,0)</f>
        <v>0</v>
      </c>
      <c r="BG307" s="242">
        <f>IF(N307="zákl. přenesená",J307,0)</f>
        <v>0</v>
      </c>
      <c r="BH307" s="242">
        <f>IF(N307="sníž. přenesená",J307,0)</f>
        <v>0</v>
      </c>
      <c r="BI307" s="242">
        <f>IF(N307="nulová",J307,0)</f>
        <v>0</v>
      </c>
      <c r="BJ307" s="18" t="s">
        <v>84</v>
      </c>
      <c r="BK307" s="242">
        <f>ROUND(I307*H307,2)</f>
        <v>0</v>
      </c>
      <c r="BL307" s="18" t="s">
        <v>241</v>
      </c>
      <c r="BM307" s="241" t="s">
        <v>2338</v>
      </c>
    </row>
    <row r="308" s="13" customFormat="1">
      <c r="A308" s="13"/>
      <c r="B308" s="243"/>
      <c r="C308" s="244"/>
      <c r="D308" s="245" t="s">
        <v>243</v>
      </c>
      <c r="E308" s="246" t="s">
        <v>1</v>
      </c>
      <c r="F308" s="247" t="s">
        <v>2339</v>
      </c>
      <c r="G308" s="244"/>
      <c r="H308" s="248">
        <v>150.06399999999999</v>
      </c>
      <c r="I308" s="249"/>
      <c r="J308" s="244"/>
      <c r="K308" s="244"/>
      <c r="L308" s="250"/>
      <c r="M308" s="251"/>
      <c r="N308" s="252"/>
      <c r="O308" s="252"/>
      <c r="P308" s="252"/>
      <c r="Q308" s="252"/>
      <c r="R308" s="252"/>
      <c r="S308" s="252"/>
      <c r="T308" s="25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4" t="s">
        <v>243</v>
      </c>
      <c r="AU308" s="254" t="s">
        <v>86</v>
      </c>
      <c r="AV308" s="13" t="s">
        <v>86</v>
      </c>
      <c r="AW308" s="13" t="s">
        <v>32</v>
      </c>
      <c r="AX308" s="13" t="s">
        <v>77</v>
      </c>
      <c r="AY308" s="254" t="s">
        <v>235</v>
      </c>
    </row>
    <row r="309" s="13" customFormat="1">
      <c r="A309" s="13"/>
      <c r="B309" s="243"/>
      <c r="C309" s="244"/>
      <c r="D309" s="245" t="s">
        <v>243</v>
      </c>
      <c r="E309" s="246" t="s">
        <v>1</v>
      </c>
      <c r="F309" s="247" t="s">
        <v>2340</v>
      </c>
      <c r="G309" s="244"/>
      <c r="H309" s="248">
        <v>11.571</v>
      </c>
      <c r="I309" s="249"/>
      <c r="J309" s="244"/>
      <c r="K309" s="244"/>
      <c r="L309" s="250"/>
      <c r="M309" s="251"/>
      <c r="N309" s="252"/>
      <c r="O309" s="252"/>
      <c r="P309" s="252"/>
      <c r="Q309" s="252"/>
      <c r="R309" s="252"/>
      <c r="S309" s="252"/>
      <c r="T309" s="25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4" t="s">
        <v>243</v>
      </c>
      <c r="AU309" s="254" t="s">
        <v>86</v>
      </c>
      <c r="AV309" s="13" t="s">
        <v>86</v>
      </c>
      <c r="AW309" s="13" t="s">
        <v>32</v>
      </c>
      <c r="AX309" s="13" t="s">
        <v>77</v>
      </c>
      <c r="AY309" s="254" t="s">
        <v>235</v>
      </c>
    </row>
    <row r="310" s="13" customFormat="1">
      <c r="A310" s="13"/>
      <c r="B310" s="243"/>
      <c r="C310" s="244"/>
      <c r="D310" s="245" t="s">
        <v>243</v>
      </c>
      <c r="E310" s="246" t="s">
        <v>1</v>
      </c>
      <c r="F310" s="247" t="s">
        <v>2341</v>
      </c>
      <c r="G310" s="244"/>
      <c r="H310" s="248">
        <v>30.757999999999999</v>
      </c>
      <c r="I310" s="249"/>
      <c r="J310" s="244"/>
      <c r="K310" s="244"/>
      <c r="L310" s="250"/>
      <c r="M310" s="251"/>
      <c r="N310" s="252"/>
      <c r="O310" s="252"/>
      <c r="P310" s="252"/>
      <c r="Q310" s="252"/>
      <c r="R310" s="252"/>
      <c r="S310" s="252"/>
      <c r="T310" s="25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4" t="s">
        <v>243</v>
      </c>
      <c r="AU310" s="254" t="s">
        <v>86</v>
      </c>
      <c r="AV310" s="13" t="s">
        <v>86</v>
      </c>
      <c r="AW310" s="13" t="s">
        <v>32</v>
      </c>
      <c r="AX310" s="13" t="s">
        <v>77</v>
      </c>
      <c r="AY310" s="254" t="s">
        <v>235</v>
      </c>
    </row>
    <row r="311" s="13" customFormat="1">
      <c r="A311" s="13"/>
      <c r="B311" s="243"/>
      <c r="C311" s="244"/>
      <c r="D311" s="245" t="s">
        <v>243</v>
      </c>
      <c r="E311" s="246" t="s">
        <v>1</v>
      </c>
      <c r="F311" s="247" t="s">
        <v>2342</v>
      </c>
      <c r="G311" s="244"/>
      <c r="H311" s="248">
        <v>11.010999999999999</v>
      </c>
      <c r="I311" s="249"/>
      <c r="J311" s="244"/>
      <c r="K311" s="244"/>
      <c r="L311" s="250"/>
      <c r="M311" s="251"/>
      <c r="N311" s="252"/>
      <c r="O311" s="252"/>
      <c r="P311" s="252"/>
      <c r="Q311" s="252"/>
      <c r="R311" s="252"/>
      <c r="S311" s="252"/>
      <c r="T311" s="25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4" t="s">
        <v>243</v>
      </c>
      <c r="AU311" s="254" t="s">
        <v>86</v>
      </c>
      <c r="AV311" s="13" t="s">
        <v>86</v>
      </c>
      <c r="AW311" s="13" t="s">
        <v>32</v>
      </c>
      <c r="AX311" s="13" t="s">
        <v>77</v>
      </c>
      <c r="AY311" s="254" t="s">
        <v>235</v>
      </c>
    </row>
    <row r="312" s="13" customFormat="1">
      <c r="A312" s="13"/>
      <c r="B312" s="243"/>
      <c r="C312" s="244"/>
      <c r="D312" s="245" t="s">
        <v>243</v>
      </c>
      <c r="E312" s="246" t="s">
        <v>1</v>
      </c>
      <c r="F312" s="247" t="s">
        <v>2343</v>
      </c>
      <c r="G312" s="244"/>
      <c r="H312" s="248">
        <v>3.2890000000000001</v>
      </c>
      <c r="I312" s="249"/>
      <c r="J312" s="244"/>
      <c r="K312" s="244"/>
      <c r="L312" s="250"/>
      <c r="M312" s="251"/>
      <c r="N312" s="252"/>
      <c r="O312" s="252"/>
      <c r="P312" s="252"/>
      <c r="Q312" s="252"/>
      <c r="R312" s="252"/>
      <c r="S312" s="252"/>
      <c r="T312" s="25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4" t="s">
        <v>243</v>
      </c>
      <c r="AU312" s="254" t="s">
        <v>86</v>
      </c>
      <c r="AV312" s="13" t="s">
        <v>86</v>
      </c>
      <c r="AW312" s="13" t="s">
        <v>32</v>
      </c>
      <c r="AX312" s="13" t="s">
        <v>77</v>
      </c>
      <c r="AY312" s="254" t="s">
        <v>235</v>
      </c>
    </row>
    <row r="313" s="13" customFormat="1">
      <c r="A313" s="13"/>
      <c r="B313" s="243"/>
      <c r="C313" s="244"/>
      <c r="D313" s="245" t="s">
        <v>243</v>
      </c>
      <c r="E313" s="246" t="s">
        <v>1</v>
      </c>
      <c r="F313" s="247" t="s">
        <v>2344</v>
      </c>
      <c r="G313" s="244"/>
      <c r="H313" s="248">
        <v>9.0440000000000005</v>
      </c>
      <c r="I313" s="249"/>
      <c r="J313" s="244"/>
      <c r="K313" s="244"/>
      <c r="L313" s="250"/>
      <c r="M313" s="251"/>
      <c r="N313" s="252"/>
      <c r="O313" s="252"/>
      <c r="P313" s="252"/>
      <c r="Q313" s="252"/>
      <c r="R313" s="252"/>
      <c r="S313" s="252"/>
      <c r="T313" s="25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4" t="s">
        <v>243</v>
      </c>
      <c r="AU313" s="254" t="s">
        <v>86</v>
      </c>
      <c r="AV313" s="13" t="s">
        <v>86</v>
      </c>
      <c r="AW313" s="13" t="s">
        <v>32</v>
      </c>
      <c r="AX313" s="13" t="s">
        <v>77</v>
      </c>
      <c r="AY313" s="254" t="s">
        <v>235</v>
      </c>
    </row>
    <row r="314" s="13" customFormat="1">
      <c r="A314" s="13"/>
      <c r="B314" s="243"/>
      <c r="C314" s="244"/>
      <c r="D314" s="245" t="s">
        <v>243</v>
      </c>
      <c r="E314" s="246" t="s">
        <v>1</v>
      </c>
      <c r="F314" s="247" t="s">
        <v>2345</v>
      </c>
      <c r="G314" s="244"/>
      <c r="H314" s="248">
        <v>3.8570000000000002</v>
      </c>
      <c r="I314" s="249"/>
      <c r="J314" s="244"/>
      <c r="K314" s="244"/>
      <c r="L314" s="250"/>
      <c r="M314" s="251"/>
      <c r="N314" s="252"/>
      <c r="O314" s="252"/>
      <c r="P314" s="252"/>
      <c r="Q314" s="252"/>
      <c r="R314" s="252"/>
      <c r="S314" s="252"/>
      <c r="T314" s="25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4" t="s">
        <v>243</v>
      </c>
      <c r="AU314" s="254" t="s">
        <v>86</v>
      </c>
      <c r="AV314" s="13" t="s">
        <v>86</v>
      </c>
      <c r="AW314" s="13" t="s">
        <v>32</v>
      </c>
      <c r="AX314" s="13" t="s">
        <v>77</v>
      </c>
      <c r="AY314" s="254" t="s">
        <v>235</v>
      </c>
    </row>
    <row r="315" s="13" customFormat="1">
      <c r="A315" s="13"/>
      <c r="B315" s="243"/>
      <c r="C315" s="244"/>
      <c r="D315" s="245" t="s">
        <v>243</v>
      </c>
      <c r="E315" s="246" t="s">
        <v>1</v>
      </c>
      <c r="F315" s="247" t="s">
        <v>2346</v>
      </c>
      <c r="G315" s="244"/>
      <c r="H315" s="248">
        <v>3.2989999999999999</v>
      </c>
      <c r="I315" s="249"/>
      <c r="J315" s="244"/>
      <c r="K315" s="244"/>
      <c r="L315" s="250"/>
      <c r="M315" s="251"/>
      <c r="N315" s="252"/>
      <c r="O315" s="252"/>
      <c r="P315" s="252"/>
      <c r="Q315" s="252"/>
      <c r="R315" s="252"/>
      <c r="S315" s="252"/>
      <c r="T315" s="25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4" t="s">
        <v>243</v>
      </c>
      <c r="AU315" s="254" t="s">
        <v>86</v>
      </c>
      <c r="AV315" s="13" t="s">
        <v>86</v>
      </c>
      <c r="AW315" s="13" t="s">
        <v>32</v>
      </c>
      <c r="AX315" s="13" t="s">
        <v>77</v>
      </c>
      <c r="AY315" s="254" t="s">
        <v>235</v>
      </c>
    </row>
    <row r="316" s="16" customFormat="1">
      <c r="A316" s="16"/>
      <c r="B316" s="276"/>
      <c r="C316" s="277"/>
      <c r="D316" s="245" t="s">
        <v>243</v>
      </c>
      <c r="E316" s="278" t="s">
        <v>1</v>
      </c>
      <c r="F316" s="279" t="s">
        <v>492</v>
      </c>
      <c r="G316" s="277"/>
      <c r="H316" s="280">
        <v>222.893</v>
      </c>
      <c r="I316" s="281"/>
      <c r="J316" s="277"/>
      <c r="K316" s="277"/>
      <c r="L316" s="282"/>
      <c r="M316" s="283"/>
      <c r="N316" s="284"/>
      <c r="O316" s="284"/>
      <c r="P316" s="284"/>
      <c r="Q316" s="284"/>
      <c r="R316" s="284"/>
      <c r="S316" s="284"/>
      <c r="T316" s="285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T316" s="286" t="s">
        <v>243</v>
      </c>
      <c r="AU316" s="286" t="s">
        <v>86</v>
      </c>
      <c r="AV316" s="16" t="s">
        <v>250</v>
      </c>
      <c r="AW316" s="16" t="s">
        <v>32</v>
      </c>
      <c r="AX316" s="16" t="s">
        <v>77</v>
      </c>
      <c r="AY316" s="286" t="s">
        <v>235</v>
      </c>
    </row>
    <row r="317" s="14" customFormat="1">
      <c r="A317" s="14"/>
      <c r="B317" s="255"/>
      <c r="C317" s="256"/>
      <c r="D317" s="245" t="s">
        <v>243</v>
      </c>
      <c r="E317" s="257" t="s">
        <v>1</v>
      </c>
      <c r="F317" s="258" t="s">
        <v>245</v>
      </c>
      <c r="G317" s="256"/>
      <c r="H317" s="259">
        <v>222.893</v>
      </c>
      <c r="I317" s="260"/>
      <c r="J317" s="256"/>
      <c r="K317" s="256"/>
      <c r="L317" s="261"/>
      <c r="M317" s="262"/>
      <c r="N317" s="263"/>
      <c r="O317" s="263"/>
      <c r="P317" s="263"/>
      <c r="Q317" s="263"/>
      <c r="R317" s="263"/>
      <c r="S317" s="263"/>
      <c r="T317" s="26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5" t="s">
        <v>243</v>
      </c>
      <c r="AU317" s="265" t="s">
        <v>86</v>
      </c>
      <c r="AV317" s="14" t="s">
        <v>241</v>
      </c>
      <c r="AW317" s="14" t="s">
        <v>32</v>
      </c>
      <c r="AX317" s="14" t="s">
        <v>84</v>
      </c>
      <c r="AY317" s="265" t="s">
        <v>235</v>
      </c>
    </row>
    <row r="318" s="2" customFormat="1" ht="16.5" customHeight="1">
      <c r="A318" s="39"/>
      <c r="B318" s="40"/>
      <c r="C318" s="229" t="s">
        <v>373</v>
      </c>
      <c r="D318" s="229" t="s">
        <v>237</v>
      </c>
      <c r="E318" s="230" t="s">
        <v>340</v>
      </c>
      <c r="F318" s="231" t="s">
        <v>341</v>
      </c>
      <c r="G318" s="232" t="s">
        <v>166</v>
      </c>
      <c r="H318" s="233">
        <v>1189.941</v>
      </c>
      <c r="I318" s="234"/>
      <c r="J318" s="235">
        <f>ROUND(I318*H318,2)</f>
        <v>0</v>
      </c>
      <c r="K318" s="236"/>
      <c r="L318" s="45"/>
      <c r="M318" s="237" t="s">
        <v>1</v>
      </c>
      <c r="N318" s="238" t="s">
        <v>42</v>
      </c>
      <c r="O318" s="92"/>
      <c r="P318" s="239">
        <f>O318*H318</f>
        <v>0</v>
      </c>
      <c r="Q318" s="239">
        <v>0.00264</v>
      </c>
      <c r="R318" s="239">
        <f>Q318*H318</f>
        <v>3.1414442400000002</v>
      </c>
      <c r="S318" s="239">
        <v>0</v>
      </c>
      <c r="T318" s="240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41" t="s">
        <v>241</v>
      </c>
      <c r="AT318" s="241" t="s">
        <v>237</v>
      </c>
      <c r="AU318" s="241" t="s">
        <v>86</v>
      </c>
      <c r="AY318" s="18" t="s">
        <v>235</v>
      </c>
      <c r="BE318" s="242">
        <f>IF(N318="základní",J318,0)</f>
        <v>0</v>
      </c>
      <c r="BF318" s="242">
        <f>IF(N318="snížená",J318,0)</f>
        <v>0</v>
      </c>
      <c r="BG318" s="242">
        <f>IF(N318="zákl. přenesená",J318,0)</f>
        <v>0</v>
      </c>
      <c r="BH318" s="242">
        <f>IF(N318="sníž. přenesená",J318,0)</f>
        <v>0</v>
      </c>
      <c r="BI318" s="242">
        <f>IF(N318="nulová",J318,0)</f>
        <v>0</v>
      </c>
      <c r="BJ318" s="18" t="s">
        <v>84</v>
      </c>
      <c r="BK318" s="242">
        <f>ROUND(I318*H318,2)</f>
        <v>0</v>
      </c>
      <c r="BL318" s="18" t="s">
        <v>241</v>
      </c>
      <c r="BM318" s="241" t="s">
        <v>2347</v>
      </c>
    </row>
    <row r="319" s="15" customFormat="1">
      <c r="A319" s="15"/>
      <c r="B319" s="266"/>
      <c r="C319" s="267"/>
      <c r="D319" s="245" t="s">
        <v>243</v>
      </c>
      <c r="E319" s="268" t="s">
        <v>1</v>
      </c>
      <c r="F319" s="269" t="s">
        <v>2348</v>
      </c>
      <c r="G319" s="267"/>
      <c r="H319" s="268" t="s">
        <v>1</v>
      </c>
      <c r="I319" s="270"/>
      <c r="J319" s="267"/>
      <c r="K319" s="267"/>
      <c r="L319" s="271"/>
      <c r="M319" s="272"/>
      <c r="N319" s="273"/>
      <c r="O319" s="273"/>
      <c r="P319" s="273"/>
      <c r="Q319" s="273"/>
      <c r="R319" s="273"/>
      <c r="S319" s="273"/>
      <c r="T319" s="274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75" t="s">
        <v>243</v>
      </c>
      <c r="AU319" s="275" t="s">
        <v>86</v>
      </c>
      <c r="AV319" s="15" t="s">
        <v>84</v>
      </c>
      <c r="AW319" s="15" t="s">
        <v>32</v>
      </c>
      <c r="AX319" s="15" t="s">
        <v>77</v>
      </c>
      <c r="AY319" s="275" t="s">
        <v>235</v>
      </c>
    </row>
    <row r="320" s="13" customFormat="1">
      <c r="A320" s="13"/>
      <c r="B320" s="243"/>
      <c r="C320" s="244"/>
      <c r="D320" s="245" t="s">
        <v>243</v>
      </c>
      <c r="E320" s="246" t="s">
        <v>1</v>
      </c>
      <c r="F320" s="247" t="s">
        <v>2349</v>
      </c>
      <c r="G320" s="244"/>
      <c r="H320" s="248">
        <v>10.560000000000001</v>
      </c>
      <c r="I320" s="249"/>
      <c r="J320" s="244"/>
      <c r="K320" s="244"/>
      <c r="L320" s="250"/>
      <c r="M320" s="251"/>
      <c r="N320" s="252"/>
      <c r="O320" s="252"/>
      <c r="P320" s="252"/>
      <c r="Q320" s="252"/>
      <c r="R320" s="252"/>
      <c r="S320" s="252"/>
      <c r="T320" s="25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4" t="s">
        <v>243</v>
      </c>
      <c r="AU320" s="254" t="s">
        <v>86</v>
      </c>
      <c r="AV320" s="13" t="s">
        <v>86</v>
      </c>
      <c r="AW320" s="13" t="s">
        <v>32</v>
      </c>
      <c r="AX320" s="13" t="s">
        <v>77</v>
      </c>
      <c r="AY320" s="254" t="s">
        <v>235</v>
      </c>
    </row>
    <row r="321" s="13" customFormat="1">
      <c r="A321" s="13"/>
      <c r="B321" s="243"/>
      <c r="C321" s="244"/>
      <c r="D321" s="245" t="s">
        <v>243</v>
      </c>
      <c r="E321" s="246" t="s">
        <v>1</v>
      </c>
      <c r="F321" s="247" t="s">
        <v>2350</v>
      </c>
      <c r="G321" s="244"/>
      <c r="H321" s="248">
        <v>9.1199999999999992</v>
      </c>
      <c r="I321" s="249"/>
      <c r="J321" s="244"/>
      <c r="K321" s="244"/>
      <c r="L321" s="250"/>
      <c r="M321" s="251"/>
      <c r="N321" s="252"/>
      <c r="O321" s="252"/>
      <c r="P321" s="252"/>
      <c r="Q321" s="252"/>
      <c r="R321" s="252"/>
      <c r="S321" s="252"/>
      <c r="T321" s="25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4" t="s">
        <v>243</v>
      </c>
      <c r="AU321" s="254" t="s">
        <v>86</v>
      </c>
      <c r="AV321" s="13" t="s">
        <v>86</v>
      </c>
      <c r="AW321" s="13" t="s">
        <v>32</v>
      </c>
      <c r="AX321" s="13" t="s">
        <v>77</v>
      </c>
      <c r="AY321" s="254" t="s">
        <v>235</v>
      </c>
    </row>
    <row r="322" s="16" customFormat="1">
      <c r="A322" s="16"/>
      <c r="B322" s="276"/>
      <c r="C322" s="277"/>
      <c r="D322" s="245" t="s">
        <v>243</v>
      </c>
      <c r="E322" s="278" t="s">
        <v>1</v>
      </c>
      <c r="F322" s="279" t="s">
        <v>492</v>
      </c>
      <c r="G322" s="277"/>
      <c r="H322" s="280">
        <v>19.68</v>
      </c>
      <c r="I322" s="281"/>
      <c r="J322" s="277"/>
      <c r="K322" s="277"/>
      <c r="L322" s="282"/>
      <c r="M322" s="283"/>
      <c r="N322" s="284"/>
      <c r="O322" s="284"/>
      <c r="P322" s="284"/>
      <c r="Q322" s="284"/>
      <c r="R322" s="284"/>
      <c r="S322" s="284"/>
      <c r="T322" s="285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T322" s="286" t="s">
        <v>243</v>
      </c>
      <c r="AU322" s="286" t="s">
        <v>86</v>
      </c>
      <c r="AV322" s="16" t="s">
        <v>250</v>
      </c>
      <c r="AW322" s="16" t="s">
        <v>32</v>
      </c>
      <c r="AX322" s="16" t="s">
        <v>77</v>
      </c>
      <c r="AY322" s="286" t="s">
        <v>235</v>
      </c>
    </row>
    <row r="323" s="15" customFormat="1">
      <c r="A323" s="15"/>
      <c r="B323" s="266"/>
      <c r="C323" s="267"/>
      <c r="D323" s="245" t="s">
        <v>243</v>
      </c>
      <c r="E323" s="268" t="s">
        <v>1</v>
      </c>
      <c r="F323" s="269" t="s">
        <v>2351</v>
      </c>
      <c r="G323" s="267"/>
      <c r="H323" s="268" t="s">
        <v>1</v>
      </c>
      <c r="I323" s="270"/>
      <c r="J323" s="267"/>
      <c r="K323" s="267"/>
      <c r="L323" s="271"/>
      <c r="M323" s="272"/>
      <c r="N323" s="273"/>
      <c r="O323" s="273"/>
      <c r="P323" s="273"/>
      <c r="Q323" s="273"/>
      <c r="R323" s="273"/>
      <c r="S323" s="273"/>
      <c r="T323" s="274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75" t="s">
        <v>243</v>
      </c>
      <c r="AU323" s="275" t="s">
        <v>86</v>
      </c>
      <c r="AV323" s="15" t="s">
        <v>84</v>
      </c>
      <c r="AW323" s="15" t="s">
        <v>32</v>
      </c>
      <c r="AX323" s="15" t="s">
        <v>77</v>
      </c>
      <c r="AY323" s="275" t="s">
        <v>235</v>
      </c>
    </row>
    <row r="324" s="13" customFormat="1">
      <c r="A324" s="13"/>
      <c r="B324" s="243"/>
      <c r="C324" s="244"/>
      <c r="D324" s="245" t="s">
        <v>243</v>
      </c>
      <c r="E324" s="246" t="s">
        <v>1</v>
      </c>
      <c r="F324" s="247" t="s">
        <v>2352</v>
      </c>
      <c r="G324" s="244"/>
      <c r="H324" s="248">
        <v>867.08699999999999</v>
      </c>
      <c r="I324" s="249"/>
      <c r="J324" s="244"/>
      <c r="K324" s="244"/>
      <c r="L324" s="250"/>
      <c r="M324" s="251"/>
      <c r="N324" s="252"/>
      <c r="O324" s="252"/>
      <c r="P324" s="252"/>
      <c r="Q324" s="252"/>
      <c r="R324" s="252"/>
      <c r="S324" s="252"/>
      <c r="T324" s="25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4" t="s">
        <v>243</v>
      </c>
      <c r="AU324" s="254" t="s">
        <v>86</v>
      </c>
      <c r="AV324" s="13" t="s">
        <v>86</v>
      </c>
      <c r="AW324" s="13" t="s">
        <v>32</v>
      </c>
      <c r="AX324" s="13" t="s">
        <v>77</v>
      </c>
      <c r="AY324" s="254" t="s">
        <v>235</v>
      </c>
    </row>
    <row r="325" s="13" customFormat="1">
      <c r="A325" s="13"/>
      <c r="B325" s="243"/>
      <c r="C325" s="244"/>
      <c r="D325" s="245" t="s">
        <v>243</v>
      </c>
      <c r="E325" s="246" t="s">
        <v>1</v>
      </c>
      <c r="F325" s="247" t="s">
        <v>2353</v>
      </c>
      <c r="G325" s="244"/>
      <c r="H325" s="248">
        <v>40.456000000000003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243</v>
      </c>
      <c r="AU325" s="254" t="s">
        <v>86</v>
      </c>
      <c r="AV325" s="13" t="s">
        <v>86</v>
      </c>
      <c r="AW325" s="13" t="s">
        <v>32</v>
      </c>
      <c r="AX325" s="13" t="s">
        <v>77</v>
      </c>
      <c r="AY325" s="254" t="s">
        <v>235</v>
      </c>
    </row>
    <row r="326" s="13" customFormat="1">
      <c r="A326" s="13"/>
      <c r="B326" s="243"/>
      <c r="C326" s="244"/>
      <c r="D326" s="245" t="s">
        <v>243</v>
      </c>
      <c r="E326" s="246" t="s">
        <v>1</v>
      </c>
      <c r="F326" s="247" t="s">
        <v>2354</v>
      </c>
      <c r="G326" s="244"/>
      <c r="H326" s="248">
        <v>139.44</v>
      </c>
      <c r="I326" s="249"/>
      <c r="J326" s="244"/>
      <c r="K326" s="244"/>
      <c r="L326" s="250"/>
      <c r="M326" s="251"/>
      <c r="N326" s="252"/>
      <c r="O326" s="252"/>
      <c r="P326" s="252"/>
      <c r="Q326" s="252"/>
      <c r="R326" s="252"/>
      <c r="S326" s="252"/>
      <c r="T326" s="25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4" t="s">
        <v>243</v>
      </c>
      <c r="AU326" s="254" t="s">
        <v>86</v>
      </c>
      <c r="AV326" s="13" t="s">
        <v>86</v>
      </c>
      <c r="AW326" s="13" t="s">
        <v>32</v>
      </c>
      <c r="AX326" s="13" t="s">
        <v>77</v>
      </c>
      <c r="AY326" s="254" t="s">
        <v>235</v>
      </c>
    </row>
    <row r="327" s="13" customFormat="1">
      <c r="A327" s="13"/>
      <c r="B327" s="243"/>
      <c r="C327" s="244"/>
      <c r="D327" s="245" t="s">
        <v>243</v>
      </c>
      <c r="E327" s="246" t="s">
        <v>1</v>
      </c>
      <c r="F327" s="247" t="s">
        <v>2355</v>
      </c>
      <c r="G327" s="244"/>
      <c r="H327" s="248">
        <v>56</v>
      </c>
      <c r="I327" s="249"/>
      <c r="J327" s="244"/>
      <c r="K327" s="244"/>
      <c r="L327" s="250"/>
      <c r="M327" s="251"/>
      <c r="N327" s="252"/>
      <c r="O327" s="252"/>
      <c r="P327" s="252"/>
      <c r="Q327" s="252"/>
      <c r="R327" s="252"/>
      <c r="S327" s="252"/>
      <c r="T327" s="25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4" t="s">
        <v>243</v>
      </c>
      <c r="AU327" s="254" t="s">
        <v>86</v>
      </c>
      <c r="AV327" s="13" t="s">
        <v>86</v>
      </c>
      <c r="AW327" s="13" t="s">
        <v>32</v>
      </c>
      <c r="AX327" s="13" t="s">
        <v>77</v>
      </c>
      <c r="AY327" s="254" t="s">
        <v>235</v>
      </c>
    </row>
    <row r="328" s="13" customFormat="1">
      <c r="A328" s="13"/>
      <c r="B328" s="243"/>
      <c r="C328" s="244"/>
      <c r="D328" s="245" t="s">
        <v>243</v>
      </c>
      <c r="E328" s="246" t="s">
        <v>1</v>
      </c>
      <c r="F328" s="247" t="s">
        <v>2356</v>
      </c>
      <c r="G328" s="244"/>
      <c r="H328" s="248">
        <v>11.48</v>
      </c>
      <c r="I328" s="249"/>
      <c r="J328" s="244"/>
      <c r="K328" s="244"/>
      <c r="L328" s="250"/>
      <c r="M328" s="251"/>
      <c r="N328" s="252"/>
      <c r="O328" s="252"/>
      <c r="P328" s="252"/>
      <c r="Q328" s="252"/>
      <c r="R328" s="252"/>
      <c r="S328" s="252"/>
      <c r="T328" s="25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4" t="s">
        <v>243</v>
      </c>
      <c r="AU328" s="254" t="s">
        <v>86</v>
      </c>
      <c r="AV328" s="13" t="s">
        <v>86</v>
      </c>
      <c r="AW328" s="13" t="s">
        <v>32</v>
      </c>
      <c r="AX328" s="13" t="s">
        <v>77</v>
      </c>
      <c r="AY328" s="254" t="s">
        <v>235</v>
      </c>
    </row>
    <row r="329" s="13" customFormat="1">
      <c r="A329" s="13"/>
      <c r="B329" s="243"/>
      <c r="C329" s="244"/>
      <c r="D329" s="245" t="s">
        <v>243</v>
      </c>
      <c r="E329" s="246" t="s">
        <v>1</v>
      </c>
      <c r="F329" s="247" t="s">
        <v>2357</v>
      </c>
      <c r="G329" s="244"/>
      <c r="H329" s="248">
        <v>31.239999999999998</v>
      </c>
      <c r="I329" s="249"/>
      <c r="J329" s="244"/>
      <c r="K329" s="244"/>
      <c r="L329" s="250"/>
      <c r="M329" s="251"/>
      <c r="N329" s="252"/>
      <c r="O329" s="252"/>
      <c r="P329" s="252"/>
      <c r="Q329" s="252"/>
      <c r="R329" s="252"/>
      <c r="S329" s="252"/>
      <c r="T329" s="25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4" t="s">
        <v>243</v>
      </c>
      <c r="AU329" s="254" t="s">
        <v>86</v>
      </c>
      <c r="AV329" s="13" t="s">
        <v>86</v>
      </c>
      <c r="AW329" s="13" t="s">
        <v>32</v>
      </c>
      <c r="AX329" s="13" t="s">
        <v>77</v>
      </c>
      <c r="AY329" s="254" t="s">
        <v>235</v>
      </c>
    </row>
    <row r="330" s="13" customFormat="1">
      <c r="A330" s="13"/>
      <c r="B330" s="243"/>
      <c r="C330" s="244"/>
      <c r="D330" s="245" t="s">
        <v>243</v>
      </c>
      <c r="E330" s="246" t="s">
        <v>1</v>
      </c>
      <c r="F330" s="247" t="s">
        <v>2358</v>
      </c>
      <c r="G330" s="244"/>
      <c r="H330" s="248">
        <v>13.484999999999999</v>
      </c>
      <c r="I330" s="249"/>
      <c r="J330" s="244"/>
      <c r="K330" s="244"/>
      <c r="L330" s="250"/>
      <c r="M330" s="251"/>
      <c r="N330" s="252"/>
      <c r="O330" s="252"/>
      <c r="P330" s="252"/>
      <c r="Q330" s="252"/>
      <c r="R330" s="252"/>
      <c r="S330" s="252"/>
      <c r="T330" s="25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4" t="s">
        <v>243</v>
      </c>
      <c r="AU330" s="254" t="s">
        <v>86</v>
      </c>
      <c r="AV330" s="13" t="s">
        <v>86</v>
      </c>
      <c r="AW330" s="13" t="s">
        <v>32</v>
      </c>
      <c r="AX330" s="13" t="s">
        <v>77</v>
      </c>
      <c r="AY330" s="254" t="s">
        <v>235</v>
      </c>
    </row>
    <row r="331" s="13" customFormat="1">
      <c r="A331" s="13"/>
      <c r="B331" s="243"/>
      <c r="C331" s="244"/>
      <c r="D331" s="245" t="s">
        <v>243</v>
      </c>
      <c r="E331" s="246" t="s">
        <v>1</v>
      </c>
      <c r="F331" s="247" t="s">
        <v>2359</v>
      </c>
      <c r="G331" s="244"/>
      <c r="H331" s="248">
        <v>11.073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243</v>
      </c>
      <c r="AU331" s="254" t="s">
        <v>86</v>
      </c>
      <c r="AV331" s="13" t="s">
        <v>86</v>
      </c>
      <c r="AW331" s="13" t="s">
        <v>32</v>
      </c>
      <c r="AX331" s="13" t="s">
        <v>77</v>
      </c>
      <c r="AY331" s="254" t="s">
        <v>235</v>
      </c>
    </row>
    <row r="332" s="16" customFormat="1">
      <c r="A332" s="16"/>
      <c r="B332" s="276"/>
      <c r="C332" s="277"/>
      <c r="D332" s="245" t="s">
        <v>243</v>
      </c>
      <c r="E332" s="278" t="s">
        <v>1</v>
      </c>
      <c r="F332" s="279" t="s">
        <v>492</v>
      </c>
      <c r="G332" s="277"/>
      <c r="H332" s="280">
        <v>1170.261</v>
      </c>
      <c r="I332" s="281"/>
      <c r="J332" s="277"/>
      <c r="K332" s="277"/>
      <c r="L332" s="282"/>
      <c r="M332" s="283"/>
      <c r="N332" s="284"/>
      <c r="O332" s="284"/>
      <c r="P332" s="284"/>
      <c r="Q332" s="284"/>
      <c r="R332" s="284"/>
      <c r="S332" s="284"/>
      <c r="T332" s="285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T332" s="286" t="s">
        <v>243</v>
      </c>
      <c r="AU332" s="286" t="s">
        <v>86</v>
      </c>
      <c r="AV332" s="16" t="s">
        <v>250</v>
      </c>
      <c r="AW332" s="16" t="s">
        <v>32</v>
      </c>
      <c r="AX332" s="16" t="s">
        <v>77</v>
      </c>
      <c r="AY332" s="286" t="s">
        <v>235</v>
      </c>
    </row>
    <row r="333" s="14" customFormat="1">
      <c r="A333" s="14"/>
      <c r="B333" s="255"/>
      <c r="C333" s="256"/>
      <c r="D333" s="245" t="s">
        <v>243</v>
      </c>
      <c r="E333" s="257" t="s">
        <v>1</v>
      </c>
      <c r="F333" s="258" t="s">
        <v>245</v>
      </c>
      <c r="G333" s="256"/>
      <c r="H333" s="259">
        <v>1189.941</v>
      </c>
      <c r="I333" s="260"/>
      <c r="J333" s="256"/>
      <c r="K333" s="256"/>
      <c r="L333" s="261"/>
      <c r="M333" s="262"/>
      <c r="N333" s="263"/>
      <c r="O333" s="263"/>
      <c r="P333" s="263"/>
      <c r="Q333" s="263"/>
      <c r="R333" s="263"/>
      <c r="S333" s="263"/>
      <c r="T333" s="26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5" t="s">
        <v>243</v>
      </c>
      <c r="AU333" s="265" t="s">
        <v>86</v>
      </c>
      <c r="AV333" s="14" t="s">
        <v>241</v>
      </c>
      <c r="AW333" s="14" t="s">
        <v>32</v>
      </c>
      <c r="AX333" s="14" t="s">
        <v>84</v>
      </c>
      <c r="AY333" s="265" t="s">
        <v>235</v>
      </c>
    </row>
    <row r="334" s="2" customFormat="1" ht="16.5" customHeight="1">
      <c r="A334" s="39"/>
      <c r="B334" s="40"/>
      <c r="C334" s="229" t="s">
        <v>378</v>
      </c>
      <c r="D334" s="229" t="s">
        <v>237</v>
      </c>
      <c r="E334" s="230" t="s">
        <v>345</v>
      </c>
      <c r="F334" s="231" t="s">
        <v>346</v>
      </c>
      <c r="G334" s="232" t="s">
        <v>166</v>
      </c>
      <c r="H334" s="233">
        <v>1189.941</v>
      </c>
      <c r="I334" s="234"/>
      <c r="J334" s="235">
        <f>ROUND(I334*H334,2)</f>
        <v>0</v>
      </c>
      <c r="K334" s="236"/>
      <c r="L334" s="45"/>
      <c r="M334" s="237" t="s">
        <v>1</v>
      </c>
      <c r="N334" s="238" t="s">
        <v>42</v>
      </c>
      <c r="O334" s="92"/>
      <c r="P334" s="239">
        <f>O334*H334</f>
        <v>0</v>
      </c>
      <c r="Q334" s="239">
        <v>0</v>
      </c>
      <c r="R334" s="239">
        <f>Q334*H334</f>
        <v>0</v>
      </c>
      <c r="S334" s="239">
        <v>0</v>
      </c>
      <c r="T334" s="240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41" t="s">
        <v>241</v>
      </c>
      <c r="AT334" s="241" t="s">
        <v>237</v>
      </c>
      <c r="AU334" s="241" t="s">
        <v>86</v>
      </c>
      <c r="AY334" s="18" t="s">
        <v>235</v>
      </c>
      <c r="BE334" s="242">
        <f>IF(N334="základní",J334,0)</f>
        <v>0</v>
      </c>
      <c r="BF334" s="242">
        <f>IF(N334="snížená",J334,0)</f>
        <v>0</v>
      </c>
      <c r="BG334" s="242">
        <f>IF(N334="zákl. přenesená",J334,0)</f>
        <v>0</v>
      </c>
      <c r="BH334" s="242">
        <f>IF(N334="sníž. přenesená",J334,0)</f>
        <v>0</v>
      </c>
      <c r="BI334" s="242">
        <f>IF(N334="nulová",J334,0)</f>
        <v>0</v>
      </c>
      <c r="BJ334" s="18" t="s">
        <v>84</v>
      </c>
      <c r="BK334" s="242">
        <f>ROUND(I334*H334,2)</f>
        <v>0</v>
      </c>
      <c r="BL334" s="18" t="s">
        <v>241</v>
      </c>
      <c r="BM334" s="241" t="s">
        <v>2360</v>
      </c>
    </row>
    <row r="335" s="15" customFormat="1">
      <c r="A335" s="15"/>
      <c r="B335" s="266"/>
      <c r="C335" s="267"/>
      <c r="D335" s="245" t="s">
        <v>243</v>
      </c>
      <c r="E335" s="268" t="s">
        <v>1</v>
      </c>
      <c r="F335" s="269" t="s">
        <v>2348</v>
      </c>
      <c r="G335" s="267"/>
      <c r="H335" s="268" t="s">
        <v>1</v>
      </c>
      <c r="I335" s="270"/>
      <c r="J335" s="267"/>
      <c r="K335" s="267"/>
      <c r="L335" s="271"/>
      <c r="M335" s="272"/>
      <c r="N335" s="273"/>
      <c r="O335" s="273"/>
      <c r="P335" s="273"/>
      <c r="Q335" s="273"/>
      <c r="R335" s="273"/>
      <c r="S335" s="273"/>
      <c r="T335" s="274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75" t="s">
        <v>243</v>
      </c>
      <c r="AU335" s="275" t="s">
        <v>86</v>
      </c>
      <c r="AV335" s="15" t="s">
        <v>84</v>
      </c>
      <c r="AW335" s="15" t="s">
        <v>32</v>
      </c>
      <c r="AX335" s="15" t="s">
        <v>77</v>
      </c>
      <c r="AY335" s="275" t="s">
        <v>235</v>
      </c>
    </row>
    <row r="336" s="13" customFormat="1">
      <c r="A336" s="13"/>
      <c r="B336" s="243"/>
      <c r="C336" s="244"/>
      <c r="D336" s="245" t="s">
        <v>243</v>
      </c>
      <c r="E336" s="246" t="s">
        <v>1</v>
      </c>
      <c r="F336" s="247" t="s">
        <v>2349</v>
      </c>
      <c r="G336" s="244"/>
      <c r="H336" s="248">
        <v>10.560000000000001</v>
      </c>
      <c r="I336" s="249"/>
      <c r="J336" s="244"/>
      <c r="K336" s="244"/>
      <c r="L336" s="250"/>
      <c r="M336" s="251"/>
      <c r="N336" s="252"/>
      <c r="O336" s="252"/>
      <c r="P336" s="252"/>
      <c r="Q336" s="252"/>
      <c r="R336" s="252"/>
      <c r="S336" s="252"/>
      <c r="T336" s="25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4" t="s">
        <v>243</v>
      </c>
      <c r="AU336" s="254" t="s">
        <v>86</v>
      </c>
      <c r="AV336" s="13" t="s">
        <v>86</v>
      </c>
      <c r="AW336" s="13" t="s">
        <v>32</v>
      </c>
      <c r="AX336" s="13" t="s">
        <v>77</v>
      </c>
      <c r="AY336" s="254" t="s">
        <v>235</v>
      </c>
    </row>
    <row r="337" s="13" customFormat="1">
      <c r="A337" s="13"/>
      <c r="B337" s="243"/>
      <c r="C337" s="244"/>
      <c r="D337" s="245" t="s">
        <v>243</v>
      </c>
      <c r="E337" s="246" t="s">
        <v>1</v>
      </c>
      <c r="F337" s="247" t="s">
        <v>2350</v>
      </c>
      <c r="G337" s="244"/>
      <c r="H337" s="248">
        <v>9.1199999999999992</v>
      </c>
      <c r="I337" s="249"/>
      <c r="J337" s="244"/>
      <c r="K337" s="244"/>
      <c r="L337" s="250"/>
      <c r="M337" s="251"/>
      <c r="N337" s="252"/>
      <c r="O337" s="252"/>
      <c r="P337" s="252"/>
      <c r="Q337" s="252"/>
      <c r="R337" s="252"/>
      <c r="S337" s="252"/>
      <c r="T337" s="25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4" t="s">
        <v>243</v>
      </c>
      <c r="AU337" s="254" t="s">
        <v>86</v>
      </c>
      <c r="AV337" s="13" t="s">
        <v>86</v>
      </c>
      <c r="AW337" s="13" t="s">
        <v>32</v>
      </c>
      <c r="AX337" s="13" t="s">
        <v>77</v>
      </c>
      <c r="AY337" s="254" t="s">
        <v>235</v>
      </c>
    </row>
    <row r="338" s="16" customFormat="1">
      <c r="A338" s="16"/>
      <c r="B338" s="276"/>
      <c r="C338" s="277"/>
      <c r="D338" s="245" t="s">
        <v>243</v>
      </c>
      <c r="E338" s="278" t="s">
        <v>1</v>
      </c>
      <c r="F338" s="279" t="s">
        <v>492</v>
      </c>
      <c r="G338" s="277"/>
      <c r="H338" s="280">
        <v>19.68</v>
      </c>
      <c r="I338" s="281"/>
      <c r="J338" s="277"/>
      <c r="K338" s="277"/>
      <c r="L338" s="282"/>
      <c r="M338" s="283"/>
      <c r="N338" s="284"/>
      <c r="O338" s="284"/>
      <c r="P338" s="284"/>
      <c r="Q338" s="284"/>
      <c r="R338" s="284"/>
      <c r="S338" s="284"/>
      <c r="T338" s="285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T338" s="286" t="s">
        <v>243</v>
      </c>
      <c r="AU338" s="286" t="s">
        <v>86</v>
      </c>
      <c r="AV338" s="16" t="s">
        <v>250</v>
      </c>
      <c r="AW338" s="16" t="s">
        <v>32</v>
      </c>
      <c r="AX338" s="16" t="s">
        <v>77</v>
      </c>
      <c r="AY338" s="286" t="s">
        <v>235</v>
      </c>
    </row>
    <row r="339" s="15" customFormat="1">
      <c r="A339" s="15"/>
      <c r="B339" s="266"/>
      <c r="C339" s="267"/>
      <c r="D339" s="245" t="s">
        <v>243</v>
      </c>
      <c r="E339" s="268" t="s">
        <v>1</v>
      </c>
      <c r="F339" s="269" t="s">
        <v>2351</v>
      </c>
      <c r="G339" s="267"/>
      <c r="H339" s="268" t="s">
        <v>1</v>
      </c>
      <c r="I339" s="270"/>
      <c r="J339" s="267"/>
      <c r="K339" s="267"/>
      <c r="L339" s="271"/>
      <c r="M339" s="272"/>
      <c r="N339" s="273"/>
      <c r="O339" s="273"/>
      <c r="P339" s="273"/>
      <c r="Q339" s="273"/>
      <c r="R339" s="273"/>
      <c r="S339" s="273"/>
      <c r="T339" s="274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75" t="s">
        <v>243</v>
      </c>
      <c r="AU339" s="275" t="s">
        <v>86</v>
      </c>
      <c r="AV339" s="15" t="s">
        <v>84</v>
      </c>
      <c r="AW339" s="15" t="s">
        <v>32</v>
      </c>
      <c r="AX339" s="15" t="s">
        <v>77</v>
      </c>
      <c r="AY339" s="275" t="s">
        <v>235</v>
      </c>
    </row>
    <row r="340" s="13" customFormat="1">
      <c r="A340" s="13"/>
      <c r="B340" s="243"/>
      <c r="C340" s="244"/>
      <c r="D340" s="245" t="s">
        <v>243</v>
      </c>
      <c r="E340" s="246" t="s">
        <v>1</v>
      </c>
      <c r="F340" s="247" t="s">
        <v>2352</v>
      </c>
      <c r="G340" s="244"/>
      <c r="H340" s="248">
        <v>867.08699999999999</v>
      </c>
      <c r="I340" s="249"/>
      <c r="J340" s="244"/>
      <c r="K340" s="244"/>
      <c r="L340" s="250"/>
      <c r="M340" s="251"/>
      <c r="N340" s="252"/>
      <c r="O340" s="252"/>
      <c r="P340" s="252"/>
      <c r="Q340" s="252"/>
      <c r="R340" s="252"/>
      <c r="S340" s="252"/>
      <c r="T340" s="25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4" t="s">
        <v>243</v>
      </c>
      <c r="AU340" s="254" t="s">
        <v>86</v>
      </c>
      <c r="AV340" s="13" t="s">
        <v>86</v>
      </c>
      <c r="AW340" s="13" t="s">
        <v>32</v>
      </c>
      <c r="AX340" s="13" t="s">
        <v>77</v>
      </c>
      <c r="AY340" s="254" t="s">
        <v>235</v>
      </c>
    </row>
    <row r="341" s="13" customFormat="1">
      <c r="A341" s="13"/>
      <c r="B341" s="243"/>
      <c r="C341" s="244"/>
      <c r="D341" s="245" t="s">
        <v>243</v>
      </c>
      <c r="E341" s="246" t="s">
        <v>1</v>
      </c>
      <c r="F341" s="247" t="s">
        <v>2353</v>
      </c>
      <c r="G341" s="244"/>
      <c r="H341" s="248">
        <v>40.456000000000003</v>
      </c>
      <c r="I341" s="249"/>
      <c r="J341" s="244"/>
      <c r="K341" s="244"/>
      <c r="L341" s="250"/>
      <c r="M341" s="251"/>
      <c r="N341" s="252"/>
      <c r="O341" s="252"/>
      <c r="P341" s="252"/>
      <c r="Q341" s="252"/>
      <c r="R341" s="252"/>
      <c r="S341" s="252"/>
      <c r="T341" s="25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4" t="s">
        <v>243</v>
      </c>
      <c r="AU341" s="254" t="s">
        <v>86</v>
      </c>
      <c r="AV341" s="13" t="s">
        <v>86</v>
      </c>
      <c r="AW341" s="13" t="s">
        <v>32</v>
      </c>
      <c r="AX341" s="13" t="s">
        <v>77</v>
      </c>
      <c r="AY341" s="254" t="s">
        <v>235</v>
      </c>
    </row>
    <row r="342" s="13" customFormat="1">
      <c r="A342" s="13"/>
      <c r="B342" s="243"/>
      <c r="C342" s="244"/>
      <c r="D342" s="245" t="s">
        <v>243</v>
      </c>
      <c r="E342" s="246" t="s">
        <v>1</v>
      </c>
      <c r="F342" s="247" t="s">
        <v>2354</v>
      </c>
      <c r="G342" s="244"/>
      <c r="H342" s="248">
        <v>139.44</v>
      </c>
      <c r="I342" s="249"/>
      <c r="J342" s="244"/>
      <c r="K342" s="244"/>
      <c r="L342" s="250"/>
      <c r="M342" s="251"/>
      <c r="N342" s="252"/>
      <c r="O342" s="252"/>
      <c r="P342" s="252"/>
      <c r="Q342" s="252"/>
      <c r="R342" s="252"/>
      <c r="S342" s="252"/>
      <c r="T342" s="25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4" t="s">
        <v>243</v>
      </c>
      <c r="AU342" s="254" t="s">
        <v>86</v>
      </c>
      <c r="AV342" s="13" t="s">
        <v>86</v>
      </c>
      <c r="AW342" s="13" t="s">
        <v>32</v>
      </c>
      <c r="AX342" s="13" t="s">
        <v>77</v>
      </c>
      <c r="AY342" s="254" t="s">
        <v>235</v>
      </c>
    </row>
    <row r="343" s="13" customFormat="1">
      <c r="A343" s="13"/>
      <c r="B343" s="243"/>
      <c r="C343" s="244"/>
      <c r="D343" s="245" t="s">
        <v>243</v>
      </c>
      <c r="E343" s="246" t="s">
        <v>1</v>
      </c>
      <c r="F343" s="247" t="s">
        <v>2355</v>
      </c>
      <c r="G343" s="244"/>
      <c r="H343" s="248">
        <v>56</v>
      </c>
      <c r="I343" s="249"/>
      <c r="J343" s="244"/>
      <c r="K343" s="244"/>
      <c r="L343" s="250"/>
      <c r="M343" s="251"/>
      <c r="N343" s="252"/>
      <c r="O343" s="252"/>
      <c r="P343" s="252"/>
      <c r="Q343" s="252"/>
      <c r="R343" s="252"/>
      <c r="S343" s="252"/>
      <c r="T343" s="25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4" t="s">
        <v>243</v>
      </c>
      <c r="AU343" s="254" t="s">
        <v>86</v>
      </c>
      <c r="AV343" s="13" t="s">
        <v>86</v>
      </c>
      <c r="AW343" s="13" t="s">
        <v>32</v>
      </c>
      <c r="AX343" s="13" t="s">
        <v>77</v>
      </c>
      <c r="AY343" s="254" t="s">
        <v>235</v>
      </c>
    </row>
    <row r="344" s="13" customFormat="1">
      <c r="A344" s="13"/>
      <c r="B344" s="243"/>
      <c r="C344" s="244"/>
      <c r="D344" s="245" t="s">
        <v>243</v>
      </c>
      <c r="E344" s="246" t="s">
        <v>1</v>
      </c>
      <c r="F344" s="247" t="s">
        <v>2356</v>
      </c>
      <c r="G344" s="244"/>
      <c r="H344" s="248">
        <v>11.48</v>
      </c>
      <c r="I344" s="249"/>
      <c r="J344" s="244"/>
      <c r="K344" s="244"/>
      <c r="L344" s="250"/>
      <c r="M344" s="251"/>
      <c r="N344" s="252"/>
      <c r="O344" s="252"/>
      <c r="P344" s="252"/>
      <c r="Q344" s="252"/>
      <c r="R344" s="252"/>
      <c r="S344" s="252"/>
      <c r="T344" s="25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4" t="s">
        <v>243</v>
      </c>
      <c r="AU344" s="254" t="s">
        <v>86</v>
      </c>
      <c r="AV344" s="13" t="s">
        <v>86</v>
      </c>
      <c r="AW344" s="13" t="s">
        <v>32</v>
      </c>
      <c r="AX344" s="13" t="s">
        <v>77</v>
      </c>
      <c r="AY344" s="254" t="s">
        <v>235</v>
      </c>
    </row>
    <row r="345" s="13" customFormat="1">
      <c r="A345" s="13"/>
      <c r="B345" s="243"/>
      <c r="C345" s="244"/>
      <c r="D345" s="245" t="s">
        <v>243</v>
      </c>
      <c r="E345" s="246" t="s">
        <v>1</v>
      </c>
      <c r="F345" s="247" t="s">
        <v>2357</v>
      </c>
      <c r="G345" s="244"/>
      <c r="H345" s="248">
        <v>31.239999999999998</v>
      </c>
      <c r="I345" s="249"/>
      <c r="J345" s="244"/>
      <c r="K345" s="244"/>
      <c r="L345" s="250"/>
      <c r="M345" s="251"/>
      <c r="N345" s="252"/>
      <c r="O345" s="252"/>
      <c r="P345" s="252"/>
      <c r="Q345" s="252"/>
      <c r="R345" s="252"/>
      <c r="S345" s="252"/>
      <c r="T345" s="25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4" t="s">
        <v>243</v>
      </c>
      <c r="AU345" s="254" t="s">
        <v>86</v>
      </c>
      <c r="AV345" s="13" t="s">
        <v>86</v>
      </c>
      <c r="AW345" s="13" t="s">
        <v>32</v>
      </c>
      <c r="AX345" s="13" t="s">
        <v>77</v>
      </c>
      <c r="AY345" s="254" t="s">
        <v>235</v>
      </c>
    </row>
    <row r="346" s="13" customFormat="1">
      <c r="A346" s="13"/>
      <c r="B346" s="243"/>
      <c r="C346" s="244"/>
      <c r="D346" s="245" t="s">
        <v>243</v>
      </c>
      <c r="E346" s="246" t="s">
        <v>1</v>
      </c>
      <c r="F346" s="247" t="s">
        <v>2358</v>
      </c>
      <c r="G346" s="244"/>
      <c r="H346" s="248">
        <v>13.484999999999999</v>
      </c>
      <c r="I346" s="249"/>
      <c r="J346" s="244"/>
      <c r="K346" s="244"/>
      <c r="L346" s="250"/>
      <c r="M346" s="251"/>
      <c r="N346" s="252"/>
      <c r="O346" s="252"/>
      <c r="P346" s="252"/>
      <c r="Q346" s="252"/>
      <c r="R346" s="252"/>
      <c r="S346" s="252"/>
      <c r="T346" s="25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4" t="s">
        <v>243</v>
      </c>
      <c r="AU346" s="254" t="s">
        <v>86</v>
      </c>
      <c r="AV346" s="13" t="s">
        <v>86</v>
      </c>
      <c r="AW346" s="13" t="s">
        <v>32</v>
      </c>
      <c r="AX346" s="13" t="s">
        <v>77</v>
      </c>
      <c r="AY346" s="254" t="s">
        <v>235</v>
      </c>
    </row>
    <row r="347" s="13" customFormat="1">
      <c r="A347" s="13"/>
      <c r="B347" s="243"/>
      <c r="C347" s="244"/>
      <c r="D347" s="245" t="s">
        <v>243</v>
      </c>
      <c r="E347" s="246" t="s">
        <v>1</v>
      </c>
      <c r="F347" s="247" t="s">
        <v>2359</v>
      </c>
      <c r="G347" s="244"/>
      <c r="H347" s="248">
        <v>11.073</v>
      </c>
      <c r="I347" s="249"/>
      <c r="J347" s="244"/>
      <c r="K347" s="244"/>
      <c r="L347" s="250"/>
      <c r="M347" s="251"/>
      <c r="N347" s="252"/>
      <c r="O347" s="252"/>
      <c r="P347" s="252"/>
      <c r="Q347" s="252"/>
      <c r="R347" s="252"/>
      <c r="S347" s="252"/>
      <c r="T347" s="25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4" t="s">
        <v>243</v>
      </c>
      <c r="AU347" s="254" t="s">
        <v>86</v>
      </c>
      <c r="AV347" s="13" t="s">
        <v>86</v>
      </c>
      <c r="AW347" s="13" t="s">
        <v>32</v>
      </c>
      <c r="AX347" s="13" t="s">
        <v>77</v>
      </c>
      <c r="AY347" s="254" t="s">
        <v>235</v>
      </c>
    </row>
    <row r="348" s="16" customFormat="1">
      <c r="A348" s="16"/>
      <c r="B348" s="276"/>
      <c r="C348" s="277"/>
      <c r="D348" s="245" t="s">
        <v>243</v>
      </c>
      <c r="E348" s="278" t="s">
        <v>1</v>
      </c>
      <c r="F348" s="279" t="s">
        <v>492</v>
      </c>
      <c r="G348" s="277"/>
      <c r="H348" s="280">
        <v>1170.261</v>
      </c>
      <c r="I348" s="281"/>
      <c r="J348" s="277"/>
      <c r="K348" s="277"/>
      <c r="L348" s="282"/>
      <c r="M348" s="283"/>
      <c r="N348" s="284"/>
      <c r="O348" s="284"/>
      <c r="P348" s="284"/>
      <c r="Q348" s="284"/>
      <c r="R348" s="284"/>
      <c r="S348" s="284"/>
      <c r="T348" s="285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T348" s="286" t="s">
        <v>243</v>
      </c>
      <c r="AU348" s="286" t="s">
        <v>86</v>
      </c>
      <c r="AV348" s="16" t="s">
        <v>250</v>
      </c>
      <c r="AW348" s="16" t="s">
        <v>32</v>
      </c>
      <c r="AX348" s="16" t="s">
        <v>77</v>
      </c>
      <c r="AY348" s="286" t="s">
        <v>235</v>
      </c>
    </row>
    <row r="349" s="14" customFormat="1">
      <c r="A349" s="14"/>
      <c r="B349" s="255"/>
      <c r="C349" s="256"/>
      <c r="D349" s="245" t="s">
        <v>243</v>
      </c>
      <c r="E349" s="257" t="s">
        <v>1</v>
      </c>
      <c r="F349" s="258" t="s">
        <v>245</v>
      </c>
      <c r="G349" s="256"/>
      <c r="H349" s="259">
        <v>1189.941</v>
      </c>
      <c r="I349" s="260"/>
      <c r="J349" s="256"/>
      <c r="K349" s="256"/>
      <c r="L349" s="261"/>
      <c r="M349" s="262"/>
      <c r="N349" s="263"/>
      <c r="O349" s="263"/>
      <c r="P349" s="263"/>
      <c r="Q349" s="263"/>
      <c r="R349" s="263"/>
      <c r="S349" s="263"/>
      <c r="T349" s="26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65" t="s">
        <v>243</v>
      </c>
      <c r="AU349" s="265" t="s">
        <v>86</v>
      </c>
      <c r="AV349" s="14" t="s">
        <v>241</v>
      </c>
      <c r="AW349" s="14" t="s">
        <v>32</v>
      </c>
      <c r="AX349" s="14" t="s">
        <v>84</v>
      </c>
      <c r="AY349" s="265" t="s">
        <v>235</v>
      </c>
    </row>
    <row r="350" s="2" customFormat="1" ht="24.15" customHeight="1">
      <c r="A350" s="39"/>
      <c r="B350" s="40"/>
      <c r="C350" s="229" t="s">
        <v>383</v>
      </c>
      <c r="D350" s="229" t="s">
        <v>237</v>
      </c>
      <c r="E350" s="230" t="s">
        <v>2361</v>
      </c>
      <c r="F350" s="231" t="s">
        <v>2362</v>
      </c>
      <c r="G350" s="232" t="s">
        <v>166</v>
      </c>
      <c r="H350" s="233">
        <v>927.52300000000002</v>
      </c>
      <c r="I350" s="234"/>
      <c r="J350" s="235">
        <f>ROUND(I350*H350,2)</f>
        <v>0</v>
      </c>
      <c r="K350" s="236"/>
      <c r="L350" s="45"/>
      <c r="M350" s="237" t="s">
        <v>1</v>
      </c>
      <c r="N350" s="238" t="s">
        <v>42</v>
      </c>
      <c r="O350" s="92"/>
      <c r="P350" s="239">
        <f>O350*H350</f>
        <v>0</v>
      </c>
      <c r="Q350" s="239">
        <v>0.01762</v>
      </c>
      <c r="R350" s="239">
        <f>Q350*H350</f>
        <v>16.34295526</v>
      </c>
      <c r="S350" s="239">
        <v>0</v>
      </c>
      <c r="T350" s="240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41" t="s">
        <v>241</v>
      </c>
      <c r="AT350" s="241" t="s">
        <v>237</v>
      </c>
      <c r="AU350" s="241" t="s">
        <v>86</v>
      </c>
      <c r="AY350" s="18" t="s">
        <v>235</v>
      </c>
      <c r="BE350" s="242">
        <f>IF(N350="základní",J350,0)</f>
        <v>0</v>
      </c>
      <c r="BF350" s="242">
        <f>IF(N350="snížená",J350,0)</f>
        <v>0</v>
      </c>
      <c r="BG350" s="242">
        <f>IF(N350="zákl. přenesená",J350,0)</f>
        <v>0</v>
      </c>
      <c r="BH350" s="242">
        <f>IF(N350="sníž. přenesená",J350,0)</f>
        <v>0</v>
      </c>
      <c r="BI350" s="242">
        <f>IF(N350="nulová",J350,0)</f>
        <v>0</v>
      </c>
      <c r="BJ350" s="18" t="s">
        <v>84</v>
      </c>
      <c r="BK350" s="242">
        <f>ROUND(I350*H350,2)</f>
        <v>0</v>
      </c>
      <c r="BL350" s="18" t="s">
        <v>241</v>
      </c>
      <c r="BM350" s="241" t="s">
        <v>2363</v>
      </c>
    </row>
    <row r="351" s="13" customFormat="1">
      <c r="A351" s="13"/>
      <c r="B351" s="243"/>
      <c r="C351" s="244"/>
      <c r="D351" s="245" t="s">
        <v>243</v>
      </c>
      <c r="E351" s="246" t="s">
        <v>1</v>
      </c>
      <c r="F351" s="247" t="s">
        <v>2352</v>
      </c>
      <c r="G351" s="244"/>
      <c r="H351" s="248">
        <v>867.08699999999999</v>
      </c>
      <c r="I351" s="249"/>
      <c r="J351" s="244"/>
      <c r="K351" s="244"/>
      <c r="L351" s="250"/>
      <c r="M351" s="251"/>
      <c r="N351" s="252"/>
      <c r="O351" s="252"/>
      <c r="P351" s="252"/>
      <c r="Q351" s="252"/>
      <c r="R351" s="252"/>
      <c r="S351" s="252"/>
      <c r="T351" s="25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4" t="s">
        <v>243</v>
      </c>
      <c r="AU351" s="254" t="s">
        <v>86</v>
      </c>
      <c r="AV351" s="13" t="s">
        <v>86</v>
      </c>
      <c r="AW351" s="13" t="s">
        <v>32</v>
      </c>
      <c r="AX351" s="13" t="s">
        <v>77</v>
      </c>
      <c r="AY351" s="254" t="s">
        <v>235</v>
      </c>
    </row>
    <row r="352" s="13" customFormat="1">
      <c r="A352" s="13"/>
      <c r="B352" s="243"/>
      <c r="C352" s="244"/>
      <c r="D352" s="245" t="s">
        <v>243</v>
      </c>
      <c r="E352" s="246" t="s">
        <v>1</v>
      </c>
      <c r="F352" s="247" t="s">
        <v>2353</v>
      </c>
      <c r="G352" s="244"/>
      <c r="H352" s="248">
        <v>40.456000000000003</v>
      </c>
      <c r="I352" s="249"/>
      <c r="J352" s="244"/>
      <c r="K352" s="244"/>
      <c r="L352" s="250"/>
      <c r="M352" s="251"/>
      <c r="N352" s="252"/>
      <c r="O352" s="252"/>
      <c r="P352" s="252"/>
      <c r="Q352" s="252"/>
      <c r="R352" s="252"/>
      <c r="S352" s="252"/>
      <c r="T352" s="25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4" t="s">
        <v>243</v>
      </c>
      <c r="AU352" s="254" t="s">
        <v>86</v>
      </c>
      <c r="AV352" s="13" t="s">
        <v>86</v>
      </c>
      <c r="AW352" s="13" t="s">
        <v>32</v>
      </c>
      <c r="AX352" s="13" t="s">
        <v>77</v>
      </c>
      <c r="AY352" s="254" t="s">
        <v>235</v>
      </c>
    </row>
    <row r="353" s="13" customFormat="1">
      <c r="A353" s="13"/>
      <c r="B353" s="243"/>
      <c r="C353" s="244"/>
      <c r="D353" s="245" t="s">
        <v>243</v>
      </c>
      <c r="E353" s="246" t="s">
        <v>1</v>
      </c>
      <c r="F353" s="247" t="s">
        <v>2358</v>
      </c>
      <c r="G353" s="244"/>
      <c r="H353" s="248">
        <v>13.484999999999999</v>
      </c>
      <c r="I353" s="249"/>
      <c r="J353" s="244"/>
      <c r="K353" s="244"/>
      <c r="L353" s="250"/>
      <c r="M353" s="251"/>
      <c r="N353" s="252"/>
      <c r="O353" s="252"/>
      <c r="P353" s="252"/>
      <c r="Q353" s="252"/>
      <c r="R353" s="252"/>
      <c r="S353" s="252"/>
      <c r="T353" s="25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54" t="s">
        <v>243</v>
      </c>
      <c r="AU353" s="254" t="s">
        <v>86</v>
      </c>
      <c r="AV353" s="13" t="s">
        <v>86</v>
      </c>
      <c r="AW353" s="13" t="s">
        <v>32</v>
      </c>
      <c r="AX353" s="13" t="s">
        <v>77</v>
      </c>
      <c r="AY353" s="254" t="s">
        <v>235</v>
      </c>
    </row>
    <row r="354" s="13" customFormat="1">
      <c r="A354" s="13"/>
      <c r="B354" s="243"/>
      <c r="C354" s="244"/>
      <c r="D354" s="245" t="s">
        <v>243</v>
      </c>
      <c r="E354" s="246" t="s">
        <v>1</v>
      </c>
      <c r="F354" s="247" t="s">
        <v>2364</v>
      </c>
      <c r="G354" s="244"/>
      <c r="H354" s="248">
        <v>6.4950000000000001</v>
      </c>
      <c r="I354" s="249"/>
      <c r="J354" s="244"/>
      <c r="K354" s="244"/>
      <c r="L354" s="250"/>
      <c r="M354" s="251"/>
      <c r="N354" s="252"/>
      <c r="O354" s="252"/>
      <c r="P354" s="252"/>
      <c r="Q354" s="252"/>
      <c r="R354" s="252"/>
      <c r="S354" s="252"/>
      <c r="T354" s="25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4" t="s">
        <v>243</v>
      </c>
      <c r="AU354" s="254" t="s">
        <v>86</v>
      </c>
      <c r="AV354" s="13" t="s">
        <v>86</v>
      </c>
      <c r="AW354" s="13" t="s">
        <v>32</v>
      </c>
      <c r="AX354" s="13" t="s">
        <v>77</v>
      </c>
      <c r="AY354" s="254" t="s">
        <v>235</v>
      </c>
    </row>
    <row r="355" s="14" customFormat="1">
      <c r="A355" s="14"/>
      <c r="B355" s="255"/>
      <c r="C355" s="256"/>
      <c r="D355" s="245" t="s">
        <v>243</v>
      </c>
      <c r="E355" s="257" t="s">
        <v>1</v>
      </c>
      <c r="F355" s="258" t="s">
        <v>245</v>
      </c>
      <c r="G355" s="256"/>
      <c r="H355" s="259">
        <v>927.52300000000002</v>
      </c>
      <c r="I355" s="260"/>
      <c r="J355" s="256"/>
      <c r="K355" s="256"/>
      <c r="L355" s="261"/>
      <c r="M355" s="262"/>
      <c r="N355" s="263"/>
      <c r="O355" s="263"/>
      <c r="P355" s="263"/>
      <c r="Q355" s="263"/>
      <c r="R355" s="263"/>
      <c r="S355" s="263"/>
      <c r="T355" s="26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65" t="s">
        <v>243</v>
      </c>
      <c r="AU355" s="265" t="s">
        <v>86</v>
      </c>
      <c r="AV355" s="14" t="s">
        <v>241</v>
      </c>
      <c r="AW355" s="14" t="s">
        <v>32</v>
      </c>
      <c r="AX355" s="14" t="s">
        <v>84</v>
      </c>
      <c r="AY355" s="265" t="s">
        <v>235</v>
      </c>
    </row>
    <row r="356" s="2" customFormat="1" ht="21.75" customHeight="1">
      <c r="A356" s="39"/>
      <c r="B356" s="40"/>
      <c r="C356" s="229" t="s">
        <v>388</v>
      </c>
      <c r="D356" s="229" t="s">
        <v>237</v>
      </c>
      <c r="E356" s="230" t="s">
        <v>2365</v>
      </c>
      <c r="F356" s="231" t="s">
        <v>2366</v>
      </c>
      <c r="G356" s="232" t="s">
        <v>328</v>
      </c>
      <c r="H356" s="233">
        <v>33.200000000000003</v>
      </c>
      <c r="I356" s="234"/>
      <c r="J356" s="235">
        <f>ROUND(I356*H356,2)</f>
        <v>0</v>
      </c>
      <c r="K356" s="236"/>
      <c r="L356" s="45"/>
      <c r="M356" s="237" t="s">
        <v>1</v>
      </c>
      <c r="N356" s="238" t="s">
        <v>42</v>
      </c>
      <c r="O356" s="92"/>
      <c r="P356" s="239">
        <f>O356*H356</f>
        <v>0</v>
      </c>
      <c r="Q356" s="239">
        <v>1.0606199999999999</v>
      </c>
      <c r="R356" s="239">
        <f>Q356*H356</f>
        <v>35.212584</v>
      </c>
      <c r="S356" s="239">
        <v>0</v>
      </c>
      <c r="T356" s="240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41" t="s">
        <v>241</v>
      </c>
      <c r="AT356" s="241" t="s">
        <v>237</v>
      </c>
      <c r="AU356" s="241" t="s">
        <v>86</v>
      </c>
      <c r="AY356" s="18" t="s">
        <v>235</v>
      </c>
      <c r="BE356" s="242">
        <f>IF(N356="základní",J356,0)</f>
        <v>0</v>
      </c>
      <c r="BF356" s="242">
        <f>IF(N356="snížená",J356,0)</f>
        <v>0</v>
      </c>
      <c r="BG356" s="242">
        <f>IF(N356="zákl. přenesená",J356,0)</f>
        <v>0</v>
      </c>
      <c r="BH356" s="242">
        <f>IF(N356="sníž. přenesená",J356,0)</f>
        <v>0</v>
      </c>
      <c r="BI356" s="242">
        <f>IF(N356="nulová",J356,0)</f>
        <v>0</v>
      </c>
      <c r="BJ356" s="18" t="s">
        <v>84</v>
      </c>
      <c r="BK356" s="242">
        <f>ROUND(I356*H356,2)</f>
        <v>0</v>
      </c>
      <c r="BL356" s="18" t="s">
        <v>241</v>
      </c>
      <c r="BM356" s="241" t="s">
        <v>2367</v>
      </c>
    </row>
    <row r="357" s="13" customFormat="1">
      <c r="A357" s="13"/>
      <c r="B357" s="243"/>
      <c r="C357" s="244"/>
      <c r="D357" s="245" t="s">
        <v>243</v>
      </c>
      <c r="E357" s="246" t="s">
        <v>1</v>
      </c>
      <c r="F357" s="247" t="s">
        <v>2368</v>
      </c>
      <c r="G357" s="244"/>
      <c r="H357" s="248">
        <v>33</v>
      </c>
      <c r="I357" s="249"/>
      <c r="J357" s="244"/>
      <c r="K357" s="244"/>
      <c r="L357" s="250"/>
      <c r="M357" s="251"/>
      <c r="N357" s="252"/>
      <c r="O357" s="252"/>
      <c r="P357" s="252"/>
      <c r="Q357" s="252"/>
      <c r="R357" s="252"/>
      <c r="S357" s="252"/>
      <c r="T357" s="25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4" t="s">
        <v>243</v>
      </c>
      <c r="AU357" s="254" t="s">
        <v>86</v>
      </c>
      <c r="AV357" s="13" t="s">
        <v>86</v>
      </c>
      <c r="AW357" s="13" t="s">
        <v>32</v>
      </c>
      <c r="AX357" s="13" t="s">
        <v>77</v>
      </c>
      <c r="AY357" s="254" t="s">
        <v>235</v>
      </c>
    </row>
    <row r="358" s="13" customFormat="1">
      <c r="A358" s="13"/>
      <c r="B358" s="243"/>
      <c r="C358" s="244"/>
      <c r="D358" s="245" t="s">
        <v>243</v>
      </c>
      <c r="E358" s="246" t="s">
        <v>1</v>
      </c>
      <c r="F358" s="247" t="s">
        <v>2369</v>
      </c>
      <c r="G358" s="244"/>
      <c r="H358" s="248">
        <v>0.20000000000000001</v>
      </c>
      <c r="I358" s="249"/>
      <c r="J358" s="244"/>
      <c r="K358" s="244"/>
      <c r="L358" s="250"/>
      <c r="M358" s="251"/>
      <c r="N358" s="252"/>
      <c r="O358" s="252"/>
      <c r="P358" s="252"/>
      <c r="Q358" s="252"/>
      <c r="R358" s="252"/>
      <c r="S358" s="252"/>
      <c r="T358" s="25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4" t="s">
        <v>243</v>
      </c>
      <c r="AU358" s="254" t="s">
        <v>86</v>
      </c>
      <c r="AV358" s="13" t="s">
        <v>86</v>
      </c>
      <c r="AW358" s="13" t="s">
        <v>32</v>
      </c>
      <c r="AX358" s="13" t="s">
        <v>77</v>
      </c>
      <c r="AY358" s="254" t="s">
        <v>235</v>
      </c>
    </row>
    <row r="359" s="14" customFormat="1">
      <c r="A359" s="14"/>
      <c r="B359" s="255"/>
      <c r="C359" s="256"/>
      <c r="D359" s="245" t="s">
        <v>243</v>
      </c>
      <c r="E359" s="257" t="s">
        <v>1</v>
      </c>
      <c r="F359" s="258" t="s">
        <v>245</v>
      </c>
      <c r="G359" s="256"/>
      <c r="H359" s="259">
        <v>33.200000000000003</v>
      </c>
      <c r="I359" s="260"/>
      <c r="J359" s="256"/>
      <c r="K359" s="256"/>
      <c r="L359" s="261"/>
      <c r="M359" s="262"/>
      <c r="N359" s="263"/>
      <c r="O359" s="263"/>
      <c r="P359" s="263"/>
      <c r="Q359" s="263"/>
      <c r="R359" s="263"/>
      <c r="S359" s="263"/>
      <c r="T359" s="26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65" t="s">
        <v>243</v>
      </c>
      <c r="AU359" s="265" t="s">
        <v>86</v>
      </c>
      <c r="AV359" s="14" t="s">
        <v>241</v>
      </c>
      <c r="AW359" s="14" t="s">
        <v>32</v>
      </c>
      <c r="AX359" s="14" t="s">
        <v>84</v>
      </c>
      <c r="AY359" s="265" t="s">
        <v>235</v>
      </c>
    </row>
    <row r="360" s="2" customFormat="1" ht="33" customHeight="1">
      <c r="A360" s="39"/>
      <c r="B360" s="40"/>
      <c r="C360" s="229" t="s">
        <v>394</v>
      </c>
      <c r="D360" s="229" t="s">
        <v>237</v>
      </c>
      <c r="E360" s="230" t="s">
        <v>2370</v>
      </c>
      <c r="F360" s="231" t="s">
        <v>2371</v>
      </c>
      <c r="G360" s="232" t="s">
        <v>166</v>
      </c>
      <c r="H360" s="233">
        <v>15.300000000000001</v>
      </c>
      <c r="I360" s="234"/>
      <c r="J360" s="235">
        <f>ROUND(I360*H360,2)</f>
        <v>0</v>
      </c>
      <c r="K360" s="236"/>
      <c r="L360" s="45"/>
      <c r="M360" s="237" t="s">
        <v>1</v>
      </c>
      <c r="N360" s="238" t="s">
        <v>42</v>
      </c>
      <c r="O360" s="92"/>
      <c r="P360" s="239">
        <f>O360*H360</f>
        <v>0</v>
      </c>
      <c r="Q360" s="239">
        <v>0.50100999999999996</v>
      </c>
      <c r="R360" s="239">
        <f>Q360*H360</f>
        <v>7.6654529999999994</v>
      </c>
      <c r="S360" s="239">
        <v>0</v>
      </c>
      <c r="T360" s="240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41" t="s">
        <v>241</v>
      </c>
      <c r="AT360" s="241" t="s">
        <v>237</v>
      </c>
      <c r="AU360" s="241" t="s">
        <v>86</v>
      </c>
      <c r="AY360" s="18" t="s">
        <v>235</v>
      </c>
      <c r="BE360" s="242">
        <f>IF(N360="základní",J360,0)</f>
        <v>0</v>
      </c>
      <c r="BF360" s="242">
        <f>IF(N360="snížená",J360,0)</f>
        <v>0</v>
      </c>
      <c r="BG360" s="242">
        <f>IF(N360="zákl. přenesená",J360,0)</f>
        <v>0</v>
      </c>
      <c r="BH360" s="242">
        <f>IF(N360="sníž. přenesená",J360,0)</f>
        <v>0</v>
      </c>
      <c r="BI360" s="242">
        <f>IF(N360="nulová",J360,0)</f>
        <v>0</v>
      </c>
      <c r="BJ360" s="18" t="s">
        <v>84</v>
      </c>
      <c r="BK360" s="242">
        <f>ROUND(I360*H360,2)</f>
        <v>0</v>
      </c>
      <c r="BL360" s="18" t="s">
        <v>241</v>
      </c>
      <c r="BM360" s="241" t="s">
        <v>2372</v>
      </c>
    </row>
    <row r="361" s="13" customFormat="1">
      <c r="A361" s="13"/>
      <c r="B361" s="243"/>
      <c r="C361" s="244"/>
      <c r="D361" s="245" t="s">
        <v>243</v>
      </c>
      <c r="E361" s="246" t="s">
        <v>1</v>
      </c>
      <c r="F361" s="247" t="s">
        <v>2373</v>
      </c>
      <c r="G361" s="244"/>
      <c r="H361" s="248">
        <v>15.300000000000001</v>
      </c>
      <c r="I361" s="249"/>
      <c r="J361" s="244"/>
      <c r="K361" s="244"/>
      <c r="L361" s="250"/>
      <c r="M361" s="251"/>
      <c r="N361" s="252"/>
      <c r="O361" s="252"/>
      <c r="P361" s="252"/>
      <c r="Q361" s="252"/>
      <c r="R361" s="252"/>
      <c r="S361" s="252"/>
      <c r="T361" s="25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4" t="s">
        <v>243</v>
      </c>
      <c r="AU361" s="254" t="s">
        <v>86</v>
      </c>
      <c r="AV361" s="13" t="s">
        <v>86</v>
      </c>
      <c r="AW361" s="13" t="s">
        <v>32</v>
      </c>
      <c r="AX361" s="13" t="s">
        <v>77</v>
      </c>
      <c r="AY361" s="254" t="s">
        <v>235</v>
      </c>
    </row>
    <row r="362" s="14" customFormat="1">
      <c r="A362" s="14"/>
      <c r="B362" s="255"/>
      <c r="C362" s="256"/>
      <c r="D362" s="245" t="s">
        <v>243</v>
      </c>
      <c r="E362" s="257" t="s">
        <v>1</v>
      </c>
      <c r="F362" s="258" t="s">
        <v>245</v>
      </c>
      <c r="G362" s="256"/>
      <c r="H362" s="259">
        <v>15.300000000000001</v>
      </c>
      <c r="I362" s="260"/>
      <c r="J362" s="256"/>
      <c r="K362" s="256"/>
      <c r="L362" s="261"/>
      <c r="M362" s="262"/>
      <c r="N362" s="263"/>
      <c r="O362" s="263"/>
      <c r="P362" s="263"/>
      <c r="Q362" s="263"/>
      <c r="R362" s="263"/>
      <c r="S362" s="263"/>
      <c r="T362" s="26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65" t="s">
        <v>243</v>
      </c>
      <c r="AU362" s="265" t="s">
        <v>86</v>
      </c>
      <c r="AV362" s="14" t="s">
        <v>241</v>
      </c>
      <c r="AW362" s="14" t="s">
        <v>32</v>
      </c>
      <c r="AX362" s="14" t="s">
        <v>84</v>
      </c>
      <c r="AY362" s="265" t="s">
        <v>235</v>
      </c>
    </row>
    <row r="363" s="2" customFormat="1" ht="24.15" customHeight="1">
      <c r="A363" s="39"/>
      <c r="B363" s="40"/>
      <c r="C363" s="229" t="s">
        <v>400</v>
      </c>
      <c r="D363" s="229" t="s">
        <v>237</v>
      </c>
      <c r="E363" s="230" t="s">
        <v>2374</v>
      </c>
      <c r="F363" s="231" t="s">
        <v>2375</v>
      </c>
      <c r="G363" s="232" t="s">
        <v>328</v>
      </c>
      <c r="H363" s="233">
        <v>0.36699999999999999</v>
      </c>
      <c r="I363" s="234"/>
      <c r="J363" s="235">
        <f>ROUND(I363*H363,2)</f>
        <v>0</v>
      </c>
      <c r="K363" s="236"/>
      <c r="L363" s="45"/>
      <c r="M363" s="237" t="s">
        <v>1</v>
      </c>
      <c r="N363" s="238" t="s">
        <v>42</v>
      </c>
      <c r="O363" s="92"/>
      <c r="P363" s="239">
        <f>O363*H363</f>
        <v>0</v>
      </c>
      <c r="Q363" s="239">
        <v>1.0593999999999999</v>
      </c>
      <c r="R363" s="239">
        <f>Q363*H363</f>
        <v>0.38879979999999997</v>
      </c>
      <c r="S363" s="239">
        <v>0</v>
      </c>
      <c r="T363" s="240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41" t="s">
        <v>241</v>
      </c>
      <c r="AT363" s="241" t="s">
        <v>237</v>
      </c>
      <c r="AU363" s="241" t="s">
        <v>86</v>
      </c>
      <c r="AY363" s="18" t="s">
        <v>235</v>
      </c>
      <c r="BE363" s="242">
        <f>IF(N363="základní",J363,0)</f>
        <v>0</v>
      </c>
      <c r="BF363" s="242">
        <f>IF(N363="snížená",J363,0)</f>
        <v>0</v>
      </c>
      <c r="BG363" s="242">
        <f>IF(N363="zákl. přenesená",J363,0)</f>
        <v>0</v>
      </c>
      <c r="BH363" s="242">
        <f>IF(N363="sníž. přenesená",J363,0)</f>
        <v>0</v>
      </c>
      <c r="BI363" s="242">
        <f>IF(N363="nulová",J363,0)</f>
        <v>0</v>
      </c>
      <c r="BJ363" s="18" t="s">
        <v>84</v>
      </c>
      <c r="BK363" s="242">
        <f>ROUND(I363*H363,2)</f>
        <v>0</v>
      </c>
      <c r="BL363" s="18" t="s">
        <v>241</v>
      </c>
      <c r="BM363" s="241" t="s">
        <v>2376</v>
      </c>
    </row>
    <row r="364" s="13" customFormat="1">
      <c r="A364" s="13"/>
      <c r="B364" s="243"/>
      <c r="C364" s="244"/>
      <c r="D364" s="245" t="s">
        <v>243</v>
      </c>
      <c r="E364" s="246" t="s">
        <v>1</v>
      </c>
      <c r="F364" s="247" t="s">
        <v>2377</v>
      </c>
      <c r="G364" s="244"/>
      <c r="H364" s="248">
        <v>0.36699999999999999</v>
      </c>
      <c r="I364" s="249"/>
      <c r="J364" s="244"/>
      <c r="K364" s="244"/>
      <c r="L364" s="250"/>
      <c r="M364" s="251"/>
      <c r="N364" s="252"/>
      <c r="O364" s="252"/>
      <c r="P364" s="252"/>
      <c r="Q364" s="252"/>
      <c r="R364" s="252"/>
      <c r="S364" s="252"/>
      <c r="T364" s="25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4" t="s">
        <v>243</v>
      </c>
      <c r="AU364" s="254" t="s">
        <v>86</v>
      </c>
      <c r="AV364" s="13" t="s">
        <v>86</v>
      </c>
      <c r="AW364" s="13" t="s">
        <v>32</v>
      </c>
      <c r="AX364" s="13" t="s">
        <v>77</v>
      </c>
      <c r="AY364" s="254" t="s">
        <v>235</v>
      </c>
    </row>
    <row r="365" s="14" customFormat="1">
      <c r="A365" s="14"/>
      <c r="B365" s="255"/>
      <c r="C365" s="256"/>
      <c r="D365" s="245" t="s">
        <v>243</v>
      </c>
      <c r="E365" s="257" t="s">
        <v>1</v>
      </c>
      <c r="F365" s="258" t="s">
        <v>245</v>
      </c>
      <c r="G365" s="256"/>
      <c r="H365" s="259">
        <v>0.36699999999999999</v>
      </c>
      <c r="I365" s="260"/>
      <c r="J365" s="256"/>
      <c r="K365" s="256"/>
      <c r="L365" s="261"/>
      <c r="M365" s="262"/>
      <c r="N365" s="263"/>
      <c r="O365" s="263"/>
      <c r="P365" s="263"/>
      <c r="Q365" s="263"/>
      <c r="R365" s="263"/>
      <c r="S365" s="263"/>
      <c r="T365" s="26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65" t="s">
        <v>243</v>
      </c>
      <c r="AU365" s="265" t="s">
        <v>86</v>
      </c>
      <c r="AV365" s="14" t="s">
        <v>241</v>
      </c>
      <c r="AW365" s="14" t="s">
        <v>32</v>
      </c>
      <c r="AX365" s="14" t="s">
        <v>84</v>
      </c>
      <c r="AY365" s="265" t="s">
        <v>235</v>
      </c>
    </row>
    <row r="366" s="12" customFormat="1" ht="22.8" customHeight="1">
      <c r="A366" s="12"/>
      <c r="B366" s="213"/>
      <c r="C366" s="214"/>
      <c r="D366" s="215" t="s">
        <v>76</v>
      </c>
      <c r="E366" s="227" t="s">
        <v>250</v>
      </c>
      <c r="F366" s="227" t="s">
        <v>348</v>
      </c>
      <c r="G366" s="214"/>
      <c r="H366" s="214"/>
      <c r="I366" s="217"/>
      <c r="J366" s="228">
        <f>BK366</f>
        <v>0</v>
      </c>
      <c r="K366" s="214"/>
      <c r="L366" s="219"/>
      <c r="M366" s="220"/>
      <c r="N366" s="221"/>
      <c r="O366" s="221"/>
      <c r="P366" s="222">
        <f>SUM(P367:P715)</f>
        <v>0</v>
      </c>
      <c r="Q366" s="221"/>
      <c r="R366" s="222">
        <f>SUM(R367:R715)</f>
        <v>3165.5645000000004</v>
      </c>
      <c r="S366" s="221"/>
      <c r="T366" s="223">
        <f>SUM(T367:T715)</f>
        <v>0</v>
      </c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R366" s="224" t="s">
        <v>84</v>
      </c>
      <c r="AT366" s="225" t="s">
        <v>76</v>
      </c>
      <c r="AU366" s="225" t="s">
        <v>84</v>
      </c>
      <c r="AY366" s="224" t="s">
        <v>235</v>
      </c>
      <c r="BK366" s="226">
        <f>SUM(BK367:BK715)</f>
        <v>0</v>
      </c>
    </row>
    <row r="367" s="2" customFormat="1" ht="16.5" customHeight="1">
      <c r="A367" s="39"/>
      <c r="B367" s="40"/>
      <c r="C367" s="229" t="s">
        <v>404</v>
      </c>
      <c r="D367" s="229" t="s">
        <v>237</v>
      </c>
      <c r="E367" s="230" t="s">
        <v>2378</v>
      </c>
      <c r="F367" s="231" t="s">
        <v>2379</v>
      </c>
      <c r="G367" s="232" t="s">
        <v>240</v>
      </c>
      <c r="H367" s="233">
        <v>391</v>
      </c>
      <c r="I367" s="234"/>
      <c r="J367" s="235">
        <f>ROUND(I367*H367,2)</f>
        <v>0</v>
      </c>
      <c r="K367" s="236"/>
      <c r="L367" s="45"/>
      <c r="M367" s="237" t="s">
        <v>1</v>
      </c>
      <c r="N367" s="238" t="s">
        <v>42</v>
      </c>
      <c r="O367" s="92"/>
      <c r="P367" s="239">
        <f>O367*H367</f>
        <v>0</v>
      </c>
      <c r="Q367" s="239">
        <v>0.032800000000000003</v>
      </c>
      <c r="R367" s="239">
        <f>Q367*H367</f>
        <v>12.824800000000002</v>
      </c>
      <c r="S367" s="239">
        <v>0</v>
      </c>
      <c r="T367" s="240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41" t="s">
        <v>241</v>
      </c>
      <c r="AT367" s="241" t="s">
        <v>237</v>
      </c>
      <c r="AU367" s="241" t="s">
        <v>86</v>
      </c>
      <c r="AY367" s="18" t="s">
        <v>235</v>
      </c>
      <c r="BE367" s="242">
        <f>IF(N367="základní",J367,0)</f>
        <v>0</v>
      </c>
      <c r="BF367" s="242">
        <f>IF(N367="snížená",J367,0)</f>
        <v>0</v>
      </c>
      <c r="BG367" s="242">
        <f>IF(N367="zákl. přenesená",J367,0)</f>
        <v>0</v>
      </c>
      <c r="BH367" s="242">
        <f>IF(N367="sníž. přenesená",J367,0)</f>
        <v>0</v>
      </c>
      <c r="BI367" s="242">
        <f>IF(N367="nulová",J367,0)</f>
        <v>0</v>
      </c>
      <c r="BJ367" s="18" t="s">
        <v>84</v>
      </c>
      <c r="BK367" s="242">
        <f>ROUND(I367*H367,2)</f>
        <v>0</v>
      </c>
      <c r="BL367" s="18" t="s">
        <v>241</v>
      </c>
      <c r="BM367" s="241" t="s">
        <v>2380</v>
      </c>
    </row>
    <row r="368" s="2" customFormat="1">
      <c r="A368" s="39"/>
      <c r="B368" s="40"/>
      <c r="C368" s="41"/>
      <c r="D368" s="245" t="s">
        <v>621</v>
      </c>
      <c r="E368" s="41"/>
      <c r="F368" s="298" t="s">
        <v>2381</v>
      </c>
      <c r="G368" s="41"/>
      <c r="H368" s="41"/>
      <c r="I368" s="299"/>
      <c r="J368" s="41"/>
      <c r="K368" s="41"/>
      <c r="L368" s="45"/>
      <c r="M368" s="300"/>
      <c r="N368" s="301"/>
      <c r="O368" s="92"/>
      <c r="P368" s="92"/>
      <c r="Q368" s="92"/>
      <c r="R368" s="92"/>
      <c r="S368" s="92"/>
      <c r="T368" s="93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621</v>
      </c>
      <c r="AU368" s="18" t="s">
        <v>86</v>
      </c>
    </row>
    <row r="369" s="13" customFormat="1">
      <c r="A369" s="13"/>
      <c r="B369" s="243"/>
      <c r="C369" s="244"/>
      <c r="D369" s="245" t="s">
        <v>243</v>
      </c>
      <c r="E369" s="246" t="s">
        <v>1</v>
      </c>
      <c r="F369" s="247" t="s">
        <v>2382</v>
      </c>
      <c r="G369" s="244"/>
      <c r="H369" s="248">
        <v>1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243</v>
      </c>
      <c r="AU369" s="254" t="s">
        <v>86</v>
      </c>
      <c r="AV369" s="13" t="s">
        <v>86</v>
      </c>
      <c r="AW369" s="13" t="s">
        <v>32</v>
      </c>
      <c r="AX369" s="13" t="s">
        <v>77</v>
      </c>
      <c r="AY369" s="254" t="s">
        <v>235</v>
      </c>
    </row>
    <row r="370" s="13" customFormat="1">
      <c r="A370" s="13"/>
      <c r="B370" s="243"/>
      <c r="C370" s="244"/>
      <c r="D370" s="245" t="s">
        <v>243</v>
      </c>
      <c r="E370" s="246" t="s">
        <v>1</v>
      </c>
      <c r="F370" s="247" t="s">
        <v>2383</v>
      </c>
      <c r="G370" s="244"/>
      <c r="H370" s="248">
        <v>1</v>
      </c>
      <c r="I370" s="249"/>
      <c r="J370" s="244"/>
      <c r="K370" s="244"/>
      <c r="L370" s="250"/>
      <c r="M370" s="251"/>
      <c r="N370" s="252"/>
      <c r="O370" s="252"/>
      <c r="P370" s="252"/>
      <c r="Q370" s="252"/>
      <c r="R370" s="252"/>
      <c r="S370" s="252"/>
      <c r="T370" s="25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4" t="s">
        <v>243</v>
      </c>
      <c r="AU370" s="254" t="s">
        <v>86</v>
      </c>
      <c r="AV370" s="13" t="s">
        <v>86</v>
      </c>
      <c r="AW370" s="13" t="s">
        <v>32</v>
      </c>
      <c r="AX370" s="13" t="s">
        <v>77</v>
      </c>
      <c r="AY370" s="254" t="s">
        <v>235</v>
      </c>
    </row>
    <row r="371" s="13" customFormat="1">
      <c r="A371" s="13"/>
      <c r="B371" s="243"/>
      <c r="C371" s="244"/>
      <c r="D371" s="245" t="s">
        <v>243</v>
      </c>
      <c r="E371" s="246" t="s">
        <v>1</v>
      </c>
      <c r="F371" s="247" t="s">
        <v>2384</v>
      </c>
      <c r="G371" s="244"/>
      <c r="H371" s="248">
        <v>7</v>
      </c>
      <c r="I371" s="249"/>
      <c r="J371" s="244"/>
      <c r="K371" s="244"/>
      <c r="L371" s="250"/>
      <c r="M371" s="251"/>
      <c r="N371" s="252"/>
      <c r="O371" s="252"/>
      <c r="P371" s="252"/>
      <c r="Q371" s="252"/>
      <c r="R371" s="252"/>
      <c r="S371" s="252"/>
      <c r="T371" s="25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4" t="s">
        <v>243</v>
      </c>
      <c r="AU371" s="254" t="s">
        <v>86</v>
      </c>
      <c r="AV371" s="13" t="s">
        <v>86</v>
      </c>
      <c r="AW371" s="13" t="s">
        <v>32</v>
      </c>
      <c r="AX371" s="13" t="s">
        <v>77</v>
      </c>
      <c r="AY371" s="254" t="s">
        <v>235</v>
      </c>
    </row>
    <row r="372" s="13" customFormat="1">
      <c r="A372" s="13"/>
      <c r="B372" s="243"/>
      <c r="C372" s="244"/>
      <c r="D372" s="245" t="s">
        <v>243</v>
      </c>
      <c r="E372" s="246" t="s">
        <v>1</v>
      </c>
      <c r="F372" s="247" t="s">
        <v>2385</v>
      </c>
      <c r="G372" s="244"/>
      <c r="H372" s="248">
        <v>1</v>
      </c>
      <c r="I372" s="249"/>
      <c r="J372" s="244"/>
      <c r="K372" s="244"/>
      <c r="L372" s="250"/>
      <c r="M372" s="251"/>
      <c r="N372" s="252"/>
      <c r="O372" s="252"/>
      <c r="P372" s="252"/>
      <c r="Q372" s="252"/>
      <c r="R372" s="252"/>
      <c r="S372" s="252"/>
      <c r="T372" s="25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4" t="s">
        <v>243</v>
      </c>
      <c r="AU372" s="254" t="s">
        <v>86</v>
      </c>
      <c r="AV372" s="13" t="s">
        <v>86</v>
      </c>
      <c r="AW372" s="13" t="s">
        <v>32</v>
      </c>
      <c r="AX372" s="13" t="s">
        <v>77</v>
      </c>
      <c r="AY372" s="254" t="s">
        <v>235</v>
      </c>
    </row>
    <row r="373" s="13" customFormat="1">
      <c r="A373" s="13"/>
      <c r="B373" s="243"/>
      <c r="C373" s="244"/>
      <c r="D373" s="245" t="s">
        <v>243</v>
      </c>
      <c r="E373" s="246" t="s">
        <v>1</v>
      </c>
      <c r="F373" s="247" t="s">
        <v>2386</v>
      </c>
      <c r="G373" s="244"/>
      <c r="H373" s="248">
        <v>1</v>
      </c>
      <c r="I373" s="249"/>
      <c r="J373" s="244"/>
      <c r="K373" s="244"/>
      <c r="L373" s="250"/>
      <c r="M373" s="251"/>
      <c r="N373" s="252"/>
      <c r="O373" s="252"/>
      <c r="P373" s="252"/>
      <c r="Q373" s="252"/>
      <c r="R373" s="252"/>
      <c r="S373" s="252"/>
      <c r="T373" s="25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4" t="s">
        <v>243</v>
      </c>
      <c r="AU373" s="254" t="s">
        <v>86</v>
      </c>
      <c r="AV373" s="13" t="s">
        <v>86</v>
      </c>
      <c r="AW373" s="13" t="s">
        <v>32</v>
      </c>
      <c r="AX373" s="13" t="s">
        <v>77</v>
      </c>
      <c r="AY373" s="254" t="s">
        <v>235</v>
      </c>
    </row>
    <row r="374" s="13" customFormat="1">
      <c r="A374" s="13"/>
      <c r="B374" s="243"/>
      <c r="C374" s="244"/>
      <c r="D374" s="245" t="s">
        <v>243</v>
      </c>
      <c r="E374" s="246" t="s">
        <v>1</v>
      </c>
      <c r="F374" s="247" t="s">
        <v>2387</v>
      </c>
      <c r="G374" s="244"/>
      <c r="H374" s="248">
        <v>1</v>
      </c>
      <c r="I374" s="249"/>
      <c r="J374" s="244"/>
      <c r="K374" s="244"/>
      <c r="L374" s="250"/>
      <c r="M374" s="251"/>
      <c r="N374" s="252"/>
      <c r="O374" s="252"/>
      <c r="P374" s="252"/>
      <c r="Q374" s="252"/>
      <c r="R374" s="252"/>
      <c r="S374" s="252"/>
      <c r="T374" s="25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4" t="s">
        <v>243</v>
      </c>
      <c r="AU374" s="254" t="s">
        <v>86</v>
      </c>
      <c r="AV374" s="13" t="s">
        <v>86</v>
      </c>
      <c r="AW374" s="13" t="s">
        <v>32</v>
      </c>
      <c r="AX374" s="13" t="s">
        <v>77</v>
      </c>
      <c r="AY374" s="254" t="s">
        <v>235</v>
      </c>
    </row>
    <row r="375" s="13" customFormat="1">
      <c r="A375" s="13"/>
      <c r="B375" s="243"/>
      <c r="C375" s="244"/>
      <c r="D375" s="245" t="s">
        <v>243</v>
      </c>
      <c r="E375" s="246" t="s">
        <v>1</v>
      </c>
      <c r="F375" s="247" t="s">
        <v>2388</v>
      </c>
      <c r="G375" s="244"/>
      <c r="H375" s="248">
        <v>2</v>
      </c>
      <c r="I375" s="249"/>
      <c r="J375" s="244"/>
      <c r="K375" s="244"/>
      <c r="L375" s="250"/>
      <c r="M375" s="251"/>
      <c r="N375" s="252"/>
      <c r="O375" s="252"/>
      <c r="P375" s="252"/>
      <c r="Q375" s="252"/>
      <c r="R375" s="252"/>
      <c r="S375" s="252"/>
      <c r="T375" s="25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4" t="s">
        <v>243</v>
      </c>
      <c r="AU375" s="254" t="s">
        <v>86</v>
      </c>
      <c r="AV375" s="13" t="s">
        <v>86</v>
      </c>
      <c r="AW375" s="13" t="s">
        <v>32</v>
      </c>
      <c r="AX375" s="13" t="s">
        <v>77</v>
      </c>
      <c r="AY375" s="254" t="s">
        <v>235</v>
      </c>
    </row>
    <row r="376" s="13" customFormat="1">
      <c r="A376" s="13"/>
      <c r="B376" s="243"/>
      <c r="C376" s="244"/>
      <c r="D376" s="245" t="s">
        <v>243</v>
      </c>
      <c r="E376" s="246" t="s">
        <v>1</v>
      </c>
      <c r="F376" s="247" t="s">
        <v>2389</v>
      </c>
      <c r="G376" s="244"/>
      <c r="H376" s="248">
        <v>2</v>
      </c>
      <c r="I376" s="249"/>
      <c r="J376" s="244"/>
      <c r="K376" s="244"/>
      <c r="L376" s="250"/>
      <c r="M376" s="251"/>
      <c r="N376" s="252"/>
      <c r="O376" s="252"/>
      <c r="P376" s="252"/>
      <c r="Q376" s="252"/>
      <c r="R376" s="252"/>
      <c r="S376" s="252"/>
      <c r="T376" s="25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4" t="s">
        <v>243</v>
      </c>
      <c r="AU376" s="254" t="s">
        <v>86</v>
      </c>
      <c r="AV376" s="13" t="s">
        <v>86</v>
      </c>
      <c r="AW376" s="13" t="s">
        <v>32</v>
      </c>
      <c r="AX376" s="13" t="s">
        <v>77</v>
      </c>
      <c r="AY376" s="254" t="s">
        <v>235</v>
      </c>
    </row>
    <row r="377" s="13" customFormat="1">
      <c r="A377" s="13"/>
      <c r="B377" s="243"/>
      <c r="C377" s="244"/>
      <c r="D377" s="245" t="s">
        <v>243</v>
      </c>
      <c r="E377" s="246" t="s">
        <v>1</v>
      </c>
      <c r="F377" s="247" t="s">
        <v>2390</v>
      </c>
      <c r="G377" s="244"/>
      <c r="H377" s="248">
        <v>2</v>
      </c>
      <c r="I377" s="249"/>
      <c r="J377" s="244"/>
      <c r="K377" s="244"/>
      <c r="L377" s="250"/>
      <c r="M377" s="251"/>
      <c r="N377" s="252"/>
      <c r="O377" s="252"/>
      <c r="P377" s="252"/>
      <c r="Q377" s="252"/>
      <c r="R377" s="252"/>
      <c r="S377" s="252"/>
      <c r="T377" s="25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4" t="s">
        <v>243</v>
      </c>
      <c r="AU377" s="254" t="s">
        <v>86</v>
      </c>
      <c r="AV377" s="13" t="s">
        <v>86</v>
      </c>
      <c r="AW377" s="13" t="s">
        <v>32</v>
      </c>
      <c r="AX377" s="13" t="s">
        <v>77</v>
      </c>
      <c r="AY377" s="254" t="s">
        <v>235</v>
      </c>
    </row>
    <row r="378" s="13" customFormat="1">
      <c r="A378" s="13"/>
      <c r="B378" s="243"/>
      <c r="C378" s="244"/>
      <c r="D378" s="245" t="s">
        <v>243</v>
      </c>
      <c r="E378" s="246" t="s">
        <v>1</v>
      </c>
      <c r="F378" s="247" t="s">
        <v>2391</v>
      </c>
      <c r="G378" s="244"/>
      <c r="H378" s="248">
        <v>1</v>
      </c>
      <c r="I378" s="249"/>
      <c r="J378" s="244"/>
      <c r="K378" s="244"/>
      <c r="L378" s="250"/>
      <c r="M378" s="251"/>
      <c r="N378" s="252"/>
      <c r="O378" s="252"/>
      <c r="P378" s="252"/>
      <c r="Q378" s="252"/>
      <c r="R378" s="252"/>
      <c r="S378" s="252"/>
      <c r="T378" s="25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4" t="s">
        <v>243</v>
      </c>
      <c r="AU378" s="254" t="s">
        <v>86</v>
      </c>
      <c r="AV378" s="13" t="s">
        <v>86</v>
      </c>
      <c r="AW378" s="13" t="s">
        <v>32</v>
      </c>
      <c r="AX378" s="13" t="s">
        <v>77</v>
      </c>
      <c r="AY378" s="254" t="s">
        <v>235</v>
      </c>
    </row>
    <row r="379" s="13" customFormat="1">
      <c r="A379" s="13"/>
      <c r="B379" s="243"/>
      <c r="C379" s="244"/>
      <c r="D379" s="245" t="s">
        <v>243</v>
      </c>
      <c r="E379" s="246" t="s">
        <v>1</v>
      </c>
      <c r="F379" s="247" t="s">
        <v>2392</v>
      </c>
      <c r="G379" s="244"/>
      <c r="H379" s="248">
        <v>72</v>
      </c>
      <c r="I379" s="249"/>
      <c r="J379" s="244"/>
      <c r="K379" s="244"/>
      <c r="L379" s="250"/>
      <c r="M379" s="251"/>
      <c r="N379" s="252"/>
      <c r="O379" s="252"/>
      <c r="P379" s="252"/>
      <c r="Q379" s="252"/>
      <c r="R379" s="252"/>
      <c r="S379" s="252"/>
      <c r="T379" s="25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4" t="s">
        <v>243</v>
      </c>
      <c r="AU379" s="254" t="s">
        <v>86</v>
      </c>
      <c r="AV379" s="13" t="s">
        <v>86</v>
      </c>
      <c r="AW379" s="13" t="s">
        <v>32</v>
      </c>
      <c r="AX379" s="13" t="s">
        <v>77</v>
      </c>
      <c r="AY379" s="254" t="s">
        <v>235</v>
      </c>
    </row>
    <row r="380" s="13" customFormat="1">
      <c r="A380" s="13"/>
      <c r="B380" s="243"/>
      <c r="C380" s="244"/>
      <c r="D380" s="245" t="s">
        <v>243</v>
      </c>
      <c r="E380" s="246" t="s">
        <v>1</v>
      </c>
      <c r="F380" s="247" t="s">
        <v>2393</v>
      </c>
      <c r="G380" s="244"/>
      <c r="H380" s="248">
        <v>2</v>
      </c>
      <c r="I380" s="249"/>
      <c r="J380" s="244"/>
      <c r="K380" s="244"/>
      <c r="L380" s="250"/>
      <c r="M380" s="251"/>
      <c r="N380" s="252"/>
      <c r="O380" s="252"/>
      <c r="P380" s="252"/>
      <c r="Q380" s="252"/>
      <c r="R380" s="252"/>
      <c r="S380" s="252"/>
      <c r="T380" s="25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4" t="s">
        <v>243</v>
      </c>
      <c r="AU380" s="254" t="s">
        <v>86</v>
      </c>
      <c r="AV380" s="13" t="s">
        <v>86</v>
      </c>
      <c r="AW380" s="13" t="s">
        <v>32</v>
      </c>
      <c r="AX380" s="13" t="s">
        <v>77</v>
      </c>
      <c r="AY380" s="254" t="s">
        <v>235</v>
      </c>
    </row>
    <row r="381" s="13" customFormat="1">
      <c r="A381" s="13"/>
      <c r="B381" s="243"/>
      <c r="C381" s="244"/>
      <c r="D381" s="245" t="s">
        <v>243</v>
      </c>
      <c r="E381" s="246" t="s">
        <v>1</v>
      </c>
      <c r="F381" s="247" t="s">
        <v>2394</v>
      </c>
      <c r="G381" s="244"/>
      <c r="H381" s="248">
        <v>1</v>
      </c>
      <c r="I381" s="249"/>
      <c r="J381" s="244"/>
      <c r="K381" s="244"/>
      <c r="L381" s="250"/>
      <c r="M381" s="251"/>
      <c r="N381" s="252"/>
      <c r="O381" s="252"/>
      <c r="P381" s="252"/>
      <c r="Q381" s="252"/>
      <c r="R381" s="252"/>
      <c r="S381" s="252"/>
      <c r="T381" s="25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54" t="s">
        <v>243</v>
      </c>
      <c r="AU381" s="254" t="s">
        <v>86</v>
      </c>
      <c r="AV381" s="13" t="s">
        <v>86</v>
      </c>
      <c r="AW381" s="13" t="s">
        <v>32</v>
      </c>
      <c r="AX381" s="13" t="s">
        <v>77</v>
      </c>
      <c r="AY381" s="254" t="s">
        <v>235</v>
      </c>
    </row>
    <row r="382" s="13" customFormat="1">
      <c r="A382" s="13"/>
      <c r="B382" s="243"/>
      <c r="C382" s="244"/>
      <c r="D382" s="245" t="s">
        <v>243</v>
      </c>
      <c r="E382" s="246" t="s">
        <v>1</v>
      </c>
      <c r="F382" s="247" t="s">
        <v>2395</v>
      </c>
      <c r="G382" s="244"/>
      <c r="H382" s="248">
        <v>3</v>
      </c>
      <c r="I382" s="249"/>
      <c r="J382" s="244"/>
      <c r="K382" s="244"/>
      <c r="L382" s="250"/>
      <c r="M382" s="251"/>
      <c r="N382" s="252"/>
      <c r="O382" s="252"/>
      <c r="P382" s="252"/>
      <c r="Q382" s="252"/>
      <c r="R382" s="252"/>
      <c r="S382" s="252"/>
      <c r="T382" s="25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4" t="s">
        <v>243</v>
      </c>
      <c r="AU382" s="254" t="s">
        <v>86</v>
      </c>
      <c r="AV382" s="13" t="s">
        <v>86</v>
      </c>
      <c r="AW382" s="13" t="s">
        <v>32</v>
      </c>
      <c r="AX382" s="13" t="s">
        <v>77</v>
      </c>
      <c r="AY382" s="254" t="s">
        <v>235</v>
      </c>
    </row>
    <row r="383" s="13" customFormat="1">
      <c r="A383" s="13"/>
      <c r="B383" s="243"/>
      <c r="C383" s="244"/>
      <c r="D383" s="245" t="s">
        <v>243</v>
      </c>
      <c r="E383" s="246" t="s">
        <v>1</v>
      </c>
      <c r="F383" s="247" t="s">
        <v>2396</v>
      </c>
      <c r="G383" s="244"/>
      <c r="H383" s="248">
        <v>1</v>
      </c>
      <c r="I383" s="249"/>
      <c r="J383" s="244"/>
      <c r="K383" s="244"/>
      <c r="L383" s="250"/>
      <c r="M383" s="251"/>
      <c r="N383" s="252"/>
      <c r="O383" s="252"/>
      <c r="P383" s="252"/>
      <c r="Q383" s="252"/>
      <c r="R383" s="252"/>
      <c r="S383" s="252"/>
      <c r="T383" s="25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4" t="s">
        <v>243</v>
      </c>
      <c r="AU383" s="254" t="s">
        <v>86</v>
      </c>
      <c r="AV383" s="13" t="s">
        <v>86</v>
      </c>
      <c r="AW383" s="13" t="s">
        <v>32</v>
      </c>
      <c r="AX383" s="13" t="s">
        <v>77</v>
      </c>
      <c r="AY383" s="254" t="s">
        <v>235</v>
      </c>
    </row>
    <row r="384" s="13" customFormat="1">
      <c r="A384" s="13"/>
      <c r="B384" s="243"/>
      <c r="C384" s="244"/>
      <c r="D384" s="245" t="s">
        <v>243</v>
      </c>
      <c r="E384" s="246" t="s">
        <v>1</v>
      </c>
      <c r="F384" s="247" t="s">
        <v>2397</v>
      </c>
      <c r="G384" s="244"/>
      <c r="H384" s="248">
        <v>1</v>
      </c>
      <c r="I384" s="249"/>
      <c r="J384" s="244"/>
      <c r="K384" s="244"/>
      <c r="L384" s="250"/>
      <c r="M384" s="251"/>
      <c r="N384" s="252"/>
      <c r="O384" s="252"/>
      <c r="P384" s="252"/>
      <c r="Q384" s="252"/>
      <c r="R384" s="252"/>
      <c r="S384" s="252"/>
      <c r="T384" s="25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4" t="s">
        <v>243</v>
      </c>
      <c r="AU384" s="254" t="s">
        <v>86</v>
      </c>
      <c r="AV384" s="13" t="s">
        <v>86</v>
      </c>
      <c r="AW384" s="13" t="s">
        <v>32</v>
      </c>
      <c r="AX384" s="13" t="s">
        <v>77</v>
      </c>
      <c r="AY384" s="254" t="s">
        <v>235</v>
      </c>
    </row>
    <row r="385" s="13" customFormat="1">
      <c r="A385" s="13"/>
      <c r="B385" s="243"/>
      <c r="C385" s="244"/>
      <c r="D385" s="245" t="s">
        <v>243</v>
      </c>
      <c r="E385" s="246" t="s">
        <v>1</v>
      </c>
      <c r="F385" s="247" t="s">
        <v>2398</v>
      </c>
      <c r="G385" s="244"/>
      <c r="H385" s="248">
        <v>1</v>
      </c>
      <c r="I385" s="249"/>
      <c r="J385" s="244"/>
      <c r="K385" s="244"/>
      <c r="L385" s="250"/>
      <c r="M385" s="251"/>
      <c r="N385" s="252"/>
      <c r="O385" s="252"/>
      <c r="P385" s="252"/>
      <c r="Q385" s="252"/>
      <c r="R385" s="252"/>
      <c r="S385" s="252"/>
      <c r="T385" s="25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4" t="s">
        <v>243</v>
      </c>
      <c r="AU385" s="254" t="s">
        <v>86</v>
      </c>
      <c r="AV385" s="13" t="s">
        <v>86</v>
      </c>
      <c r="AW385" s="13" t="s">
        <v>32</v>
      </c>
      <c r="AX385" s="13" t="s">
        <v>77</v>
      </c>
      <c r="AY385" s="254" t="s">
        <v>235</v>
      </c>
    </row>
    <row r="386" s="13" customFormat="1">
      <c r="A386" s="13"/>
      <c r="B386" s="243"/>
      <c r="C386" s="244"/>
      <c r="D386" s="245" t="s">
        <v>243</v>
      </c>
      <c r="E386" s="246" t="s">
        <v>1</v>
      </c>
      <c r="F386" s="247" t="s">
        <v>2399</v>
      </c>
      <c r="G386" s="244"/>
      <c r="H386" s="248">
        <v>1</v>
      </c>
      <c r="I386" s="249"/>
      <c r="J386" s="244"/>
      <c r="K386" s="244"/>
      <c r="L386" s="250"/>
      <c r="M386" s="251"/>
      <c r="N386" s="252"/>
      <c r="O386" s="252"/>
      <c r="P386" s="252"/>
      <c r="Q386" s="252"/>
      <c r="R386" s="252"/>
      <c r="S386" s="252"/>
      <c r="T386" s="25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4" t="s">
        <v>243</v>
      </c>
      <c r="AU386" s="254" t="s">
        <v>86</v>
      </c>
      <c r="AV386" s="13" t="s">
        <v>86</v>
      </c>
      <c r="AW386" s="13" t="s">
        <v>32</v>
      </c>
      <c r="AX386" s="13" t="s">
        <v>77</v>
      </c>
      <c r="AY386" s="254" t="s">
        <v>235</v>
      </c>
    </row>
    <row r="387" s="13" customFormat="1">
      <c r="A387" s="13"/>
      <c r="B387" s="243"/>
      <c r="C387" s="244"/>
      <c r="D387" s="245" t="s">
        <v>243</v>
      </c>
      <c r="E387" s="246" t="s">
        <v>1</v>
      </c>
      <c r="F387" s="247" t="s">
        <v>2400</v>
      </c>
      <c r="G387" s="244"/>
      <c r="H387" s="248">
        <v>1</v>
      </c>
      <c r="I387" s="249"/>
      <c r="J387" s="244"/>
      <c r="K387" s="244"/>
      <c r="L387" s="250"/>
      <c r="M387" s="251"/>
      <c r="N387" s="252"/>
      <c r="O387" s="252"/>
      <c r="P387" s="252"/>
      <c r="Q387" s="252"/>
      <c r="R387" s="252"/>
      <c r="S387" s="252"/>
      <c r="T387" s="25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4" t="s">
        <v>243</v>
      </c>
      <c r="AU387" s="254" t="s">
        <v>86</v>
      </c>
      <c r="AV387" s="13" t="s">
        <v>86</v>
      </c>
      <c r="AW387" s="13" t="s">
        <v>32</v>
      </c>
      <c r="AX387" s="13" t="s">
        <v>77</v>
      </c>
      <c r="AY387" s="254" t="s">
        <v>235</v>
      </c>
    </row>
    <row r="388" s="13" customFormat="1">
      <c r="A388" s="13"/>
      <c r="B388" s="243"/>
      <c r="C388" s="244"/>
      <c r="D388" s="245" t="s">
        <v>243</v>
      </c>
      <c r="E388" s="246" t="s">
        <v>1</v>
      </c>
      <c r="F388" s="247" t="s">
        <v>2401</v>
      </c>
      <c r="G388" s="244"/>
      <c r="H388" s="248">
        <v>5</v>
      </c>
      <c r="I388" s="249"/>
      <c r="J388" s="244"/>
      <c r="K388" s="244"/>
      <c r="L388" s="250"/>
      <c r="M388" s="251"/>
      <c r="N388" s="252"/>
      <c r="O388" s="252"/>
      <c r="P388" s="252"/>
      <c r="Q388" s="252"/>
      <c r="R388" s="252"/>
      <c r="S388" s="252"/>
      <c r="T388" s="25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4" t="s">
        <v>243</v>
      </c>
      <c r="AU388" s="254" t="s">
        <v>86</v>
      </c>
      <c r="AV388" s="13" t="s">
        <v>86</v>
      </c>
      <c r="AW388" s="13" t="s">
        <v>32</v>
      </c>
      <c r="AX388" s="13" t="s">
        <v>77</v>
      </c>
      <c r="AY388" s="254" t="s">
        <v>235</v>
      </c>
    </row>
    <row r="389" s="13" customFormat="1">
      <c r="A389" s="13"/>
      <c r="B389" s="243"/>
      <c r="C389" s="244"/>
      <c r="D389" s="245" t="s">
        <v>243</v>
      </c>
      <c r="E389" s="246" t="s">
        <v>1</v>
      </c>
      <c r="F389" s="247" t="s">
        <v>2402</v>
      </c>
      <c r="G389" s="244"/>
      <c r="H389" s="248">
        <v>1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243</v>
      </c>
      <c r="AU389" s="254" t="s">
        <v>86</v>
      </c>
      <c r="AV389" s="13" t="s">
        <v>86</v>
      </c>
      <c r="AW389" s="13" t="s">
        <v>32</v>
      </c>
      <c r="AX389" s="13" t="s">
        <v>77</v>
      </c>
      <c r="AY389" s="254" t="s">
        <v>235</v>
      </c>
    </row>
    <row r="390" s="13" customFormat="1">
      <c r="A390" s="13"/>
      <c r="B390" s="243"/>
      <c r="C390" s="244"/>
      <c r="D390" s="245" t="s">
        <v>243</v>
      </c>
      <c r="E390" s="246" t="s">
        <v>1</v>
      </c>
      <c r="F390" s="247" t="s">
        <v>2403</v>
      </c>
      <c r="G390" s="244"/>
      <c r="H390" s="248">
        <v>1</v>
      </c>
      <c r="I390" s="249"/>
      <c r="J390" s="244"/>
      <c r="K390" s="244"/>
      <c r="L390" s="250"/>
      <c r="M390" s="251"/>
      <c r="N390" s="252"/>
      <c r="O390" s="252"/>
      <c r="P390" s="252"/>
      <c r="Q390" s="252"/>
      <c r="R390" s="252"/>
      <c r="S390" s="252"/>
      <c r="T390" s="25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4" t="s">
        <v>243</v>
      </c>
      <c r="AU390" s="254" t="s">
        <v>86</v>
      </c>
      <c r="AV390" s="13" t="s">
        <v>86</v>
      </c>
      <c r="AW390" s="13" t="s">
        <v>32</v>
      </c>
      <c r="AX390" s="13" t="s">
        <v>77</v>
      </c>
      <c r="AY390" s="254" t="s">
        <v>235</v>
      </c>
    </row>
    <row r="391" s="13" customFormat="1">
      <c r="A391" s="13"/>
      <c r="B391" s="243"/>
      <c r="C391" s="244"/>
      <c r="D391" s="245" t="s">
        <v>243</v>
      </c>
      <c r="E391" s="246" t="s">
        <v>1</v>
      </c>
      <c r="F391" s="247" t="s">
        <v>2404</v>
      </c>
      <c r="G391" s="244"/>
      <c r="H391" s="248">
        <v>8</v>
      </c>
      <c r="I391" s="249"/>
      <c r="J391" s="244"/>
      <c r="K391" s="244"/>
      <c r="L391" s="250"/>
      <c r="M391" s="251"/>
      <c r="N391" s="252"/>
      <c r="O391" s="252"/>
      <c r="P391" s="252"/>
      <c r="Q391" s="252"/>
      <c r="R391" s="252"/>
      <c r="S391" s="252"/>
      <c r="T391" s="25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4" t="s">
        <v>243</v>
      </c>
      <c r="AU391" s="254" t="s">
        <v>86</v>
      </c>
      <c r="AV391" s="13" t="s">
        <v>86</v>
      </c>
      <c r="AW391" s="13" t="s">
        <v>32</v>
      </c>
      <c r="AX391" s="13" t="s">
        <v>77</v>
      </c>
      <c r="AY391" s="254" t="s">
        <v>235</v>
      </c>
    </row>
    <row r="392" s="13" customFormat="1">
      <c r="A392" s="13"/>
      <c r="B392" s="243"/>
      <c r="C392" s="244"/>
      <c r="D392" s="245" t="s">
        <v>243</v>
      </c>
      <c r="E392" s="246" t="s">
        <v>1</v>
      </c>
      <c r="F392" s="247" t="s">
        <v>2405</v>
      </c>
      <c r="G392" s="244"/>
      <c r="H392" s="248">
        <v>3</v>
      </c>
      <c r="I392" s="249"/>
      <c r="J392" s="244"/>
      <c r="K392" s="244"/>
      <c r="L392" s="250"/>
      <c r="M392" s="251"/>
      <c r="N392" s="252"/>
      <c r="O392" s="252"/>
      <c r="P392" s="252"/>
      <c r="Q392" s="252"/>
      <c r="R392" s="252"/>
      <c r="S392" s="252"/>
      <c r="T392" s="25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4" t="s">
        <v>243</v>
      </c>
      <c r="AU392" s="254" t="s">
        <v>86</v>
      </c>
      <c r="AV392" s="13" t="s">
        <v>86</v>
      </c>
      <c r="AW392" s="13" t="s">
        <v>32</v>
      </c>
      <c r="AX392" s="13" t="s">
        <v>77</v>
      </c>
      <c r="AY392" s="254" t="s">
        <v>235</v>
      </c>
    </row>
    <row r="393" s="13" customFormat="1">
      <c r="A393" s="13"/>
      <c r="B393" s="243"/>
      <c r="C393" s="244"/>
      <c r="D393" s="245" t="s">
        <v>243</v>
      </c>
      <c r="E393" s="246" t="s">
        <v>1</v>
      </c>
      <c r="F393" s="247" t="s">
        <v>2406</v>
      </c>
      <c r="G393" s="244"/>
      <c r="H393" s="248">
        <v>1</v>
      </c>
      <c r="I393" s="249"/>
      <c r="J393" s="244"/>
      <c r="K393" s="244"/>
      <c r="L393" s="250"/>
      <c r="M393" s="251"/>
      <c r="N393" s="252"/>
      <c r="O393" s="252"/>
      <c r="P393" s="252"/>
      <c r="Q393" s="252"/>
      <c r="R393" s="252"/>
      <c r="S393" s="252"/>
      <c r="T393" s="25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4" t="s">
        <v>243</v>
      </c>
      <c r="AU393" s="254" t="s">
        <v>86</v>
      </c>
      <c r="AV393" s="13" t="s">
        <v>86</v>
      </c>
      <c r="AW393" s="13" t="s">
        <v>32</v>
      </c>
      <c r="AX393" s="13" t="s">
        <v>77</v>
      </c>
      <c r="AY393" s="254" t="s">
        <v>235</v>
      </c>
    </row>
    <row r="394" s="13" customFormat="1">
      <c r="A394" s="13"/>
      <c r="B394" s="243"/>
      <c r="C394" s="244"/>
      <c r="D394" s="245" t="s">
        <v>243</v>
      </c>
      <c r="E394" s="246" t="s">
        <v>1</v>
      </c>
      <c r="F394" s="247" t="s">
        <v>2407</v>
      </c>
      <c r="G394" s="244"/>
      <c r="H394" s="248">
        <v>8</v>
      </c>
      <c r="I394" s="249"/>
      <c r="J394" s="244"/>
      <c r="K394" s="244"/>
      <c r="L394" s="250"/>
      <c r="M394" s="251"/>
      <c r="N394" s="252"/>
      <c r="O394" s="252"/>
      <c r="P394" s="252"/>
      <c r="Q394" s="252"/>
      <c r="R394" s="252"/>
      <c r="S394" s="252"/>
      <c r="T394" s="25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4" t="s">
        <v>243</v>
      </c>
      <c r="AU394" s="254" t="s">
        <v>86</v>
      </c>
      <c r="AV394" s="13" t="s">
        <v>86</v>
      </c>
      <c r="AW394" s="13" t="s">
        <v>32</v>
      </c>
      <c r="AX394" s="13" t="s">
        <v>77</v>
      </c>
      <c r="AY394" s="254" t="s">
        <v>235</v>
      </c>
    </row>
    <row r="395" s="13" customFormat="1">
      <c r="A395" s="13"/>
      <c r="B395" s="243"/>
      <c r="C395" s="244"/>
      <c r="D395" s="245" t="s">
        <v>243</v>
      </c>
      <c r="E395" s="246" t="s">
        <v>1</v>
      </c>
      <c r="F395" s="247" t="s">
        <v>2408</v>
      </c>
      <c r="G395" s="244"/>
      <c r="H395" s="248">
        <v>1</v>
      </c>
      <c r="I395" s="249"/>
      <c r="J395" s="244"/>
      <c r="K395" s="244"/>
      <c r="L395" s="250"/>
      <c r="M395" s="251"/>
      <c r="N395" s="252"/>
      <c r="O395" s="252"/>
      <c r="P395" s="252"/>
      <c r="Q395" s="252"/>
      <c r="R395" s="252"/>
      <c r="S395" s="252"/>
      <c r="T395" s="25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4" t="s">
        <v>243</v>
      </c>
      <c r="AU395" s="254" t="s">
        <v>86</v>
      </c>
      <c r="AV395" s="13" t="s">
        <v>86</v>
      </c>
      <c r="AW395" s="13" t="s">
        <v>32</v>
      </c>
      <c r="AX395" s="13" t="s">
        <v>77</v>
      </c>
      <c r="AY395" s="254" t="s">
        <v>235</v>
      </c>
    </row>
    <row r="396" s="13" customFormat="1">
      <c r="A396" s="13"/>
      <c r="B396" s="243"/>
      <c r="C396" s="244"/>
      <c r="D396" s="245" t="s">
        <v>243</v>
      </c>
      <c r="E396" s="246" t="s">
        <v>1</v>
      </c>
      <c r="F396" s="247" t="s">
        <v>2409</v>
      </c>
      <c r="G396" s="244"/>
      <c r="H396" s="248">
        <v>1</v>
      </c>
      <c r="I396" s="249"/>
      <c r="J396" s="244"/>
      <c r="K396" s="244"/>
      <c r="L396" s="250"/>
      <c r="M396" s="251"/>
      <c r="N396" s="252"/>
      <c r="O396" s="252"/>
      <c r="P396" s="252"/>
      <c r="Q396" s="252"/>
      <c r="R396" s="252"/>
      <c r="S396" s="252"/>
      <c r="T396" s="25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4" t="s">
        <v>243</v>
      </c>
      <c r="AU396" s="254" t="s">
        <v>86</v>
      </c>
      <c r="AV396" s="13" t="s">
        <v>86</v>
      </c>
      <c r="AW396" s="13" t="s">
        <v>32</v>
      </c>
      <c r="AX396" s="13" t="s">
        <v>77</v>
      </c>
      <c r="AY396" s="254" t="s">
        <v>235</v>
      </c>
    </row>
    <row r="397" s="13" customFormat="1">
      <c r="A397" s="13"/>
      <c r="B397" s="243"/>
      <c r="C397" s="244"/>
      <c r="D397" s="245" t="s">
        <v>243</v>
      </c>
      <c r="E397" s="246" t="s">
        <v>1</v>
      </c>
      <c r="F397" s="247" t="s">
        <v>2410</v>
      </c>
      <c r="G397" s="244"/>
      <c r="H397" s="248">
        <v>4</v>
      </c>
      <c r="I397" s="249"/>
      <c r="J397" s="244"/>
      <c r="K397" s="244"/>
      <c r="L397" s="250"/>
      <c r="M397" s="251"/>
      <c r="N397" s="252"/>
      <c r="O397" s="252"/>
      <c r="P397" s="252"/>
      <c r="Q397" s="252"/>
      <c r="R397" s="252"/>
      <c r="S397" s="252"/>
      <c r="T397" s="25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4" t="s">
        <v>243</v>
      </c>
      <c r="AU397" s="254" t="s">
        <v>86</v>
      </c>
      <c r="AV397" s="13" t="s">
        <v>86</v>
      </c>
      <c r="AW397" s="13" t="s">
        <v>32</v>
      </c>
      <c r="AX397" s="13" t="s">
        <v>77</v>
      </c>
      <c r="AY397" s="254" t="s">
        <v>235</v>
      </c>
    </row>
    <row r="398" s="13" customFormat="1">
      <c r="A398" s="13"/>
      <c r="B398" s="243"/>
      <c r="C398" s="244"/>
      <c r="D398" s="245" t="s">
        <v>243</v>
      </c>
      <c r="E398" s="246" t="s">
        <v>1</v>
      </c>
      <c r="F398" s="247" t="s">
        <v>2411</v>
      </c>
      <c r="G398" s="244"/>
      <c r="H398" s="248">
        <v>4</v>
      </c>
      <c r="I398" s="249"/>
      <c r="J398" s="244"/>
      <c r="K398" s="244"/>
      <c r="L398" s="250"/>
      <c r="M398" s="251"/>
      <c r="N398" s="252"/>
      <c r="O398" s="252"/>
      <c r="P398" s="252"/>
      <c r="Q398" s="252"/>
      <c r="R398" s="252"/>
      <c r="S398" s="252"/>
      <c r="T398" s="25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4" t="s">
        <v>243</v>
      </c>
      <c r="AU398" s="254" t="s">
        <v>86</v>
      </c>
      <c r="AV398" s="13" t="s">
        <v>86</v>
      </c>
      <c r="AW398" s="13" t="s">
        <v>32</v>
      </c>
      <c r="AX398" s="13" t="s">
        <v>77</v>
      </c>
      <c r="AY398" s="254" t="s">
        <v>235</v>
      </c>
    </row>
    <row r="399" s="13" customFormat="1">
      <c r="A399" s="13"/>
      <c r="B399" s="243"/>
      <c r="C399" s="244"/>
      <c r="D399" s="245" t="s">
        <v>243</v>
      </c>
      <c r="E399" s="246" t="s">
        <v>1</v>
      </c>
      <c r="F399" s="247" t="s">
        <v>2412</v>
      </c>
      <c r="G399" s="244"/>
      <c r="H399" s="248">
        <v>56</v>
      </c>
      <c r="I399" s="249"/>
      <c r="J399" s="244"/>
      <c r="K399" s="244"/>
      <c r="L399" s="250"/>
      <c r="M399" s="251"/>
      <c r="N399" s="252"/>
      <c r="O399" s="252"/>
      <c r="P399" s="252"/>
      <c r="Q399" s="252"/>
      <c r="R399" s="252"/>
      <c r="S399" s="252"/>
      <c r="T399" s="25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4" t="s">
        <v>243</v>
      </c>
      <c r="AU399" s="254" t="s">
        <v>86</v>
      </c>
      <c r="AV399" s="13" t="s">
        <v>86</v>
      </c>
      <c r="AW399" s="13" t="s">
        <v>32</v>
      </c>
      <c r="AX399" s="13" t="s">
        <v>77</v>
      </c>
      <c r="AY399" s="254" t="s">
        <v>235</v>
      </c>
    </row>
    <row r="400" s="13" customFormat="1">
      <c r="A400" s="13"/>
      <c r="B400" s="243"/>
      <c r="C400" s="244"/>
      <c r="D400" s="245" t="s">
        <v>243</v>
      </c>
      <c r="E400" s="246" t="s">
        <v>1</v>
      </c>
      <c r="F400" s="247" t="s">
        <v>2413</v>
      </c>
      <c r="G400" s="244"/>
      <c r="H400" s="248">
        <v>3</v>
      </c>
      <c r="I400" s="249"/>
      <c r="J400" s="244"/>
      <c r="K400" s="244"/>
      <c r="L400" s="250"/>
      <c r="M400" s="251"/>
      <c r="N400" s="252"/>
      <c r="O400" s="252"/>
      <c r="P400" s="252"/>
      <c r="Q400" s="252"/>
      <c r="R400" s="252"/>
      <c r="S400" s="252"/>
      <c r="T400" s="25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4" t="s">
        <v>243</v>
      </c>
      <c r="AU400" s="254" t="s">
        <v>86</v>
      </c>
      <c r="AV400" s="13" t="s">
        <v>86</v>
      </c>
      <c r="AW400" s="13" t="s">
        <v>32</v>
      </c>
      <c r="AX400" s="13" t="s">
        <v>77</v>
      </c>
      <c r="AY400" s="254" t="s">
        <v>235</v>
      </c>
    </row>
    <row r="401" s="13" customFormat="1">
      <c r="A401" s="13"/>
      <c r="B401" s="243"/>
      <c r="C401" s="244"/>
      <c r="D401" s="245" t="s">
        <v>243</v>
      </c>
      <c r="E401" s="246" t="s">
        <v>1</v>
      </c>
      <c r="F401" s="247" t="s">
        <v>2414</v>
      </c>
      <c r="G401" s="244"/>
      <c r="H401" s="248">
        <v>1</v>
      </c>
      <c r="I401" s="249"/>
      <c r="J401" s="244"/>
      <c r="K401" s="244"/>
      <c r="L401" s="250"/>
      <c r="M401" s="251"/>
      <c r="N401" s="252"/>
      <c r="O401" s="252"/>
      <c r="P401" s="252"/>
      <c r="Q401" s="252"/>
      <c r="R401" s="252"/>
      <c r="S401" s="252"/>
      <c r="T401" s="25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4" t="s">
        <v>243</v>
      </c>
      <c r="AU401" s="254" t="s">
        <v>86</v>
      </c>
      <c r="AV401" s="13" t="s">
        <v>86</v>
      </c>
      <c r="AW401" s="13" t="s">
        <v>32</v>
      </c>
      <c r="AX401" s="13" t="s">
        <v>77</v>
      </c>
      <c r="AY401" s="254" t="s">
        <v>235</v>
      </c>
    </row>
    <row r="402" s="13" customFormat="1">
      <c r="A402" s="13"/>
      <c r="B402" s="243"/>
      <c r="C402" s="244"/>
      <c r="D402" s="245" t="s">
        <v>243</v>
      </c>
      <c r="E402" s="246" t="s">
        <v>1</v>
      </c>
      <c r="F402" s="247" t="s">
        <v>2415</v>
      </c>
      <c r="G402" s="244"/>
      <c r="H402" s="248">
        <v>32</v>
      </c>
      <c r="I402" s="249"/>
      <c r="J402" s="244"/>
      <c r="K402" s="244"/>
      <c r="L402" s="250"/>
      <c r="M402" s="251"/>
      <c r="N402" s="252"/>
      <c r="O402" s="252"/>
      <c r="P402" s="252"/>
      <c r="Q402" s="252"/>
      <c r="R402" s="252"/>
      <c r="S402" s="252"/>
      <c r="T402" s="25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4" t="s">
        <v>243</v>
      </c>
      <c r="AU402" s="254" t="s">
        <v>86</v>
      </c>
      <c r="AV402" s="13" t="s">
        <v>86</v>
      </c>
      <c r="AW402" s="13" t="s">
        <v>32</v>
      </c>
      <c r="AX402" s="13" t="s">
        <v>77</v>
      </c>
      <c r="AY402" s="254" t="s">
        <v>235</v>
      </c>
    </row>
    <row r="403" s="13" customFormat="1">
      <c r="A403" s="13"/>
      <c r="B403" s="243"/>
      <c r="C403" s="244"/>
      <c r="D403" s="245" t="s">
        <v>243</v>
      </c>
      <c r="E403" s="246" t="s">
        <v>1</v>
      </c>
      <c r="F403" s="247" t="s">
        <v>2416</v>
      </c>
      <c r="G403" s="244"/>
      <c r="H403" s="248">
        <v>8</v>
      </c>
      <c r="I403" s="249"/>
      <c r="J403" s="244"/>
      <c r="K403" s="244"/>
      <c r="L403" s="250"/>
      <c r="M403" s="251"/>
      <c r="N403" s="252"/>
      <c r="O403" s="252"/>
      <c r="P403" s="252"/>
      <c r="Q403" s="252"/>
      <c r="R403" s="252"/>
      <c r="S403" s="252"/>
      <c r="T403" s="25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4" t="s">
        <v>243</v>
      </c>
      <c r="AU403" s="254" t="s">
        <v>86</v>
      </c>
      <c r="AV403" s="13" t="s">
        <v>86</v>
      </c>
      <c r="AW403" s="13" t="s">
        <v>32</v>
      </c>
      <c r="AX403" s="13" t="s">
        <v>77</v>
      </c>
      <c r="AY403" s="254" t="s">
        <v>235</v>
      </c>
    </row>
    <row r="404" s="13" customFormat="1">
      <c r="A404" s="13"/>
      <c r="B404" s="243"/>
      <c r="C404" s="244"/>
      <c r="D404" s="245" t="s">
        <v>243</v>
      </c>
      <c r="E404" s="246" t="s">
        <v>1</v>
      </c>
      <c r="F404" s="247" t="s">
        <v>2417</v>
      </c>
      <c r="G404" s="244"/>
      <c r="H404" s="248">
        <v>3</v>
      </c>
      <c r="I404" s="249"/>
      <c r="J404" s="244"/>
      <c r="K404" s="244"/>
      <c r="L404" s="250"/>
      <c r="M404" s="251"/>
      <c r="N404" s="252"/>
      <c r="O404" s="252"/>
      <c r="P404" s="252"/>
      <c r="Q404" s="252"/>
      <c r="R404" s="252"/>
      <c r="S404" s="252"/>
      <c r="T404" s="25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4" t="s">
        <v>243</v>
      </c>
      <c r="AU404" s="254" t="s">
        <v>86</v>
      </c>
      <c r="AV404" s="13" t="s">
        <v>86</v>
      </c>
      <c r="AW404" s="13" t="s">
        <v>32</v>
      </c>
      <c r="AX404" s="13" t="s">
        <v>77</v>
      </c>
      <c r="AY404" s="254" t="s">
        <v>235</v>
      </c>
    </row>
    <row r="405" s="13" customFormat="1">
      <c r="A405" s="13"/>
      <c r="B405" s="243"/>
      <c r="C405" s="244"/>
      <c r="D405" s="245" t="s">
        <v>243</v>
      </c>
      <c r="E405" s="246" t="s">
        <v>1</v>
      </c>
      <c r="F405" s="247" t="s">
        <v>2418</v>
      </c>
      <c r="G405" s="244"/>
      <c r="H405" s="248">
        <v>4</v>
      </c>
      <c r="I405" s="249"/>
      <c r="J405" s="244"/>
      <c r="K405" s="244"/>
      <c r="L405" s="250"/>
      <c r="M405" s="251"/>
      <c r="N405" s="252"/>
      <c r="O405" s="252"/>
      <c r="P405" s="252"/>
      <c r="Q405" s="252"/>
      <c r="R405" s="252"/>
      <c r="S405" s="252"/>
      <c r="T405" s="25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4" t="s">
        <v>243</v>
      </c>
      <c r="AU405" s="254" t="s">
        <v>86</v>
      </c>
      <c r="AV405" s="13" t="s">
        <v>86</v>
      </c>
      <c r="AW405" s="13" t="s">
        <v>32</v>
      </c>
      <c r="AX405" s="13" t="s">
        <v>77</v>
      </c>
      <c r="AY405" s="254" t="s">
        <v>235</v>
      </c>
    </row>
    <row r="406" s="13" customFormat="1">
      <c r="A406" s="13"/>
      <c r="B406" s="243"/>
      <c r="C406" s="244"/>
      <c r="D406" s="245" t="s">
        <v>243</v>
      </c>
      <c r="E406" s="246" t="s">
        <v>1</v>
      </c>
      <c r="F406" s="247" t="s">
        <v>2419</v>
      </c>
      <c r="G406" s="244"/>
      <c r="H406" s="248">
        <v>2</v>
      </c>
      <c r="I406" s="249"/>
      <c r="J406" s="244"/>
      <c r="K406" s="244"/>
      <c r="L406" s="250"/>
      <c r="M406" s="251"/>
      <c r="N406" s="252"/>
      <c r="O406" s="252"/>
      <c r="P406" s="252"/>
      <c r="Q406" s="252"/>
      <c r="R406" s="252"/>
      <c r="S406" s="252"/>
      <c r="T406" s="25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4" t="s">
        <v>243</v>
      </c>
      <c r="AU406" s="254" t="s">
        <v>86</v>
      </c>
      <c r="AV406" s="13" t="s">
        <v>86</v>
      </c>
      <c r="AW406" s="13" t="s">
        <v>32</v>
      </c>
      <c r="AX406" s="13" t="s">
        <v>77</v>
      </c>
      <c r="AY406" s="254" t="s">
        <v>235</v>
      </c>
    </row>
    <row r="407" s="13" customFormat="1">
      <c r="A407" s="13"/>
      <c r="B407" s="243"/>
      <c r="C407" s="244"/>
      <c r="D407" s="245" t="s">
        <v>243</v>
      </c>
      <c r="E407" s="246" t="s">
        <v>1</v>
      </c>
      <c r="F407" s="247" t="s">
        <v>2420</v>
      </c>
      <c r="G407" s="244"/>
      <c r="H407" s="248">
        <v>5</v>
      </c>
      <c r="I407" s="249"/>
      <c r="J407" s="244"/>
      <c r="K407" s="244"/>
      <c r="L407" s="250"/>
      <c r="M407" s="251"/>
      <c r="N407" s="252"/>
      <c r="O407" s="252"/>
      <c r="P407" s="252"/>
      <c r="Q407" s="252"/>
      <c r="R407" s="252"/>
      <c r="S407" s="252"/>
      <c r="T407" s="25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4" t="s">
        <v>243</v>
      </c>
      <c r="AU407" s="254" t="s">
        <v>86</v>
      </c>
      <c r="AV407" s="13" t="s">
        <v>86</v>
      </c>
      <c r="AW407" s="13" t="s">
        <v>32</v>
      </c>
      <c r="AX407" s="13" t="s">
        <v>77</v>
      </c>
      <c r="AY407" s="254" t="s">
        <v>235</v>
      </c>
    </row>
    <row r="408" s="13" customFormat="1">
      <c r="A408" s="13"/>
      <c r="B408" s="243"/>
      <c r="C408" s="244"/>
      <c r="D408" s="245" t="s">
        <v>243</v>
      </c>
      <c r="E408" s="246" t="s">
        <v>1</v>
      </c>
      <c r="F408" s="247" t="s">
        <v>2421</v>
      </c>
      <c r="G408" s="244"/>
      <c r="H408" s="248">
        <v>1</v>
      </c>
      <c r="I408" s="249"/>
      <c r="J408" s="244"/>
      <c r="K408" s="244"/>
      <c r="L408" s="250"/>
      <c r="M408" s="251"/>
      <c r="N408" s="252"/>
      <c r="O408" s="252"/>
      <c r="P408" s="252"/>
      <c r="Q408" s="252"/>
      <c r="R408" s="252"/>
      <c r="S408" s="252"/>
      <c r="T408" s="25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4" t="s">
        <v>243</v>
      </c>
      <c r="AU408" s="254" t="s">
        <v>86</v>
      </c>
      <c r="AV408" s="13" t="s">
        <v>86</v>
      </c>
      <c r="AW408" s="13" t="s">
        <v>32</v>
      </c>
      <c r="AX408" s="13" t="s">
        <v>77</v>
      </c>
      <c r="AY408" s="254" t="s">
        <v>235</v>
      </c>
    </row>
    <row r="409" s="13" customFormat="1">
      <c r="A409" s="13"/>
      <c r="B409" s="243"/>
      <c r="C409" s="244"/>
      <c r="D409" s="245" t="s">
        <v>243</v>
      </c>
      <c r="E409" s="246" t="s">
        <v>1</v>
      </c>
      <c r="F409" s="247" t="s">
        <v>2422</v>
      </c>
      <c r="G409" s="244"/>
      <c r="H409" s="248">
        <v>1</v>
      </c>
      <c r="I409" s="249"/>
      <c r="J409" s="244"/>
      <c r="K409" s="244"/>
      <c r="L409" s="250"/>
      <c r="M409" s="251"/>
      <c r="N409" s="252"/>
      <c r="O409" s="252"/>
      <c r="P409" s="252"/>
      <c r="Q409" s="252"/>
      <c r="R409" s="252"/>
      <c r="S409" s="252"/>
      <c r="T409" s="25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4" t="s">
        <v>243</v>
      </c>
      <c r="AU409" s="254" t="s">
        <v>86</v>
      </c>
      <c r="AV409" s="13" t="s">
        <v>86</v>
      </c>
      <c r="AW409" s="13" t="s">
        <v>32</v>
      </c>
      <c r="AX409" s="13" t="s">
        <v>77</v>
      </c>
      <c r="AY409" s="254" t="s">
        <v>235</v>
      </c>
    </row>
    <row r="410" s="13" customFormat="1">
      <c r="A410" s="13"/>
      <c r="B410" s="243"/>
      <c r="C410" s="244"/>
      <c r="D410" s="245" t="s">
        <v>243</v>
      </c>
      <c r="E410" s="246" t="s">
        <v>1</v>
      </c>
      <c r="F410" s="247" t="s">
        <v>2423</v>
      </c>
      <c r="G410" s="244"/>
      <c r="H410" s="248">
        <v>2</v>
      </c>
      <c r="I410" s="249"/>
      <c r="J410" s="244"/>
      <c r="K410" s="244"/>
      <c r="L410" s="250"/>
      <c r="M410" s="251"/>
      <c r="N410" s="252"/>
      <c r="O410" s="252"/>
      <c r="P410" s="252"/>
      <c r="Q410" s="252"/>
      <c r="R410" s="252"/>
      <c r="S410" s="252"/>
      <c r="T410" s="25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4" t="s">
        <v>243</v>
      </c>
      <c r="AU410" s="254" t="s">
        <v>86</v>
      </c>
      <c r="AV410" s="13" t="s">
        <v>86</v>
      </c>
      <c r="AW410" s="13" t="s">
        <v>32</v>
      </c>
      <c r="AX410" s="13" t="s">
        <v>77</v>
      </c>
      <c r="AY410" s="254" t="s">
        <v>235</v>
      </c>
    </row>
    <row r="411" s="13" customFormat="1">
      <c r="A411" s="13"/>
      <c r="B411" s="243"/>
      <c r="C411" s="244"/>
      <c r="D411" s="245" t="s">
        <v>243</v>
      </c>
      <c r="E411" s="246" t="s">
        <v>1</v>
      </c>
      <c r="F411" s="247" t="s">
        <v>2424</v>
      </c>
      <c r="G411" s="244"/>
      <c r="H411" s="248">
        <v>6</v>
      </c>
      <c r="I411" s="249"/>
      <c r="J411" s="244"/>
      <c r="K411" s="244"/>
      <c r="L411" s="250"/>
      <c r="M411" s="251"/>
      <c r="N411" s="252"/>
      <c r="O411" s="252"/>
      <c r="P411" s="252"/>
      <c r="Q411" s="252"/>
      <c r="R411" s="252"/>
      <c r="S411" s="252"/>
      <c r="T411" s="25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4" t="s">
        <v>243</v>
      </c>
      <c r="AU411" s="254" t="s">
        <v>86</v>
      </c>
      <c r="AV411" s="13" t="s">
        <v>86</v>
      </c>
      <c r="AW411" s="13" t="s">
        <v>32</v>
      </c>
      <c r="AX411" s="13" t="s">
        <v>77</v>
      </c>
      <c r="AY411" s="254" t="s">
        <v>235</v>
      </c>
    </row>
    <row r="412" s="13" customFormat="1">
      <c r="A412" s="13"/>
      <c r="B412" s="243"/>
      <c r="C412" s="244"/>
      <c r="D412" s="245" t="s">
        <v>243</v>
      </c>
      <c r="E412" s="246" t="s">
        <v>1</v>
      </c>
      <c r="F412" s="247" t="s">
        <v>2425</v>
      </c>
      <c r="G412" s="244"/>
      <c r="H412" s="248">
        <v>5</v>
      </c>
      <c r="I412" s="249"/>
      <c r="J412" s="244"/>
      <c r="K412" s="244"/>
      <c r="L412" s="250"/>
      <c r="M412" s="251"/>
      <c r="N412" s="252"/>
      <c r="O412" s="252"/>
      <c r="P412" s="252"/>
      <c r="Q412" s="252"/>
      <c r="R412" s="252"/>
      <c r="S412" s="252"/>
      <c r="T412" s="25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4" t="s">
        <v>243</v>
      </c>
      <c r="AU412" s="254" t="s">
        <v>86</v>
      </c>
      <c r="AV412" s="13" t="s">
        <v>86</v>
      </c>
      <c r="AW412" s="13" t="s">
        <v>32</v>
      </c>
      <c r="AX412" s="13" t="s">
        <v>77</v>
      </c>
      <c r="AY412" s="254" t="s">
        <v>235</v>
      </c>
    </row>
    <row r="413" s="13" customFormat="1">
      <c r="A413" s="13"/>
      <c r="B413" s="243"/>
      <c r="C413" s="244"/>
      <c r="D413" s="245" t="s">
        <v>243</v>
      </c>
      <c r="E413" s="246" t="s">
        <v>1</v>
      </c>
      <c r="F413" s="247" t="s">
        <v>2426</v>
      </c>
      <c r="G413" s="244"/>
      <c r="H413" s="248">
        <v>1</v>
      </c>
      <c r="I413" s="249"/>
      <c r="J413" s="244"/>
      <c r="K413" s="244"/>
      <c r="L413" s="250"/>
      <c r="M413" s="251"/>
      <c r="N413" s="252"/>
      <c r="O413" s="252"/>
      <c r="P413" s="252"/>
      <c r="Q413" s="252"/>
      <c r="R413" s="252"/>
      <c r="S413" s="252"/>
      <c r="T413" s="25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4" t="s">
        <v>243</v>
      </c>
      <c r="AU413" s="254" t="s">
        <v>86</v>
      </c>
      <c r="AV413" s="13" t="s">
        <v>86</v>
      </c>
      <c r="AW413" s="13" t="s">
        <v>32</v>
      </c>
      <c r="AX413" s="13" t="s">
        <v>77</v>
      </c>
      <c r="AY413" s="254" t="s">
        <v>235</v>
      </c>
    </row>
    <row r="414" s="13" customFormat="1">
      <c r="A414" s="13"/>
      <c r="B414" s="243"/>
      <c r="C414" s="244"/>
      <c r="D414" s="245" t="s">
        <v>243</v>
      </c>
      <c r="E414" s="246" t="s">
        <v>1</v>
      </c>
      <c r="F414" s="247" t="s">
        <v>2427</v>
      </c>
      <c r="G414" s="244"/>
      <c r="H414" s="248">
        <v>1</v>
      </c>
      <c r="I414" s="249"/>
      <c r="J414" s="244"/>
      <c r="K414" s="244"/>
      <c r="L414" s="250"/>
      <c r="M414" s="251"/>
      <c r="N414" s="252"/>
      <c r="O414" s="252"/>
      <c r="P414" s="252"/>
      <c r="Q414" s="252"/>
      <c r="R414" s="252"/>
      <c r="S414" s="252"/>
      <c r="T414" s="25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4" t="s">
        <v>243</v>
      </c>
      <c r="AU414" s="254" t="s">
        <v>86</v>
      </c>
      <c r="AV414" s="13" t="s">
        <v>86</v>
      </c>
      <c r="AW414" s="13" t="s">
        <v>32</v>
      </c>
      <c r="AX414" s="13" t="s">
        <v>77</v>
      </c>
      <c r="AY414" s="254" t="s">
        <v>235</v>
      </c>
    </row>
    <row r="415" s="13" customFormat="1">
      <c r="A415" s="13"/>
      <c r="B415" s="243"/>
      <c r="C415" s="244"/>
      <c r="D415" s="245" t="s">
        <v>243</v>
      </c>
      <c r="E415" s="246" t="s">
        <v>1</v>
      </c>
      <c r="F415" s="247" t="s">
        <v>2428</v>
      </c>
      <c r="G415" s="244"/>
      <c r="H415" s="248">
        <v>2</v>
      </c>
      <c r="I415" s="249"/>
      <c r="J415" s="244"/>
      <c r="K415" s="244"/>
      <c r="L415" s="250"/>
      <c r="M415" s="251"/>
      <c r="N415" s="252"/>
      <c r="O415" s="252"/>
      <c r="P415" s="252"/>
      <c r="Q415" s="252"/>
      <c r="R415" s="252"/>
      <c r="S415" s="252"/>
      <c r="T415" s="25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4" t="s">
        <v>243</v>
      </c>
      <c r="AU415" s="254" t="s">
        <v>86</v>
      </c>
      <c r="AV415" s="13" t="s">
        <v>86</v>
      </c>
      <c r="AW415" s="13" t="s">
        <v>32</v>
      </c>
      <c r="AX415" s="13" t="s">
        <v>77</v>
      </c>
      <c r="AY415" s="254" t="s">
        <v>235</v>
      </c>
    </row>
    <row r="416" s="13" customFormat="1">
      <c r="A416" s="13"/>
      <c r="B416" s="243"/>
      <c r="C416" s="244"/>
      <c r="D416" s="245" t="s">
        <v>243</v>
      </c>
      <c r="E416" s="246" t="s">
        <v>1</v>
      </c>
      <c r="F416" s="247" t="s">
        <v>2429</v>
      </c>
      <c r="G416" s="244"/>
      <c r="H416" s="248">
        <v>6</v>
      </c>
      <c r="I416" s="249"/>
      <c r="J416" s="244"/>
      <c r="K416" s="244"/>
      <c r="L416" s="250"/>
      <c r="M416" s="251"/>
      <c r="N416" s="252"/>
      <c r="O416" s="252"/>
      <c r="P416" s="252"/>
      <c r="Q416" s="252"/>
      <c r="R416" s="252"/>
      <c r="S416" s="252"/>
      <c r="T416" s="25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4" t="s">
        <v>243</v>
      </c>
      <c r="AU416" s="254" t="s">
        <v>86</v>
      </c>
      <c r="AV416" s="13" t="s">
        <v>86</v>
      </c>
      <c r="AW416" s="13" t="s">
        <v>32</v>
      </c>
      <c r="AX416" s="13" t="s">
        <v>77</v>
      </c>
      <c r="AY416" s="254" t="s">
        <v>235</v>
      </c>
    </row>
    <row r="417" s="13" customFormat="1">
      <c r="A417" s="13"/>
      <c r="B417" s="243"/>
      <c r="C417" s="244"/>
      <c r="D417" s="245" t="s">
        <v>243</v>
      </c>
      <c r="E417" s="246" t="s">
        <v>1</v>
      </c>
      <c r="F417" s="247" t="s">
        <v>2430</v>
      </c>
      <c r="G417" s="244"/>
      <c r="H417" s="248">
        <v>1</v>
      </c>
      <c r="I417" s="249"/>
      <c r="J417" s="244"/>
      <c r="K417" s="244"/>
      <c r="L417" s="250"/>
      <c r="M417" s="251"/>
      <c r="N417" s="252"/>
      <c r="O417" s="252"/>
      <c r="P417" s="252"/>
      <c r="Q417" s="252"/>
      <c r="R417" s="252"/>
      <c r="S417" s="252"/>
      <c r="T417" s="25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4" t="s">
        <v>243</v>
      </c>
      <c r="AU417" s="254" t="s">
        <v>86</v>
      </c>
      <c r="AV417" s="13" t="s">
        <v>86</v>
      </c>
      <c r="AW417" s="13" t="s">
        <v>32</v>
      </c>
      <c r="AX417" s="13" t="s">
        <v>77</v>
      </c>
      <c r="AY417" s="254" t="s">
        <v>235</v>
      </c>
    </row>
    <row r="418" s="13" customFormat="1">
      <c r="A418" s="13"/>
      <c r="B418" s="243"/>
      <c r="C418" s="244"/>
      <c r="D418" s="245" t="s">
        <v>243</v>
      </c>
      <c r="E418" s="246" t="s">
        <v>1</v>
      </c>
      <c r="F418" s="247" t="s">
        <v>2431</v>
      </c>
      <c r="G418" s="244"/>
      <c r="H418" s="248">
        <v>3</v>
      </c>
      <c r="I418" s="249"/>
      <c r="J418" s="244"/>
      <c r="K418" s="244"/>
      <c r="L418" s="250"/>
      <c r="M418" s="251"/>
      <c r="N418" s="252"/>
      <c r="O418" s="252"/>
      <c r="P418" s="252"/>
      <c r="Q418" s="252"/>
      <c r="R418" s="252"/>
      <c r="S418" s="252"/>
      <c r="T418" s="25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4" t="s">
        <v>243</v>
      </c>
      <c r="AU418" s="254" t="s">
        <v>86</v>
      </c>
      <c r="AV418" s="13" t="s">
        <v>86</v>
      </c>
      <c r="AW418" s="13" t="s">
        <v>32</v>
      </c>
      <c r="AX418" s="13" t="s">
        <v>77</v>
      </c>
      <c r="AY418" s="254" t="s">
        <v>235</v>
      </c>
    </row>
    <row r="419" s="13" customFormat="1">
      <c r="A419" s="13"/>
      <c r="B419" s="243"/>
      <c r="C419" s="244"/>
      <c r="D419" s="245" t="s">
        <v>243</v>
      </c>
      <c r="E419" s="246" t="s">
        <v>1</v>
      </c>
      <c r="F419" s="247" t="s">
        <v>2432</v>
      </c>
      <c r="G419" s="244"/>
      <c r="H419" s="248">
        <v>1</v>
      </c>
      <c r="I419" s="249"/>
      <c r="J419" s="244"/>
      <c r="K419" s="244"/>
      <c r="L419" s="250"/>
      <c r="M419" s="251"/>
      <c r="N419" s="252"/>
      <c r="O419" s="252"/>
      <c r="P419" s="252"/>
      <c r="Q419" s="252"/>
      <c r="R419" s="252"/>
      <c r="S419" s="252"/>
      <c r="T419" s="25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4" t="s">
        <v>243</v>
      </c>
      <c r="AU419" s="254" t="s">
        <v>86</v>
      </c>
      <c r="AV419" s="13" t="s">
        <v>86</v>
      </c>
      <c r="AW419" s="13" t="s">
        <v>32</v>
      </c>
      <c r="AX419" s="13" t="s">
        <v>77</v>
      </c>
      <c r="AY419" s="254" t="s">
        <v>235</v>
      </c>
    </row>
    <row r="420" s="13" customFormat="1">
      <c r="A420" s="13"/>
      <c r="B420" s="243"/>
      <c r="C420" s="244"/>
      <c r="D420" s="245" t="s">
        <v>243</v>
      </c>
      <c r="E420" s="246" t="s">
        <v>1</v>
      </c>
      <c r="F420" s="247" t="s">
        <v>2433</v>
      </c>
      <c r="G420" s="244"/>
      <c r="H420" s="248">
        <v>2</v>
      </c>
      <c r="I420" s="249"/>
      <c r="J420" s="244"/>
      <c r="K420" s="244"/>
      <c r="L420" s="250"/>
      <c r="M420" s="251"/>
      <c r="N420" s="252"/>
      <c r="O420" s="252"/>
      <c r="P420" s="252"/>
      <c r="Q420" s="252"/>
      <c r="R420" s="252"/>
      <c r="S420" s="252"/>
      <c r="T420" s="25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4" t="s">
        <v>243</v>
      </c>
      <c r="AU420" s="254" t="s">
        <v>86</v>
      </c>
      <c r="AV420" s="13" t="s">
        <v>86</v>
      </c>
      <c r="AW420" s="13" t="s">
        <v>32</v>
      </c>
      <c r="AX420" s="13" t="s">
        <v>77</v>
      </c>
      <c r="AY420" s="254" t="s">
        <v>235</v>
      </c>
    </row>
    <row r="421" s="13" customFormat="1">
      <c r="A421" s="13"/>
      <c r="B421" s="243"/>
      <c r="C421" s="244"/>
      <c r="D421" s="245" t="s">
        <v>243</v>
      </c>
      <c r="E421" s="246" t="s">
        <v>1</v>
      </c>
      <c r="F421" s="247" t="s">
        <v>2434</v>
      </c>
      <c r="G421" s="244"/>
      <c r="H421" s="248">
        <v>2</v>
      </c>
      <c r="I421" s="249"/>
      <c r="J421" s="244"/>
      <c r="K421" s="244"/>
      <c r="L421" s="250"/>
      <c r="M421" s="251"/>
      <c r="N421" s="252"/>
      <c r="O421" s="252"/>
      <c r="P421" s="252"/>
      <c r="Q421" s="252"/>
      <c r="R421" s="252"/>
      <c r="S421" s="252"/>
      <c r="T421" s="25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4" t="s">
        <v>243</v>
      </c>
      <c r="AU421" s="254" t="s">
        <v>86</v>
      </c>
      <c r="AV421" s="13" t="s">
        <v>86</v>
      </c>
      <c r="AW421" s="13" t="s">
        <v>32</v>
      </c>
      <c r="AX421" s="13" t="s">
        <v>77</v>
      </c>
      <c r="AY421" s="254" t="s">
        <v>235</v>
      </c>
    </row>
    <row r="422" s="13" customFormat="1">
      <c r="A422" s="13"/>
      <c r="B422" s="243"/>
      <c r="C422" s="244"/>
      <c r="D422" s="245" t="s">
        <v>243</v>
      </c>
      <c r="E422" s="246" t="s">
        <v>1</v>
      </c>
      <c r="F422" s="247" t="s">
        <v>2435</v>
      </c>
      <c r="G422" s="244"/>
      <c r="H422" s="248">
        <v>1</v>
      </c>
      <c r="I422" s="249"/>
      <c r="J422" s="244"/>
      <c r="K422" s="244"/>
      <c r="L422" s="250"/>
      <c r="M422" s="251"/>
      <c r="N422" s="252"/>
      <c r="O422" s="252"/>
      <c r="P422" s="252"/>
      <c r="Q422" s="252"/>
      <c r="R422" s="252"/>
      <c r="S422" s="252"/>
      <c r="T422" s="25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4" t="s">
        <v>243</v>
      </c>
      <c r="AU422" s="254" t="s">
        <v>86</v>
      </c>
      <c r="AV422" s="13" t="s">
        <v>86</v>
      </c>
      <c r="AW422" s="13" t="s">
        <v>32</v>
      </c>
      <c r="AX422" s="13" t="s">
        <v>77</v>
      </c>
      <c r="AY422" s="254" t="s">
        <v>235</v>
      </c>
    </row>
    <row r="423" s="13" customFormat="1">
      <c r="A423" s="13"/>
      <c r="B423" s="243"/>
      <c r="C423" s="244"/>
      <c r="D423" s="245" t="s">
        <v>243</v>
      </c>
      <c r="E423" s="246" t="s">
        <v>1</v>
      </c>
      <c r="F423" s="247" t="s">
        <v>2436</v>
      </c>
      <c r="G423" s="244"/>
      <c r="H423" s="248">
        <v>1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243</v>
      </c>
      <c r="AU423" s="254" t="s">
        <v>86</v>
      </c>
      <c r="AV423" s="13" t="s">
        <v>86</v>
      </c>
      <c r="AW423" s="13" t="s">
        <v>32</v>
      </c>
      <c r="AX423" s="13" t="s">
        <v>77</v>
      </c>
      <c r="AY423" s="254" t="s">
        <v>235</v>
      </c>
    </row>
    <row r="424" s="13" customFormat="1">
      <c r="A424" s="13"/>
      <c r="B424" s="243"/>
      <c r="C424" s="244"/>
      <c r="D424" s="245" t="s">
        <v>243</v>
      </c>
      <c r="E424" s="246" t="s">
        <v>1</v>
      </c>
      <c r="F424" s="247" t="s">
        <v>2437</v>
      </c>
      <c r="G424" s="244"/>
      <c r="H424" s="248">
        <v>1</v>
      </c>
      <c r="I424" s="249"/>
      <c r="J424" s="244"/>
      <c r="K424" s="244"/>
      <c r="L424" s="250"/>
      <c r="M424" s="251"/>
      <c r="N424" s="252"/>
      <c r="O424" s="252"/>
      <c r="P424" s="252"/>
      <c r="Q424" s="252"/>
      <c r="R424" s="252"/>
      <c r="S424" s="252"/>
      <c r="T424" s="25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4" t="s">
        <v>243</v>
      </c>
      <c r="AU424" s="254" t="s">
        <v>86</v>
      </c>
      <c r="AV424" s="13" t="s">
        <v>86</v>
      </c>
      <c r="AW424" s="13" t="s">
        <v>32</v>
      </c>
      <c r="AX424" s="13" t="s">
        <v>77</v>
      </c>
      <c r="AY424" s="254" t="s">
        <v>235</v>
      </c>
    </row>
    <row r="425" s="13" customFormat="1">
      <c r="A425" s="13"/>
      <c r="B425" s="243"/>
      <c r="C425" s="244"/>
      <c r="D425" s="245" t="s">
        <v>243</v>
      </c>
      <c r="E425" s="246" t="s">
        <v>1</v>
      </c>
      <c r="F425" s="247" t="s">
        <v>2438</v>
      </c>
      <c r="G425" s="244"/>
      <c r="H425" s="248">
        <v>1</v>
      </c>
      <c r="I425" s="249"/>
      <c r="J425" s="244"/>
      <c r="K425" s="244"/>
      <c r="L425" s="250"/>
      <c r="M425" s="251"/>
      <c r="N425" s="252"/>
      <c r="O425" s="252"/>
      <c r="P425" s="252"/>
      <c r="Q425" s="252"/>
      <c r="R425" s="252"/>
      <c r="S425" s="252"/>
      <c r="T425" s="25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4" t="s">
        <v>243</v>
      </c>
      <c r="AU425" s="254" t="s">
        <v>86</v>
      </c>
      <c r="AV425" s="13" t="s">
        <v>86</v>
      </c>
      <c r="AW425" s="13" t="s">
        <v>32</v>
      </c>
      <c r="AX425" s="13" t="s">
        <v>77</v>
      </c>
      <c r="AY425" s="254" t="s">
        <v>235</v>
      </c>
    </row>
    <row r="426" s="13" customFormat="1">
      <c r="A426" s="13"/>
      <c r="B426" s="243"/>
      <c r="C426" s="244"/>
      <c r="D426" s="245" t="s">
        <v>243</v>
      </c>
      <c r="E426" s="246" t="s">
        <v>1</v>
      </c>
      <c r="F426" s="247" t="s">
        <v>2439</v>
      </c>
      <c r="G426" s="244"/>
      <c r="H426" s="248">
        <v>1</v>
      </c>
      <c r="I426" s="249"/>
      <c r="J426" s="244"/>
      <c r="K426" s="244"/>
      <c r="L426" s="250"/>
      <c r="M426" s="251"/>
      <c r="N426" s="252"/>
      <c r="O426" s="252"/>
      <c r="P426" s="252"/>
      <c r="Q426" s="252"/>
      <c r="R426" s="252"/>
      <c r="S426" s="252"/>
      <c r="T426" s="25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4" t="s">
        <v>243</v>
      </c>
      <c r="AU426" s="254" t="s">
        <v>86</v>
      </c>
      <c r="AV426" s="13" t="s">
        <v>86</v>
      </c>
      <c r="AW426" s="13" t="s">
        <v>32</v>
      </c>
      <c r="AX426" s="13" t="s">
        <v>77</v>
      </c>
      <c r="AY426" s="254" t="s">
        <v>235</v>
      </c>
    </row>
    <row r="427" s="13" customFormat="1">
      <c r="A427" s="13"/>
      <c r="B427" s="243"/>
      <c r="C427" s="244"/>
      <c r="D427" s="245" t="s">
        <v>243</v>
      </c>
      <c r="E427" s="246" t="s">
        <v>1</v>
      </c>
      <c r="F427" s="247" t="s">
        <v>2440</v>
      </c>
      <c r="G427" s="244"/>
      <c r="H427" s="248">
        <v>1</v>
      </c>
      <c r="I427" s="249"/>
      <c r="J427" s="244"/>
      <c r="K427" s="244"/>
      <c r="L427" s="250"/>
      <c r="M427" s="251"/>
      <c r="N427" s="252"/>
      <c r="O427" s="252"/>
      <c r="P427" s="252"/>
      <c r="Q427" s="252"/>
      <c r="R427" s="252"/>
      <c r="S427" s="252"/>
      <c r="T427" s="25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4" t="s">
        <v>243</v>
      </c>
      <c r="AU427" s="254" t="s">
        <v>86</v>
      </c>
      <c r="AV427" s="13" t="s">
        <v>86</v>
      </c>
      <c r="AW427" s="13" t="s">
        <v>32</v>
      </c>
      <c r="AX427" s="13" t="s">
        <v>77</v>
      </c>
      <c r="AY427" s="254" t="s">
        <v>235</v>
      </c>
    </row>
    <row r="428" s="13" customFormat="1">
      <c r="A428" s="13"/>
      <c r="B428" s="243"/>
      <c r="C428" s="244"/>
      <c r="D428" s="245" t="s">
        <v>243</v>
      </c>
      <c r="E428" s="246" t="s">
        <v>1</v>
      </c>
      <c r="F428" s="247" t="s">
        <v>2441</v>
      </c>
      <c r="G428" s="244"/>
      <c r="H428" s="248">
        <v>2</v>
      </c>
      <c r="I428" s="249"/>
      <c r="J428" s="244"/>
      <c r="K428" s="244"/>
      <c r="L428" s="250"/>
      <c r="M428" s="251"/>
      <c r="N428" s="252"/>
      <c r="O428" s="252"/>
      <c r="P428" s="252"/>
      <c r="Q428" s="252"/>
      <c r="R428" s="252"/>
      <c r="S428" s="252"/>
      <c r="T428" s="25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54" t="s">
        <v>243</v>
      </c>
      <c r="AU428" s="254" t="s">
        <v>86</v>
      </c>
      <c r="AV428" s="13" t="s">
        <v>86</v>
      </c>
      <c r="AW428" s="13" t="s">
        <v>32</v>
      </c>
      <c r="AX428" s="13" t="s">
        <v>77</v>
      </c>
      <c r="AY428" s="254" t="s">
        <v>235</v>
      </c>
    </row>
    <row r="429" s="13" customFormat="1">
      <c r="A429" s="13"/>
      <c r="B429" s="243"/>
      <c r="C429" s="244"/>
      <c r="D429" s="245" t="s">
        <v>243</v>
      </c>
      <c r="E429" s="246" t="s">
        <v>1</v>
      </c>
      <c r="F429" s="247" t="s">
        <v>2442</v>
      </c>
      <c r="G429" s="244"/>
      <c r="H429" s="248">
        <v>1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243</v>
      </c>
      <c r="AU429" s="254" t="s">
        <v>86</v>
      </c>
      <c r="AV429" s="13" t="s">
        <v>86</v>
      </c>
      <c r="AW429" s="13" t="s">
        <v>32</v>
      </c>
      <c r="AX429" s="13" t="s">
        <v>77</v>
      </c>
      <c r="AY429" s="254" t="s">
        <v>235</v>
      </c>
    </row>
    <row r="430" s="13" customFormat="1">
      <c r="A430" s="13"/>
      <c r="B430" s="243"/>
      <c r="C430" s="244"/>
      <c r="D430" s="245" t="s">
        <v>243</v>
      </c>
      <c r="E430" s="246" t="s">
        <v>1</v>
      </c>
      <c r="F430" s="247" t="s">
        <v>2443</v>
      </c>
      <c r="G430" s="244"/>
      <c r="H430" s="248">
        <v>3</v>
      </c>
      <c r="I430" s="249"/>
      <c r="J430" s="244"/>
      <c r="K430" s="244"/>
      <c r="L430" s="250"/>
      <c r="M430" s="251"/>
      <c r="N430" s="252"/>
      <c r="O430" s="252"/>
      <c r="P430" s="252"/>
      <c r="Q430" s="252"/>
      <c r="R430" s="252"/>
      <c r="S430" s="252"/>
      <c r="T430" s="25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4" t="s">
        <v>243</v>
      </c>
      <c r="AU430" s="254" t="s">
        <v>86</v>
      </c>
      <c r="AV430" s="13" t="s">
        <v>86</v>
      </c>
      <c r="AW430" s="13" t="s">
        <v>32</v>
      </c>
      <c r="AX430" s="13" t="s">
        <v>77</v>
      </c>
      <c r="AY430" s="254" t="s">
        <v>235</v>
      </c>
    </row>
    <row r="431" s="13" customFormat="1">
      <c r="A431" s="13"/>
      <c r="B431" s="243"/>
      <c r="C431" s="244"/>
      <c r="D431" s="245" t="s">
        <v>243</v>
      </c>
      <c r="E431" s="246" t="s">
        <v>1</v>
      </c>
      <c r="F431" s="247" t="s">
        <v>2444</v>
      </c>
      <c r="G431" s="244"/>
      <c r="H431" s="248">
        <v>4</v>
      </c>
      <c r="I431" s="249"/>
      <c r="J431" s="244"/>
      <c r="K431" s="244"/>
      <c r="L431" s="250"/>
      <c r="M431" s="251"/>
      <c r="N431" s="252"/>
      <c r="O431" s="252"/>
      <c r="P431" s="252"/>
      <c r="Q431" s="252"/>
      <c r="R431" s="252"/>
      <c r="S431" s="252"/>
      <c r="T431" s="25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4" t="s">
        <v>243</v>
      </c>
      <c r="AU431" s="254" t="s">
        <v>86</v>
      </c>
      <c r="AV431" s="13" t="s">
        <v>86</v>
      </c>
      <c r="AW431" s="13" t="s">
        <v>32</v>
      </c>
      <c r="AX431" s="13" t="s">
        <v>77</v>
      </c>
      <c r="AY431" s="254" t="s">
        <v>235</v>
      </c>
    </row>
    <row r="432" s="13" customFormat="1">
      <c r="A432" s="13"/>
      <c r="B432" s="243"/>
      <c r="C432" s="244"/>
      <c r="D432" s="245" t="s">
        <v>243</v>
      </c>
      <c r="E432" s="246" t="s">
        <v>1</v>
      </c>
      <c r="F432" s="247" t="s">
        <v>2445</v>
      </c>
      <c r="G432" s="244"/>
      <c r="H432" s="248">
        <v>3</v>
      </c>
      <c r="I432" s="249"/>
      <c r="J432" s="244"/>
      <c r="K432" s="244"/>
      <c r="L432" s="250"/>
      <c r="M432" s="251"/>
      <c r="N432" s="252"/>
      <c r="O432" s="252"/>
      <c r="P432" s="252"/>
      <c r="Q432" s="252"/>
      <c r="R432" s="252"/>
      <c r="S432" s="252"/>
      <c r="T432" s="25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4" t="s">
        <v>243</v>
      </c>
      <c r="AU432" s="254" t="s">
        <v>86</v>
      </c>
      <c r="AV432" s="13" t="s">
        <v>86</v>
      </c>
      <c r="AW432" s="13" t="s">
        <v>32</v>
      </c>
      <c r="AX432" s="13" t="s">
        <v>77</v>
      </c>
      <c r="AY432" s="254" t="s">
        <v>235</v>
      </c>
    </row>
    <row r="433" s="13" customFormat="1">
      <c r="A433" s="13"/>
      <c r="B433" s="243"/>
      <c r="C433" s="244"/>
      <c r="D433" s="245" t="s">
        <v>243</v>
      </c>
      <c r="E433" s="246" t="s">
        <v>1</v>
      </c>
      <c r="F433" s="247" t="s">
        <v>2446</v>
      </c>
      <c r="G433" s="244"/>
      <c r="H433" s="248">
        <v>1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243</v>
      </c>
      <c r="AU433" s="254" t="s">
        <v>86</v>
      </c>
      <c r="AV433" s="13" t="s">
        <v>86</v>
      </c>
      <c r="AW433" s="13" t="s">
        <v>32</v>
      </c>
      <c r="AX433" s="13" t="s">
        <v>77</v>
      </c>
      <c r="AY433" s="254" t="s">
        <v>235</v>
      </c>
    </row>
    <row r="434" s="13" customFormat="1">
      <c r="A434" s="13"/>
      <c r="B434" s="243"/>
      <c r="C434" s="244"/>
      <c r="D434" s="245" t="s">
        <v>243</v>
      </c>
      <c r="E434" s="246" t="s">
        <v>1</v>
      </c>
      <c r="F434" s="247" t="s">
        <v>2447</v>
      </c>
      <c r="G434" s="244"/>
      <c r="H434" s="248">
        <v>3</v>
      </c>
      <c r="I434" s="249"/>
      <c r="J434" s="244"/>
      <c r="K434" s="244"/>
      <c r="L434" s="250"/>
      <c r="M434" s="251"/>
      <c r="N434" s="252"/>
      <c r="O434" s="252"/>
      <c r="P434" s="252"/>
      <c r="Q434" s="252"/>
      <c r="R434" s="252"/>
      <c r="S434" s="252"/>
      <c r="T434" s="25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4" t="s">
        <v>243</v>
      </c>
      <c r="AU434" s="254" t="s">
        <v>86</v>
      </c>
      <c r="AV434" s="13" t="s">
        <v>86</v>
      </c>
      <c r="AW434" s="13" t="s">
        <v>32</v>
      </c>
      <c r="AX434" s="13" t="s">
        <v>77</v>
      </c>
      <c r="AY434" s="254" t="s">
        <v>235</v>
      </c>
    </row>
    <row r="435" s="13" customFormat="1">
      <c r="A435" s="13"/>
      <c r="B435" s="243"/>
      <c r="C435" s="244"/>
      <c r="D435" s="245" t="s">
        <v>243</v>
      </c>
      <c r="E435" s="246" t="s">
        <v>1</v>
      </c>
      <c r="F435" s="247" t="s">
        <v>2448</v>
      </c>
      <c r="G435" s="244"/>
      <c r="H435" s="248">
        <v>2</v>
      </c>
      <c r="I435" s="249"/>
      <c r="J435" s="244"/>
      <c r="K435" s="244"/>
      <c r="L435" s="250"/>
      <c r="M435" s="251"/>
      <c r="N435" s="252"/>
      <c r="O435" s="252"/>
      <c r="P435" s="252"/>
      <c r="Q435" s="252"/>
      <c r="R435" s="252"/>
      <c r="S435" s="252"/>
      <c r="T435" s="25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4" t="s">
        <v>243</v>
      </c>
      <c r="AU435" s="254" t="s">
        <v>86</v>
      </c>
      <c r="AV435" s="13" t="s">
        <v>86</v>
      </c>
      <c r="AW435" s="13" t="s">
        <v>32</v>
      </c>
      <c r="AX435" s="13" t="s">
        <v>77</v>
      </c>
      <c r="AY435" s="254" t="s">
        <v>235</v>
      </c>
    </row>
    <row r="436" s="13" customFormat="1">
      <c r="A436" s="13"/>
      <c r="B436" s="243"/>
      <c r="C436" s="244"/>
      <c r="D436" s="245" t="s">
        <v>243</v>
      </c>
      <c r="E436" s="246" t="s">
        <v>1</v>
      </c>
      <c r="F436" s="247" t="s">
        <v>2449</v>
      </c>
      <c r="G436" s="244"/>
      <c r="H436" s="248">
        <v>1</v>
      </c>
      <c r="I436" s="249"/>
      <c r="J436" s="244"/>
      <c r="K436" s="244"/>
      <c r="L436" s="250"/>
      <c r="M436" s="251"/>
      <c r="N436" s="252"/>
      <c r="O436" s="252"/>
      <c r="P436" s="252"/>
      <c r="Q436" s="252"/>
      <c r="R436" s="252"/>
      <c r="S436" s="252"/>
      <c r="T436" s="25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4" t="s">
        <v>243</v>
      </c>
      <c r="AU436" s="254" t="s">
        <v>86</v>
      </c>
      <c r="AV436" s="13" t="s">
        <v>86</v>
      </c>
      <c r="AW436" s="13" t="s">
        <v>32</v>
      </c>
      <c r="AX436" s="13" t="s">
        <v>77</v>
      </c>
      <c r="AY436" s="254" t="s">
        <v>235</v>
      </c>
    </row>
    <row r="437" s="13" customFormat="1">
      <c r="A437" s="13"/>
      <c r="B437" s="243"/>
      <c r="C437" s="244"/>
      <c r="D437" s="245" t="s">
        <v>243</v>
      </c>
      <c r="E437" s="246" t="s">
        <v>1</v>
      </c>
      <c r="F437" s="247" t="s">
        <v>2450</v>
      </c>
      <c r="G437" s="244"/>
      <c r="H437" s="248">
        <v>2</v>
      </c>
      <c r="I437" s="249"/>
      <c r="J437" s="244"/>
      <c r="K437" s="244"/>
      <c r="L437" s="250"/>
      <c r="M437" s="251"/>
      <c r="N437" s="252"/>
      <c r="O437" s="252"/>
      <c r="P437" s="252"/>
      <c r="Q437" s="252"/>
      <c r="R437" s="252"/>
      <c r="S437" s="252"/>
      <c r="T437" s="25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4" t="s">
        <v>243</v>
      </c>
      <c r="AU437" s="254" t="s">
        <v>86</v>
      </c>
      <c r="AV437" s="13" t="s">
        <v>86</v>
      </c>
      <c r="AW437" s="13" t="s">
        <v>32</v>
      </c>
      <c r="AX437" s="13" t="s">
        <v>77</v>
      </c>
      <c r="AY437" s="254" t="s">
        <v>235</v>
      </c>
    </row>
    <row r="438" s="13" customFormat="1">
      <c r="A438" s="13"/>
      <c r="B438" s="243"/>
      <c r="C438" s="244"/>
      <c r="D438" s="245" t="s">
        <v>243</v>
      </c>
      <c r="E438" s="246" t="s">
        <v>1</v>
      </c>
      <c r="F438" s="247" t="s">
        <v>2451</v>
      </c>
      <c r="G438" s="244"/>
      <c r="H438" s="248">
        <v>3</v>
      </c>
      <c r="I438" s="249"/>
      <c r="J438" s="244"/>
      <c r="K438" s="244"/>
      <c r="L438" s="250"/>
      <c r="M438" s="251"/>
      <c r="N438" s="252"/>
      <c r="O438" s="252"/>
      <c r="P438" s="252"/>
      <c r="Q438" s="252"/>
      <c r="R438" s="252"/>
      <c r="S438" s="252"/>
      <c r="T438" s="25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4" t="s">
        <v>243</v>
      </c>
      <c r="AU438" s="254" t="s">
        <v>86</v>
      </c>
      <c r="AV438" s="13" t="s">
        <v>86</v>
      </c>
      <c r="AW438" s="13" t="s">
        <v>32</v>
      </c>
      <c r="AX438" s="13" t="s">
        <v>77</v>
      </c>
      <c r="AY438" s="254" t="s">
        <v>235</v>
      </c>
    </row>
    <row r="439" s="13" customFormat="1">
      <c r="A439" s="13"/>
      <c r="B439" s="243"/>
      <c r="C439" s="244"/>
      <c r="D439" s="245" t="s">
        <v>243</v>
      </c>
      <c r="E439" s="246" t="s">
        <v>1</v>
      </c>
      <c r="F439" s="247" t="s">
        <v>2452</v>
      </c>
      <c r="G439" s="244"/>
      <c r="H439" s="248">
        <v>1</v>
      </c>
      <c r="I439" s="249"/>
      <c r="J439" s="244"/>
      <c r="K439" s="244"/>
      <c r="L439" s="250"/>
      <c r="M439" s="251"/>
      <c r="N439" s="252"/>
      <c r="O439" s="252"/>
      <c r="P439" s="252"/>
      <c r="Q439" s="252"/>
      <c r="R439" s="252"/>
      <c r="S439" s="252"/>
      <c r="T439" s="25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4" t="s">
        <v>243</v>
      </c>
      <c r="AU439" s="254" t="s">
        <v>86</v>
      </c>
      <c r="AV439" s="13" t="s">
        <v>86</v>
      </c>
      <c r="AW439" s="13" t="s">
        <v>32</v>
      </c>
      <c r="AX439" s="13" t="s">
        <v>77</v>
      </c>
      <c r="AY439" s="254" t="s">
        <v>235</v>
      </c>
    </row>
    <row r="440" s="13" customFormat="1">
      <c r="A440" s="13"/>
      <c r="B440" s="243"/>
      <c r="C440" s="244"/>
      <c r="D440" s="245" t="s">
        <v>243</v>
      </c>
      <c r="E440" s="246" t="s">
        <v>1</v>
      </c>
      <c r="F440" s="247" t="s">
        <v>2453</v>
      </c>
      <c r="G440" s="244"/>
      <c r="H440" s="248">
        <v>2</v>
      </c>
      <c r="I440" s="249"/>
      <c r="J440" s="244"/>
      <c r="K440" s="244"/>
      <c r="L440" s="250"/>
      <c r="M440" s="251"/>
      <c r="N440" s="252"/>
      <c r="O440" s="252"/>
      <c r="P440" s="252"/>
      <c r="Q440" s="252"/>
      <c r="R440" s="252"/>
      <c r="S440" s="252"/>
      <c r="T440" s="25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4" t="s">
        <v>243</v>
      </c>
      <c r="AU440" s="254" t="s">
        <v>86</v>
      </c>
      <c r="AV440" s="13" t="s">
        <v>86</v>
      </c>
      <c r="AW440" s="13" t="s">
        <v>32</v>
      </c>
      <c r="AX440" s="13" t="s">
        <v>77</v>
      </c>
      <c r="AY440" s="254" t="s">
        <v>235</v>
      </c>
    </row>
    <row r="441" s="13" customFormat="1">
      <c r="A441" s="13"/>
      <c r="B441" s="243"/>
      <c r="C441" s="244"/>
      <c r="D441" s="245" t="s">
        <v>243</v>
      </c>
      <c r="E441" s="246" t="s">
        <v>1</v>
      </c>
      <c r="F441" s="247" t="s">
        <v>2454</v>
      </c>
      <c r="G441" s="244"/>
      <c r="H441" s="248">
        <v>1</v>
      </c>
      <c r="I441" s="249"/>
      <c r="J441" s="244"/>
      <c r="K441" s="244"/>
      <c r="L441" s="250"/>
      <c r="M441" s="251"/>
      <c r="N441" s="252"/>
      <c r="O441" s="252"/>
      <c r="P441" s="252"/>
      <c r="Q441" s="252"/>
      <c r="R441" s="252"/>
      <c r="S441" s="252"/>
      <c r="T441" s="25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4" t="s">
        <v>243</v>
      </c>
      <c r="AU441" s="254" t="s">
        <v>86</v>
      </c>
      <c r="AV441" s="13" t="s">
        <v>86</v>
      </c>
      <c r="AW441" s="13" t="s">
        <v>32</v>
      </c>
      <c r="AX441" s="13" t="s">
        <v>77</v>
      </c>
      <c r="AY441" s="254" t="s">
        <v>235</v>
      </c>
    </row>
    <row r="442" s="13" customFormat="1">
      <c r="A442" s="13"/>
      <c r="B442" s="243"/>
      <c r="C442" s="244"/>
      <c r="D442" s="245" t="s">
        <v>243</v>
      </c>
      <c r="E442" s="246" t="s">
        <v>1</v>
      </c>
      <c r="F442" s="247" t="s">
        <v>2455</v>
      </c>
      <c r="G442" s="244"/>
      <c r="H442" s="248">
        <v>1</v>
      </c>
      <c r="I442" s="249"/>
      <c r="J442" s="244"/>
      <c r="K442" s="244"/>
      <c r="L442" s="250"/>
      <c r="M442" s="251"/>
      <c r="N442" s="252"/>
      <c r="O442" s="252"/>
      <c r="P442" s="252"/>
      <c r="Q442" s="252"/>
      <c r="R442" s="252"/>
      <c r="S442" s="252"/>
      <c r="T442" s="25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4" t="s">
        <v>243</v>
      </c>
      <c r="AU442" s="254" t="s">
        <v>86</v>
      </c>
      <c r="AV442" s="13" t="s">
        <v>86</v>
      </c>
      <c r="AW442" s="13" t="s">
        <v>32</v>
      </c>
      <c r="AX442" s="13" t="s">
        <v>77</v>
      </c>
      <c r="AY442" s="254" t="s">
        <v>235</v>
      </c>
    </row>
    <row r="443" s="13" customFormat="1">
      <c r="A443" s="13"/>
      <c r="B443" s="243"/>
      <c r="C443" s="244"/>
      <c r="D443" s="245" t="s">
        <v>243</v>
      </c>
      <c r="E443" s="246" t="s">
        <v>1</v>
      </c>
      <c r="F443" s="247" t="s">
        <v>2456</v>
      </c>
      <c r="G443" s="244"/>
      <c r="H443" s="248">
        <v>10</v>
      </c>
      <c r="I443" s="249"/>
      <c r="J443" s="244"/>
      <c r="K443" s="244"/>
      <c r="L443" s="250"/>
      <c r="M443" s="251"/>
      <c r="N443" s="252"/>
      <c r="O443" s="252"/>
      <c r="P443" s="252"/>
      <c r="Q443" s="252"/>
      <c r="R443" s="252"/>
      <c r="S443" s="252"/>
      <c r="T443" s="25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4" t="s">
        <v>243</v>
      </c>
      <c r="AU443" s="254" t="s">
        <v>86</v>
      </c>
      <c r="AV443" s="13" t="s">
        <v>86</v>
      </c>
      <c r="AW443" s="13" t="s">
        <v>32</v>
      </c>
      <c r="AX443" s="13" t="s">
        <v>77</v>
      </c>
      <c r="AY443" s="254" t="s">
        <v>235</v>
      </c>
    </row>
    <row r="444" s="13" customFormat="1">
      <c r="A444" s="13"/>
      <c r="B444" s="243"/>
      <c r="C444" s="244"/>
      <c r="D444" s="245" t="s">
        <v>243</v>
      </c>
      <c r="E444" s="246" t="s">
        <v>1</v>
      </c>
      <c r="F444" s="247" t="s">
        <v>2457</v>
      </c>
      <c r="G444" s="244"/>
      <c r="H444" s="248">
        <v>8</v>
      </c>
      <c r="I444" s="249"/>
      <c r="J444" s="244"/>
      <c r="K444" s="244"/>
      <c r="L444" s="250"/>
      <c r="M444" s="251"/>
      <c r="N444" s="252"/>
      <c r="O444" s="252"/>
      <c r="P444" s="252"/>
      <c r="Q444" s="252"/>
      <c r="R444" s="252"/>
      <c r="S444" s="252"/>
      <c r="T444" s="25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54" t="s">
        <v>243</v>
      </c>
      <c r="AU444" s="254" t="s">
        <v>86</v>
      </c>
      <c r="AV444" s="13" t="s">
        <v>86</v>
      </c>
      <c r="AW444" s="13" t="s">
        <v>32</v>
      </c>
      <c r="AX444" s="13" t="s">
        <v>77</v>
      </c>
      <c r="AY444" s="254" t="s">
        <v>235</v>
      </c>
    </row>
    <row r="445" s="13" customFormat="1">
      <c r="A445" s="13"/>
      <c r="B445" s="243"/>
      <c r="C445" s="244"/>
      <c r="D445" s="245" t="s">
        <v>243</v>
      </c>
      <c r="E445" s="246" t="s">
        <v>1</v>
      </c>
      <c r="F445" s="247" t="s">
        <v>2458</v>
      </c>
      <c r="G445" s="244"/>
      <c r="H445" s="248">
        <v>7</v>
      </c>
      <c r="I445" s="249"/>
      <c r="J445" s="244"/>
      <c r="K445" s="244"/>
      <c r="L445" s="250"/>
      <c r="M445" s="251"/>
      <c r="N445" s="252"/>
      <c r="O445" s="252"/>
      <c r="P445" s="252"/>
      <c r="Q445" s="252"/>
      <c r="R445" s="252"/>
      <c r="S445" s="252"/>
      <c r="T445" s="25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4" t="s">
        <v>243</v>
      </c>
      <c r="AU445" s="254" t="s">
        <v>86</v>
      </c>
      <c r="AV445" s="13" t="s">
        <v>86</v>
      </c>
      <c r="AW445" s="13" t="s">
        <v>32</v>
      </c>
      <c r="AX445" s="13" t="s">
        <v>77</v>
      </c>
      <c r="AY445" s="254" t="s">
        <v>235</v>
      </c>
    </row>
    <row r="446" s="13" customFormat="1">
      <c r="A446" s="13"/>
      <c r="B446" s="243"/>
      <c r="C446" s="244"/>
      <c r="D446" s="245" t="s">
        <v>243</v>
      </c>
      <c r="E446" s="246" t="s">
        <v>1</v>
      </c>
      <c r="F446" s="247" t="s">
        <v>2459</v>
      </c>
      <c r="G446" s="244"/>
      <c r="H446" s="248">
        <v>1</v>
      </c>
      <c r="I446" s="249"/>
      <c r="J446" s="244"/>
      <c r="K446" s="244"/>
      <c r="L446" s="250"/>
      <c r="M446" s="251"/>
      <c r="N446" s="252"/>
      <c r="O446" s="252"/>
      <c r="P446" s="252"/>
      <c r="Q446" s="252"/>
      <c r="R446" s="252"/>
      <c r="S446" s="252"/>
      <c r="T446" s="25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4" t="s">
        <v>243</v>
      </c>
      <c r="AU446" s="254" t="s">
        <v>86</v>
      </c>
      <c r="AV446" s="13" t="s">
        <v>86</v>
      </c>
      <c r="AW446" s="13" t="s">
        <v>32</v>
      </c>
      <c r="AX446" s="13" t="s">
        <v>77</v>
      </c>
      <c r="AY446" s="254" t="s">
        <v>235</v>
      </c>
    </row>
    <row r="447" s="13" customFormat="1">
      <c r="A447" s="13"/>
      <c r="B447" s="243"/>
      <c r="C447" s="244"/>
      <c r="D447" s="245" t="s">
        <v>243</v>
      </c>
      <c r="E447" s="246" t="s">
        <v>1</v>
      </c>
      <c r="F447" s="247" t="s">
        <v>2460</v>
      </c>
      <c r="G447" s="244"/>
      <c r="H447" s="248">
        <v>1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243</v>
      </c>
      <c r="AU447" s="254" t="s">
        <v>86</v>
      </c>
      <c r="AV447" s="13" t="s">
        <v>86</v>
      </c>
      <c r="AW447" s="13" t="s">
        <v>32</v>
      </c>
      <c r="AX447" s="13" t="s">
        <v>77</v>
      </c>
      <c r="AY447" s="254" t="s">
        <v>235</v>
      </c>
    </row>
    <row r="448" s="13" customFormat="1">
      <c r="A448" s="13"/>
      <c r="B448" s="243"/>
      <c r="C448" s="244"/>
      <c r="D448" s="245" t="s">
        <v>243</v>
      </c>
      <c r="E448" s="246" t="s">
        <v>1</v>
      </c>
      <c r="F448" s="247" t="s">
        <v>2461</v>
      </c>
      <c r="G448" s="244"/>
      <c r="H448" s="248">
        <v>1</v>
      </c>
      <c r="I448" s="249"/>
      <c r="J448" s="244"/>
      <c r="K448" s="244"/>
      <c r="L448" s="250"/>
      <c r="M448" s="251"/>
      <c r="N448" s="252"/>
      <c r="O448" s="252"/>
      <c r="P448" s="252"/>
      <c r="Q448" s="252"/>
      <c r="R448" s="252"/>
      <c r="S448" s="252"/>
      <c r="T448" s="25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4" t="s">
        <v>243</v>
      </c>
      <c r="AU448" s="254" t="s">
        <v>86</v>
      </c>
      <c r="AV448" s="13" t="s">
        <v>86</v>
      </c>
      <c r="AW448" s="13" t="s">
        <v>32</v>
      </c>
      <c r="AX448" s="13" t="s">
        <v>77</v>
      </c>
      <c r="AY448" s="254" t="s">
        <v>235</v>
      </c>
    </row>
    <row r="449" s="13" customFormat="1">
      <c r="A449" s="13"/>
      <c r="B449" s="243"/>
      <c r="C449" s="244"/>
      <c r="D449" s="245" t="s">
        <v>243</v>
      </c>
      <c r="E449" s="246" t="s">
        <v>1</v>
      </c>
      <c r="F449" s="247" t="s">
        <v>2462</v>
      </c>
      <c r="G449" s="244"/>
      <c r="H449" s="248">
        <v>2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243</v>
      </c>
      <c r="AU449" s="254" t="s">
        <v>86</v>
      </c>
      <c r="AV449" s="13" t="s">
        <v>86</v>
      </c>
      <c r="AW449" s="13" t="s">
        <v>32</v>
      </c>
      <c r="AX449" s="13" t="s">
        <v>77</v>
      </c>
      <c r="AY449" s="254" t="s">
        <v>235</v>
      </c>
    </row>
    <row r="450" s="13" customFormat="1">
      <c r="A450" s="13"/>
      <c r="B450" s="243"/>
      <c r="C450" s="244"/>
      <c r="D450" s="245" t="s">
        <v>243</v>
      </c>
      <c r="E450" s="246" t="s">
        <v>1</v>
      </c>
      <c r="F450" s="247" t="s">
        <v>2463</v>
      </c>
      <c r="G450" s="244"/>
      <c r="H450" s="248">
        <v>1</v>
      </c>
      <c r="I450" s="249"/>
      <c r="J450" s="244"/>
      <c r="K450" s="244"/>
      <c r="L450" s="250"/>
      <c r="M450" s="251"/>
      <c r="N450" s="252"/>
      <c r="O450" s="252"/>
      <c r="P450" s="252"/>
      <c r="Q450" s="252"/>
      <c r="R450" s="252"/>
      <c r="S450" s="252"/>
      <c r="T450" s="25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4" t="s">
        <v>243</v>
      </c>
      <c r="AU450" s="254" t="s">
        <v>86</v>
      </c>
      <c r="AV450" s="13" t="s">
        <v>86</v>
      </c>
      <c r="AW450" s="13" t="s">
        <v>32</v>
      </c>
      <c r="AX450" s="13" t="s">
        <v>77</v>
      </c>
      <c r="AY450" s="254" t="s">
        <v>235</v>
      </c>
    </row>
    <row r="451" s="13" customFormat="1">
      <c r="A451" s="13"/>
      <c r="B451" s="243"/>
      <c r="C451" s="244"/>
      <c r="D451" s="245" t="s">
        <v>243</v>
      </c>
      <c r="E451" s="246" t="s">
        <v>1</v>
      </c>
      <c r="F451" s="247" t="s">
        <v>2464</v>
      </c>
      <c r="G451" s="244"/>
      <c r="H451" s="248">
        <v>1</v>
      </c>
      <c r="I451" s="249"/>
      <c r="J451" s="244"/>
      <c r="K451" s="244"/>
      <c r="L451" s="250"/>
      <c r="M451" s="251"/>
      <c r="N451" s="252"/>
      <c r="O451" s="252"/>
      <c r="P451" s="252"/>
      <c r="Q451" s="252"/>
      <c r="R451" s="252"/>
      <c r="S451" s="252"/>
      <c r="T451" s="25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4" t="s">
        <v>243</v>
      </c>
      <c r="AU451" s="254" t="s">
        <v>86</v>
      </c>
      <c r="AV451" s="13" t="s">
        <v>86</v>
      </c>
      <c r="AW451" s="13" t="s">
        <v>32</v>
      </c>
      <c r="AX451" s="13" t="s">
        <v>77</v>
      </c>
      <c r="AY451" s="254" t="s">
        <v>235</v>
      </c>
    </row>
    <row r="452" s="13" customFormat="1">
      <c r="A452" s="13"/>
      <c r="B452" s="243"/>
      <c r="C452" s="244"/>
      <c r="D452" s="245" t="s">
        <v>243</v>
      </c>
      <c r="E452" s="246" t="s">
        <v>1</v>
      </c>
      <c r="F452" s="247" t="s">
        <v>2465</v>
      </c>
      <c r="G452" s="244"/>
      <c r="H452" s="248">
        <v>1</v>
      </c>
      <c r="I452" s="249"/>
      <c r="J452" s="244"/>
      <c r="K452" s="244"/>
      <c r="L452" s="250"/>
      <c r="M452" s="251"/>
      <c r="N452" s="252"/>
      <c r="O452" s="252"/>
      <c r="P452" s="252"/>
      <c r="Q452" s="252"/>
      <c r="R452" s="252"/>
      <c r="S452" s="252"/>
      <c r="T452" s="25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4" t="s">
        <v>243</v>
      </c>
      <c r="AU452" s="254" t="s">
        <v>86</v>
      </c>
      <c r="AV452" s="13" t="s">
        <v>86</v>
      </c>
      <c r="AW452" s="13" t="s">
        <v>32</v>
      </c>
      <c r="AX452" s="13" t="s">
        <v>77</v>
      </c>
      <c r="AY452" s="254" t="s">
        <v>235</v>
      </c>
    </row>
    <row r="453" s="13" customFormat="1">
      <c r="A453" s="13"/>
      <c r="B453" s="243"/>
      <c r="C453" s="244"/>
      <c r="D453" s="245" t="s">
        <v>243</v>
      </c>
      <c r="E453" s="246" t="s">
        <v>1</v>
      </c>
      <c r="F453" s="247" t="s">
        <v>2466</v>
      </c>
      <c r="G453" s="244"/>
      <c r="H453" s="248">
        <v>1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243</v>
      </c>
      <c r="AU453" s="254" t="s">
        <v>86</v>
      </c>
      <c r="AV453" s="13" t="s">
        <v>86</v>
      </c>
      <c r="AW453" s="13" t="s">
        <v>32</v>
      </c>
      <c r="AX453" s="13" t="s">
        <v>77</v>
      </c>
      <c r="AY453" s="254" t="s">
        <v>235</v>
      </c>
    </row>
    <row r="454" s="13" customFormat="1">
      <c r="A454" s="13"/>
      <c r="B454" s="243"/>
      <c r="C454" s="244"/>
      <c r="D454" s="245" t="s">
        <v>243</v>
      </c>
      <c r="E454" s="246" t="s">
        <v>1</v>
      </c>
      <c r="F454" s="247" t="s">
        <v>2467</v>
      </c>
      <c r="G454" s="244"/>
      <c r="H454" s="248">
        <v>2</v>
      </c>
      <c r="I454" s="249"/>
      <c r="J454" s="244"/>
      <c r="K454" s="244"/>
      <c r="L454" s="250"/>
      <c r="M454" s="251"/>
      <c r="N454" s="252"/>
      <c r="O454" s="252"/>
      <c r="P454" s="252"/>
      <c r="Q454" s="252"/>
      <c r="R454" s="252"/>
      <c r="S454" s="252"/>
      <c r="T454" s="25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4" t="s">
        <v>243</v>
      </c>
      <c r="AU454" s="254" t="s">
        <v>86</v>
      </c>
      <c r="AV454" s="13" t="s">
        <v>86</v>
      </c>
      <c r="AW454" s="13" t="s">
        <v>32</v>
      </c>
      <c r="AX454" s="13" t="s">
        <v>77</v>
      </c>
      <c r="AY454" s="254" t="s">
        <v>235</v>
      </c>
    </row>
    <row r="455" s="13" customFormat="1">
      <c r="A455" s="13"/>
      <c r="B455" s="243"/>
      <c r="C455" s="244"/>
      <c r="D455" s="245" t="s">
        <v>243</v>
      </c>
      <c r="E455" s="246" t="s">
        <v>1</v>
      </c>
      <c r="F455" s="247" t="s">
        <v>2468</v>
      </c>
      <c r="G455" s="244"/>
      <c r="H455" s="248">
        <v>1</v>
      </c>
      <c r="I455" s="249"/>
      <c r="J455" s="244"/>
      <c r="K455" s="244"/>
      <c r="L455" s="250"/>
      <c r="M455" s="251"/>
      <c r="N455" s="252"/>
      <c r="O455" s="252"/>
      <c r="P455" s="252"/>
      <c r="Q455" s="252"/>
      <c r="R455" s="252"/>
      <c r="S455" s="252"/>
      <c r="T455" s="25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4" t="s">
        <v>243</v>
      </c>
      <c r="AU455" s="254" t="s">
        <v>86</v>
      </c>
      <c r="AV455" s="13" t="s">
        <v>86</v>
      </c>
      <c r="AW455" s="13" t="s">
        <v>32</v>
      </c>
      <c r="AX455" s="13" t="s">
        <v>77</v>
      </c>
      <c r="AY455" s="254" t="s">
        <v>235</v>
      </c>
    </row>
    <row r="456" s="13" customFormat="1">
      <c r="A456" s="13"/>
      <c r="B456" s="243"/>
      <c r="C456" s="244"/>
      <c r="D456" s="245" t="s">
        <v>243</v>
      </c>
      <c r="E456" s="246" t="s">
        <v>1</v>
      </c>
      <c r="F456" s="247" t="s">
        <v>2469</v>
      </c>
      <c r="G456" s="244"/>
      <c r="H456" s="248">
        <v>1</v>
      </c>
      <c r="I456" s="249"/>
      <c r="J456" s="244"/>
      <c r="K456" s="244"/>
      <c r="L456" s="250"/>
      <c r="M456" s="251"/>
      <c r="N456" s="252"/>
      <c r="O456" s="252"/>
      <c r="P456" s="252"/>
      <c r="Q456" s="252"/>
      <c r="R456" s="252"/>
      <c r="S456" s="252"/>
      <c r="T456" s="25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4" t="s">
        <v>243</v>
      </c>
      <c r="AU456" s="254" t="s">
        <v>86</v>
      </c>
      <c r="AV456" s="13" t="s">
        <v>86</v>
      </c>
      <c r="AW456" s="13" t="s">
        <v>32</v>
      </c>
      <c r="AX456" s="13" t="s">
        <v>77</v>
      </c>
      <c r="AY456" s="254" t="s">
        <v>235</v>
      </c>
    </row>
    <row r="457" s="13" customFormat="1">
      <c r="A457" s="13"/>
      <c r="B457" s="243"/>
      <c r="C457" s="244"/>
      <c r="D457" s="245" t="s">
        <v>243</v>
      </c>
      <c r="E457" s="246" t="s">
        <v>1</v>
      </c>
      <c r="F457" s="247" t="s">
        <v>2470</v>
      </c>
      <c r="G457" s="244"/>
      <c r="H457" s="248">
        <v>1</v>
      </c>
      <c r="I457" s="249"/>
      <c r="J457" s="244"/>
      <c r="K457" s="244"/>
      <c r="L457" s="250"/>
      <c r="M457" s="251"/>
      <c r="N457" s="252"/>
      <c r="O457" s="252"/>
      <c r="P457" s="252"/>
      <c r="Q457" s="252"/>
      <c r="R457" s="252"/>
      <c r="S457" s="252"/>
      <c r="T457" s="25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4" t="s">
        <v>243</v>
      </c>
      <c r="AU457" s="254" t="s">
        <v>86</v>
      </c>
      <c r="AV457" s="13" t="s">
        <v>86</v>
      </c>
      <c r="AW457" s="13" t="s">
        <v>32</v>
      </c>
      <c r="AX457" s="13" t="s">
        <v>77</v>
      </c>
      <c r="AY457" s="254" t="s">
        <v>235</v>
      </c>
    </row>
    <row r="458" s="13" customFormat="1">
      <c r="A458" s="13"/>
      <c r="B458" s="243"/>
      <c r="C458" s="244"/>
      <c r="D458" s="245" t="s">
        <v>243</v>
      </c>
      <c r="E458" s="246" t="s">
        <v>1</v>
      </c>
      <c r="F458" s="247" t="s">
        <v>2471</v>
      </c>
      <c r="G458" s="244"/>
      <c r="H458" s="248">
        <v>1</v>
      </c>
      <c r="I458" s="249"/>
      <c r="J458" s="244"/>
      <c r="K458" s="244"/>
      <c r="L458" s="250"/>
      <c r="M458" s="251"/>
      <c r="N458" s="252"/>
      <c r="O458" s="252"/>
      <c r="P458" s="252"/>
      <c r="Q458" s="252"/>
      <c r="R458" s="252"/>
      <c r="S458" s="252"/>
      <c r="T458" s="25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4" t="s">
        <v>243</v>
      </c>
      <c r="AU458" s="254" t="s">
        <v>86</v>
      </c>
      <c r="AV458" s="13" t="s">
        <v>86</v>
      </c>
      <c r="AW458" s="13" t="s">
        <v>32</v>
      </c>
      <c r="AX458" s="13" t="s">
        <v>77</v>
      </c>
      <c r="AY458" s="254" t="s">
        <v>235</v>
      </c>
    </row>
    <row r="459" s="13" customFormat="1">
      <c r="A459" s="13"/>
      <c r="B459" s="243"/>
      <c r="C459" s="244"/>
      <c r="D459" s="245" t="s">
        <v>243</v>
      </c>
      <c r="E459" s="246" t="s">
        <v>1</v>
      </c>
      <c r="F459" s="247" t="s">
        <v>2472</v>
      </c>
      <c r="G459" s="244"/>
      <c r="H459" s="248">
        <v>1</v>
      </c>
      <c r="I459" s="249"/>
      <c r="J459" s="244"/>
      <c r="K459" s="244"/>
      <c r="L459" s="250"/>
      <c r="M459" s="251"/>
      <c r="N459" s="252"/>
      <c r="O459" s="252"/>
      <c r="P459" s="252"/>
      <c r="Q459" s="252"/>
      <c r="R459" s="252"/>
      <c r="S459" s="252"/>
      <c r="T459" s="25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4" t="s">
        <v>243</v>
      </c>
      <c r="AU459" s="254" t="s">
        <v>86</v>
      </c>
      <c r="AV459" s="13" t="s">
        <v>86</v>
      </c>
      <c r="AW459" s="13" t="s">
        <v>32</v>
      </c>
      <c r="AX459" s="13" t="s">
        <v>77</v>
      </c>
      <c r="AY459" s="254" t="s">
        <v>235</v>
      </c>
    </row>
    <row r="460" s="13" customFormat="1">
      <c r="A460" s="13"/>
      <c r="B460" s="243"/>
      <c r="C460" s="244"/>
      <c r="D460" s="245" t="s">
        <v>243</v>
      </c>
      <c r="E460" s="246" t="s">
        <v>1</v>
      </c>
      <c r="F460" s="247" t="s">
        <v>2473</v>
      </c>
      <c r="G460" s="244"/>
      <c r="H460" s="248">
        <v>1</v>
      </c>
      <c r="I460" s="249"/>
      <c r="J460" s="244"/>
      <c r="K460" s="244"/>
      <c r="L460" s="250"/>
      <c r="M460" s="251"/>
      <c r="N460" s="252"/>
      <c r="O460" s="252"/>
      <c r="P460" s="252"/>
      <c r="Q460" s="252"/>
      <c r="R460" s="252"/>
      <c r="S460" s="252"/>
      <c r="T460" s="25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4" t="s">
        <v>243</v>
      </c>
      <c r="AU460" s="254" t="s">
        <v>86</v>
      </c>
      <c r="AV460" s="13" t="s">
        <v>86</v>
      </c>
      <c r="AW460" s="13" t="s">
        <v>32</v>
      </c>
      <c r="AX460" s="13" t="s">
        <v>77</v>
      </c>
      <c r="AY460" s="254" t="s">
        <v>235</v>
      </c>
    </row>
    <row r="461" s="13" customFormat="1">
      <c r="A461" s="13"/>
      <c r="B461" s="243"/>
      <c r="C461" s="244"/>
      <c r="D461" s="245" t="s">
        <v>243</v>
      </c>
      <c r="E461" s="246" t="s">
        <v>1</v>
      </c>
      <c r="F461" s="247" t="s">
        <v>2474</v>
      </c>
      <c r="G461" s="244"/>
      <c r="H461" s="248">
        <v>1</v>
      </c>
      <c r="I461" s="249"/>
      <c r="J461" s="244"/>
      <c r="K461" s="244"/>
      <c r="L461" s="250"/>
      <c r="M461" s="251"/>
      <c r="N461" s="252"/>
      <c r="O461" s="252"/>
      <c r="P461" s="252"/>
      <c r="Q461" s="252"/>
      <c r="R461" s="252"/>
      <c r="S461" s="252"/>
      <c r="T461" s="25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4" t="s">
        <v>243</v>
      </c>
      <c r="AU461" s="254" t="s">
        <v>86</v>
      </c>
      <c r="AV461" s="13" t="s">
        <v>86</v>
      </c>
      <c r="AW461" s="13" t="s">
        <v>32</v>
      </c>
      <c r="AX461" s="13" t="s">
        <v>77</v>
      </c>
      <c r="AY461" s="254" t="s">
        <v>235</v>
      </c>
    </row>
    <row r="462" s="13" customFormat="1">
      <c r="A462" s="13"/>
      <c r="B462" s="243"/>
      <c r="C462" s="244"/>
      <c r="D462" s="245" t="s">
        <v>243</v>
      </c>
      <c r="E462" s="246" t="s">
        <v>1</v>
      </c>
      <c r="F462" s="247" t="s">
        <v>2475</v>
      </c>
      <c r="G462" s="244"/>
      <c r="H462" s="248">
        <v>1</v>
      </c>
      <c r="I462" s="249"/>
      <c r="J462" s="244"/>
      <c r="K462" s="244"/>
      <c r="L462" s="250"/>
      <c r="M462" s="251"/>
      <c r="N462" s="252"/>
      <c r="O462" s="252"/>
      <c r="P462" s="252"/>
      <c r="Q462" s="252"/>
      <c r="R462" s="252"/>
      <c r="S462" s="252"/>
      <c r="T462" s="25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4" t="s">
        <v>243</v>
      </c>
      <c r="AU462" s="254" t="s">
        <v>86</v>
      </c>
      <c r="AV462" s="13" t="s">
        <v>86</v>
      </c>
      <c r="AW462" s="13" t="s">
        <v>32</v>
      </c>
      <c r="AX462" s="13" t="s">
        <v>77</v>
      </c>
      <c r="AY462" s="254" t="s">
        <v>235</v>
      </c>
    </row>
    <row r="463" s="13" customFormat="1">
      <c r="A463" s="13"/>
      <c r="B463" s="243"/>
      <c r="C463" s="244"/>
      <c r="D463" s="245" t="s">
        <v>243</v>
      </c>
      <c r="E463" s="246" t="s">
        <v>1</v>
      </c>
      <c r="F463" s="247" t="s">
        <v>2476</v>
      </c>
      <c r="G463" s="244"/>
      <c r="H463" s="248">
        <v>1</v>
      </c>
      <c r="I463" s="249"/>
      <c r="J463" s="244"/>
      <c r="K463" s="244"/>
      <c r="L463" s="250"/>
      <c r="M463" s="251"/>
      <c r="N463" s="252"/>
      <c r="O463" s="252"/>
      <c r="P463" s="252"/>
      <c r="Q463" s="252"/>
      <c r="R463" s="252"/>
      <c r="S463" s="252"/>
      <c r="T463" s="25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4" t="s">
        <v>243</v>
      </c>
      <c r="AU463" s="254" t="s">
        <v>86</v>
      </c>
      <c r="AV463" s="13" t="s">
        <v>86</v>
      </c>
      <c r="AW463" s="13" t="s">
        <v>32</v>
      </c>
      <c r="AX463" s="13" t="s">
        <v>77</v>
      </c>
      <c r="AY463" s="254" t="s">
        <v>235</v>
      </c>
    </row>
    <row r="464" s="13" customFormat="1">
      <c r="A464" s="13"/>
      <c r="B464" s="243"/>
      <c r="C464" s="244"/>
      <c r="D464" s="245" t="s">
        <v>243</v>
      </c>
      <c r="E464" s="246" t="s">
        <v>1</v>
      </c>
      <c r="F464" s="247" t="s">
        <v>2477</v>
      </c>
      <c r="G464" s="244"/>
      <c r="H464" s="248">
        <v>1</v>
      </c>
      <c r="I464" s="249"/>
      <c r="J464" s="244"/>
      <c r="K464" s="244"/>
      <c r="L464" s="250"/>
      <c r="M464" s="251"/>
      <c r="N464" s="252"/>
      <c r="O464" s="252"/>
      <c r="P464" s="252"/>
      <c r="Q464" s="252"/>
      <c r="R464" s="252"/>
      <c r="S464" s="252"/>
      <c r="T464" s="25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4" t="s">
        <v>243</v>
      </c>
      <c r="AU464" s="254" t="s">
        <v>86</v>
      </c>
      <c r="AV464" s="13" t="s">
        <v>86</v>
      </c>
      <c r="AW464" s="13" t="s">
        <v>32</v>
      </c>
      <c r="AX464" s="13" t="s">
        <v>77</v>
      </c>
      <c r="AY464" s="254" t="s">
        <v>235</v>
      </c>
    </row>
    <row r="465" s="13" customFormat="1">
      <c r="A465" s="13"/>
      <c r="B465" s="243"/>
      <c r="C465" s="244"/>
      <c r="D465" s="245" t="s">
        <v>243</v>
      </c>
      <c r="E465" s="246" t="s">
        <v>1</v>
      </c>
      <c r="F465" s="247" t="s">
        <v>2478</v>
      </c>
      <c r="G465" s="244"/>
      <c r="H465" s="248">
        <v>1</v>
      </c>
      <c r="I465" s="249"/>
      <c r="J465" s="244"/>
      <c r="K465" s="244"/>
      <c r="L465" s="250"/>
      <c r="M465" s="251"/>
      <c r="N465" s="252"/>
      <c r="O465" s="252"/>
      <c r="P465" s="252"/>
      <c r="Q465" s="252"/>
      <c r="R465" s="252"/>
      <c r="S465" s="252"/>
      <c r="T465" s="25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4" t="s">
        <v>243</v>
      </c>
      <c r="AU465" s="254" t="s">
        <v>86</v>
      </c>
      <c r="AV465" s="13" t="s">
        <v>86</v>
      </c>
      <c r="AW465" s="13" t="s">
        <v>32</v>
      </c>
      <c r="AX465" s="13" t="s">
        <v>77</v>
      </c>
      <c r="AY465" s="254" t="s">
        <v>235</v>
      </c>
    </row>
    <row r="466" s="13" customFormat="1">
      <c r="A466" s="13"/>
      <c r="B466" s="243"/>
      <c r="C466" s="244"/>
      <c r="D466" s="245" t="s">
        <v>243</v>
      </c>
      <c r="E466" s="246" t="s">
        <v>1</v>
      </c>
      <c r="F466" s="247" t="s">
        <v>2479</v>
      </c>
      <c r="G466" s="244"/>
      <c r="H466" s="248">
        <v>1</v>
      </c>
      <c r="I466" s="249"/>
      <c r="J466" s="244"/>
      <c r="K466" s="244"/>
      <c r="L466" s="250"/>
      <c r="M466" s="251"/>
      <c r="N466" s="252"/>
      <c r="O466" s="252"/>
      <c r="P466" s="252"/>
      <c r="Q466" s="252"/>
      <c r="R466" s="252"/>
      <c r="S466" s="252"/>
      <c r="T466" s="25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4" t="s">
        <v>243</v>
      </c>
      <c r="AU466" s="254" t="s">
        <v>86</v>
      </c>
      <c r="AV466" s="13" t="s">
        <v>86</v>
      </c>
      <c r="AW466" s="13" t="s">
        <v>32</v>
      </c>
      <c r="AX466" s="13" t="s">
        <v>77</v>
      </c>
      <c r="AY466" s="254" t="s">
        <v>235</v>
      </c>
    </row>
    <row r="467" s="13" customFormat="1">
      <c r="A467" s="13"/>
      <c r="B467" s="243"/>
      <c r="C467" s="244"/>
      <c r="D467" s="245" t="s">
        <v>243</v>
      </c>
      <c r="E467" s="246" t="s">
        <v>1</v>
      </c>
      <c r="F467" s="247" t="s">
        <v>2480</v>
      </c>
      <c r="G467" s="244"/>
      <c r="H467" s="248">
        <v>3</v>
      </c>
      <c r="I467" s="249"/>
      <c r="J467" s="244"/>
      <c r="K467" s="244"/>
      <c r="L467" s="250"/>
      <c r="M467" s="251"/>
      <c r="N467" s="252"/>
      <c r="O467" s="252"/>
      <c r="P467" s="252"/>
      <c r="Q467" s="252"/>
      <c r="R467" s="252"/>
      <c r="S467" s="252"/>
      <c r="T467" s="25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4" t="s">
        <v>243</v>
      </c>
      <c r="AU467" s="254" t="s">
        <v>86</v>
      </c>
      <c r="AV467" s="13" t="s">
        <v>86</v>
      </c>
      <c r="AW467" s="13" t="s">
        <v>32</v>
      </c>
      <c r="AX467" s="13" t="s">
        <v>77</v>
      </c>
      <c r="AY467" s="254" t="s">
        <v>235</v>
      </c>
    </row>
    <row r="468" s="13" customFormat="1">
      <c r="A468" s="13"/>
      <c r="B468" s="243"/>
      <c r="C468" s="244"/>
      <c r="D468" s="245" t="s">
        <v>243</v>
      </c>
      <c r="E468" s="246" t="s">
        <v>1</v>
      </c>
      <c r="F468" s="247" t="s">
        <v>2481</v>
      </c>
      <c r="G468" s="244"/>
      <c r="H468" s="248">
        <v>1</v>
      </c>
      <c r="I468" s="249"/>
      <c r="J468" s="244"/>
      <c r="K468" s="244"/>
      <c r="L468" s="250"/>
      <c r="M468" s="251"/>
      <c r="N468" s="252"/>
      <c r="O468" s="252"/>
      <c r="P468" s="252"/>
      <c r="Q468" s="252"/>
      <c r="R468" s="252"/>
      <c r="S468" s="252"/>
      <c r="T468" s="25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4" t="s">
        <v>243</v>
      </c>
      <c r="AU468" s="254" t="s">
        <v>86</v>
      </c>
      <c r="AV468" s="13" t="s">
        <v>86</v>
      </c>
      <c r="AW468" s="13" t="s">
        <v>32</v>
      </c>
      <c r="AX468" s="13" t="s">
        <v>77</v>
      </c>
      <c r="AY468" s="254" t="s">
        <v>235</v>
      </c>
    </row>
    <row r="469" s="13" customFormat="1">
      <c r="A469" s="13"/>
      <c r="B469" s="243"/>
      <c r="C469" s="244"/>
      <c r="D469" s="245" t="s">
        <v>243</v>
      </c>
      <c r="E469" s="246" t="s">
        <v>1</v>
      </c>
      <c r="F469" s="247" t="s">
        <v>2482</v>
      </c>
      <c r="G469" s="244"/>
      <c r="H469" s="248">
        <v>1</v>
      </c>
      <c r="I469" s="249"/>
      <c r="J469" s="244"/>
      <c r="K469" s="244"/>
      <c r="L469" s="250"/>
      <c r="M469" s="251"/>
      <c r="N469" s="252"/>
      <c r="O469" s="252"/>
      <c r="P469" s="252"/>
      <c r="Q469" s="252"/>
      <c r="R469" s="252"/>
      <c r="S469" s="252"/>
      <c r="T469" s="25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4" t="s">
        <v>243</v>
      </c>
      <c r="AU469" s="254" t="s">
        <v>86</v>
      </c>
      <c r="AV469" s="13" t="s">
        <v>86</v>
      </c>
      <c r="AW469" s="13" t="s">
        <v>32</v>
      </c>
      <c r="AX469" s="13" t="s">
        <v>77</v>
      </c>
      <c r="AY469" s="254" t="s">
        <v>235</v>
      </c>
    </row>
    <row r="470" s="13" customFormat="1">
      <c r="A470" s="13"/>
      <c r="B470" s="243"/>
      <c r="C470" s="244"/>
      <c r="D470" s="245" t="s">
        <v>243</v>
      </c>
      <c r="E470" s="246" t="s">
        <v>1</v>
      </c>
      <c r="F470" s="247" t="s">
        <v>2483</v>
      </c>
      <c r="G470" s="244"/>
      <c r="H470" s="248">
        <v>1</v>
      </c>
      <c r="I470" s="249"/>
      <c r="J470" s="244"/>
      <c r="K470" s="244"/>
      <c r="L470" s="250"/>
      <c r="M470" s="251"/>
      <c r="N470" s="252"/>
      <c r="O470" s="252"/>
      <c r="P470" s="252"/>
      <c r="Q470" s="252"/>
      <c r="R470" s="252"/>
      <c r="S470" s="252"/>
      <c r="T470" s="25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4" t="s">
        <v>243</v>
      </c>
      <c r="AU470" s="254" t="s">
        <v>86</v>
      </c>
      <c r="AV470" s="13" t="s">
        <v>86</v>
      </c>
      <c r="AW470" s="13" t="s">
        <v>32</v>
      </c>
      <c r="AX470" s="13" t="s">
        <v>77</v>
      </c>
      <c r="AY470" s="254" t="s">
        <v>235</v>
      </c>
    </row>
    <row r="471" s="13" customFormat="1">
      <c r="A471" s="13"/>
      <c r="B471" s="243"/>
      <c r="C471" s="244"/>
      <c r="D471" s="245" t="s">
        <v>243</v>
      </c>
      <c r="E471" s="246" t="s">
        <v>1</v>
      </c>
      <c r="F471" s="247" t="s">
        <v>2484</v>
      </c>
      <c r="G471" s="244"/>
      <c r="H471" s="248">
        <v>1</v>
      </c>
      <c r="I471" s="249"/>
      <c r="J471" s="244"/>
      <c r="K471" s="244"/>
      <c r="L471" s="250"/>
      <c r="M471" s="251"/>
      <c r="N471" s="252"/>
      <c r="O471" s="252"/>
      <c r="P471" s="252"/>
      <c r="Q471" s="252"/>
      <c r="R471" s="252"/>
      <c r="S471" s="252"/>
      <c r="T471" s="25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4" t="s">
        <v>243</v>
      </c>
      <c r="AU471" s="254" t="s">
        <v>86</v>
      </c>
      <c r="AV471" s="13" t="s">
        <v>86</v>
      </c>
      <c r="AW471" s="13" t="s">
        <v>32</v>
      </c>
      <c r="AX471" s="13" t="s">
        <v>77</v>
      </c>
      <c r="AY471" s="254" t="s">
        <v>235</v>
      </c>
    </row>
    <row r="472" s="13" customFormat="1">
      <c r="A472" s="13"/>
      <c r="B472" s="243"/>
      <c r="C472" s="244"/>
      <c r="D472" s="245" t="s">
        <v>243</v>
      </c>
      <c r="E472" s="246" t="s">
        <v>1</v>
      </c>
      <c r="F472" s="247" t="s">
        <v>2485</v>
      </c>
      <c r="G472" s="244"/>
      <c r="H472" s="248">
        <v>1</v>
      </c>
      <c r="I472" s="249"/>
      <c r="J472" s="244"/>
      <c r="K472" s="244"/>
      <c r="L472" s="250"/>
      <c r="M472" s="251"/>
      <c r="N472" s="252"/>
      <c r="O472" s="252"/>
      <c r="P472" s="252"/>
      <c r="Q472" s="252"/>
      <c r="R472" s="252"/>
      <c r="S472" s="252"/>
      <c r="T472" s="25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4" t="s">
        <v>243</v>
      </c>
      <c r="AU472" s="254" t="s">
        <v>86</v>
      </c>
      <c r="AV472" s="13" t="s">
        <v>86</v>
      </c>
      <c r="AW472" s="13" t="s">
        <v>32</v>
      </c>
      <c r="AX472" s="13" t="s">
        <v>77</v>
      </c>
      <c r="AY472" s="254" t="s">
        <v>235</v>
      </c>
    </row>
    <row r="473" s="13" customFormat="1">
      <c r="A473" s="13"/>
      <c r="B473" s="243"/>
      <c r="C473" s="244"/>
      <c r="D473" s="245" t="s">
        <v>243</v>
      </c>
      <c r="E473" s="246" t="s">
        <v>1</v>
      </c>
      <c r="F473" s="247" t="s">
        <v>2486</v>
      </c>
      <c r="G473" s="244"/>
      <c r="H473" s="248">
        <v>2</v>
      </c>
      <c r="I473" s="249"/>
      <c r="J473" s="244"/>
      <c r="K473" s="244"/>
      <c r="L473" s="250"/>
      <c r="M473" s="251"/>
      <c r="N473" s="252"/>
      <c r="O473" s="252"/>
      <c r="P473" s="252"/>
      <c r="Q473" s="252"/>
      <c r="R473" s="252"/>
      <c r="S473" s="252"/>
      <c r="T473" s="25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4" t="s">
        <v>243</v>
      </c>
      <c r="AU473" s="254" t="s">
        <v>86</v>
      </c>
      <c r="AV473" s="13" t="s">
        <v>86</v>
      </c>
      <c r="AW473" s="13" t="s">
        <v>32</v>
      </c>
      <c r="AX473" s="13" t="s">
        <v>77</v>
      </c>
      <c r="AY473" s="254" t="s">
        <v>235</v>
      </c>
    </row>
    <row r="474" s="13" customFormat="1">
      <c r="A474" s="13"/>
      <c r="B474" s="243"/>
      <c r="C474" s="244"/>
      <c r="D474" s="245" t="s">
        <v>243</v>
      </c>
      <c r="E474" s="246" t="s">
        <v>1</v>
      </c>
      <c r="F474" s="247" t="s">
        <v>2487</v>
      </c>
      <c r="G474" s="244"/>
      <c r="H474" s="248">
        <v>1</v>
      </c>
      <c r="I474" s="249"/>
      <c r="J474" s="244"/>
      <c r="K474" s="244"/>
      <c r="L474" s="250"/>
      <c r="M474" s="251"/>
      <c r="N474" s="252"/>
      <c r="O474" s="252"/>
      <c r="P474" s="252"/>
      <c r="Q474" s="252"/>
      <c r="R474" s="252"/>
      <c r="S474" s="252"/>
      <c r="T474" s="25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4" t="s">
        <v>243</v>
      </c>
      <c r="AU474" s="254" t="s">
        <v>86</v>
      </c>
      <c r="AV474" s="13" t="s">
        <v>86</v>
      </c>
      <c r="AW474" s="13" t="s">
        <v>32</v>
      </c>
      <c r="AX474" s="13" t="s">
        <v>77</v>
      </c>
      <c r="AY474" s="254" t="s">
        <v>235</v>
      </c>
    </row>
    <row r="475" s="13" customFormat="1">
      <c r="A475" s="13"/>
      <c r="B475" s="243"/>
      <c r="C475" s="244"/>
      <c r="D475" s="245" t="s">
        <v>243</v>
      </c>
      <c r="E475" s="246" t="s">
        <v>1</v>
      </c>
      <c r="F475" s="247" t="s">
        <v>2488</v>
      </c>
      <c r="G475" s="244"/>
      <c r="H475" s="248">
        <v>1</v>
      </c>
      <c r="I475" s="249"/>
      <c r="J475" s="244"/>
      <c r="K475" s="244"/>
      <c r="L475" s="250"/>
      <c r="M475" s="251"/>
      <c r="N475" s="252"/>
      <c r="O475" s="252"/>
      <c r="P475" s="252"/>
      <c r="Q475" s="252"/>
      <c r="R475" s="252"/>
      <c r="S475" s="252"/>
      <c r="T475" s="25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4" t="s">
        <v>243</v>
      </c>
      <c r="AU475" s="254" t="s">
        <v>86</v>
      </c>
      <c r="AV475" s="13" t="s">
        <v>86</v>
      </c>
      <c r="AW475" s="13" t="s">
        <v>32</v>
      </c>
      <c r="AX475" s="13" t="s">
        <v>77</v>
      </c>
      <c r="AY475" s="254" t="s">
        <v>235</v>
      </c>
    </row>
    <row r="476" s="13" customFormat="1">
      <c r="A476" s="13"/>
      <c r="B476" s="243"/>
      <c r="C476" s="244"/>
      <c r="D476" s="245" t="s">
        <v>243</v>
      </c>
      <c r="E476" s="246" t="s">
        <v>1</v>
      </c>
      <c r="F476" s="247" t="s">
        <v>2489</v>
      </c>
      <c r="G476" s="244"/>
      <c r="H476" s="248">
        <v>1</v>
      </c>
      <c r="I476" s="249"/>
      <c r="J476" s="244"/>
      <c r="K476" s="244"/>
      <c r="L476" s="250"/>
      <c r="M476" s="251"/>
      <c r="N476" s="252"/>
      <c r="O476" s="252"/>
      <c r="P476" s="252"/>
      <c r="Q476" s="252"/>
      <c r="R476" s="252"/>
      <c r="S476" s="252"/>
      <c r="T476" s="25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4" t="s">
        <v>243</v>
      </c>
      <c r="AU476" s="254" t="s">
        <v>86</v>
      </c>
      <c r="AV476" s="13" t="s">
        <v>86</v>
      </c>
      <c r="AW476" s="13" t="s">
        <v>32</v>
      </c>
      <c r="AX476" s="13" t="s">
        <v>77</v>
      </c>
      <c r="AY476" s="254" t="s">
        <v>235</v>
      </c>
    </row>
    <row r="477" s="13" customFormat="1">
      <c r="A477" s="13"/>
      <c r="B477" s="243"/>
      <c r="C477" s="244"/>
      <c r="D477" s="245" t="s">
        <v>243</v>
      </c>
      <c r="E477" s="246" t="s">
        <v>1</v>
      </c>
      <c r="F477" s="247" t="s">
        <v>2490</v>
      </c>
      <c r="G477" s="244"/>
      <c r="H477" s="248">
        <v>1</v>
      </c>
      <c r="I477" s="249"/>
      <c r="J477" s="244"/>
      <c r="K477" s="244"/>
      <c r="L477" s="250"/>
      <c r="M477" s="251"/>
      <c r="N477" s="252"/>
      <c r="O477" s="252"/>
      <c r="P477" s="252"/>
      <c r="Q477" s="252"/>
      <c r="R477" s="252"/>
      <c r="S477" s="252"/>
      <c r="T477" s="25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4" t="s">
        <v>243</v>
      </c>
      <c r="AU477" s="254" t="s">
        <v>86</v>
      </c>
      <c r="AV477" s="13" t="s">
        <v>86</v>
      </c>
      <c r="AW477" s="13" t="s">
        <v>32</v>
      </c>
      <c r="AX477" s="13" t="s">
        <v>77</v>
      </c>
      <c r="AY477" s="254" t="s">
        <v>235</v>
      </c>
    </row>
    <row r="478" s="13" customFormat="1">
      <c r="A478" s="13"/>
      <c r="B478" s="243"/>
      <c r="C478" s="244"/>
      <c r="D478" s="245" t="s">
        <v>243</v>
      </c>
      <c r="E478" s="246" t="s">
        <v>1</v>
      </c>
      <c r="F478" s="247" t="s">
        <v>2491</v>
      </c>
      <c r="G478" s="244"/>
      <c r="H478" s="248">
        <v>1</v>
      </c>
      <c r="I478" s="249"/>
      <c r="J478" s="244"/>
      <c r="K478" s="244"/>
      <c r="L478" s="250"/>
      <c r="M478" s="251"/>
      <c r="N478" s="252"/>
      <c r="O478" s="252"/>
      <c r="P478" s="252"/>
      <c r="Q478" s="252"/>
      <c r="R478" s="252"/>
      <c r="S478" s="252"/>
      <c r="T478" s="25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4" t="s">
        <v>243</v>
      </c>
      <c r="AU478" s="254" t="s">
        <v>86</v>
      </c>
      <c r="AV478" s="13" t="s">
        <v>86</v>
      </c>
      <c r="AW478" s="13" t="s">
        <v>32</v>
      </c>
      <c r="AX478" s="13" t="s">
        <v>77</v>
      </c>
      <c r="AY478" s="254" t="s">
        <v>235</v>
      </c>
    </row>
    <row r="479" s="13" customFormat="1">
      <c r="A479" s="13"/>
      <c r="B479" s="243"/>
      <c r="C479" s="244"/>
      <c r="D479" s="245" t="s">
        <v>243</v>
      </c>
      <c r="E479" s="246" t="s">
        <v>1</v>
      </c>
      <c r="F479" s="247" t="s">
        <v>2492</v>
      </c>
      <c r="G479" s="244"/>
      <c r="H479" s="248">
        <v>2</v>
      </c>
      <c r="I479" s="249"/>
      <c r="J479" s="244"/>
      <c r="K479" s="244"/>
      <c r="L479" s="250"/>
      <c r="M479" s="251"/>
      <c r="N479" s="252"/>
      <c r="O479" s="252"/>
      <c r="P479" s="252"/>
      <c r="Q479" s="252"/>
      <c r="R479" s="252"/>
      <c r="S479" s="252"/>
      <c r="T479" s="25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4" t="s">
        <v>243</v>
      </c>
      <c r="AU479" s="254" t="s">
        <v>86</v>
      </c>
      <c r="AV479" s="13" t="s">
        <v>86</v>
      </c>
      <c r="AW479" s="13" t="s">
        <v>32</v>
      </c>
      <c r="AX479" s="13" t="s">
        <v>77</v>
      </c>
      <c r="AY479" s="254" t="s">
        <v>235</v>
      </c>
    </row>
    <row r="480" s="13" customFormat="1">
      <c r="A480" s="13"/>
      <c r="B480" s="243"/>
      <c r="C480" s="244"/>
      <c r="D480" s="245" t="s">
        <v>243</v>
      </c>
      <c r="E480" s="246" t="s">
        <v>1</v>
      </c>
      <c r="F480" s="247" t="s">
        <v>2493</v>
      </c>
      <c r="G480" s="244"/>
      <c r="H480" s="248">
        <v>1</v>
      </c>
      <c r="I480" s="249"/>
      <c r="J480" s="244"/>
      <c r="K480" s="244"/>
      <c r="L480" s="250"/>
      <c r="M480" s="251"/>
      <c r="N480" s="252"/>
      <c r="O480" s="252"/>
      <c r="P480" s="252"/>
      <c r="Q480" s="252"/>
      <c r="R480" s="252"/>
      <c r="S480" s="252"/>
      <c r="T480" s="25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4" t="s">
        <v>243</v>
      </c>
      <c r="AU480" s="254" t="s">
        <v>86</v>
      </c>
      <c r="AV480" s="13" t="s">
        <v>86</v>
      </c>
      <c r="AW480" s="13" t="s">
        <v>32</v>
      </c>
      <c r="AX480" s="13" t="s">
        <v>77</v>
      </c>
      <c r="AY480" s="254" t="s">
        <v>235</v>
      </c>
    </row>
    <row r="481" s="13" customFormat="1">
      <c r="A481" s="13"/>
      <c r="B481" s="243"/>
      <c r="C481" s="244"/>
      <c r="D481" s="245" t="s">
        <v>243</v>
      </c>
      <c r="E481" s="246" t="s">
        <v>1</v>
      </c>
      <c r="F481" s="247" t="s">
        <v>2494</v>
      </c>
      <c r="G481" s="244"/>
      <c r="H481" s="248">
        <v>1</v>
      </c>
      <c r="I481" s="249"/>
      <c r="J481" s="244"/>
      <c r="K481" s="244"/>
      <c r="L481" s="250"/>
      <c r="M481" s="251"/>
      <c r="N481" s="252"/>
      <c r="O481" s="252"/>
      <c r="P481" s="252"/>
      <c r="Q481" s="252"/>
      <c r="R481" s="252"/>
      <c r="S481" s="252"/>
      <c r="T481" s="25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4" t="s">
        <v>243</v>
      </c>
      <c r="AU481" s="254" t="s">
        <v>86</v>
      </c>
      <c r="AV481" s="13" t="s">
        <v>86</v>
      </c>
      <c r="AW481" s="13" t="s">
        <v>32</v>
      </c>
      <c r="AX481" s="13" t="s">
        <v>77</v>
      </c>
      <c r="AY481" s="254" t="s">
        <v>235</v>
      </c>
    </row>
    <row r="482" s="13" customFormat="1">
      <c r="A482" s="13"/>
      <c r="B482" s="243"/>
      <c r="C482" s="244"/>
      <c r="D482" s="245" t="s">
        <v>243</v>
      </c>
      <c r="E482" s="246" t="s">
        <v>1</v>
      </c>
      <c r="F482" s="247" t="s">
        <v>2495</v>
      </c>
      <c r="G482" s="244"/>
      <c r="H482" s="248">
        <v>1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243</v>
      </c>
      <c r="AU482" s="254" t="s">
        <v>86</v>
      </c>
      <c r="AV482" s="13" t="s">
        <v>86</v>
      </c>
      <c r="AW482" s="13" t="s">
        <v>32</v>
      </c>
      <c r="AX482" s="13" t="s">
        <v>77</v>
      </c>
      <c r="AY482" s="254" t="s">
        <v>235</v>
      </c>
    </row>
    <row r="483" s="14" customFormat="1">
      <c r="A483" s="14"/>
      <c r="B483" s="255"/>
      <c r="C483" s="256"/>
      <c r="D483" s="245" t="s">
        <v>243</v>
      </c>
      <c r="E483" s="257" t="s">
        <v>1</v>
      </c>
      <c r="F483" s="258" t="s">
        <v>245</v>
      </c>
      <c r="G483" s="256"/>
      <c r="H483" s="259">
        <v>391</v>
      </c>
      <c r="I483" s="260"/>
      <c r="J483" s="256"/>
      <c r="K483" s="256"/>
      <c r="L483" s="261"/>
      <c r="M483" s="262"/>
      <c r="N483" s="263"/>
      <c r="O483" s="263"/>
      <c r="P483" s="263"/>
      <c r="Q483" s="263"/>
      <c r="R483" s="263"/>
      <c r="S483" s="263"/>
      <c r="T483" s="26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65" t="s">
        <v>243</v>
      </c>
      <c r="AU483" s="265" t="s">
        <v>86</v>
      </c>
      <c r="AV483" s="14" t="s">
        <v>241</v>
      </c>
      <c r="AW483" s="14" t="s">
        <v>32</v>
      </c>
      <c r="AX483" s="14" t="s">
        <v>84</v>
      </c>
      <c r="AY483" s="265" t="s">
        <v>235</v>
      </c>
    </row>
    <row r="484" s="2" customFormat="1" ht="24.15" customHeight="1">
      <c r="A484" s="39"/>
      <c r="B484" s="40"/>
      <c r="C484" s="287" t="s">
        <v>408</v>
      </c>
      <c r="D484" s="287" t="s">
        <v>518</v>
      </c>
      <c r="E484" s="288" t="s">
        <v>2496</v>
      </c>
      <c r="F484" s="289" t="s">
        <v>2497</v>
      </c>
      <c r="G484" s="290" t="s">
        <v>163</v>
      </c>
      <c r="H484" s="291">
        <v>173.25</v>
      </c>
      <c r="I484" s="292"/>
      <c r="J484" s="293">
        <f>ROUND(I484*H484,2)</f>
        <v>0</v>
      </c>
      <c r="K484" s="294"/>
      <c r="L484" s="295"/>
      <c r="M484" s="296" t="s">
        <v>1</v>
      </c>
      <c r="N484" s="297" t="s">
        <v>42</v>
      </c>
      <c r="O484" s="92"/>
      <c r="P484" s="239">
        <f>O484*H484</f>
        <v>0</v>
      </c>
      <c r="Q484" s="239">
        <v>2.6499999999999999</v>
      </c>
      <c r="R484" s="239">
        <f>Q484*H484</f>
        <v>459.11250000000001</v>
      </c>
      <c r="S484" s="239">
        <v>0</v>
      </c>
      <c r="T484" s="240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41" t="s">
        <v>281</v>
      </c>
      <c r="AT484" s="241" t="s">
        <v>518</v>
      </c>
      <c r="AU484" s="241" t="s">
        <v>86</v>
      </c>
      <c r="AY484" s="18" t="s">
        <v>235</v>
      </c>
      <c r="BE484" s="242">
        <f>IF(N484="základní",J484,0)</f>
        <v>0</v>
      </c>
      <c r="BF484" s="242">
        <f>IF(N484="snížená",J484,0)</f>
        <v>0</v>
      </c>
      <c r="BG484" s="242">
        <f>IF(N484="zákl. přenesená",J484,0)</f>
        <v>0</v>
      </c>
      <c r="BH484" s="242">
        <f>IF(N484="sníž. přenesená",J484,0)</f>
        <v>0</v>
      </c>
      <c r="BI484" s="242">
        <f>IF(N484="nulová",J484,0)</f>
        <v>0</v>
      </c>
      <c r="BJ484" s="18" t="s">
        <v>84</v>
      </c>
      <c r="BK484" s="242">
        <f>ROUND(I484*H484,2)</f>
        <v>0</v>
      </c>
      <c r="BL484" s="18" t="s">
        <v>241</v>
      </c>
      <c r="BM484" s="241" t="s">
        <v>2498</v>
      </c>
    </row>
    <row r="485" s="2" customFormat="1">
      <c r="A485" s="39"/>
      <c r="B485" s="40"/>
      <c r="C485" s="41"/>
      <c r="D485" s="245" t="s">
        <v>621</v>
      </c>
      <c r="E485" s="41"/>
      <c r="F485" s="298" t="s">
        <v>2499</v>
      </c>
      <c r="G485" s="41"/>
      <c r="H485" s="41"/>
      <c r="I485" s="299"/>
      <c r="J485" s="41"/>
      <c r="K485" s="41"/>
      <c r="L485" s="45"/>
      <c r="M485" s="300"/>
      <c r="N485" s="301"/>
      <c r="O485" s="92"/>
      <c r="P485" s="92"/>
      <c r="Q485" s="92"/>
      <c r="R485" s="92"/>
      <c r="S485" s="92"/>
      <c r="T485" s="93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T485" s="18" t="s">
        <v>621</v>
      </c>
      <c r="AU485" s="18" t="s">
        <v>86</v>
      </c>
    </row>
    <row r="486" s="13" customFormat="1">
      <c r="A486" s="13"/>
      <c r="B486" s="243"/>
      <c r="C486" s="244"/>
      <c r="D486" s="245" t="s">
        <v>243</v>
      </c>
      <c r="E486" s="246" t="s">
        <v>1</v>
      </c>
      <c r="F486" s="247" t="s">
        <v>2500</v>
      </c>
      <c r="G486" s="244"/>
      <c r="H486" s="248">
        <v>0.34000000000000002</v>
      </c>
      <c r="I486" s="249"/>
      <c r="J486" s="244"/>
      <c r="K486" s="244"/>
      <c r="L486" s="250"/>
      <c r="M486" s="251"/>
      <c r="N486" s="252"/>
      <c r="O486" s="252"/>
      <c r="P486" s="252"/>
      <c r="Q486" s="252"/>
      <c r="R486" s="252"/>
      <c r="S486" s="252"/>
      <c r="T486" s="25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4" t="s">
        <v>243</v>
      </c>
      <c r="AU486" s="254" t="s">
        <v>86</v>
      </c>
      <c r="AV486" s="13" t="s">
        <v>86</v>
      </c>
      <c r="AW486" s="13" t="s">
        <v>32</v>
      </c>
      <c r="AX486" s="13" t="s">
        <v>77</v>
      </c>
      <c r="AY486" s="254" t="s">
        <v>235</v>
      </c>
    </row>
    <row r="487" s="13" customFormat="1">
      <c r="A487" s="13"/>
      <c r="B487" s="243"/>
      <c r="C487" s="244"/>
      <c r="D487" s="245" t="s">
        <v>243</v>
      </c>
      <c r="E487" s="246" t="s">
        <v>1</v>
      </c>
      <c r="F487" s="247" t="s">
        <v>2501</v>
      </c>
      <c r="G487" s="244"/>
      <c r="H487" s="248">
        <v>2.79</v>
      </c>
      <c r="I487" s="249"/>
      <c r="J487" s="244"/>
      <c r="K487" s="244"/>
      <c r="L487" s="250"/>
      <c r="M487" s="251"/>
      <c r="N487" s="252"/>
      <c r="O487" s="252"/>
      <c r="P487" s="252"/>
      <c r="Q487" s="252"/>
      <c r="R487" s="252"/>
      <c r="S487" s="252"/>
      <c r="T487" s="25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4" t="s">
        <v>243</v>
      </c>
      <c r="AU487" s="254" t="s">
        <v>86</v>
      </c>
      <c r="AV487" s="13" t="s">
        <v>86</v>
      </c>
      <c r="AW487" s="13" t="s">
        <v>32</v>
      </c>
      <c r="AX487" s="13" t="s">
        <v>77</v>
      </c>
      <c r="AY487" s="254" t="s">
        <v>235</v>
      </c>
    </row>
    <row r="488" s="13" customFormat="1">
      <c r="A488" s="13"/>
      <c r="B488" s="243"/>
      <c r="C488" s="244"/>
      <c r="D488" s="245" t="s">
        <v>243</v>
      </c>
      <c r="E488" s="246" t="s">
        <v>1</v>
      </c>
      <c r="F488" s="247" t="s">
        <v>2502</v>
      </c>
      <c r="G488" s="244"/>
      <c r="H488" s="248">
        <v>0.46000000000000002</v>
      </c>
      <c r="I488" s="249"/>
      <c r="J488" s="244"/>
      <c r="K488" s="244"/>
      <c r="L488" s="250"/>
      <c r="M488" s="251"/>
      <c r="N488" s="252"/>
      <c r="O488" s="252"/>
      <c r="P488" s="252"/>
      <c r="Q488" s="252"/>
      <c r="R488" s="252"/>
      <c r="S488" s="252"/>
      <c r="T488" s="25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4" t="s">
        <v>243</v>
      </c>
      <c r="AU488" s="254" t="s">
        <v>86</v>
      </c>
      <c r="AV488" s="13" t="s">
        <v>86</v>
      </c>
      <c r="AW488" s="13" t="s">
        <v>32</v>
      </c>
      <c r="AX488" s="13" t="s">
        <v>77</v>
      </c>
      <c r="AY488" s="254" t="s">
        <v>235</v>
      </c>
    </row>
    <row r="489" s="13" customFormat="1">
      <c r="A489" s="13"/>
      <c r="B489" s="243"/>
      <c r="C489" s="244"/>
      <c r="D489" s="245" t="s">
        <v>243</v>
      </c>
      <c r="E489" s="246" t="s">
        <v>1</v>
      </c>
      <c r="F489" s="247" t="s">
        <v>2503</v>
      </c>
      <c r="G489" s="244"/>
      <c r="H489" s="248">
        <v>0.38</v>
      </c>
      <c r="I489" s="249"/>
      <c r="J489" s="244"/>
      <c r="K489" s="244"/>
      <c r="L489" s="250"/>
      <c r="M489" s="251"/>
      <c r="N489" s="252"/>
      <c r="O489" s="252"/>
      <c r="P489" s="252"/>
      <c r="Q489" s="252"/>
      <c r="R489" s="252"/>
      <c r="S489" s="252"/>
      <c r="T489" s="25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4" t="s">
        <v>243</v>
      </c>
      <c r="AU489" s="254" t="s">
        <v>86</v>
      </c>
      <c r="AV489" s="13" t="s">
        <v>86</v>
      </c>
      <c r="AW489" s="13" t="s">
        <v>32</v>
      </c>
      <c r="AX489" s="13" t="s">
        <v>77</v>
      </c>
      <c r="AY489" s="254" t="s">
        <v>235</v>
      </c>
    </row>
    <row r="490" s="13" customFormat="1">
      <c r="A490" s="13"/>
      <c r="B490" s="243"/>
      <c r="C490" s="244"/>
      <c r="D490" s="245" t="s">
        <v>243</v>
      </c>
      <c r="E490" s="246" t="s">
        <v>1</v>
      </c>
      <c r="F490" s="247" t="s">
        <v>2504</v>
      </c>
      <c r="G490" s="244"/>
      <c r="H490" s="248">
        <v>1.9099999999999999</v>
      </c>
      <c r="I490" s="249"/>
      <c r="J490" s="244"/>
      <c r="K490" s="244"/>
      <c r="L490" s="250"/>
      <c r="M490" s="251"/>
      <c r="N490" s="252"/>
      <c r="O490" s="252"/>
      <c r="P490" s="252"/>
      <c r="Q490" s="252"/>
      <c r="R490" s="252"/>
      <c r="S490" s="252"/>
      <c r="T490" s="25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4" t="s">
        <v>243</v>
      </c>
      <c r="AU490" s="254" t="s">
        <v>86</v>
      </c>
      <c r="AV490" s="13" t="s">
        <v>86</v>
      </c>
      <c r="AW490" s="13" t="s">
        <v>32</v>
      </c>
      <c r="AX490" s="13" t="s">
        <v>77</v>
      </c>
      <c r="AY490" s="254" t="s">
        <v>235</v>
      </c>
    </row>
    <row r="491" s="13" customFormat="1">
      <c r="A491" s="13"/>
      <c r="B491" s="243"/>
      <c r="C491" s="244"/>
      <c r="D491" s="245" t="s">
        <v>243</v>
      </c>
      <c r="E491" s="246" t="s">
        <v>1</v>
      </c>
      <c r="F491" s="247" t="s">
        <v>2505</v>
      </c>
      <c r="G491" s="244"/>
      <c r="H491" s="248">
        <v>0.90000000000000002</v>
      </c>
      <c r="I491" s="249"/>
      <c r="J491" s="244"/>
      <c r="K491" s="244"/>
      <c r="L491" s="250"/>
      <c r="M491" s="251"/>
      <c r="N491" s="252"/>
      <c r="O491" s="252"/>
      <c r="P491" s="252"/>
      <c r="Q491" s="252"/>
      <c r="R491" s="252"/>
      <c r="S491" s="252"/>
      <c r="T491" s="25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4" t="s">
        <v>243</v>
      </c>
      <c r="AU491" s="254" t="s">
        <v>86</v>
      </c>
      <c r="AV491" s="13" t="s">
        <v>86</v>
      </c>
      <c r="AW491" s="13" t="s">
        <v>32</v>
      </c>
      <c r="AX491" s="13" t="s">
        <v>77</v>
      </c>
      <c r="AY491" s="254" t="s">
        <v>235</v>
      </c>
    </row>
    <row r="492" s="13" customFormat="1">
      <c r="A492" s="13"/>
      <c r="B492" s="243"/>
      <c r="C492" s="244"/>
      <c r="D492" s="245" t="s">
        <v>243</v>
      </c>
      <c r="E492" s="246" t="s">
        <v>1</v>
      </c>
      <c r="F492" s="247" t="s">
        <v>2506</v>
      </c>
      <c r="G492" s="244"/>
      <c r="H492" s="248">
        <v>0.38</v>
      </c>
      <c r="I492" s="249"/>
      <c r="J492" s="244"/>
      <c r="K492" s="244"/>
      <c r="L492" s="250"/>
      <c r="M492" s="251"/>
      <c r="N492" s="252"/>
      <c r="O492" s="252"/>
      <c r="P492" s="252"/>
      <c r="Q492" s="252"/>
      <c r="R492" s="252"/>
      <c r="S492" s="252"/>
      <c r="T492" s="25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4" t="s">
        <v>243</v>
      </c>
      <c r="AU492" s="254" t="s">
        <v>86</v>
      </c>
      <c r="AV492" s="13" t="s">
        <v>86</v>
      </c>
      <c r="AW492" s="13" t="s">
        <v>32</v>
      </c>
      <c r="AX492" s="13" t="s">
        <v>77</v>
      </c>
      <c r="AY492" s="254" t="s">
        <v>235</v>
      </c>
    </row>
    <row r="493" s="13" customFormat="1">
      <c r="A493" s="13"/>
      <c r="B493" s="243"/>
      <c r="C493" s="244"/>
      <c r="D493" s="245" t="s">
        <v>243</v>
      </c>
      <c r="E493" s="246" t="s">
        <v>1</v>
      </c>
      <c r="F493" s="247" t="s">
        <v>2507</v>
      </c>
      <c r="G493" s="244"/>
      <c r="H493" s="248">
        <v>53.93</v>
      </c>
      <c r="I493" s="249"/>
      <c r="J493" s="244"/>
      <c r="K493" s="244"/>
      <c r="L493" s="250"/>
      <c r="M493" s="251"/>
      <c r="N493" s="252"/>
      <c r="O493" s="252"/>
      <c r="P493" s="252"/>
      <c r="Q493" s="252"/>
      <c r="R493" s="252"/>
      <c r="S493" s="252"/>
      <c r="T493" s="25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4" t="s">
        <v>243</v>
      </c>
      <c r="AU493" s="254" t="s">
        <v>86</v>
      </c>
      <c r="AV493" s="13" t="s">
        <v>86</v>
      </c>
      <c r="AW493" s="13" t="s">
        <v>32</v>
      </c>
      <c r="AX493" s="13" t="s">
        <v>77</v>
      </c>
      <c r="AY493" s="254" t="s">
        <v>235</v>
      </c>
    </row>
    <row r="494" s="13" customFormat="1">
      <c r="A494" s="13"/>
      <c r="B494" s="243"/>
      <c r="C494" s="244"/>
      <c r="D494" s="245" t="s">
        <v>243</v>
      </c>
      <c r="E494" s="246" t="s">
        <v>1</v>
      </c>
      <c r="F494" s="247" t="s">
        <v>2508</v>
      </c>
      <c r="G494" s="244"/>
      <c r="H494" s="248">
        <v>0.39000000000000001</v>
      </c>
      <c r="I494" s="249"/>
      <c r="J494" s="244"/>
      <c r="K494" s="244"/>
      <c r="L494" s="250"/>
      <c r="M494" s="251"/>
      <c r="N494" s="252"/>
      <c r="O494" s="252"/>
      <c r="P494" s="252"/>
      <c r="Q494" s="252"/>
      <c r="R494" s="252"/>
      <c r="S494" s="252"/>
      <c r="T494" s="25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4" t="s">
        <v>243</v>
      </c>
      <c r="AU494" s="254" t="s">
        <v>86</v>
      </c>
      <c r="AV494" s="13" t="s">
        <v>86</v>
      </c>
      <c r="AW494" s="13" t="s">
        <v>32</v>
      </c>
      <c r="AX494" s="13" t="s">
        <v>77</v>
      </c>
      <c r="AY494" s="254" t="s">
        <v>235</v>
      </c>
    </row>
    <row r="495" s="13" customFormat="1">
      <c r="A495" s="13"/>
      <c r="B495" s="243"/>
      <c r="C495" s="244"/>
      <c r="D495" s="245" t="s">
        <v>243</v>
      </c>
      <c r="E495" s="246" t="s">
        <v>1</v>
      </c>
      <c r="F495" s="247" t="s">
        <v>2509</v>
      </c>
      <c r="G495" s="244"/>
      <c r="H495" s="248">
        <v>2.2599999999999998</v>
      </c>
      <c r="I495" s="249"/>
      <c r="J495" s="244"/>
      <c r="K495" s="244"/>
      <c r="L495" s="250"/>
      <c r="M495" s="251"/>
      <c r="N495" s="252"/>
      <c r="O495" s="252"/>
      <c r="P495" s="252"/>
      <c r="Q495" s="252"/>
      <c r="R495" s="252"/>
      <c r="S495" s="252"/>
      <c r="T495" s="25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4" t="s">
        <v>243</v>
      </c>
      <c r="AU495" s="254" t="s">
        <v>86</v>
      </c>
      <c r="AV495" s="13" t="s">
        <v>86</v>
      </c>
      <c r="AW495" s="13" t="s">
        <v>32</v>
      </c>
      <c r="AX495" s="13" t="s">
        <v>77</v>
      </c>
      <c r="AY495" s="254" t="s">
        <v>235</v>
      </c>
    </row>
    <row r="496" s="13" customFormat="1">
      <c r="A496" s="13"/>
      <c r="B496" s="243"/>
      <c r="C496" s="244"/>
      <c r="D496" s="245" t="s">
        <v>243</v>
      </c>
      <c r="E496" s="246" t="s">
        <v>1</v>
      </c>
      <c r="F496" s="247" t="s">
        <v>2510</v>
      </c>
      <c r="G496" s="244"/>
      <c r="H496" s="248">
        <v>0.58999999999999997</v>
      </c>
      <c r="I496" s="249"/>
      <c r="J496" s="244"/>
      <c r="K496" s="244"/>
      <c r="L496" s="250"/>
      <c r="M496" s="251"/>
      <c r="N496" s="252"/>
      <c r="O496" s="252"/>
      <c r="P496" s="252"/>
      <c r="Q496" s="252"/>
      <c r="R496" s="252"/>
      <c r="S496" s="252"/>
      <c r="T496" s="25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4" t="s">
        <v>243</v>
      </c>
      <c r="AU496" s="254" t="s">
        <v>86</v>
      </c>
      <c r="AV496" s="13" t="s">
        <v>86</v>
      </c>
      <c r="AW496" s="13" t="s">
        <v>32</v>
      </c>
      <c r="AX496" s="13" t="s">
        <v>77</v>
      </c>
      <c r="AY496" s="254" t="s">
        <v>235</v>
      </c>
    </row>
    <row r="497" s="13" customFormat="1">
      <c r="A497" s="13"/>
      <c r="B497" s="243"/>
      <c r="C497" s="244"/>
      <c r="D497" s="245" t="s">
        <v>243</v>
      </c>
      <c r="E497" s="246" t="s">
        <v>1</v>
      </c>
      <c r="F497" s="247" t="s">
        <v>2511</v>
      </c>
      <c r="G497" s="244"/>
      <c r="H497" s="248">
        <v>0.38</v>
      </c>
      <c r="I497" s="249"/>
      <c r="J497" s="244"/>
      <c r="K497" s="244"/>
      <c r="L497" s="250"/>
      <c r="M497" s="251"/>
      <c r="N497" s="252"/>
      <c r="O497" s="252"/>
      <c r="P497" s="252"/>
      <c r="Q497" s="252"/>
      <c r="R497" s="252"/>
      <c r="S497" s="252"/>
      <c r="T497" s="25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4" t="s">
        <v>243</v>
      </c>
      <c r="AU497" s="254" t="s">
        <v>86</v>
      </c>
      <c r="AV497" s="13" t="s">
        <v>86</v>
      </c>
      <c r="AW497" s="13" t="s">
        <v>32</v>
      </c>
      <c r="AX497" s="13" t="s">
        <v>77</v>
      </c>
      <c r="AY497" s="254" t="s">
        <v>235</v>
      </c>
    </row>
    <row r="498" s="13" customFormat="1">
      <c r="A498" s="13"/>
      <c r="B498" s="243"/>
      <c r="C498" s="244"/>
      <c r="D498" s="245" t="s">
        <v>243</v>
      </c>
      <c r="E498" s="246" t="s">
        <v>1</v>
      </c>
      <c r="F498" s="247" t="s">
        <v>2512</v>
      </c>
      <c r="G498" s="244"/>
      <c r="H498" s="248">
        <v>0.73999999999999999</v>
      </c>
      <c r="I498" s="249"/>
      <c r="J498" s="244"/>
      <c r="K498" s="244"/>
      <c r="L498" s="250"/>
      <c r="M498" s="251"/>
      <c r="N498" s="252"/>
      <c r="O498" s="252"/>
      <c r="P498" s="252"/>
      <c r="Q498" s="252"/>
      <c r="R498" s="252"/>
      <c r="S498" s="252"/>
      <c r="T498" s="25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4" t="s">
        <v>243</v>
      </c>
      <c r="AU498" s="254" t="s">
        <v>86</v>
      </c>
      <c r="AV498" s="13" t="s">
        <v>86</v>
      </c>
      <c r="AW498" s="13" t="s">
        <v>32</v>
      </c>
      <c r="AX498" s="13" t="s">
        <v>77</v>
      </c>
      <c r="AY498" s="254" t="s">
        <v>235</v>
      </c>
    </row>
    <row r="499" s="13" customFormat="1">
      <c r="A499" s="13"/>
      <c r="B499" s="243"/>
      <c r="C499" s="244"/>
      <c r="D499" s="245" t="s">
        <v>243</v>
      </c>
      <c r="E499" s="246" t="s">
        <v>1</v>
      </c>
      <c r="F499" s="247" t="s">
        <v>2513</v>
      </c>
      <c r="G499" s="244"/>
      <c r="H499" s="248">
        <v>0.38</v>
      </c>
      <c r="I499" s="249"/>
      <c r="J499" s="244"/>
      <c r="K499" s="244"/>
      <c r="L499" s="250"/>
      <c r="M499" s="251"/>
      <c r="N499" s="252"/>
      <c r="O499" s="252"/>
      <c r="P499" s="252"/>
      <c r="Q499" s="252"/>
      <c r="R499" s="252"/>
      <c r="S499" s="252"/>
      <c r="T499" s="25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4" t="s">
        <v>243</v>
      </c>
      <c r="AU499" s="254" t="s">
        <v>86</v>
      </c>
      <c r="AV499" s="13" t="s">
        <v>86</v>
      </c>
      <c r="AW499" s="13" t="s">
        <v>32</v>
      </c>
      <c r="AX499" s="13" t="s">
        <v>77</v>
      </c>
      <c r="AY499" s="254" t="s">
        <v>235</v>
      </c>
    </row>
    <row r="500" s="13" customFormat="1">
      <c r="A500" s="13"/>
      <c r="B500" s="243"/>
      <c r="C500" s="244"/>
      <c r="D500" s="245" t="s">
        <v>243</v>
      </c>
      <c r="E500" s="246" t="s">
        <v>1</v>
      </c>
      <c r="F500" s="247" t="s">
        <v>2514</v>
      </c>
      <c r="G500" s="244"/>
      <c r="H500" s="248">
        <v>3.73</v>
      </c>
      <c r="I500" s="249"/>
      <c r="J500" s="244"/>
      <c r="K500" s="244"/>
      <c r="L500" s="250"/>
      <c r="M500" s="251"/>
      <c r="N500" s="252"/>
      <c r="O500" s="252"/>
      <c r="P500" s="252"/>
      <c r="Q500" s="252"/>
      <c r="R500" s="252"/>
      <c r="S500" s="252"/>
      <c r="T500" s="25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4" t="s">
        <v>243</v>
      </c>
      <c r="AU500" s="254" t="s">
        <v>86</v>
      </c>
      <c r="AV500" s="13" t="s">
        <v>86</v>
      </c>
      <c r="AW500" s="13" t="s">
        <v>32</v>
      </c>
      <c r="AX500" s="13" t="s">
        <v>77</v>
      </c>
      <c r="AY500" s="254" t="s">
        <v>235</v>
      </c>
    </row>
    <row r="501" s="13" customFormat="1">
      <c r="A501" s="13"/>
      <c r="B501" s="243"/>
      <c r="C501" s="244"/>
      <c r="D501" s="245" t="s">
        <v>243</v>
      </c>
      <c r="E501" s="246" t="s">
        <v>1</v>
      </c>
      <c r="F501" s="247" t="s">
        <v>2515</v>
      </c>
      <c r="G501" s="244"/>
      <c r="H501" s="248">
        <v>0.34000000000000002</v>
      </c>
      <c r="I501" s="249"/>
      <c r="J501" s="244"/>
      <c r="K501" s="244"/>
      <c r="L501" s="250"/>
      <c r="M501" s="251"/>
      <c r="N501" s="252"/>
      <c r="O501" s="252"/>
      <c r="P501" s="252"/>
      <c r="Q501" s="252"/>
      <c r="R501" s="252"/>
      <c r="S501" s="252"/>
      <c r="T501" s="25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4" t="s">
        <v>243</v>
      </c>
      <c r="AU501" s="254" t="s">
        <v>86</v>
      </c>
      <c r="AV501" s="13" t="s">
        <v>86</v>
      </c>
      <c r="AW501" s="13" t="s">
        <v>32</v>
      </c>
      <c r="AX501" s="13" t="s">
        <v>77</v>
      </c>
      <c r="AY501" s="254" t="s">
        <v>235</v>
      </c>
    </row>
    <row r="502" s="13" customFormat="1">
      <c r="A502" s="13"/>
      <c r="B502" s="243"/>
      <c r="C502" s="244"/>
      <c r="D502" s="245" t="s">
        <v>243</v>
      </c>
      <c r="E502" s="246" t="s">
        <v>1</v>
      </c>
      <c r="F502" s="247" t="s">
        <v>2516</v>
      </c>
      <c r="G502" s="244"/>
      <c r="H502" s="248">
        <v>5.9800000000000004</v>
      </c>
      <c r="I502" s="249"/>
      <c r="J502" s="244"/>
      <c r="K502" s="244"/>
      <c r="L502" s="250"/>
      <c r="M502" s="251"/>
      <c r="N502" s="252"/>
      <c r="O502" s="252"/>
      <c r="P502" s="252"/>
      <c r="Q502" s="252"/>
      <c r="R502" s="252"/>
      <c r="S502" s="252"/>
      <c r="T502" s="25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4" t="s">
        <v>243</v>
      </c>
      <c r="AU502" s="254" t="s">
        <v>86</v>
      </c>
      <c r="AV502" s="13" t="s">
        <v>86</v>
      </c>
      <c r="AW502" s="13" t="s">
        <v>32</v>
      </c>
      <c r="AX502" s="13" t="s">
        <v>77</v>
      </c>
      <c r="AY502" s="254" t="s">
        <v>235</v>
      </c>
    </row>
    <row r="503" s="13" customFormat="1">
      <c r="A503" s="13"/>
      <c r="B503" s="243"/>
      <c r="C503" s="244"/>
      <c r="D503" s="245" t="s">
        <v>243</v>
      </c>
      <c r="E503" s="246" t="s">
        <v>1</v>
      </c>
      <c r="F503" s="247" t="s">
        <v>2517</v>
      </c>
      <c r="G503" s="244"/>
      <c r="H503" s="248">
        <v>6.0300000000000002</v>
      </c>
      <c r="I503" s="249"/>
      <c r="J503" s="244"/>
      <c r="K503" s="244"/>
      <c r="L503" s="250"/>
      <c r="M503" s="251"/>
      <c r="N503" s="252"/>
      <c r="O503" s="252"/>
      <c r="P503" s="252"/>
      <c r="Q503" s="252"/>
      <c r="R503" s="252"/>
      <c r="S503" s="252"/>
      <c r="T503" s="25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4" t="s">
        <v>243</v>
      </c>
      <c r="AU503" s="254" t="s">
        <v>86</v>
      </c>
      <c r="AV503" s="13" t="s">
        <v>86</v>
      </c>
      <c r="AW503" s="13" t="s">
        <v>32</v>
      </c>
      <c r="AX503" s="13" t="s">
        <v>77</v>
      </c>
      <c r="AY503" s="254" t="s">
        <v>235</v>
      </c>
    </row>
    <row r="504" s="13" customFormat="1">
      <c r="A504" s="13"/>
      <c r="B504" s="243"/>
      <c r="C504" s="244"/>
      <c r="D504" s="245" t="s">
        <v>243</v>
      </c>
      <c r="E504" s="246" t="s">
        <v>1</v>
      </c>
      <c r="F504" s="247" t="s">
        <v>2518</v>
      </c>
      <c r="G504" s="244"/>
      <c r="H504" s="248">
        <v>0.96999999999999997</v>
      </c>
      <c r="I504" s="249"/>
      <c r="J504" s="244"/>
      <c r="K504" s="244"/>
      <c r="L504" s="250"/>
      <c r="M504" s="251"/>
      <c r="N504" s="252"/>
      <c r="O504" s="252"/>
      <c r="P504" s="252"/>
      <c r="Q504" s="252"/>
      <c r="R504" s="252"/>
      <c r="S504" s="252"/>
      <c r="T504" s="25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4" t="s">
        <v>243</v>
      </c>
      <c r="AU504" s="254" t="s">
        <v>86</v>
      </c>
      <c r="AV504" s="13" t="s">
        <v>86</v>
      </c>
      <c r="AW504" s="13" t="s">
        <v>32</v>
      </c>
      <c r="AX504" s="13" t="s">
        <v>77</v>
      </c>
      <c r="AY504" s="254" t="s">
        <v>235</v>
      </c>
    </row>
    <row r="505" s="13" customFormat="1">
      <c r="A505" s="13"/>
      <c r="B505" s="243"/>
      <c r="C505" s="244"/>
      <c r="D505" s="245" t="s">
        <v>243</v>
      </c>
      <c r="E505" s="246" t="s">
        <v>1</v>
      </c>
      <c r="F505" s="247" t="s">
        <v>2519</v>
      </c>
      <c r="G505" s="244"/>
      <c r="H505" s="248">
        <v>42.729999999999997</v>
      </c>
      <c r="I505" s="249"/>
      <c r="J505" s="244"/>
      <c r="K505" s="244"/>
      <c r="L505" s="250"/>
      <c r="M505" s="251"/>
      <c r="N505" s="252"/>
      <c r="O505" s="252"/>
      <c r="P505" s="252"/>
      <c r="Q505" s="252"/>
      <c r="R505" s="252"/>
      <c r="S505" s="252"/>
      <c r="T505" s="25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4" t="s">
        <v>243</v>
      </c>
      <c r="AU505" s="254" t="s">
        <v>86</v>
      </c>
      <c r="AV505" s="13" t="s">
        <v>86</v>
      </c>
      <c r="AW505" s="13" t="s">
        <v>32</v>
      </c>
      <c r="AX505" s="13" t="s">
        <v>77</v>
      </c>
      <c r="AY505" s="254" t="s">
        <v>235</v>
      </c>
    </row>
    <row r="506" s="13" customFormat="1">
      <c r="A506" s="13"/>
      <c r="B506" s="243"/>
      <c r="C506" s="244"/>
      <c r="D506" s="245" t="s">
        <v>243</v>
      </c>
      <c r="E506" s="246" t="s">
        <v>1</v>
      </c>
      <c r="F506" s="247" t="s">
        <v>2520</v>
      </c>
      <c r="G506" s="244"/>
      <c r="H506" s="248">
        <v>2.21</v>
      </c>
      <c r="I506" s="249"/>
      <c r="J506" s="244"/>
      <c r="K506" s="244"/>
      <c r="L506" s="250"/>
      <c r="M506" s="251"/>
      <c r="N506" s="252"/>
      <c r="O506" s="252"/>
      <c r="P506" s="252"/>
      <c r="Q506" s="252"/>
      <c r="R506" s="252"/>
      <c r="S506" s="252"/>
      <c r="T506" s="25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4" t="s">
        <v>243</v>
      </c>
      <c r="AU506" s="254" t="s">
        <v>86</v>
      </c>
      <c r="AV506" s="13" t="s">
        <v>86</v>
      </c>
      <c r="AW506" s="13" t="s">
        <v>32</v>
      </c>
      <c r="AX506" s="13" t="s">
        <v>77</v>
      </c>
      <c r="AY506" s="254" t="s">
        <v>235</v>
      </c>
    </row>
    <row r="507" s="13" customFormat="1">
      <c r="A507" s="13"/>
      <c r="B507" s="243"/>
      <c r="C507" s="244"/>
      <c r="D507" s="245" t="s">
        <v>243</v>
      </c>
      <c r="E507" s="246" t="s">
        <v>1</v>
      </c>
      <c r="F507" s="247" t="s">
        <v>2521</v>
      </c>
      <c r="G507" s="244"/>
      <c r="H507" s="248">
        <v>20.699999999999999</v>
      </c>
      <c r="I507" s="249"/>
      <c r="J507" s="244"/>
      <c r="K507" s="244"/>
      <c r="L507" s="250"/>
      <c r="M507" s="251"/>
      <c r="N507" s="252"/>
      <c r="O507" s="252"/>
      <c r="P507" s="252"/>
      <c r="Q507" s="252"/>
      <c r="R507" s="252"/>
      <c r="S507" s="252"/>
      <c r="T507" s="25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4" t="s">
        <v>243</v>
      </c>
      <c r="AU507" s="254" t="s">
        <v>86</v>
      </c>
      <c r="AV507" s="13" t="s">
        <v>86</v>
      </c>
      <c r="AW507" s="13" t="s">
        <v>32</v>
      </c>
      <c r="AX507" s="13" t="s">
        <v>77</v>
      </c>
      <c r="AY507" s="254" t="s">
        <v>235</v>
      </c>
    </row>
    <row r="508" s="13" customFormat="1">
      <c r="A508" s="13"/>
      <c r="B508" s="243"/>
      <c r="C508" s="244"/>
      <c r="D508" s="245" t="s">
        <v>243</v>
      </c>
      <c r="E508" s="246" t="s">
        <v>1</v>
      </c>
      <c r="F508" s="247" t="s">
        <v>2522</v>
      </c>
      <c r="G508" s="244"/>
      <c r="H508" s="248">
        <v>6.04</v>
      </c>
      <c r="I508" s="249"/>
      <c r="J508" s="244"/>
      <c r="K508" s="244"/>
      <c r="L508" s="250"/>
      <c r="M508" s="251"/>
      <c r="N508" s="252"/>
      <c r="O508" s="252"/>
      <c r="P508" s="252"/>
      <c r="Q508" s="252"/>
      <c r="R508" s="252"/>
      <c r="S508" s="252"/>
      <c r="T508" s="25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4" t="s">
        <v>243</v>
      </c>
      <c r="AU508" s="254" t="s">
        <v>86</v>
      </c>
      <c r="AV508" s="13" t="s">
        <v>86</v>
      </c>
      <c r="AW508" s="13" t="s">
        <v>32</v>
      </c>
      <c r="AX508" s="13" t="s">
        <v>77</v>
      </c>
      <c r="AY508" s="254" t="s">
        <v>235</v>
      </c>
    </row>
    <row r="509" s="13" customFormat="1">
      <c r="A509" s="13"/>
      <c r="B509" s="243"/>
      <c r="C509" s="244"/>
      <c r="D509" s="245" t="s">
        <v>243</v>
      </c>
      <c r="E509" s="246" t="s">
        <v>1</v>
      </c>
      <c r="F509" s="247" t="s">
        <v>2523</v>
      </c>
      <c r="G509" s="244"/>
      <c r="H509" s="248">
        <v>1.49</v>
      </c>
      <c r="I509" s="249"/>
      <c r="J509" s="244"/>
      <c r="K509" s="244"/>
      <c r="L509" s="250"/>
      <c r="M509" s="251"/>
      <c r="N509" s="252"/>
      <c r="O509" s="252"/>
      <c r="P509" s="252"/>
      <c r="Q509" s="252"/>
      <c r="R509" s="252"/>
      <c r="S509" s="252"/>
      <c r="T509" s="25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4" t="s">
        <v>243</v>
      </c>
      <c r="AU509" s="254" t="s">
        <v>86</v>
      </c>
      <c r="AV509" s="13" t="s">
        <v>86</v>
      </c>
      <c r="AW509" s="13" t="s">
        <v>32</v>
      </c>
      <c r="AX509" s="13" t="s">
        <v>77</v>
      </c>
      <c r="AY509" s="254" t="s">
        <v>235</v>
      </c>
    </row>
    <row r="510" s="13" customFormat="1">
      <c r="A510" s="13"/>
      <c r="B510" s="243"/>
      <c r="C510" s="244"/>
      <c r="D510" s="245" t="s">
        <v>243</v>
      </c>
      <c r="E510" s="246" t="s">
        <v>1</v>
      </c>
      <c r="F510" s="247" t="s">
        <v>2524</v>
      </c>
      <c r="G510" s="244"/>
      <c r="H510" s="248">
        <v>0.76000000000000001</v>
      </c>
      <c r="I510" s="249"/>
      <c r="J510" s="244"/>
      <c r="K510" s="244"/>
      <c r="L510" s="250"/>
      <c r="M510" s="251"/>
      <c r="N510" s="252"/>
      <c r="O510" s="252"/>
      <c r="P510" s="252"/>
      <c r="Q510" s="252"/>
      <c r="R510" s="252"/>
      <c r="S510" s="252"/>
      <c r="T510" s="25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4" t="s">
        <v>243</v>
      </c>
      <c r="AU510" s="254" t="s">
        <v>86</v>
      </c>
      <c r="AV510" s="13" t="s">
        <v>86</v>
      </c>
      <c r="AW510" s="13" t="s">
        <v>32</v>
      </c>
      <c r="AX510" s="13" t="s">
        <v>77</v>
      </c>
      <c r="AY510" s="254" t="s">
        <v>235</v>
      </c>
    </row>
    <row r="511" s="13" customFormat="1">
      <c r="A511" s="13"/>
      <c r="B511" s="243"/>
      <c r="C511" s="244"/>
      <c r="D511" s="245" t="s">
        <v>243</v>
      </c>
      <c r="E511" s="246" t="s">
        <v>1</v>
      </c>
      <c r="F511" s="247" t="s">
        <v>2525</v>
      </c>
      <c r="G511" s="244"/>
      <c r="H511" s="248">
        <v>0.79000000000000004</v>
      </c>
      <c r="I511" s="249"/>
      <c r="J511" s="244"/>
      <c r="K511" s="244"/>
      <c r="L511" s="250"/>
      <c r="M511" s="251"/>
      <c r="N511" s="252"/>
      <c r="O511" s="252"/>
      <c r="P511" s="252"/>
      <c r="Q511" s="252"/>
      <c r="R511" s="252"/>
      <c r="S511" s="252"/>
      <c r="T511" s="25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4" t="s">
        <v>243</v>
      </c>
      <c r="AU511" s="254" t="s">
        <v>86</v>
      </c>
      <c r="AV511" s="13" t="s">
        <v>86</v>
      </c>
      <c r="AW511" s="13" t="s">
        <v>32</v>
      </c>
      <c r="AX511" s="13" t="s">
        <v>77</v>
      </c>
      <c r="AY511" s="254" t="s">
        <v>235</v>
      </c>
    </row>
    <row r="512" s="13" customFormat="1">
      <c r="A512" s="13"/>
      <c r="B512" s="243"/>
      <c r="C512" s="244"/>
      <c r="D512" s="245" t="s">
        <v>243</v>
      </c>
      <c r="E512" s="246" t="s">
        <v>1</v>
      </c>
      <c r="F512" s="247" t="s">
        <v>2526</v>
      </c>
      <c r="G512" s="244"/>
      <c r="H512" s="248">
        <v>3.8700000000000001</v>
      </c>
      <c r="I512" s="249"/>
      <c r="J512" s="244"/>
      <c r="K512" s="244"/>
      <c r="L512" s="250"/>
      <c r="M512" s="251"/>
      <c r="N512" s="252"/>
      <c r="O512" s="252"/>
      <c r="P512" s="252"/>
      <c r="Q512" s="252"/>
      <c r="R512" s="252"/>
      <c r="S512" s="252"/>
      <c r="T512" s="25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4" t="s">
        <v>243</v>
      </c>
      <c r="AU512" s="254" t="s">
        <v>86</v>
      </c>
      <c r="AV512" s="13" t="s">
        <v>86</v>
      </c>
      <c r="AW512" s="13" t="s">
        <v>32</v>
      </c>
      <c r="AX512" s="13" t="s">
        <v>77</v>
      </c>
      <c r="AY512" s="254" t="s">
        <v>235</v>
      </c>
    </row>
    <row r="513" s="13" customFormat="1">
      <c r="A513" s="13"/>
      <c r="B513" s="243"/>
      <c r="C513" s="244"/>
      <c r="D513" s="245" t="s">
        <v>243</v>
      </c>
      <c r="E513" s="246" t="s">
        <v>1</v>
      </c>
      <c r="F513" s="247" t="s">
        <v>2527</v>
      </c>
      <c r="G513" s="244"/>
      <c r="H513" s="248">
        <v>0.76000000000000001</v>
      </c>
      <c r="I513" s="249"/>
      <c r="J513" s="244"/>
      <c r="K513" s="244"/>
      <c r="L513" s="250"/>
      <c r="M513" s="251"/>
      <c r="N513" s="252"/>
      <c r="O513" s="252"/>
      <c r="P513" s="252"/>
      <c r="Q513" s="252"/>
      <c r="R513" s="252"/>
      <c r="S513" s="252"/>
      <c r="T513" s="25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4" t="s">
        <v>243</v>
      </c>
      <c r="AU513" s="254" t="s">
        <v>86</v>
      </c>
      <c r="AV513" s="13" t="s">
        <v>86</v>
      </c>
      <c r="AW513" s="13" t="s">
        <v>32</v>
      </c>
      <c r="AX513" s="13" t="s">
        <v>77</v>
      </c>
      <c r="AY513" s="254" t="s">
        <v>235</v>
      </c>
    </row>
    <row r="514" s="13" customFormat="1">
      <c r="A514" s="13"/>
      <c r="B514" s="243"/>
      <c r="C514" s="244"/>
      <c r="D514" s="245" t="s">
        <v>243</v>
      </c>
      <c r="E514" s="246" t="s">
        <v>1</v>
      </c>
      <c r="F514" s="247" t="s">
        <v>2528</v>
      </c>
      <c r="G514" s="244"/>
      <c r="H514" s="248">
        <v>1.53</v>
      </c>
      <c r="I514" s="249"/>
      <c r="J514" s="244"/>
      <c r="K514" s="244"/>
      <c r="L514" s="250"/>
      <c r="M514" s="251"/>
      <c r="N514" s="252"/>
      <c r="O514" s="252"/>
      <c r="P514" s="252"/>
      <c r="Q514" s="252"/>
      <c r="R514" s="252"/>
      <c r="S514" s="252"/>
      <c r="T514" s="25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4" t="s">
        <v>243</v>
      </c>
      <c r="AU514" s="254" t="s">
        <v>86</v>
      </c>
      <c r="AV514" s="13" t="s">
        <v>86</v>
      </c>
      <c r="AW514" s="13" t="s">
        <v>32</v>
      </c>
      <c r="AX514" s="13" t="s">
        <v>77</v>
      </c>
      <c r="AY514" s="254" t="s">
        <v>235</v>
      </c>
    </row>
    <row r="515" s="13" customFormat="1">
      <c r="A515" s="13"/>
      <c r="B515" s="243"/>
      <c r="C515" s="244"/>
      <c r="D515" s="245" t="s">
        <v>243</v>
      </c>
      <c r="E515" s="246" t="s">
        <v>1</v>
      </c>
      <c r="F515" s="247" t="s">
        <v>2529</v>
      </c>
      <c r="G515" s="244"/>
      <c r="H515" s="248">
        <v>0.65000000000000002</v>
      </c>
      <c r="I515" s="249"/>
      <c r="J515" s="244"/>
      <c r="K515" s="244"/>
      <c r="L515" s="250"/>
      <c r="M515" s="251"/>
      <c r="N515" s="252"/>
      <c r="O515" s="252"/>
      <c r="P515" s="252"/>
      <c r="Q515" s="252"/>
      <c r="R515" s="252"/>
      <c r="S515" s="252"/>
      <c r="T515" s="25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4" t="s">
        <v>243</v>
      </c>
      <c r="AU515" s="254" t="s">
        <v>86</v>
      </c>
      <c r="AV515" s="13" t="s">
        <v>86</v>
      </c>
      <c r="AW515" s="13" t="s">
        <v>32</v>
      </c>
      <c r="AX515" s="13" t="s">
        <v>77</v>
      </c>
      <c r="AY515" s="254" t="s">
        <v>235</v>
      </c>
    </row>
    <row r="516" s="13" customFormat="1">
      <c r="A516" s="13"/>
      <c r="B516" s="243"/>
      <c r="C516" s="244"/>
      <c r="D516" s="245" t="s">
        <v>243</v>
      </c>
      <c r="E516" s="246" t="s">
        <v>1</v>
      </c>
      <c r="F516" s="247" t="s">
        <v>2530</v>
      </c>
      <c r="G516" s="244"/>
      <c r="H516" s="248">
        <v>0.65000000000000002</v>
      </c>
      <c r="I516" s="249"/>
      <c r="J516" s="244"/>
      <c r="K516" s="244"/>
      <c r="L516" s="250"/>
      <c r="M516" s="251"/>
      <c r="N516" s="252"/>
      <c r="O516" s="252"/>
      <c r="P516" s="252"/>
      <c r="Q516" s="252"/>
      <c r="R516" s="252"/>
      <c r="S516" s="252"/>
      <c r="T516" s="25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4" t="s">
        <v>243</v>
      </c>
      <c r="AU516" s="254" t="s">
        <v>86</v>
      </c>
      <c r="AV516" s="13" t="s">
        <v>86</v>
      </c>
      <c r="AW516" s="13" t="s">
        <v>32</v>
      </c>
      <c r="AX516" s="13" t="s">
        <v>77</v>
      </c>
      <c r="AY516" s="254" t="s">
        <v>235</v>
      </c>
    </row>
    <row r="517" s="13" customFormat="1">
      <c r="A517" s="13"/>
      <c r="B517" s="243"/>
      <c r="C517" s="244"/>
      <c r="D517" s="245" t="s">
        <v>243</v>
      </c>
      <c r="E517" s="246" t="s">
        <v>1</v>
      </c>
      <c r="F517" s="247" t="s">
        <v>2531</v>
      </c>
      <c r="G517" s="244"/>
      <c r="H517" s="248">
        <v>1.53</v>
      </c>
      <c r="I517" s="249"/>
      <c r="J517" s="244"/>
      <c r="K517" s="244"/>
      <c r="L517" s="250"/>
      <c r="M517" s="251"/>
      <c r="N517" s="252"/>
      <c r="O517" s="252"/>
      <c r="P517" s="252"/>
      <c r="Q517" s="252"/>
      <c r="R517" s="252"/>
      <c r="S517" s="252"/>
      <c r="T517" s="25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4" t="s">
        <v>243</v>
      </c>
      <c r="AU517" s="254" t="s">
        <v>86</v>
      </c>
      <c r="AV517" s="13" t="s">
        <v>86</v>
      </c>
      <c r="AW517" s="13" t="s">
        <v>32</v>
      </c>
      <c r="AX517" s="13" t="s">
        <v>77</v>
      </c>
      <c r="AY517" s="254" t="s">
        <v>235</v>
      </c>
    </row>
    <row r="518" s="13" customFormat="1">
      <c r="A518" s="13"/>
      <c r="B518" s="243"/>
      <c r="C518" s="244"/>
      <c r="D518" s="245" t="s">
        <v>243</v>
      </c>
      <c r="E518" s="246" t="s">
        <v>1</v>
      </c>
      <c r="F518" s="247" t="s">
        <v>2532</v>
      </c>
      <c r="G518" s="244"/>
      <c r="H518" s="248">
        <v>0.76000000000000001</v>
      </c>
      <c r="I518" s="249"/>
      <c r="J518" s="244"/>
      <c r="K518" s="244"/>
      <c r="L518" s="250"/>
      <c r="M518" s="251"/>
      <c r="N518" s="252"/>
      <c r="O518" s="252"/>
      <c r="P518" s="252"/>
      <c r="Q518" s="252"/>
      <c r="R518" s="252"/>
      <c r="S518" s="252"/>
      <c r="T518" s="25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4" t="s">
        <v>243</v>
      </c>
      <c r="AU518" s="254" t="s">
        <v>86</v>
      </c>
      <c r="AV518" s="13" t="s">
        <v>86</v>
      </c>
      <c r="AW518" s="13" t="s">
        <v>32</v>
      </c>
      <c r="AX518" s="13" t="s">
        <v>77</v>
      </c>
      <c r="AY518" s="254" t="s">
        <v>235</v>
      </c>
    </row>
    <row r="519" s="13" customFormat="1">
      <c r="A519" s="13"/>
      <c r="B519" s="243"/>
      <c r="C519" s="244"/>
      <c r="D519" s="245" t="s">
        <v>243</v>
      </c>
      <c r="E519" s="246" t="s">
        <v>1</v>
      </c>
      <c r="F519" s="247" t="s">
        <v>2533</v>
      </c>
      <c r="G519" s="244"/>
      <c r="H519" s="248">
        <v>0.78000000000000003</v>
      </c>
      <c r="I519" s="249"/>
      <c r="J519" s="244"/>
      <c r="K519" s="244"/>
      <c r="L519" s="250"/>
      <c r="M519" s="251"/>
      <c r="N519" s="252"/>
      <c r="O519" s="252"/>
      <c r="P519" s="252"/>
      <c r="Q519" s="252"/>
      <c r="R519" s="252"/>
      <c r="S519" s="252"/>
      <c r="T519" s="25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4" t="s">
        <v>243</v>
      </c>
      <c r="AU519" s="254" t="s">
        <v>86</v>
      </c>
      <c r="AV519" s="13" t="s">
        <v>86</v>
      </c>
      <c r="AW519" s="13" t="s">
        <v>32</v>
      </c>
      <c r="AX519" s="13" t="s">
        <v>77</v>
      </c>
      <c r="AY519" s="254" t="s">
        <v>235</v>
      </c>
    </row>
    <row r="520" s="13" customFormat="1">
      <c r="A520" s="13"/>
      <c r="B520" s="243"/>
      <c r="C520" s="244"/>
      <c r="D520" s="245" t="s">
        <v>243</v>
      </c>
      <c r="E520" s="246" t="s">
        <v>1</v>
      </c>
      <c r="F520" s="247" t="s">
        <v>2534</v>
      </c>
      <c r="G520" s="244"/>
      <c r="H520" s="248">
        <v>0.64000000000000001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243</v>
      </c>
      <c r="AU520" s="254" t="s">
        <v>86</v>
      </c>
      <c r="AV520" s="13" t="s">
        <v>86</v>
      </c>
      <c r="AW520" s="13" t="s">
        <v>32</v>
      </c>
      <c r="AX520" s="13" t="s">
        <v>77</v>
      </c>
      <c r="AY520" s="254" t="s">
        <v>235</v>
      </c>
    </row>
    <row r="521" s="13" customFormat="1">
      <c r="A521" s="13"/>
      <c r="B521" s="243"/>
      <c r="C521" s="244"/>
      <c r="D521" s="245" t="s">
        <v>243</v>
      </c>
      <c r="E521" s="246" t="s">
        <v>1</v>
      </c>
      <c r="F521" s="247" t="s">
        <v>2535</v>
      </c>
      <c r="G521" s="244"/>
      <c r="H521" s="248">
        <v>0.65000000000000002</v>
      </c>
      <c r="I521" s="249"/>
      <c r="J521" s="244"/>
      <c r="K521" s="244"/>
      <c r="L521" s="250"/>
      <c r="M521" s="251"/>
      <c r="N521" s="252"/>
      <c r="O521" s="252"/>
      <c r="P521" s="252"/>
      <c r="Q521" s="252"/>
      <c r="R521" s="252"/>
      <c r="S521" s="252"/>
      <c r="T521" s="25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4" t="s">
        <v>243</v>
      </c>
      <c r="AU521" s="254" t="s">
        <v>86</v>
      </c>
      <c r="AV521" s="13" t="s">
        <v>86</v>
      </c>
      <c r="AW521" s="13" t="s">
        <v>32</v>
      </c>
      <c r="AX521" s="13" t="s">
        <v>77</v>
      </c>
      <c r="AY521" s="254" t="s">
        <v>235</v>
      </c>
    </row>
    <row r="522" s="13" customFormat="1">
      <c r="A522" s="13"/>
      <c r="B522" s="243"/>
      <c r="C522" s="244"/>
      <c r="D522" s="245" t="s">
        <v>243</v>
      </c>
      <c r="E522" s="246" t="s">
        <v>1</v>
      </c>
      <c r="F522" s="247" t="s">
        <v>2536</v>
      </c>
      <c r="G522" s="244"/>
      <c r="H522" s="248">
        <v>2.5800000000000001</v>
      </c>
      <c r="I522" s="249"/>
      <c r="J522" s="244"/>
      <c r="K522" s="244"/>
      <c r="L522" s="250"/>
      <c r="M522" s="251"/>
      <c r="N522" s="252"/>
      <c r="O522" s="252"/>
      <c r="P522" s="252"/>
      <c r="Q522" s="252"/>
      <c r="R522" s="252"/>
      <c r="S522" s="252"/>
      <c r="T522" s="25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4" t="s">
        <v>243</v>
      </c>
      <c r="AU522" s="254" t="s">
        <v>86</v>
      </c>
      <c r="AV522" s="13" t="s">
        <v>86</v>
      </c>
      <c r="AW522" s="13" t="s">
        <v>32</v>
      </c>
      <c r="AX522" s="13" t="s">
        <v>77</v>
      </c>
      <c r="AY522" s="254" t="s">
        <v>235</v>
      </c>
    </row>
    <row r="523" s="13" customFormat="1">
      <c r="A523" s="13"/>
      <c r="B523" s="243"/>
      <c r="C523" s="244"/>
      <c r="D523" s="245" t="s">
        <v>243</v>
      </c>
      <c r="E523" s="246" t="s">
        <v>1</v>
      </c>
      <c r="F523" s="247" t="s">
        <v>2537</v>
      </c>
      <c r="G523" s="244"/>
      <c r="H523" s="248">
        <v>0.65000000000000002</v>
      </c>
      <c r="I523" s="249"/>
      <c r="J523" s="244"/>
      <c r="K523" s="244"/>
      <c r="L523" s="250"/>
      <c r="M523" s="251"/>
      <c r="N523" s="252"/>
      <c r="O523" s="252"/>
      <c r="P523" s="252"/>
      <c r="Q523" s="252"/>
      <c r="R523" s="252"/>
      <c r="S523" s="252"/>
      <c r="T523" s="25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4" t="s">
        <v>243</v>
      </c>
      <c r="AU523" s="254" t="s">
        <v>86</v>
      </c>
      <c r="AV523" s="13" t="s">
        <v>86</v>
      </c>
      <c r="AW523" s="13" t="s">
        <v>32</v>
      </c>
      <c r="AX523" s="13" t="s">
        <v>77</v>
      </c>
      <c r="AY523" s="254" t="s">
        <v>235</v>
      </c>
    </row>
    <row r="524" s="13" customFormat="1">
      <c r="A524" s="13"/>
      <c r="B524" s="243"/>
      <c r="C524" s="244"/>
      <c r="D524" s="245" t="s">
        <v>243</v>
      </c>
      <c r="E524" s="246" t="s">
        <v>1</v>
      </c>
      <c r="F524" s="247" t="s">
        <v>2538</v>
      </c>
      <c r="G524" s="244"/>
      <c r="H524" s="248">
        <v>0.59999999999999998</v>
      </c>
      <c r="I524" s="249"/>
      <c r="J524" s="244"/>
      <c r="K524" s="244"/>
      <c r="L524" s="250"/>
      <c r="M524" s="251"/>
      <c r="N524" s="252"/>
      <c r="O524" s="252"/>
      <c r="P524" s="252"/>
      <c r="Q524" s="252"/>
      <c r="R524" s="252"/>
      <c r="S524" s="252"/>
      <c r="T524" s="25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4" t="s">
        <v>243</v>
      </c>
      <c r="AU524" s="254" t="s">
        <v>86</v>
      </c>
      <c r="AV524" s="13" t="s">
        <v>86</v>
      </c>
      <c r="AW524" s="13" t="s">
        <v>32</v>
      </c>
      <c r="AX524" s="13" t="s">
        <v>77</v>
      </c>
      <c r="AY524" s="254" t="s">
        <v>235</v>
      </c>
    </row>
    <row r="525" s="14" customFormat="1">
      <c r="A525" s="14"/>
      <c r="B525" s="255"/>
      <c r="C525" s="256"/>
      <c r="D525" s="245" t="s">
        <v>243</v>
      </c>
      <c r="E525" s="257" t="s">
        <v>1</v>
      </c>
      <c r="F525" s="258" t="s">
        <v>245</v>
      </c>
      <c r="G525" s="256"/>
      <c r="H525" s="259">
        <v>173.25</v>
      </c>
      <c r="I525" s="260"/>
      <c r="J525" s="256"/>
      <c r="K525" s="256"/>
      <c r="L525" s="261"/>
      <c r="M525" s="262"/>
      <c r="N525" s="263"/>
      <c r="O525" s="263"/>
      <c r="P525" s="263"/>
      <c r="Q525" s="263"/>
      <c r="R525" s="263"/>
      <c r="S525" s="263"/>
      <c r="T525" s="26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65" t="s">
        <v>243</v>
      </c>
      <c r="AU525" s="265" t="s">
        <v>86</v>
      </c>
      <c r="AV525" s="14" t="s">
        <v>241</v>
      </c>
      <c r="AW525" s="14" t="s">
        <v>32</v>
      </c>
      <c r="AX525" s="14" t="s">
        <v>84</v>
      </c>
      <c r="AY525" s="265" t="s">
        <v>235</v>
      </c>
    </row>
    <row r="526" s="2" customFormat="1" ht="24.15" customHeight="1">
      <c r="A526" s="39"/>
      <c r="B526" s="40"/>
      <c r="C526" s="287" t="s">
        <v>416</v>
      </c>
      <c r="D526" s="287" t="s">
        <v>518</v>
      </c>
      <c r="E526" s="288" t="s">
        <v>2539</v>
      </c>
      <c r="F526" s="289" t="s">
        <v>2540</v>
      </c>
      <c r="G526" s="290" t="s">
        <v>163</v>
      </c>
      <c r="H526" s="291">
        <v>249.66999999999999</v>
      </c>
      <c r="I526" s="292"/>
      <c r="J526" s="293">
        <f>ROUND(I526*H526,2)</f>
        <v>0</v>
      </c>
      <c r="K526" s="294"/>
      <c r="L526" s="295"/>
      <c r="M526" s="296" t="s">
        <v>1</v>
      </c>
      <c r="N526" s="297" t="s">
        <v>42</v>
      </c>
      <c r="O526" s="92"/>
      <c r="P526" s="239">
        <f>O526*H526</f>
        <v>0</v>
      </c>
      <c r="Q526" s="239">
        <v>2.6499999999999999</v>
      </c>
      <c r="R526" s="239">
        <f>Q526*H526</f>
        <v>661.62549999999999</v>
      </c>
      <c r="S526" s="239">
        <v>0</v>
      </c>
      <c r="T526" s="240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41" t="s">
        <v>281</v>
      </c>
      <c r="AT526" s="241" t="s">
        <v>518</v>
      </c>
      <c r="AU526" s="241" t="s">
        <v>86</v>
      </c>
      <c r="AY526" s="18" t="s">
        <v>235</v>
      </c>
      <c r="BE526" s="242">
        <f>IF(N526="základní",J526,0)</f>
        <v>0</v>
      </c>
      <c r="BF526" s="242">
        <f>IF(N526="snížená",J526,0)</f>
        <v>0</v>
      </c>
      <c r="BG526" s="242">
        <f>IF(N526="zákl. přenesená",J526,0)</f>
        <v>0</v>
      </c>
      <c r="BH526" s="242">
        <f>IF(N526="sníž. přenesená",J526,0)</f>
        <v>0</v>
      </c>
      <c r="BI526" s="242">
        <f>IF(N526="nulová",J526,0)</f>
        <v>0</v>
      </c>
      <c r="BJ526" s="18" t="s">
        <v>84</v>
      </c>
      <c r="BK526" s="242">
        <f>ROUND(I526*H526,2)</f>
        <v>0</v>
      </c>
      <c r="BL526" s="18" t="s">
        <v>241</v>
      </c>
      <c r="BM526" s="241" t="s">
        <v>2541</v>
      </c>
    </row>
    <row r="527" s="2" customFormat="1">
      <c r="A527" s="39"/>
      <c r="B527" s="40"/>
      <c r="C527" s="41"/>
      <c r="D527" s="245" t="s">
        <v>621</v>
      </c>
      <c r="E527" s="41"/>
      <c r="F527" s="298" t="s">
        <v>2499</v>
      </c>
      <c r="G527" s="41"/>
      <c r="H527" s="41"/>
      <c r="I527" s="299"/>
      <c r="J527" s="41"/>
      <c r="K527" s="41"/>
      <c r="L527" s="45"/>
      <c r="M527" s="300"/>
      <c r="N527" s="301"/>
      <c r="O527" s="92"/>
      <c r="P527" s="92"/>
      <c r="Q527" s="92"/>
      <c r="R527" s="92"/>
      <c r="S527" s="92"/>
      <c r="T527" s="93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T527" s="18" t="s">
        <v>621</v>
      </c>
      <c r="AU527" s="18" t="s">
        <v>86</v>
      </c>
    </row>
    <row r="528" s="13" customFormat="1">
      <c r="A528" s="13"/>
      <c r="B528" s="243"/>
      <c r="C528" s="244"/>
      <c r="D528" s="245" t="s">
        <v>243</v>
      </c>
      <c r="E528" s="246" t="s">
        <v>1</v>
      </c>
      <c r="F528" s="247" t="s">
        <v>2542</v>
      </c>
      <c r="G528" s="244"/>
      <c r="H528" s="248">
        <v>4.3899999999999997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243</v>
      </c>
      <c r="AU528" s="254" t="s">
        <v>86</v>
      </c>
      <c r="AV528" s="13" t="s">
        <v>86</v>
      </c>
      <c r="AW528" s="13" t="s">
        <v>32</v>
      </c>
      <c r="AX528" s="13" t="s">
        <v>77</v>
      </c>
      <c r="AY528" s="254" t="s">
        <v>235</v>
      </c>
    </row>
    <row r="529" s="13" customFormat="1">
      <c r="A529" s="13"/>
      <c r="B529" s="243"/>
      <c r="C529" s="244"/>
      <c r="D529" s="245" t="s">
        <v>243</v>
      </c>
      <c r="E529" s="246" t="s">
        <v>1</v>
      </c>
      <c r="F529" s="247" t="s">
        <v>2543</v>
      </c>
      <c r="G529" s="244"/>
      <c r="H529" s="248">
        <v>2.1299999999999999</v>
      </c>
      <c r="I529" s="249"/>
      <c r="J529" s="244"/>
      <c r="K529" s="244"/>
      <c r="L529" s="250"/>
      <c r="M529" s="251"/>
      <c r="N529" s="252"/>
      <c r="O529" s="252"/>
      <c r="P529" s="252"/>
      <c r="Q529" s="252"/>
      <c r="R529" s="252"/>
      <c r="S529" s="252"/>
      <c r="T529" s="25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4" t="s">
        <v>243</v>
      </c>
      <c r="AU529" s="254" t="s">
        <v>86</v>
      </c>
      <c r="AV529" s="13" t="s">
        <v>86</v>
      </c>
      <c r="AW529" s="13" t="s">
        <v>32</v>
      </c>
      <c r="AX529" s="13" t="s">
        <v>77</v>
      </c>
      <c r="AY529" s="254" t="s">
        <v>235</v>
      </c>
    </row>
    <row r="530" s="13" customFormat="1">
      <c r="A530" s="13"/>
      <c r="B530" s="243"/>
      <c r="C530" s="244"/>
      <c r="D530" s="245" t="s">
        <v>243</v>
      </c>
      <c r="E530" s="246" t="s">
        <v>1</v>
      </c>
      <c r="F530" s="247" t="s">
        <v>2544</v>
      </c>
      <c r="G530" s="244"/>
      <c r="H530" s="248">
        <v>8.3900000000000006</v>
      </c>
      <c r="I530" s="249"/>
      <c r="J530" s="244"/>
      <c r="K530" s="244"/>
      <c r="L530" s="250"/>
      <c r="M530" s="251"/>
      <c r="N530" s="252"/>
      <c r="O530" s="252"/>
      <c r="P530" s="252"/>
      <c r="Q530" s="252"/>
      <c r="R530" s="252"/>
      <c r="S530" s="252"/>
      <c r="T530" s="25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4" t="s">
        <v>243</v>
      </c>
      <c r="AU530" s="254" t="s">
        <v>86</v>
      </c>
      <c r="AV530" s="13" t="s">
        <v>86</v>
      </c>
      <c r="AW530" s="13" t="s">
        <v>32</v>
      </c>
      <c r="AX530" s="13" t="s">
        <v>77</v>
      </c>
      <c r="AY530" s="254" t="s">
        <v>235</v>
      </c>
    </row>
    <row r="531" s="13" customFormat="1">
      <c r="A531" s="13"/>
      <c r="B531" s="243"/>
      <c r="C531" s="244"/>
      <c r="D531" s="245" t="s">
        <v>243</v>
      </c>
      <c r="E531" s="246" t="s">
        <v>1</v>
      </c>
      <c r="F531" s="247" t="s">
        <v>2545</v>
      </c>
      <c r="G531" s="244"/>
      <c r="H531" s="248">
        <v>6.1600000000000001</v>
      </c>
      <c r="I531" s="249"/>
      <c r="J531" s="244"/>
      <c r="K531" s="244"/>
      <c r="L531" s="250"/>
      <c r="M531" s="251"/>
      <c r="N531" s="252"/>
      <c r="O531" s="252"/>
      <c r="P531" s="252"/>
      <c r="Q531" s="252"/>
      <c r="R531" s="252"/>
      <c r="S531" s="252"/>
      <c r="T531" s="25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54" t="s">
        <v>243</v>
      </c>
      <c r="AU531" s="254" t="s">
        <v>86</v>
      </c>
      <c r="AV531" s="13" t="s">
        <v>86</v>
      </c>
      <c r="AW531" s="13" t="s">
        <v>32</v>
      </c>
      <c r="AX531" s="13" t="s">
        <v>77</v>
      </c>
      <c r="AY531" s="254" t="s">
        <v>235</v>
      </c>
    </row>
    <row r="532" s="13" customFormat="1">
      <c r="A532" s="13"/>
      <c r="B532" s="243"/>
      <c r="C532" s="244"/>
      <c r="D532" s="245" t="s">
        <v>243</v>
      </c>
      <c r="E532" s="246" t="s">
        <v>1</v>
      </c>
      <c r="F532" s="247" t="s">
        <v>2546</v>
      </c>
      <c r="G532" s="244"/>
      <c r="H532" s="248">
        <v>4.3899999999999997</v>
      </c>
      <c r="I532" s="249"/>
      <c r="J532" s="244"/>
      <c r="K532" s="244"/>
      <c r="L532" s="250"/>
      <c r="M532" s="251"/>
      <c r="N532" s="252"/>
      <c r="O532" s="252"/>
      <c r="P532" s="252"/>
      <c r="Q532" s="252"/>
      <c r="R532" s="252"/>
      <c r="S532" s="252"/>
      <c r="T532" s="25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4" t="s">
        <v>243</v>
      </c>
      <c r="AU532" s="254" t="s">
        <v>86</v>
      </c>
      <c r="AV532" s="13" t="s">
        <v>86</v>
      </c>
      <c r="AW532" s="13" t="s">
        <v>32</v>
      </c>
      <c r="AX532" s="13" t="s">
        <v>77</v>
      </c>
      <c r="AY532" s="254" t="s">
        <v>235</v>
      </c>
    </row>
    <row r="533" s="13" customFormat="1">
      <c r="A533" s="13"/>
      <c r="B533" s="243"/>
      <c r="C533" s="244"/>
      <c r="D533" s="245" t="s">
        <v>243</v>
      </c>
      <c r="E533" s="246" t="s">
        <v>1</v>
      </c>
      <c r="F533" s="247" t="s">
        <v>2547</v>
      </c>
      <c r="G533" s="244"/>
      <c r="H533" s="248">
        <v>1.9099999999999999</v>
      </c>
      <c r="I533" s="249"/>
      <c r="J533" s="244"/>
      <c r="K533" s="244"/>
      <c r="L533" s="250"/>
      <c r="M533" s="251"/>
      <c r="N533" s="252"/>
      <c r="O533" s="252"/>
      <c r="P533" s="252"/>
      <c r="Q533" s="252"/>
      <c r="R533" s="252"/>
      <c r="S533" s="252"/>
      <c r="T533" s="25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4" t="s">
        <v>243</v>
      </c>
      <c r="AU533" s="254" t="s">
        <v>86</v>
      </c>
      <c r="AV533" s="13" t="s">
        <v>86</v>
      </c>
      <c r="AW533" s="13" t="s">
        <v>32</v>
      </c>
      <c r="AX533" s="13" t="s">
        <v>77</v>
      </c>
      <c r="AY533" s="254" t="s">
        <v>235</v>
      </c>
    </row>
    <row r="534" s="13" customFormat="1">
      <c r="A534" s="13"/>
      <c r="B534" s="243"/>
      <c r="C534" s="244"/>
      <c r="D534" s="245" t="s">
        <v>243</v>
      </c>
      <c r="E534" s="246" t="s">
        <v>1</v>
      </c>
      <c r="F534" s="247" t="s">
        <v>2548</v>
      </c>
      <c r="G534" s="244"/>
      <c r="H534" s="248">
        <v>4.4900000000000002</v>
      </c>
      <c r="I534" s="249"/>
      <c r="J534" s="244"/>
      <c r="K534" s="244"/>
      <c r="L534" s="250"/>
      <c r="M534" s="251"/>
      <c r="N534" s="252"/>
      <c r="O534" s="252"/>
      <c r="P534" s="252"/>
      <c r="Q534" s="252"/>
      <c r="R534" s="252"/>
      <c r="S534" s="252"/>
      <c r="T534" s="25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4" t="s">
        <v>243</v>
      </c>
      <c r="AU534" s="254" t="s">
        <v>86</v>
      </c>
      <c r="AV534" s="13" t="s">
        <v>86</v>
      </c>
      <c r="AW534" s="13" t="s">
        <v>32</v>
      </c>
      <c r="AX534" s="13" t="s">
        <v>77</v>
      </c>
      <c r="AY534" s="254" t="s">
        <v>235</v>
      </c>
    </row>
    <row r="535" s="13" customFormat="1">
      <c r="A535" s="13"/>
      <c r="B535" s="243"/>
      <c r="C535" s="244"/>
      <c r="D535" s="245" t="s">
        <v>243</v>
      </c>
      <c r="E535" s="246" t="s">
        <v>1</v>
      </c>
      <c r="F535" s="247" t="s">
        <v>2549</v>
      </c>
      <c r="G535" s="244"/>
      <c r="H535" s="248">
        <v>1.2</v>
      </c>
      <c r="I535" s="249"/>
      <c r="J535" s="244"/>
      <c r="K535" s="244"/>
      <c r="L535" s="250"/>
      <c r="M535" s="251"/>
      <c r="N535" s="252"/>
      <c r="O535" s="252"/>
      <c r="P535" s="252"/>
      <c r="Q535" s="252"/>
      <c r="R535" s="252"/>
      <c r="S535" s="252"/>
      <c r="T535" s="25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4" t="s">
        <v>243</v>
      </c>
      <c r="AU535" s="254" t="s">
        <v>86</v>
      </c>
      <c r="AV535" s="13" t="s">
        <v>86</v>
      </c>
      <c r="AW535" s="13" t="s">
        <v>32</v>
      </c>
      <c r="AX535" s="13" t="s">
        <v>77</v>
      </c>
      <c r="AY535" s="254" t="s">
        <v>235</v>
      </c>
    </row>
    <row r="536" s="13" customFormat="1">
      <c r="A536" s="13"/>
      <c r="B536" s="243"/>
      <c r="C536" s="244"/>
      <c r="D536" s="245" t="s">
        <v>243</v>
      </c>
      <c r="E536" s="246" t="s">
        <v>1</v>
      </c>
      <c r="F536" s="247" t="s">
        <v>2550</v>
      </c>
      <c r="G536" s="244"/>
      <c r="H536" s="248">
        <v>1.47</v>
      </c>
      <c r="I536" s="249"/>
      <c r="J536" s="244"/>
      <c r="K536" s="244"/>
      <c r="L536" s="250"/>
      <c r="M536" s="251"/>
      <c r="N536" s="252"/>
      <c r="O536" s="252"/>
      <c r="P536" s="252"/>
      <c r="Q536" s="252"/>
      <c r="R536" s="252"/>
      <c r="S536" s="252"/>
      <c r="T536" s="25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4" t="s">
        <v>243</v>
      </c>
      <c r="AU536" s="254" t="s">
        <v>86</v>
      </c>
      <c r="AV536" s="13" t="s">
        <v>86</v>
      </c>
      <c r="AW536" s="13" t="s">
        <v>32</v>
      </c>
      <c r="AX536" s="13" t="s">
        <v>77</v>
      </c>
      <c r="AY536" s="254" t="s">
        <v>235</v>
      </c>
    </row>
    <row r="537" s="13" customFormat="1">
      <c r="A537" s="13"/>
      <c r="B537" s="243"/>
      <c r="C537" s="244"/>
      <c r="D537" s="245" t="s">
        <v>243</v>
      </c>
      <c r="E537" s="246" t="s">
        <v>1</v>
      </c>
      <c r="F537" s="247" t="s">
        <v>2551</v>
      </c>
      <c r="G537" s="244"/>
      <c r="H537" s="248">
        <v>6.7400000000000002</v>
      </c>
      <c r="I537" s="249"/>
      <c r="J537" s="244"/>
      <c r="K537" s="244"/>
      <c r="L537" s="250"/>
      <c r="M537" s="251"/>
      <c r="N537" s="252"/>
      <c r="O537" s="252"/>
      <c r="P537" s="252"/>
      <c r="Q537" s="252"/>
      <c r="R537" s="252"/>
      <c r="S537" s="252"/>
      <c r="T537" s="25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4" t="s">
        <v>243</v>
      </c>
      <c r="AU537" s="254" t="s">
        <v>86</v>
      </c>
      <c r="AV537" s="13" t="s">
        <v>86</v>
      </c>
      <c r="AW537" s="13" t="s">
        <v>32</v>
      </c>
      <c r="AX537" s="13" t="s">
        <v>77</v>
      </c>
      <c r="AY537" s="254" t="s">
        <v>235</v>
      </c>
    </row>
    <row r="538" s="13" customFormat="1">
      <c r="A538" s="13"/>
      <c r="B538" s="243"/>
      <c r="C538" s="244"/>
      <c r="D538" s="245" t="s">
        <v>243</v>
      </c>
      <c r="E538" s="246" t="s">
        <v>1</v>
      </c>
      <c r="F538" s="247" t="s">
        <v>2552</v>
      </c>
      <c r="G538" s="244"/>
      <c r="H538" s="248">
        <v>5.2599999999999998</v>
      </c>
      <c r="I538" s="249"/>
      <c r="J538" s="244"/>
      <c r="K538" s="244"/>
      <c r="L538" s="250"/>
      <c r="M538" s="251"/>
      <c r="N538" s="252"/>
      <c r="O538" s="252"/>
      <c r="P538" s="252"/>
      <c r="Q538" s="252"/>
      <c r="R538" s="252"/>
      <c r="S538" s="252"/>
      <c r="T538" s="25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4" t="s">
        <v>243</v>
      </c>
      <c r="AU538" s="254" t="s">
        <v>86</v>
      </c>
      <c r="AV538" s="13" t="s">
        <v>86</v>
      </c>
      <c r="AW538" s="13" t="s">
        <v>32</v>
      </c>
      <c r="AX538" s="13" t="s">
        <v>77</v>
      </c>
      <c r="AY538" s="254" t="s">
        <v>235</v>
      </c>
    </row>
    <row r="539" s="13" customFormat="1">
      <c r="A539" s="13"/>
      <c r="B539" s="243"/>
      <c r="C539" s="244"/>
      <c r="D539" s="245" t="s">
        <v>243</v>
      </c>
      <c r="E539" s="246" t="s">
        <v>1</v>
      </c>
      <c r="F539" s="247" t="s">
        <v>2553</v>
      </c>
      <c r="G539" s="244"/>
      <c r="H539" s="248">
        <v>1.3200000000000001</v>
      </c>
      <c r="I539" s="249"/>
      <c r="J539" s="244"/>
      <c r="K539" s="244"/>
      <c r="L539" s="250"/>
      <c r="M539" s="251"/>
      <c r="N539" s="252"/>
      <c r="O539" s="252"/>
      <c r="P539" s="252"/>
      <c r="Q539" s="252"/>
      <c r="R539" s="252"/>
      <c r="S539" s="252"/>
      <c r="T539" s="25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4" t="s">
        <v>243</v>
      </c>
      <c r="AU539" s="254" t="s">
        <v>86</v>
      </c>
      <c r="AV539" s="13" t="s">
        <v>86</v>
      </c>
      <c r="AW539" s="13" t="s">
        <v>32</v>
      </c>
      <c r="AX539" s="13" t="s">
        <v>77</v>
      </c>
      <c r="AY539" s="254" t="s">
        <v>235</v>
      </c>
    </row>
    <row r="540" s="13" customFormat="1">
      <c r="A540" s="13"/>
      <c r="B540" s="243"/>
      <c r="C540" s="244"/>
      <c r="D540" s="245" t="s">
        <v>243</v>
      </c>
      <c r="E540" s="246" t="s">
        <v>1</v>
      </c>
      <c r="F540" s="247" t="s">
        <v>2554</v>
      </c>
      <c r="G540" s="244"/>
      <c r="H540" s="248">
        <v>4.5999999999999996</v>
      </c>
      <c r="I540" s="249"/>
      <c r="J540" s="244"/>
      <c r="K540" s="244"/>
      <c r="L540" s="250"/>
      <c r="M540" s="251"/>
      <c r="N540" s="252"/>
      <c r="O540" s="252"/>
      <c r="P540" s="252"/>
      <c r="Q540" s="252"/>
      <c r="R540" s="252"/>
      <c r="S540" s="252"/>
      <c r="T540" s="25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4" t="s">
        <v>243</v>
      </c>
      <c r="AU540" s="254" t="s">
        <v>86</v>
      </c>
      <c r="AV540" s="13" t="s">
        <v>86</v>
      </c>
      <c r="AW540" s="13" t="s">
        <v>32</v>
      </c>
      <c r="AX540" s="13" t="s">
        <v>77</v>
      </c>
      <c r="AY540" s="254" t="s">
        <v>235</v>
      </c>
    </row>
    <row r="541" s="13" customFormat="1">
      <c r="A541" s="13"/>
      <c r="B541" s="243"/>
      <c r="C541" s="244"/>
      <c r="D541" s="245" t="s">
        <v>243</v>
      </c>
      <c r="E541" s="246" t="s">
        <v>1</v>
      </c>
      <c r="F541" s="247" t="s">
        <v>2555</v>
      </c>
      <c r="G541" s="244"/>
      <c r="H541" s="248">
        <v>6.8700000000000001</v>
      </c>
      <c r="I541" s="249"/>
      <c r="J541" s="244"/>
      <c r="K541" s="244"/>
      <c r="L541" s="250"/>
      <c r="M541" s="251"/>
      <c r="N541" s="252"/>
      <c r="O541" s="252"/>
      <c r="P541" s="252"/>
      <c r="Q541" s="252"/>
      <c r="R541" s="252"/>
      <c r="S541" s="252"/>
      <c r="T541" s="25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4" t="s">
        <v>243</v>
      </c>
      <c r="AU541" s="254" t="s">
        <v>86</v>
      </c>
      <c r="AV541" s="13" t="s">
        <v>86</v>
      </c>
      <c r="AW541" s="13" t="s">
        <v>32</v>
      </c>
      <c r="AX541" s="13" t="s">
        <v>77</v>
      </c>
      <c r="AY541" s="254" t="s">
        <v>235</v>
      </c>
    </row>
    <row r="542" s="13" customFormat="1">
      <c r="A542" s="13"/>
      <c r="B542" s="243"/>
      <c r="C542" s="244"/>
      <c r="D542" s="245" t="s">
        <v>243</v>
      </c>
      <c r="E542" s="246" t="s">
        <v>1</v>
      </c>
      <c r="F542" s="247" t="s">
        <v>2556</v>
      </c>
      <c r="G542" s="244"/>
      <c r="H542" s="248">
        <v>7.3499999999999996</v>
      </c>
      <c r="I542" s="249"/>
      <c r="J542" s="244"/>
      <c r="K542" s="244"/>
      <c r="L542" s="250"/>
      <c r="M542" s="251"/>
      <c r="N542" s="252"/>
      <c r="O542" s="252"/>
      <c r="P542" s="252"/>
      <c r="Q542" s="252"/>
      <c r="R542" s="252"/>
      <c r="S542" s="252"/>
      <c r="T542" s="25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4" t="s">
        <v>243</v>
      </c>
      <c r="AU542" s="254" t="s">
        <v>86</v>
      </c>
      <c r="AV542" s="13" t="s">
        <v>86</v>
      </c>
      <c r="AW542" s="13" t="s">
        <v>32</v>
      </c>
      <c r="AX542" s="13" t="s">
        <v>77</v>
      </c>
      <c r="AY542" s="254" t="s">
        <v>235</v>
      </c>
    </row>
    <row r="543" s="13" customFormat="1">
      <c r="A543" s="13"/>
      <c r="B543" s="243"/>
      <c r="C543" s="244"/>
      <c r="D543" s="245" t="s">
        <v>243</v>
      </c>
      <c r="E543" s="246" t="s">
        <v>1</v>
      </c>
      <c r="F543" s="247" t="s">
        <v>2557</v>
      </c>
      <c r="G543" s="244"/>
      <c r="H543" s="248">
        <v>6.7400000000000002</v>
      </c>
      <c r="I543" s="249"/>
      <c r="J543" s="244"/>
      <c r="K543" s="244"/>
      <c r="L543" s="250"/>
      <c r="M543" s="251"/>
      <c r="N543" s="252"/>
      <c r="O543" s="252"/>
      <c r="P543" s="252"/>
      <c r="Q543" s="252"/>
      <c r="R543" s="252"/>
      <c r="S543" s="252"/>
      <c r="T543" s="25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4" t="s">
        <v>243</v>
      </c>
      <c r="AU543" s="254" t="s">
        <v>86</v>
      </c>
      <c r="AV543" s="13" t="s">
        <v>86</v>
      </c>
      <c r="AW543" s="13" t="s">
        <v>32</v>
      </c>
      <c r="AX543" s="13" t="s">
        <v>77</v>
      </c>
      <c r="AY543" s="254" t="s">
        <v>235</v>
      </c>
    </row>
    <row r="544" s="13" customFormat="1">
      <c r="A544" s="13"/>
      <c r="B544" s="243"/>
      <c r="C544" s="244"/>
      <c r="D544" s="245" t="s">
        <v>243</v>
      </c>
      <c r="E544" s="246" t="s">
        <v>1</v>
      </c>
      <c r="F544" s="247" t="s">
        <v>2558</v>
      </c>
      <c r="G544" s="244"/>
      <c r="H544" s="248">
        <v>7.5</v>
      </c>
      <c r="I544" s="249"/>
      <c r="J544" s="244"/>
      <c r="K544" s="244"/>
      <c r="L544" s="250"/>
      <c r="M544" s="251"/>
      <c r="N544" s="252"/>
      <c r="O544" s="252"/>
      <c r="P544" s="252"/>
      <c r="Q544" s="252"/>
      <c r="R544" s="252"/>
      <c r="S544" s="252"/>
      <c r="T544" s="25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4" t="s">
        <v>243</v>
      </c>
      <c r="AU544" s="254" t="s">
        <v>86</v>
      </c>
      <c r="AV544" s="13" t="s">
        <v>86</v>
      </c>
      <c r="AW544" s="13" t="s">
        <v>32</v>
      </c>
      <c r="AX544" s="13" t="s">
        <v>77</v>
      </c>
      <c r="AY544" s="254" t="s">
        <v>235</v>
      </c>
    </row>
    <row r="545" s="13" customFormat="1">
      <c r="A545" s="13"/>
      <c r="B545" s="243"/>
      <c r="C545" s="244"/>
      <c r="D545" s="245" t="s">
        <v>243</v>
      </c>
      <c r="E545" s="246" t="s">
        <v>1</v>
      </c>
      <c r="F545" s="247" t="s">
        <v>2559</v>
      </c>
      <c r="G545" s="244"/>
      <c r="H545" s="248">
        <v>1.4199999999999999</v>
      </c>
      <c r="I545" s="249"/>
      <c r="J545" s="244"/>
      <c r="K545" s="244"/>
      <c r="L545" s="250"/>
      <c r="M545" s="251"/>
      <c r="N545" s="252"/>
      <c r="O545" s="252"/>
      <c r="P545" s="252"/>
      <c r="Q545" s="252"/>
      <c r="R545" s="252"/>
      <c r="S545" s="252"/>
      <c r="T545" s="25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4" t="s">
        <v>243</v>
      </c>
      <c r="AU545" s="254" t="s">
        <v>86</v>
      </c>
      <c r="AV545" s="13" t="s">
        <v>86</v>
      </c>
      <c r="AW545" s="13" t="s">
        <v>32</v>
      </c>
      <c r="AX545" s="13" t="s">
        <v>77</v>
      </c>
      <c r="AY545" s="254" t="s">
        <v>235</v>
      </c>
    </row>
    <row r="546" s="13" customFormat="1">
      <c r="A546" s="13"/>
      <c r="B546" s="243"/>
      <c r="C546" s="244"/>
      <c r="D546" s="245" t="s">
        <v>243</v>
      </c>
      <c r="E546" s="246" t="s">
        <v>1</v>
      </c>
      <c r="F546" s="247" t="s">
        <v>2560</v>
      </c>
      <c r="G546" s="244"/>
      <c r="H546" s="248">
        <v>7.8399999999999999</v>
      </c>
      <c r="I546" s="249"/>
      <c r="J546" s="244"/>
      <c r="K546" s="244"/>
      <c r="L546" s="250"/>
      <c r="M546" s="251"/>
      <c r="N546" s="252"/>
      <c r="O546" s="252"/>
      <c r="P546" s="252"/>
      <c r="Q546" s="252"/>
      <c r="R546" s="252"/>
      <c r="S546" s="252"/>
      <c r="T546" s="25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4" t="s">
        <v>243</v>
      </c>
      <c r="AU546" s="254" t="s">
        <v>86</v>
      </c>
      <c r="AV546" s="13" t="s">
        <v>86</v>
      </c>
      <c r="AW546" s="13" t="s">
        <v>32</v>
      </c>
      <c r="AX546" s="13" t="s">
        <v>77</v>
      </c>
      <c r="AY546" s="254" t="s">
        <v>235</v>
      </c>
    </row>
    <row r="547" s="13" customFormat="1">
      <c r="A547" s="13"/>
      <c r="B547" s="243"/>
      <c r="C547" s="244"/>
      <c r="D547" s="245" t="s">
        <v>243</v>
      </c>
      <c r="E547" s="246" t="s">
        <v>1</v>
      </c>
      <c r="F547" s="247" t="s">
        <v>2561</v>
      </c>
      <c r="G547" s="244"/>
      <c r="H547" s="248">
        <v>4.4199999999999999</v>
      </c>
      <c r="I547" s="249"/>
      <c r="J547" s="244"/>
      <c r="K547" s="244"/>
      <c r="L547" s="250"/>
      <c r="M547" s="251"/>
      <c r="N547" s="252"/>
      <c r="O547" s="252"/>
      <c r="P547" s="252"/>
      <c r="Q547" s="252"/>
      <c r="R547" s="252"/>
      <c r="S547" s="252"/>
      <c r="T547" s="25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4" t="s">
        <v>243</v>
      </c>
      <c r="AU547" s="254" t="s">
        <v>86</v>
      </c>
      <c r="AV547" s="13" t="s">
        <v>86</v>
      </c>
      <c r="AW547" s="13" t="s">
        <v>32</v>
      </c>
      <c r="AX547" s="13" t="s">
        <v>77</v>
      </c>
      <c r="AY547" s="254" t="s">
        <v>235</v>
      </c>
    </row>
    <row r="548" s="13" customFormat="1">
      <c r="A548" s="13"/>
      <c r="B548" s="243"/>
      <c r="C548" s="244"/>
      <c r="D548" s="245" t="s">
        <v>243</v>
      </c>
      <c r="E548" s="246" t="s">
        <v>1</v>
      </c>
      <c r="F548" s="247" t="s">
        <v>2562</v>
      </c>
      <c r="G548" s="244"/>
      <c r="H548" s="248">
        <v>6.6200000000000001</v>
      </c>
      <c r="I548" s="249"/>
      <c r="J548" s="244"/>
      <c r="K548" s="244"/>
      <c r="L548" s="250"/>
      <c r="M548" s="251"/>
      <c r="N548" s="252"/>
      <c r="O548" s="252"/>
      <c r="P548" s="252"/>
      <c r="Q548" s="252"/>
      <c r="R548" s="252"/>
      <c r="S548" s="252"/>
      <c r="T548" s="25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4" t="s">
        <v>243</v>
      </c>
      <c r="AU548" s="254" t="s">
        <v>86</v>
      </c>
      <c r="AV548" s="13" t="s">
        <v>86</v>
      </c>
      <c r="AW548" s="13" t="s">
        <v>32</v>
      </c>
      <c r="AX548" s="13" t="s">
        <v>77</v>
      </c>
      <c r="AY548" s="254" t="s">
        <v>235</v>
      </c>
    </row>
    <row r="549" s="13" customFormat="1">
      <c r="A549" s="13"/>
      <c r="B549" s="243"/>
      <c r="C549" s="244"/>
      <c r="D549" s="245" t="s">
        <v>243</v>
      </c>
      <c r="E549" s="246" t="s">
        <v>1</v>
      </c>
      <c r="F549" s="247" t="s">
        <v>2563</v>
      </c>
      <c r="G549" s="244"/>
      <c r="H549" s="248">
        <v>1.4299999999999999</v>
      </c>
      <c r="I549" s="249"/>
      <c r="J549" s="244"/>
      <c r="K549" s="244"/>
      <c r="L549" s="250"/>
      <c r="M549" s="251"/>
      <c r="N549" s="252"/>
      <c r="O549" s="252"/>
      <c r="P549" s="252"/>
      <c r="Q549" s="252"/>
      <c r="R549" s="252"/>
      <c r="S549" s="252"/>
      <c r="T549" s="25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4" t="s">
        <v>243</v>
      </c>
      <c r="AU549" s="254" t="s">
        <v>86</v>
      </c>
      <c r="AV549" s="13" t="s">
        <v>86</v>
      </c>
      <c r="AW549" s="13" t="s">
        <v>32</v>
      </c>
      <c r="AX549" s="13" t="s">
        <v>77</v>
      </c>
      <c r="AY549" s="254" t="s">
        <v>235</v>
      </c>
    </row>
    <row r="550" s="13" customFormat="1">
      <c r="A550" s="13"/>
      <c r="B550" s="243"/>
      <c r="C550" s="244"/>
      <c r="D550" s="245" t="s">
        <v>243</v>
      </c>
      <c r="E550" s="246" t="s">
        <v>1</v>
      </c>
      <c r="F550" s="247" t="s">
        <v>2564</v>
      </c>
      <c r="G550" s="244"/>
      <c r="H550" s="248">
        <v>1.4199999999999999</v>
      </c>
      <c r="I550" s="249"/>
      <c r="J550" s="244"/>
      <c r="K550" s="244"/>
      <c r="L550" s="250"/>
      <c r="M550" s="251"/>
      <c r="N550" s="252"/>
      <c r="O550" s="252"/>
      <c r="P550" s="252"/>
      <c r="Q550" s="252"/>
      <c r="R550" s="252"/>
      <c r="S550" s="252"/>
      <c r="T550" s="25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4" t="s">
        <v>243</v>
      </c>
      <c r="AU550" s="254" t="s">
        <v>86</v>
      </c>
      <c r="AV550" s="13" t="s">
        <v>86</v>
      </c>
      <c r="AW550" s="13" t="s">
        <v>32</v>
      </c>
      <c r="AX550" s="13" t="s">
        <v>77</v>
      </c>
      <c r="AY550" s="254" t="s">
        <v>235</v>
      </c>
    </row>
    <row r="551" s="13" customFormat="1">
      <c r="A551" s="13"/>
      <c r="B551" s="243"/>
      <c r="C551" s="244"/>
      <c r="D551" s="245" t="s">
        <v>243</v>
      </c>
      <c r="E551" s="246" t="s">
        <v>1</v>
      </c>
      <c r="F551" s="247" t="s">
        <v>2565</v>
      </c>
      <c r="G551" s="244"/>
      <c r="H551" s="248">
        <v>1.3</v>
      </c>
      <c r="I551" s="249"/>
      <c r="J551" s="244"/>
      <c r="K551" s="244"/>
      <c r="L551" s="250"/>
      <c r="M551" s="251"/>
      <c r="N551" s="252"/>
      <c r="O551" s="252"/>
      <c r="P551" s="252"/>
      <c r="Q551" s="252"/>
      <c r="R551" s="252"/>
      <c r="S551" s="252"/>
      <c r="T551" s="25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4" t="s">
        <v>243</v>
      </c>
      <c r="AU551" s="254" t="s">
        <v>86</v>
      </c>
      <c r="AV551" s="13" t="s">
        <v>86</v>
      </c>
      <c r="AW551" s="13" t="s">
        <v>32</v>
      </c>
      <c r="AX551" s="13" t="s">
        <v>77</v>
      </c>
      <c r="AY551" s="254" t="s">
        <v>235</v>
      </c>
    </row>
    <row r="552" s="13" customFormat="1">
      <c r="A552" s="13"/>
      <c r="B552" s="243"/>
      <c r="C552" s="244"/>
      <c r="D552" s="245" t="s">
        <v>243</v>
      </c>
      <c r="E552" s="246" t="s">
        <v>1</v>
      </c>
      <c r="F552" s="247" t="s">
        <v>2566</v>
      </c>
      <c r="G552" s="244"/>
      <c r="H552" s="248">
        <v>2.6499999999999999</v>
      </c>
      <c r="I552" s="249"/>
      <c r="J552" s="244"/>
      <c r="K552" s="244"/>
      <c r="L552" s="250"/>
      <c r="M552" s="251"/>
      <c r="N552" s="252"/>
      <c r="O552" s="252"/>
      <c r="P552" s="252"/>
      <c r="Q552" s="252"/>
      <c r="R552" s="252"/>
      <c r="S552" s="252"/>
      <c r="T552" s="25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4" t="s">
        <v>243</v>
      </c>
      <c r="AU552" s="254" t="s">
        <v>86</v>
      </c>
      <c r="AV552" s="13" t="s">
        <v>86</v>
      </c>
      <c r="AW552" s="13" t="s">
        <v>32</v>
      </c>
      <c r="AX552" s="13" t="s">
        <v>77</v>
      </c>
      <c r="AY552" s="254" t="s">
        <v>235</v>
      </c>
    </row>
    <row r="553" s="13" customFormat="1">
      <c r="A553" s="13"/>
      <c r="B553" s="243"/>
      <c r="C553" s="244"/>
      <c r="D553" s="245" t="s">
        <v>243</v>
      </c>
      <c r="E553" s="246" t="s">
        <v>1</v>
      </c>
      <c r="F553" s="247" t="s">
        <v>2567</v>
      </c>
      <c r="G553" s="244"/>
      <c r="H553" s="248">
        <v>3.9199999999999999</v>
      </c>
      <c r="I553" s="249"/>
      <c r="J553" s="244"/>
      <c r="K553" s="244"/>
      <c r="L553" s="250"/>
      <c r="M553" s="251"/>
      <c r="N553" s="252"/>
      <c r="O553" s="252"/>
      <c r="P553" s="252"/>
      <c r="Q553" s="252"/>
      <c r="R553" s="252"/>
      <c r="S553" s="252"/>
      <c r="T553" s="25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4" t="s">
        <v>243</v>
      </c>
      <c r="AU553" s="254" t="s">
        <v>86</v>
      </c>
      <c r="AV553" s="13" t="s">
        <v>86</v>
      </c>
      <c r="AW553" s="13" t="s">
        <v>32</v>
      </c>
      <c r="AX553" s="13" t="s">
        <v>77</v>
      </c>
      <c r="AY553" s="254" t="s">
        <v>235</v>
      </c>
    </row>
    <row r="554" s="13" customFormat="1">
      <c r="A554" s="13"/>
      <c r="B554" s="243"/>
      <c r="C554" s="244"/>
      <c r="D554" s="245" t="s">
        <v>243</v>
      </c>
      <c r="E554" s="246" t="s">
        <v>1</v>
      </c>
      <c r="F554" s="247" t="s">
        <v>2568</v>
      </c>
      <c r="G554" s="244"/>
      <c r="H554" s="248">
        <v>4.4199999999999999</v>
      </c>
      <c r="I554" s="249"/>
      <c r="J554" s="244"/>
      <c r="K554" s="244"/>
      <c r="L554" s="250"/>
      <c r="M554" s="251"/>
      <c r="N554" s="252"/>
      <c r="O554" s="252"/>
      <c r="P554" s="252"/>
      <c r="Q554" s="252"/>
      <c r="R554" s="252"/>
      <c r="S554" s="252"/>
      <c r="T554" s="25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4" t="s">
        <v>243</v>
      </c>
      <c r="AU554" s="254" t="s">
        <v>86</v>
      </c>
      <c r="AV554" s="13" t="s">
        <v>86</v>
      </c>
      <c r="AW554" s="13" t="s">
        <v>32</v>
      </c>
      <c r="AX554" s="13" t="s">
        <v>77</v>
      </c>
      <c r="AY554" s="254" t="s">
        <v>235</v>
      </c>
    </row>
    <row r="555" s="13" customFormat="1">
      <c r="A555" s="13"/>
      <c r="B555" s="243"/>
      <c r="C555" s="244"/>
      <c r="D555" s="245" t="s">
        <v>243</v>
      </c>
      <c r="E555" s="246" t="s">
        <v>1</v>
      </c>
      <c r="F555" s="247" t="s">
        <v>2569</v>
      </c>
      <c r="G555" s="244"/>
      <c r="H555" s="248">
        <v>4.4100000000000001</v>
      </c>
      <c r="I555" s="249"/>
      <c r="J555" s="244"/>
      <c r="K555" s="244"/>
      <c r="L555" s="250"/>
      <c r="M555" s="251"/>
      <c r="N555" s="252"/>
      <c r="O555" s="252"/>
      <c r="P555" s="252"/>
      <c r="Q555" s="252"/>
      <c r="R555" s="252"/>
      <c r="S555" s="252"/>
      <c r="T555" s="25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4" t="s">
        <v>243</v>
      </c>
      <c r="AU555" s="254" t="s">
        <v>86</v>
      </c>
      <c r="AV555" s="13" t="s">
        <v>86</v>
      </c>
      <c r="AW555" s="13" t="s">
        <v>32</v>
      </c>
      <c r="AX555" s="13" t="s">
        <v>77</v>
      </c>
      <c r="AY555" s="254" t="s">
        <v>235</v>
      </c>
    </row>
    <row r="556" s="13" customFormat="1">
      <c r="A556" s="13"/>
      <c r="B556" s="243"/>
      <c r="C556" s="244"/>
      <c r="D556" s="245" t="s">
        <v>243</v>
      </c>
      <c r="E556" s="246" t="s">
        <v>1</v>
      </c>
      <c r="F556" s="247" t="s">
        <v>2570</v>
      </c>
      <c r="G556" s="244"/>
      <c r="H556" s="248">
        <v>2.8300000000000001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243</v>
      </c>
      <c r="AU556" s="254" t="s">
        <v>86</v>
      </c>
      <c r="AV556" s="13" t="s">
        <v>86</v>
      </c>
      <c r="AW556" s="13" t="s">
        <v>32</v>
      </c>
      <c r="AX556" s="13" t="s">
        <v>77</v>
      </c>
      <c r="AY556" s="254" t="s">
        <v>235</v>
      </c>
    </row>
    <row r="557" s="13" customFormat="1">
      <c r="A557" s="13"/>
      <c r="B557" s="243"/>
      <c r="C557" s="244"/>
      <c r="D557" s="245" t="s">
        <v>243</v>
      </c>
      <c r="E557" s="246" t="s">
        <v>1</v>
      </c>
      <c r="F557" s="247" t="s">
        <v>2571</v>
      </c>
      <c r="G557" s="244"/>
      <c r="H557" s="248">
        <v>1.53</v>
      </c>
      <c r="I557" s="249"/>
      <c r="J557" s="244"/>
      <c r="K557" s="244"/>
      <c r="L557" s="250"/>
      <c r="M557" s="251"/>
      <c r="N557" s="252"/>
      <c r="O557" s="252"/>
      <c r="P557" s="252"/>
      <c r="Q557" s="252"/>
      <c r="R557" s="252"/>
      <c r="S557" s="252"/>
      <c r="T557" s="25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4" t="s">
        <v>243</v>
      </c>
      <c r="AU557" s="254" t="s">
        <v>86</v>
      </c>
      <c r="AV557" s="13" t="s">
        <v>86</v>
      </c>
      <c r="AW557" s="13" t="s">
        <v>32</v>
      </c>
      <c r="AX557" s="13" t="s">
        <v>77</v>
      </c>
      <c r="AY557" s="254" t="s">
        <v>235</v>
      </c>
    </row>
    <row r="558" s="13" customFormat="1">
      <c r="A558" s="13"/>
      <c r="B558" s="243"/>
      <c r="C558" s="244"/>
      <c r="D558" s="245" t="s">
        <v>243</v>
      </c>
      <c r="E558" s="246" t="s">
        <v>1</v>
      </c>
      <c r="F558" s="247" t="s">
        <v>2572</v>
      </c>
      <c r="G558" s="244"/>
      <c r="H558" s="248">
        <v>2.6299999999999999</v>
      </c>
      <c r="I558" s="249"/>
      <c r="J558" s="244"/>
      <c r="K558" s="244"/>
      <c r="L558" s="250"/>
      <c r="M558" s="251"/>
      <c r="N558" s="252"/>
      <c r="O558" s="252"/>
      <c r="P558" s="252"/>
      <c r="Q558" s="252"/>
      <c r="R558" s="252"/>
      <c r="S558" s="252"/>
      <c r="T558" s="25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4" t="s">
        <v>243</v>
      </c>
      <c r="AU558" s="254" t="s">
        <v>86</v>
      </c>
      <c r="AV558" s="13" t="s">
        <v>86</v>
      </c>
      <c r="AW558" s="13" t="s">
        <v>32</v>
      </c>
      <c r="AX558" s="13" t="s">
        <v>77</v>
      </c>
      <c r="AY558" s="254" t="s">
        <v>235</v>
      </c>
    </row>
    <row r="559" s="13" customFormat="1">
      <c r="A559" s="13"/>
      <c r="B559" s="243"/>
      <c r="C559" s="244"/>
      <c r="D559" s="245" t="s">
        <v>243</v>
      </c>
      <c r="E559" s="246" t="s">
        <v>1</v>
      </c>
      <c r="F559" s="247" t="s">
        <v>2573</v>
      </c>
      <c r="G559" s="244"/>
      <c r="H559" s="248">
        <v>4.4900000000000002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243</v>
      </c>
      <c r="AU559" s="254" t="s">
        <v>86</v>
      </c>
      <c r="AV559" s="13" t="s">
        <v>86</v>
      </c>
      <c r="AW559" s="13" t="s">
        <v>32</v>
      </c>
      <c r="AX559" s="13" t="s">
        <v>77</v>
      </c>
      <c r="AY559" s="254" t="s">
        <v>235</v>
      </c>
    </row>
    <row r="560" s="13" customFormat="1">
      <c r="A560" s="13"/>
      <c r="B560" s="243"/>
      <c r="C560" s="244"/>
      <c r="D560" s="245" t="s">
        <v>243</v>
      </c>
      <c r="E560" s="246" t="s">
        <v>1</v>
      </c>
      <c r="F560" s="247" t="s">
        <v>2574</v>
      </c>
      <c r="G560" s="244"/>
      <c r="H560" s="248">
        <v>1.5</v>
      </c>
      <c r="I560" s="249"/>
      <c r="J560" s="244"/>
      <c r="K560" s="244"/>
      <c r="L560" s="250"/>
      <c r="M560" s="251"/>
      <c r="N560" s="252"/>
      <c r="O560" s="252"/>
      <c r="P560" s="252"/>
      <c r="Q560" s="252"/>
      <c r="R560" s="252"/>
      <c r="S560" s="252"/>
      <c r="T560" s="25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4" t="s">
        <v>243</v>
      </c>
      <c r="AU560" s="254" t="s">
        <v>86</v>
      </c>
      <c r="AV560" s="13" t="s">
        <v>86</v>
      </c>
      <c r="AW560" s="13" t="s">
        <v>32</v>
      </c>
      <c r="AX560" s="13" t="s">
        <v>77</v>
      </c>
      <c r="AY560" s="254" t="s">
        <v>235</v>
      </c>
    </row>
    <row r="561" s="13" customFormat="1">
      <c r="A561" s="13"/>
      <c r="B561" s="243"/>
      <c r="C561" s="244"/>
      <c r="D561" s="245" t="s">
        <v>243</v>
      </c>
      <c r="E561" s="246" t="s">
        <v>1</v>
      </c>
      <c r="F561" s="247" t="s">
        <v>2575</v>
      </c>
      <c r="G561" s="244"/>
      <c r="H561" s="248">
        <v>3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243</v>
      </c>
      <c r="AU561" s="254" t="s">
        <v>86</v>
      </c>
      <c r="AV561" s="13" t="s">
        <v>86</v>
      </c>
      <c r="AW561" s="13" t="s">
        <v>32</v>
      </c>
      <c r="AX561" s="13" t="s">
        <v>77</v>
      </c>
      <c r="AY561" s="254" t="s">
        <v>235</v>
      </c>
    </row>
    <row r="562" s="13" customFormat="1">
      <c r="A562" s="13"/>
      <c r="B562" s="243"/>
      <c r="C562" s="244"/>
      <c r="D562" s="245" t="s">
        <v>243</v>
      </c>
      <c r="E562" s="246" t="s">
        <v>1</v>
      </c>
      <c r="F562" s="247" t="s">
        <v>2576</v>
      </c>
      <c r="G562" s="244"/>
      <c r="H562" s="248">
        <v>1.29</v>
      </c>
      <c r="I562" s="249"/>
      <c r="J562" s="244"/>
      <c r="K562" s="244"/>
      <c r="L562" s="250"/>
      <c r="M562" s="251"/>
      <c r="N562" s="252"/>
      <c r="O562" s="252"/>
      <c r="P562" s="252"/>
      <c r="Q562" s="252"/>
      <c r="R562" s="252"/>
      <c r="S562" s="252"/>
      <c r="T562" s="25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4" t="s">
        <v>243</v>
      </c>
      <c r="AU562" s="254" t="s">
        <v>86</v>
      </c>
      <c r="AV562" s="13" t="s">
        <v>86</v>
      </c>
      <c r="AW562" s="13" t="s">
        <v>32</v>
      </c>
      <c r="AX562" s="13" t="s">
        <v>77</v>
      </c>
      <c r="AY562" s="254" t="s">
        <v>235</v>
      </c>
    </row>
    <row r="563" s="13" customFormat="1">
      <c r="A563" s="13"/>
      <c r="B563" s="243"/>
      <c r="C563" s="244"/>
      <c r="D563" s="245" t="s">
        <v>243</v>
      </c>
      <c r="E563" s="246" t="s">
        <v>1</v>
      </c>
      <c r="F563" s="247" t="s">
        <v>2577</v>
      </c>
      <c r="G563" s="244"/>
      <c r="H563" s="248">
        <v>1.27</v>
      </c>
      <c r="I563" s="249"/>
      <c r="J563" s="244"/>
      <c r="K563" s="244"/>
      <c r="L563" s="250"/>
      <c r="M563" s="251"/>
      <c r="N563" s="252"/>
      <c r="O563" s="252"/>
      <c r="P563" s="252"/>
      <c r="Q563" s="252"/>
      <c r="R563" s="252"/>
      <c r="S563" s="252"/>
      <c r="T563" s="25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4" t="s">
        <v>243</v>
      </c>
      <c r="AU563" s="254" t="s">
        <v>86</v>
      </c>
      <c r="AV563" s="13" t="s">
        <v>86</v>
      </c>
      <c r="AW563" s="13" t="s">
        <v>32</v>
      </c>
      <c r="AX563" s="13" t="s">
        <v>77</v>
      </c>
      <c r="AY563" s="254" t="s">
        <v>235</v>
      </c>
    </row>
    <row r="564" s="13" customFormat="1">
      <c r="A564" s="13"/>
      <c r="B564" s="243"/>
      <c r="C564" s="244"/>
      <c r="D564" s="245" t="s">
        <v>243</v>
      </c>
      <c r="E564" s="246" t="s">
        <v>1</v>
      </c>
      <c r="F564" s="247" t="s">
        <v>2578</v>
      </c>
      <c r="G564" s="244"/>
      <c r="H564" s="248">
        <v>12.300000000000001</v>
      </c>
      <c r="I564" s="249"/>
      <c r="J564" s="244"/>
      <c r="K564" s="244"/>
      <c r="L564" s="250"/>
      <c r="M564" s="251"/>
      <c r="N564" s="252"/>
      <c r="O564" s="252"/>
      <c r="P564" s="252"/>
      <c r="Q564" s="252"/>
      <c r="R564" s="252"/>
      <c r="S564" s="252"/>
      <c r="T564" s="25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4" t="s">
        <v>243</v>
      </c>
      <c r="AU564" s="254" t="s">
        <v>86</v>
      </c>
      <c r="AV564" s="13" t="s">
        <v>86</v>
      </c>
      <c r="AW564" s="13" t="s">
        <v>32</v>
      </c>
      <c r="AX564" s="13" t="s">
        <v>77</v>
      </c>
      <c r="AY564" s="254" t="s">
        <v>235</v>
      </c>
    </row>
    <row r="565" s="13" customFormat="1">
      <c r="A565" s="13"/>
      <c r="B565" s="243"/>
      <c r="C565" s="244"/>
      <c r="D565" s="245" t="s">
        <v>243</v>
      </c>
      <c r="E565" s="246" t="s">
        <v>1</v>
      </c>
      <c r="F565" s="247" t="s">
        <v>2579</v>
      </c>
      <c r="G565" s="244"/>
      <c r="H565" s="248">
        <v>11.24</v>
      </c>
      <c r="I565" s="249"/>
      <c r="J565" s="244"/>
      <c r="K565" s="244"/>
      <c r="L565" s="250"/>
      <c r="M565" s="251"/>
      <c r="N565" s="252"/>
      <c r="O565" s="252"/>
      <c r="P565" s="252"/>
      <c r="Q565" s="252"/>
      <c r="R565" s="252"/>
      <c r="S565" s="252"/>
      <c r="T565" s="25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4" t="s">
        <v>243</v>
      </c>
      <c r="AU565" s="254" t="s">
        <v>86</v>
      </c>
      <c r="AV565" s="13" t="s">
        <v>86</v>
      </c>
      <c r="AW565" s="13" t="s">
        <v>32</v>
      </c>
      <c r="AX565" s="13" t="s">
        <v>77</v>
      </c>
      <c r="AY565" s="254" t="s">
        <v>235</v>
      </c>
    </row>
    <row r="566" s="13" customFormat="1">
      <c r="A566" s="13"/>
      <c r="B566" s="243"/>
      <c r="C566" s="244"/>
      <c r="D566" s="245" t="s">
        <v>243</v>
      </c>
      <c r="E566" s="246" t="s">
        <v>1</v>
      </c>
      <c r="F566" s="247" t="s">
        <v>2580</v>
      </c>
      <c r="G566" s="244"/>
      <c r="H566" s="248">
        <v>9.6699999999999999</v>
      </c>
      <c r="I566" s="249"/>
      <c r="J566" s="244"/>
      <c r="K566" s="244"/>
      <c r="L566" s="250"/>
      <c r="M566" s="251"/>
      <c r="N566" s="252"/>
      <c r="O566" s="252"/>
      <c r="P566" s="252"/>
      <c r="Q566" s="252"/>
      <c r="R566" s="252"/>
      <c r="S566" s="252"/>
      <c r="T566" s="25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4" t="s">
        <v>243</v>
      </c>
      <c r="AU566" s="254" t="s">
        <v>86</v>
      </c>
      <c r="AV566" s="13" t="s">
        <v>86</v>
      </c>
      <c r="AW566" s="13" t="s">
        <v>32</v>
      </c>
      <c r="AX566" s="13" t="s">
        <v>77</v>
      </c>
      <c r="AY566" s="254" t="s">
        <v>235</v>
      </c>
    </row>
    <row r="567" s="13" customFormat="1">
      <c r="A567" s="13"/>
      <c r="B567" s="243"/>
      <c r="C567" s="244"/>
      <c r="D567" s="245" t="s">
        <v>243</v>
      </c>
      <c r="E567" s="246" t="s">
        <v>1</v>
      </c>
      <c r="F567" s="247" t="s">
        <v>2581</v>
      </c>
      <c r="G567" s="244"/>
      <c r="H567" s="248">
        <v>1.24</v>
      </c>
      <c r="I567" s="249"/>
      <c r="J567" s="244"/>
      <c r="K567" s="244"/>
      <c r="L567" s="250"/>
      <c r="M567" s="251"/>
      <c r="N567" s="252"/>
      <c r="O567" s="252"/>
      <c r="P567" s="252"/>
      <c r="Q567" s="252"/>
      <c r="R567" s="252"/>
      <c r="S567" s="252"/>
      <c r="T567" s="25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4" t="s">
        <v>243</v>
      </c>
      <c r="AU567" s="254" t="s">
        <v>86</v>
      </c>
      <c r="AV567" s="13" t="s">
        <v>86</v>
      </c>
      <c r="AW567" s="13" t="s">
        <v>32</v>
      </c>
      <c r="AX567" s="13" t="s">
        <v>77</v>
      </c>
      <c r="AY567" s="254" t="s">
        <v>235</v>
      </c>
    </row>
    <row r="568" s="13" customFormat="1">
      <c r="A568" s="13"/>
      <c r="B568" s="243"/>
      <c r="C568" s="244"/>
      <c r="D568" s="245" t="s">
        <v>243</v>
      </c>
      <c r="E568" s="246" t="s">
        <v>1</v>
      </c>
      <c r="F568" s="247" t="s">
        <v>2582</v>
      </c>
      <c r="G568" s="244"/>
      <c r="H568" s="248">
        <v>1.3700000000000001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243</v>
      </c>
      <c r="AU568" s="254" t="s">
        <v>86</v>
      </c>
      <c r="AV568" s="13" t="s">
        <v>86</v>
      </c>
      <c r="AW568" s="13" t="s">
        <v>32</v>
      </c>
      <c r="AX568" s="13" t="s">
        <v>77</v>
      </c>
      <c r="AY568" s="254" t="s">
        <v>235</v>
      </c>
    </row>
    <row r="569" s="13" customFormat="1">
      <c r="A569" s="13"/>
      <c r="B569" s="243"/>
      <c r="C569" s="244"/>
      <c r="D569" s="245" t="s">
        <v>243</v>
      </c>
      <c r="E569" s="246" t="s">
        <v>1</v>
      </c>
      <c r="F569" s="247" t="s">
        <v>2583</v>
      </c>
      <c r="G569" s="244"/>
      <c r="H569" s="248">
        <v>1.3999999999999999</v>
      </c>
      <c r="I569" s="249"/>
      <c r="J569" s="244"/>
      <c r="K569" s="244"/>
      <c r="L569" s="250"/>
      <c r="M569" s="251"/>
      <c r="N569" s="252"/>
      <c r="O569" s="252"/>
      <c r="P569" s="252"/>
      <c r="Q569" s="252"/>
      <c r="R569" s="252"/>
      <c r="S569" s="252"/>
      <c r="T569" s="25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4" t="s">
        <v>243</v>
      </c>
      <c r="AU569" s="254" t="s">
        <v>86</v>
      </c>
      <c r="AV569" s="13" t="s">
        <v>86</v>
      </c>
      <c r="AW569" s="13" t="s">
        <v>32</v>
      </c>
      <c r="AX569" s="13" t="s">
        <v>77</v>
      </c>
      <c r="AY569" s="254" t="s">
        <v>235</v>
      </c>
    </row>
    <row r="570" s="13" customFormat="1">
      <c r="A570" s="13"/>
      <c r="B570" s="243"/>
      <c r="C570" s="244"/>
      <c r="D570" s="245" t="s">
        <v>243</v>
      </c>
      <c r="E570" s="246" t="s">
        <v>1</v>
      </c>
      <c r="F570" s="247" t="s">
        <v>2584</v>
      </c>
      <c r="G570" s="244"/>
      <c r="H570" s="248">
        <v>2.4900000000000002</v>
      </c>
      <c r="I570" s="249"/>
      <c r="J570" s="244"/>
      <c r="K570" s="244"/>
      <c r="L570" s="250"/>
      <c r="M570" s="251"/>
      <c r="N570" s="252"/>
      <c r="O570" s="252"/>
      <c r="P570" s="252"/>
      <c r="Q570" s="252"/>
      <c r="R570" s="252"/>
      <c r="S570" s="252"/>
      <c r="T570" s="25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4" t="s">
        <v>243</v>
      </c>
      <c r="AU570" s="254" t="s">
        <v>86</v>
      </c>
      <c r="AV570" s="13" t="s">
        <v>86</v>
      </c>
      <c r="AW570" s="13" t="s">
        <v>32</v>
      </c>
      <c r="AX570" s="13" t="s">
        <v>77</v>
      </c>
      <c r="AY570" s="254" t="s">
        <v>235</v>
      </c>
    </row>
    <row r="571" s="13" customFormat="1">
      <c r="A571" s="13"/>
      <c r="B571" s="243"/>
      <c r="C571" s="244"/>
      <c r="D571" s="245" t="s">
        <v>243</v>
      </c>
      <c r="E571" s="246" t="s">
        <v>1</v>
      </c>
      <c r="F571" s="247" t="s">
        <v>2585</v>
      </c>
      <c r="G571" s="244"/>
      <c r="H571" s="248">
        <v>1.3600000000000001</v>
      </c>
      <c r="I571" s="249"/>
      <c r="J571" s="244"/>
      <c r="K571" s="244"/>
      <c r="L571" s="250"/>
      <c r="M571" s="251"/>
      <c r="N571" s="252"/>
      <c r="O571" s="252"/>
      <c r="P571" s="252"/>
      <c r="Q571" s="252"/>
      <c r="R571" s="252"/>
      <c r="S571" s="252"/>
      <c r="T571" s="25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4" t="s">
        <v>243</v>
      </c>
      <c r="AU571" s="254" t="s">
        <v>86</v>
      </c>
      <c r="AV571" s="13" t="s">
        <v>86</v>
      </c>
      <c r="AW571" s="13" t="s">
        <v>32</v>
      </c>
      <c r="AX571" s="13" t="s">
        <v>77</v>
      </c>
      <c r="AY571" s="254" t="s">
        <v>235</v>
      </c>
    </row>
    <row r="572" s="13" customFormat="1">
      <c r="A572" s="13"/>
      <c r="B572" s="243"/>
      <c r="C572" s="244"/>
      <c r="D572" s="245" t="s">
        <v>243</v>
      </c>
      <c r="E572" s="246" t="s">
        <v>1</v>
      </c>
      <c r="F572" s="247" t="s">
        <v>2586</v>
      </c>
      <c r="G572" s="244"/>
      <c r="H572" s="248">
        <v>1.3799999999999999</v>
      </c>
      <c r="I572" s="249"/>
      <c r="J572" s="244"/>
      <c r="K572" s="244"/>
      <c r="L572" s="250"/>
      <c r="M572" s="251"/>
      <c r="N572" s="252"/>
      <c r="O572" s="252"/>
      <c r="P572" s="252"/>
      <c r="Q572" s="252"/>
      <c r="R572" s="252"/>
      <c r="S572" s="252"/>
      <c r="T572" s="25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4" t="s">
        <v>243</v>
      </c>
      <c r="AU572" s="254" t="s">
        <v>86</v>
      </c>
      <c r="AV572" s="13" t="s">
        <v>86</v>
      </c>
      <c r="AW572" s="13" t="s">
        <v>32</v>
      </c>
      <c r="AX572" s="13" t="s">
        <v>77</v>
      </c>
      <c r="AY572" s="254" t="s">
        <v>235</v>
      </c>
    </row>
    <row r="573" s="13" customFormat="1">
      <c r="A573" s="13"/>
      <c r="B573" s="243"/>
      <c r="C573" s="244"/>
      <c r="D573" s="245" t="s">
        <v>243</v>
      </c>
      <c r="E573" s="246" t="s">
        <v>1</v>
      </c>
      <c r="F573" s="247" t="s">
        <v>2587</v>
      </c>
      <c r="G573" s="244"/>
      <c r="H573" s="248">
        <v>1.3799999999999999</v>
      </c>
      <c r="I573" s="249"/>
      <c r="J573" s="244"/>
      <c r="K573" s="244"/>
      <c r="L573" s="250"/>
      <c r="M573" s="251"/>
      <c r="N573" s="252"/>
      <c r="O573" s="252"/>
      <c r="P573" s="252"/>
      <c r="Q573" s="252"/>
      <c r="R573" s="252"/>
      <c r="S573" s="252"/>
      <c r="T573" s="25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4" t="s">
        <v>243</v>
      </c>
      <c r="AU573" s="254" t="s">
        <v>86</v>
      </c>
      <c r="AV573" s="13" t="s">
        <v>86</v>
      </c>
      <c r="AW573" s="13" t="s">
        <v>32</v>
      </c>
      <c r="AX573" s="13" t="s">
        <v>77</v>
      </c>
      <c r="AY573" s="254" t="s">
        <v>235</v>
      </c>
    </row>
    <row r="574" s="13" customFormat="1">
      <c r="A574" s="13"/>
      <c r="B574" s="243"/>
      <c r="C574" s="244"/>
      <c r="D574" s="245" t="s">
        <v>243</v>
      </c>
      <c r="E574" s="246" t="s">
        <v>1</v>
      </c>
      <c r="F574" s="247" t="s">
        <v>2588</v>
      </c>
      <c r="G574" s="244"/>
      <c r="H574" s="248">
        <v>1.48</v>
      </c>
      <c r="I574" s="249"/>
      <c r="J574" s="244"/>
      <c r="K574" s="244"/>
      <c r="L574" s="250"/>
      <c r="M574" s="251"/>
      <c r="N574" s="252"/>
      <c r="O574" s="252"/>
      <c r="P574" s="252"/>
      <c r="Q574" s="252"/>
      <c r="R574" s="252"/>
      <c r="S574" s="252"/>
      <c r="T574" s="25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4" t="s">
        <v>243</v>
      </c>
      <c r="AU574" s="254" t="s">
        <v>86</v>
      </c>
      <c r="AV574" s="13" t="s">
        <v>86</v>
      </c>
      <c r="AW574" s="13" t="s">
        <v>32</v>
      </c>
      <c r="AX574" s="13" t="s">
        <v>77</v>
      </c>
      <c r="AY574" s="254" t="s">
        <v>235</v>
      </c>
    </row>
    <row r="575" s="13" customFormat="1">
      <c r="A575" s="13"/>
      <c r="B575" s="243"/>
      <c r="C575" s="244"/>
      <c r="D575" s="245" t="s">
        <v>243</v>
      </c>
      <c r="E575" s="246" t="s">
        <v>1</v>
      </c>
      <c r="F575" s="247" t="s">
        <v>2589</v>
      </c>
      <c r="G575" s="244"/>
      <c r="H575" s="248">
        <v>2.48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243</v>
      </c>
      <c r="AU575" s="254" t="s">
        <v>86</v>
      </c>
      <c r="AV575" s="13" t="s">
        <v>86</v>
      </c>
      <c r="AW575" s="13" t="s">
        <v>32</v>
      </c>
      <c r="AX575" s="13" t="s">
        <v>77</v>
      </c>
      <c r="AY575" s="254" t="s">
        <v>235</v>
      </c>
    </row>
    <row r="576" s="13" customFormat="1">
      <c r="A576" s="13"/>
      <c r="B576" s="243"/>
      <c r="C576" s="244"/>
      <c r="D576" s="245" t="s">
        <v>243</v>
      </c>
      <c r="E576" s="246" t="s">
        <v>1</v>
      </c>
      <c r="F576" s="247" t="s">
        <v>2590</v>
      </c>
      <c r="G576" s="244"/>
      <c r="H576" s="248">
        <v>1.3700000000000001</v>
      </c>
      <c r="I576" s="249"/>
      <c r="J576" s="244"/>
      <c r="K576" s="244"/>
      <c r="L576" s="250"/>
      <c r="M576" s="251"/>
      <c r="N576" s="252"/>
      <c r="O576" s="252"/>
      <c r="P576" s="252"/>
      <c r="Q576" s="252"/>
      <c r="R576" s="252"/>
      <c r="S576" s="252"/>
      <c r="T576" s="25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4" t="s">
        <v>243</v>
      </c>
      <c r="AU576" s="254" t="s">
        <v>86</v>
      </c>
      <c r="AV576" s="13" t="s">
        <v>86</v>
      </c>
      <c r="AW576" s="13" t="s">
        <v>32</v>
      </c>
      <c r="AX576" s="13" t="s">
        <v>77</v>
      </c>
      <c r="AY576" s="254" t="s">
        <v>235</v>
      </c>
    </row>
    <row r="577" s="13" customFormat="1">
      <c r="A577" s="13"/>
      <c r="B577" s="243"/>
      <c r="C577" s="244"/>
      <c r="D577" s="245" t="s">
        <v>243</v>
      </c>
      <c r="E577" s="246" t="s">
        <v>1</v>
      </c>
      <c r="F577" s="247" t="s">
        <v>2591</v>
      </c>
      <c r="G577" s="244"/>
      <c r="H577" s="248">
        <v>1.3600000000000001</v>
      </c>
      <c r="I577" s="249"/>
      <c r="J577" s="244"/>
      <c r="K577" s="244"/>
      <c r="L577" s="250"/>
      <c r="M577" s="251"/>
      <c r="N577" s="252"/>
      <c r="O577" s="252"/>
      <c r="P577" s="252"/>
      <c r="Q577" s="252"/>
      <c r="R577" s="252"/>
      <c r="S577" s="252"/>
      <c r="T577" s="25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4" t="s">
        <v>243</v>
      </c>
      <c r="AU577" s="254" t="s">
        <v>86</v>
      </c>
      <c r="AV577" s="13" t="s">
        <v>86</v>
      </c>
      <c r="AW577" s="13" t="s">
        <v>32</v>
      </c>
      <c r="AX577" s="13" t="s">
        <v>77</v>
      </c>
      <c r="AY577" s="254" t="s">
        <v>235</v>
      </c>
    </row>
    <row r="578" s="13" customFormat="1">
      <c r="A578" s="13"/>
      <c r="B578" s="243"/>
      <c r="C578" s="244"/>
      <c r="D578" s="245" t="s">
        <v>243</v>
      </c>
      <c r="E578" s="246" t="s">
        <v>1</v>
      </c>
      <c r="F578" s="247" t="s">
        <v>2592</v>
      </c>
      <c r="G578" s="244"/>
      <c r="H578" s="248">
        <v>1.3700000000000001</v>
      </c>
      <c r="I578" s="249"/>
      <c r="J578" s="244"/>
      <c r="K578" s="244"/>
      <c r="L578" s="250"/>
      <c r="M578" s="251"/>
      <c r="N578" s="252"/>
      <c r="O578" s="252"/>
      <c r="P578" s="252"/>
      <c r="Q578" s="252"/>
      <c r="R578" s="252"/>
      <c r="S578" s="252"/>
      <c r="T578" s="25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4" t="s">
        <v>243</v>
      </c>
      <c r="AU578" s="254" t="s">
        <v>86</v>
      </c>
      <c r="AV578" s="13" t="s">
        <v>86</v>
      </c>
      <c r="AW578" s="13" t="s">
        <v>32</v>
      </c>
      <c r="AX578" s="13" t="s">
        <v>77</v>
      </c>
      <c r="AY578" s="254" t="s">
        <v>235</v>
      </c>
    </row>
    <row r="579" s="13" customFormat="1">
      <c r="A579" s="13"/>
      <c r="B579" s="243"/>
      <c r="C579" s="244"/>
      <c r="D579" s="245" t="s">
        <v>243</v>
      </c>
      <c r="E579" s="246" t="s">
        <v>1</v>
      </c>
      <c r="F579" s="247" t="s">
        <v>2593</v>
      </c>
      <c r="G579" s="244"/>
      <c r="H579" s="248">
        <v>1.3999999999999999</v>
      </c>
      <c r="I579" s="249"/>
      <c r="J579" s="244"/>
      <c r="K579" s="244"/>
      <c r="L579" s="250"/>
      <c r="M579" s="251"/>
      <c r="N579" s="252"/>
      <c r="O579" s="252"/>
      <c r="P579" s="252"/>
      <c r="Q579" s="252"/>
      <c r="R579" s="252"/>
      <c r="S579" s="252"/>
      <c r="T579" s="25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4" t="s">
        <v>243</v>
      </c>
      <c r="AU579" s="254" t="s">
        <v>86</v>
      </c>
      <c r="AV579" s="13" t="s">
        <v>86</v>
      </c>
      <c r="AW579" s="13" t="s">
        <v>32</v>
      </c>
      <c r="AX579" s="13" t="s">
        <v>77</v>
      </c>
      <c r="AY579" s="254" t="s">
        <v>235</v>
      </c>
    </row>
    <row r="580" s="13" customFormat="1">
      <c r="A580" s="13"/>
      <c r="B580" s="243"/>
      <c r="C580" s="244"/>
      <c r="D580" s="245" t="s">
        <v>243</v>
      </c>
      <c r="E580" s="246" t="s">
        <v>1</v>
      </c>
      <c r="F580" s="247" t="s">
        <v>2594</v>
      </c>
      <c r="G580" s="244"/>
      <c r="H580" s="248">
        <v>1.97</v>
      </c>
      <c r="I580" s="249"/>
      <c r="J580" s="244"/>
      <c r="K580" s="244"/>
      <c r="L580" s="250"/>
      <c r="M580" s="251"/>
      <c r="N580" s="252"/>
      <c r="O580" s="252"/>
      <c r="P580" s="252"/>
      <c r="Q580" s="252"/>
      <c r="R580" s="252"/>
      <c r="S580" s="252"/>
      <c r="T580" s="25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4" t="s">
        <v>243</v>
      </c>
      <c r="AU580" s="254" t="s">
        <v>86</v>
      </c>
      <c r="AV580" s="13" t="s">
        <v>86</v>
      </c>
      <c r="AW580" s="13" t="s">
        <v>32</v>
      </c>
      <c r="AX580" s="13" t="s">
        <v>77</v>
      </c>
      <c r="AY580" s="254" t="s">
        <v>235</v>
      </c>
    </row>
    <row r="581" s="13" customFormat="1">
      <c r="A581" s="13"/>
      <c r="B581" s="243"/>
      <c r="C581" s="244"/>
      <c r="D581" s="245" t="s">
        <v>243</v>
      </c>
      <c r="E581" s="246" t="s">
        <v>1</v>
      </c>
      <c r="F581" s="247" t="s">
        <v>2595</v>
      </c>
      <c r="G581" s="244"/>
      <c r="H581" s="248">
        <v>2.6499999999999999</v>
      </c>
      <c r="I581" s="249"/>
      <c r="J581" s="244"/>
      <c r="K581" s="244"/>
      <c r="L581" s="250"/>
      <c r="M581" s="251"/>
      <c r="N581" s="252"/>
      <c r="O581" s="252"/>
      <c r="P581" s="252"/>
      <c r="Q581" s="252"/>
      <c r="R581" s="252"/>
      <c r="S581" s="252"/>
      <c r="T581" s="25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4" t="s">
        <v>243</v>
      </c>
      <c r="AU581" s="254" t="s">
        <v>86</v>
      </c>
      <c r="AV581" s="13" t="s">
        <v>86</v>
      </c>
      <c r="AW581" s="13" t="s">
        <v>32</v>
      </c>
      <c r="AX581" s="13" t="s">
        <v>77</v>
      </c>
      <c r="AY581" s="254" t="s">
        <v>235</v>
      </c>
    </row>
    <row r="582" s="13" customFormat="1">
      <c r="A582" s="13"/>
      <c r="B582" s="243"/>
      <c r="C582" s="244"/>
      <c r="D582" s="245" t="s">
        <v>243</v>
      </c>
      <c r="E582" s="246" t="s">
        <v>1</v>
      </c>
      <c r="F582" s="247" t="s">
        <v>2596</v>
      </c>
      <c r="G582" s="244"/>
      <c r="H582" s="248">
        <v>2.6400000000000001</v>
      </c>
      <c r="I582" s="249"/>
      <c r="J582" s="244"/>
      <c r="K582" s="244"/>
      <c r="L582" s="250"/>
      <c r="M582" s="251"/>
      <c r="N582" s="252"/>
      <c r="O582" s="252"/>
      <c r="P582" s="252"/>
      <c r="Q582" s="252"/>
      <c r="R582" s="252"/>
      <c r="S582" s="252"/>
      <c r="T582" s="25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4" t="s">
        <v>243</v>
      </c>
      <c r="AU582" s="254" t="s">
        <v>86</v>
      </c>
      <c r="AV582" s="13" t="s">
        <v>86</v>
      </c>
      <c r="AW582" s="13" t="s">
        <v>32</v>
      </c>
      <c r="AX582" s="13" t="s">
        <v>77</v>
      </c>
      <c r="AY582" s="254" t="s">
        <v>235</v>
      </c>
    </row>
    <row r="583" s="13" customFormat="1">
      <c r="A583" s="13"/>
      <c r="B583" s="243"/>
      <c r="C583" s="244"/>
      <c r="D583" s="245" t="s">
        <v>243</v>
      </c>
      <c r="E583" s="246" t="s">
        <v>1</v>
      </c>
      <c r="F583" s="247" t="s">
        <v>2597</v>
      </c>
      <c r="G583" s="244"/>
      <c r="H583" s="248">
        <v>1.97</v>
      </c>
      <c r="I583" s="249"/>
      <c r="J583" s="244"/>
      <c r="K583" s="244"/>
      <c r="L583" s="250"/>
      <c r="M583" s="251"/>
      <c r="N583" s="252"/>
      <c r="O583" s="252"/>
      <c r="P583" s="252"/>
      <c r="Q583" s="252"/>
      <c r="R583" s="252"/>
      <c r="S583" s="252"/>
      <c r="T583" s="25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54" t="s">
        <v>243</v>
      </c>
      <c r="AU583" s="254" t="s">
        <v>86</v>
      </c>
      <c r="AV583" s="13" t="s">
        <v>86</v>
      </c>
      <c r="AW583" s="13" t="s">
        <v>32</v>
      </c>
      <c r="AX583" s="13" t="s">
        <v>77</v>
      </c>
      <c r="AY583" s="254" t="s">
        <v>235</v>
      </c>
    </row>
    <row r="584" s="13" customFormat="1">
      <c r="A584" s="13"/>
      <c r="B584" s="243"/>
      <c r="C584" s="244"/>
      <c r="D584" s="245" t="s">
        <v>243</v>
      </c>
      <c r="E584" s="246" t="s">
        <v>1</v>
      </c>
      <c r="F584" s="247" t="s">
        <v>2598</v>
      </c>
      <c r="G584" s="244"/>
      <c r="H584" s="248">
        <v>2.6400000000000001</v>
      </c>
      <c r="I584" s="249"/>
      <c r="J584" s="244"/>
      <c r="K584" s="244"/>
      <c r="L584" s="250"/>
      <c r="M584" s="251"/>
      <c r="N584" s="252"/>
      <c r="O584" s="252"/>
      <c r="P584" s="252"/>
      <c r="Q584" s="252"/>
      <c r="R584" s="252"/>
      <c r="S584" s="252"/>
      <c r="T584" s="25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4" t="s">
        <v>243</v>
      </c>
      <c r="AU584" s="254" t="s">
        <v>86</v>
      </c>
      <c r="AV584" s="13" t="s">
        <v>86</v>
      </c>
      <c r="AW584" s="13" t="s">
        <v>32</v>
      </c>
      <c r="AX584" s="13" t="s">
        <v>77</v>
      </c>
      <c r="AY584" s="254" t="s">
        <v>235</v>
      </c>
    </row>
    <row r="585" s="13" customFormat="1">
      <c r="A585" s="13"/>
      <c r="B585" s="243"/>
      <c r="C585" s="244"/>
      <c r="D585" s="245" t="s">
        <v>243</v>
      </c>
      <c r="E585" s="246" t="s">
        <v>1</v>
      </c>
      <c r="F585" s="247" t="s">
        <v>2599</v>
      </c>
      <c r="G585" s="244"/>
      <c r="H585" s="248">
        <v>1.97</v>
      </c>
      <c r="I585" s="249"/>
      <c r="J585" s="244"/>
      <c r="K585" s="244"/>
      <c r="L585" s="250"/>
      <c r="M585" s="251"/>
      <c r="N585" s="252"/>
      <c r="O585" s="252"/>
      <c r="P585" s="252"/>
      <c r="Q585" s="252"/>
      <c r="R585" s="252"/>
      <c r="S585" s="252"/>
      <c r="T585" s="25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4" t="s">
        <v>243</v>
      </c>
      <c r="AU585" s="254" t="s">
        <v>86</v>
      </c>
      <c r="AV585" s="13" t="s">
        <v>86</v>
      </c>
      <c r="AW585" s="13" t="s">
        <v>32</v>
      </c>
      <c r="AX585" s="13" t="s">
        <v>77</v>
      </c>
      <c r="AY585" s="254" t="s">
        <v>235</v>
      </c>
    </row>
    <row r="586" s="13" customFormat="1">
      <c r="A586" s="13"/>
      <c r="B586" s="243"/>
      <c r="C586" s="244"/>
      <c r="D586" s="245" t="s">
        <v>243</v>
      </c>
      <c r="E586" s="246" t="s">
        <v>1</v>
      </c>
      <c r="F586" s="247" t="s">
        <v>2600</v>
      </c>
      <c r="G586" s="244"/>
      <c r="H586" s="248">
        <v>2.6099999999999999</v>
      </c>
      <c r="I586" s="249"/>
      <c r="J586" s="244"/>
      <c r="K586" s="244"/>
      <c r="L586" s="250"/>
      <c r="M586" s="251"/>
      <c r="N586" s="252"/>
      <c r="O586" s="252"/>
      <c r="P586" s="252"/>
      <c r="Q586" s="252"/>
      <c r="R586" s="252"/>
      <c r="S586" s="252"/>
      <c r="T586" s="25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4" t="s">
        <v>243</v>
      </c>
      <c r="AU586" s="254" t="s">
        <v>86</v>
      </c>
      <c r="AV586" s="13" t="s">
        <v>86</v>
      </c>
      <c r="AW586" s="13" t="s">
        <v>32</v>
      </c>
      <c r="AX586" s="13" t="s">
        <v>77</v>
      </c>
      <c r="AY586" s="254" t="s">
        <v>235</v>
      </c>
    </row>
    <row r="587" s="13" customFormat="1">
      <c r="A587" s="13"/>
      <c r="B587" s="243"/>
      <c r="C587" s="244"/>
      <c r="D587" s="245" t="s">
        <v>243</v>
      </c>
      <c r="E587" s="246" t="s">
        <v>1</v>
      </c>
      <c r="F587" s="247" t="s">
        <v>2601</v>
      </c>
      <c r="G587" s="244"/>
      <c r="H587" s="248">
        <v>2.6899999999999999</v>
      </c>
      <c r="I587" s="249"/>
      <c r="J587" s="244"/>
      <c r="K587" s="244"/>
      <c r="L587" s="250"/>
      <c r="M587" s="251"/>
      <c r="N587" s="252"/>
      <c r="O587" s="252"/>
      <c r="P587" s="252"/>
      <c r="Q587" s="252"/>
      <c r="R587" s="252"/>
      <c r="S587" s="252"/>
      <c r="T587" s="25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4" t="s">
        <v>243</v>
      </c>
      <c r="AU587" s="254" t="s">
        <v>86</v>
      </c>
      <c r="AV587" s="13" t="s">
        <v>86</v>
      </c>
      <c r="AW587" s="13" t="s">
        <v>32</v>
      </c>
      <c r="AX587" s="13" t="s">
        <v>77</v>
      </c>
      <c r="AY587" s="254" t="s">
        <v>235</v>
      </c>
    </row>
    <row r="588" s="13" customFormat="1">
      <c r="A588" s="13"/>
      <c r="B588" s="243"/>
      <c r="C588" s="244"/>
      <c r="D588" s="245" t="s">
        <v>243</v>
      </c>
      <c r="E588" s="246" t="s">
        <v>1</v>
      </c>
      <c r="F588" s="247" t="s">
        <v>2602</v>
      </c>
      <c r="G588" s="244"/>
      <c r="H588" s="248">
        <v>3.9500000000000002</v>
      </c>
      <c r="I588" s="249"/>
      <c r="J588" s="244"/>
      <c r="K588" s="244"/>
      <c r="L588" s="250"/>
      <c r="M588" s="251"/>
      <c r="N588" s="252"/>
      <c r="O588" s="252"/>
      <c r="P588" s="252"/>
      <c r="Q588" s="252"/>
      <c r="R588" s="252"/>
      <c r="S588" s="252"/>
      <c r="T588" s="25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4" t="s">
        <v>243</v>
      </c>
      <c r="AU588" s="254" t="s">
        <v>86</v>
      </c>
      <c r="AV588" s="13" t="s">
        <v>86</v>
      </c>
      <c r="AW588" s="13" t="s">
        <v>32</v>
      </c>
      <c r="AX588" s="13" t="s">
        <v>77</v>
      </c>
      <c r="AY588" s="254" t="s">
        <v>235</v>
      </c>
    </row>
    <row r="589" s="13" customFormat="1">
      <c r="A589" s="13"/>
      <c r="B589" s="243"/>
      <c r="C589" s="244"/>
      <c r="D589" s="245" t="s">
        <v>243</v>
      </c>
      <c r="E589" s="246" t="s">
        <v>1</v>
      </c>
      <c r="F589" s="247" t="s">
        <v>2603</v>
      </c>
      <c r="G589" s="244"/>
      <c r="H589" s="248">
        <v>1.4299999999999999</v>
      </c>
      <c r="I589" s="249"/>
      <c r="J589" s="244"/>
      <c r="K589" s="244"/>
      <c r="L589" s="250"/>
      <c r="M589" s="251"/>
      <c r="N589" s="252"/>
      <c r="O589" s="252"/>
      <c r="P589" s="252"/>
      <c r="Q589" s="252"/>
      <c r="R589" s="252"/>
      <c r="S589" s="252"/>
      <c r="T589" s="25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54" t="s">
        <v>243</v>
      </c>
      <c r="AU589" s="254" t="s">
        <v>86</v>
      </c>
      <c r="AV589" s="13" t="s">
        <v>86</v>
      </c>
      <c r="AW589" s="13" t="s">
        <v>32</v>
      </c>
      <c r="AX589" s="13" t="s">
        <v>77</v>
      </c>
      <c r="AY589" s="254" t="s">
        <v>235</v>
      </c>
    </row>
    <row r="590" s="13" customFormat="1">
      <c r="A590" s="13"/>
      <c r="B590" s="243"/>
      <c r="C590" s="244"/>
      <c r="D590" s="245" t="s">
        <v>243</v>
      </c>
      <c r="E590" s="246" t="s">
        <v>1</v>
      </c>
      <c r="F590" s="247" t="s">
        <v>2604</v>
      </c>
      <c r="G590" s="244"/>
      <c r="H590" s="248">
        <v>1.3100000000000001</v>
      </c>
      <c r="I590" s="249"/>
      <c r="J590" s="244"/>
      <c r="K590" s="244"/>
      <c r="L590" s="250"/>
      <c r="M590" s="251"/>
      <c r="N590" s="252"/>
      <c r="O590" s="252"/>
      <c r="P590" s="252"/>
      <c r="Q590" s="252"/>
      <c r="R590" s="252"/>
      <c r="S590" s="252"/>
      <c r="T590" s="25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4" t="s">
        <v>243</v>
      </c>
      <c r="AU590" s="254" t="s">
        <v>86</v>
      </c>
      <c r="AV590" s="13" t="s">
        <v>86</v>
      </c>
      <c r="AW590" s="13" t="s">
        <v>32</v>
      </c>
      <c r="AX590" s="13" t="s">
        <v>77</v>
      </c>
      <c r="AY590" s="254" t="s">
        <v>235</v>
      </c>
    </row>
    <row r="591" s="13" customFormat="1">
      <c r="A591" s="13"/>
      <c r="B591" s="243"/>
      <c r="C591" s="244"/>
      <c r="D591" s="245" t="s">
        <v>243</v>
      </c>
      <c r="E591" s="246" t="s">
        <v>1</v>
      </c>
      <c r="F591" s="247" t="s">
        <v>2605</v>
      </c>
      <c r="G591" s="244"/>
      <c r="H591" s="248">
        <v>3.6699999999999999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243</v>
      </c>
      <c r="AU591" s="254" t="s">
        <v>86</v>
      </c>
      <c r="AV591" s="13" t="s">
        <v>86</v>
      </c>
      <c r="AW591" s="13" t="s">
        <v>32</v>
      </c>
      <c r="AX591" s="13" t="s">
        <v>77</v>
      </c>
      <c r="AY591" s="254" t="s">
        <v>235</v>
      </c>
    </row>
    <row r="592" s="13" customFormat="1">
      <c r="A592" s="13"/>
      <c r="B592" s="243"/>
      <c r="C592" s="244"/>
      <c r="D592" s="245" t="s">
        <v>243</v>
      </c>
      <c r="E592" s="246" t="s">
        <v>1</v>
      </c>
      <c r="F592" s="247" t="s">
        <v>2606</v>
      </c>
      <c r="G592" s="244"/>
      <c r="H592" s="248">
        <v>3.6699999999999999</v>
      </c>
      <c r="I592" s="249"/>
      <c r="J592" s="244"/>
      <c r="K592" s="244"/>
      <c r="L592" s="250"/>
      <c r="M592" s="251"/>
      <c r="N592" s="252"/>
      <c r="O592" s="252"/>
      <c r="P592" s="252"/>
      <c r="Q592" s="252"/>
      <c r="R592" s="252"/>
      <c r="S592" s="252"/>
      <c r="T592" s="25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4" t="s">
        <v>243</v>
      </c>
      <c r="AU592" s="254" t="s">
        <v>86</v>
      </c>
      <c r="AV592" s="13" t="s">
        <v>86</v>
      </c>
      <c r="AW592" s="13" t="s">
        <v>32</v>
      </c>
      <c r="AX592" s="13" t="s">
        <v>77</v>
      </c>
      <c r="AY592" s="254" t="s">
        <v>235</v>
      </c>
    </row>
    <row r="593" s="13" customFormat="1">
      <c r="A593" s="13"/>
      <c r="B593" s="243"/>
      <c r="C593" s="244"/>
      <c r="D593" s="245" t="s">
        <v>243</v>
      </c>
      <c r="E593" s="246" t="s">
        <v>1</v>
      </c>
      <c r="F593" s="247" t="s">
        <v>2607</v>
      </c>
      <c r="G593" s="244"/>
      <c r="H593" s="248">
        <v>1.48</v>
      </c>
      <c r="I593" s="249"/>
      <c r="J593" s="244"/>
      <c r="K593" s="244"/>
      <c r="L593" s="250"/>
      <c r="M593" s="251"/>
      <c r="N593" s="252"/>
      <c r="O593" s="252"/>
      <c r="P593" s="252"/>
      <c r="Q593" s="252"/>
      <c r="R593" s="252"/>
      <c r="S593" s="252"/>
      <c r="T593" s="25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4" t="s">
        <v>243</v>
      </c>
      <c r="AU593" s="254" t="s">
        <v>86</v>
      </c>
      <c r="AV593" s="13" t="s">
        <v>86</v>
      </c>
      <c r="AW593" s="13" t="s">
        <v>32</v>
      </c>
      <c r="AX593" s="13" t="s">
        <v>77</v>
      </c>
      <c r="AY593" s="254" t="s">
        <v>235</v>
      </c>
    </row>
    <row r="594" s="13" customFormat="1">
      <c r="A594" s="13"/>
      <c r="B594" s="243"/>
      <c r="C594" s="244"/>
      <c r="D594" s="245" t="s">
        <v>243</v>
      </c>
      <c r="E594" s="246" t="s">
        <v>1</v>
      </c>
      <c r="F594" s="247" t="s">
        <v>2608</v>
      </c>
      <c r="G594" s="244"/>
      <c r="H594" s="248">
        <v>2.8599999999999999</v>
      </c>
      <c r="I594" s="249"/>
      <c r="J594" s="244"/>
      <c r="K594" s="244"/>
      <c r="L594" s="250"/>
      <c r="M594" s="251"/>
      <c r="N594" s="252"/>
      <c r="O594" s="252"/>
      <c r="P594" s="252"/>
      <c r="Q594" s="252"/>
      <c r="R594" s="252"/>
      <c r="S594" s="252"/>
      <c r="T594" s="25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4" t="s">
        <v>243</v>
      </c>
      <c r="AU594" s="254" t="s">
        <v>86</v>
      </c>
      <c r="AV594" s="13" t="s">
        <v>86</v>
      </c>
      <c r="AW594" s="13" t="s">
        <v>32</v>
      </c>
      <c r="AX594" s="13" t="s">
        <v>77</v>
      </c>
      <c r="AY594" s="254" t="s">
        <v>235</v>
      </c>
    </row>
    <row r="595" s="13" customFormat="1">
      <c r="A595" s="13"/>
      <c r="B595" s="243"/>
      <c r="C595" s="244"/>
      <c r="D595" s="245" t="s">
        <v>243</v>
      </c>
      <c r="E595" s="246" t="s">
        <v>1</v>
      </c>
      <c r="F595" s="247" t="s">
        <v>2609</v>
      </c>
      <c r="G595" s="244"/>
      <c r="H595" s="248">
        <v>1.46</v>
      </c>
      <c r="I595" s="249"/>
      <c r="J595" s="244"/>
      <c r="K595" s="244"/>
      <c r="L595" s="250"/>
      <c r="M595" s="251"/>
      <c r="N595" s="252"/>
      <c r="O595" s="252"/>
      <c r="P595" s="252"/>
      <c r="Q595" s="252"/>
      <c r="R595" s="252"/>
      <c r="S595" s="252"/>
      <c r="T595" s="25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4" t="s">
        <v>243</v>
      </c>
      <c r="AU595" s="254" t="s">
        <v>86</v>
      </c>
      <c r="AV595" s="13" t="s">
        <v>86</v>
      </c>
      <c r="AW595" s="13" t="s">
        <v>32</v>
      </c>
      <c r="AX595" s="13" t="s">
        <v>77</v>
      </c>
      <c r="AY595" s="254" t="s">
        <v>235</v>
      </c>
    </row>
    <row r="596" s="13" customFormat="1">
      <c r="A596" s="13"/>
      <c r="B596" s="243"/>
      <c r="C596" s="244"/>
      <c r="D596" s="245" t="s">
        <v>243</v>
      </c>
      <c r="E596" s="246" t="s">
        <v>1</v>
      </c>
      <c r="F596" s="247" t="s">
        <v>2610</v>
      </c>
      <c r="G596" s="244"/>
      <c r="H596" s="248">
        <v>1.52</v>
      </c>
      <c r="I596" s="249"/>
      <c r="J596" s="244"/>
      <c r="K596" s="244"/>
      <c r="L596" s="250"/>
      <c r="M596" s="251"/>
      <c r="N596" s="252"/>
      <c r="O596" s="252"/>
      <c r="P596" s="252"/>
      <c r="Q596" s="252"/>
      <c r="R596" s="252"/>
      <c r="S596" s="252"/>
      <c r="T596" s="25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4" t="s">
        <v>243</v>
      </c>
      <c r="AU596" s="254" t="s">
        <v>86</v>
      </c>
      <c r="AV596" s="13" t="s">
        <v>86</v>
      </c>
      <c r="AW596" s="13" t="s">
        <v>32</v>
      </c>
      <c r="AX596" s="13" t="s">
        <v>77</v>
      </c>
      <c r="AY596" s="254" t="s">
        <v>235</v>
      </c>
    </row>
    <row r="597" s="13" customFormat="1">
      <c r="A597" s="13"/>
      <c r="B597" s="243"/>
      <c r="C597" s="244"/>
      <c r="D597" s="245" t="s">
        <v>243</v>
      </c>
      <c r="E597" s="246" t="s">
        <v>1</v>
      </c>
      <c r="F597" s="247" t="s">
        <v>2611</v>
      </c>
      <c r="G597" s="244"/>
      <c r="H597" s="248">
        <v>1.52</v>
      </c>
      <c r="I597" s="249"/>
      <c r="J597" s="244"/>
      <c r="K597" s="244"/>
      <c r="L597" s="250"/>
      <c r="M597" s="251"/>
      <c r="N597" s="252"/>
      <c r="O597" s="252"/>
      <c r="P597" s="252"/>
      <c r="Q597" s="252"/>
      <c r="R597" s="252"/>
      <c r="S597" s="252"/>
      <c r="T597" s="25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4" t="s">
        <v>243</v>
      </c>
      <c r="AU597" s="254" t="s">
        <v>86</v>
      </c>
      <c r="AV597" s="13" t="s">
        <v>86</v>
      </c>
      <c r="AW597" s="13" t="s">
        <v>32</v>
      </c>
      <c r="AX597" s="13" t="s">
        <v>77</v>
      </c>
      <c r="AY597" s="254" t="s">
        <v>235</v>
      </c>
    </row>
    <row r="598" s="13" customFormat="1">
      <c r="A598" s="13"/>
      <c r="B598" s="243"/>
      <c r="C598" s="244"/>
      <c r="D598" s="245" t="s">
        <v>243</v>
      </c>
      <c r="E598" s="246" t="s">
        <v>1</v>
      </c>
      <c r="F598" s="247" t="s">
        <v>2612</v>
      </c>
      <c r="G598" s="244"/>
      <c r="H598" s="248">
        <v>3.1499999999999999</v>
      </c>
      <c r="I598" s="249"/>
      <c r="J598" s="244"/>
      <c r="K598" s="244"/>
      <c r="L598" s="250"/>
      <c r="M598" s="251"/>
      <c r="N598" s="252"/>
      <c r="O598" s="252"/>
      <c r="P598" s="252"/>
      <c r="Q598" s="252"/>
      <c r="R598" s="252"/>
      <c r="S598" s="252"/>
      <c r="T598" s="25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4" t="s">
        <v>243</v>
      </c>
      <c r="AU598" s="254" t="s">
        <v>86</v>
      </c>
      <c r="AV598" s="13" t="s">
        <v>86</v>
      </c>
      <c r="AW598" s="13" t="s">
        <v>32</v>
      </c>
      <c r="AX598" s="13" t="s">
        <v>77</v>
      </c>
      <c r="AY598" s="254" t="s">
        <v>235</v>
      </c>
    </row>
    <row r="599" s="13" customFormat="1">
      <c r="A599" s="13"/>
      <c r="B599" s="243"/>
      <c r="C599" s="244"/>
      <c r="D599" s="245" t="s">
        <v>243</v>
      </c>
      <c r="E599" s="246" t="s">
        <v>1</v>
      </c>
      <c r="F599" s="247" t="s">
        <v>2613</v>
      </c>
      <c r="G599" s="244"/>
      <c r="H599" s="248">
        <v>2.9700000000000002</v>
      </c>
      <c r="I599" s="249"/>
      <c r="J599" s="244"/>
      <c r="K599" s="244"/>
      <c r="L599" s="250"/>
      <c r="M599" s="251"/>
      <c r="N599" s="252"/>
      <c r="O599" s="252"/>
      <c r="P599" s="252"/>
      <c r="Q599" s="252"/>
      <c r="R599" s="252"/>
      <c r="S599" s="252"/>
      <c r="T599" s="25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4" t="s">
        <v>243</v>
      </c>
      <c r="AU599" s="254" t="s">
        <v>86</v>
      </c>
      <c r="AV599" s="13" t="s">
        <v>86</v>
      </c>
      <c r="AW599" s="13" t="s">
        <v>32</v>
      </c>
      <c r="AX599" s="13" t="s">
        <v>77</v>
      </c>
      <c r="AY599" s="254" t="s">
        <v>235</v>
      </c>
    </row>
    <row r="600" s="13" customFormat="1">
      <c r="A600" s="13"/>
      <c r="B600" s="243"/>
      <c r="C600" s="244"/>
      <c r="D600" s="245" t="s">
        <v>243</v>
      </c>
      <c r="E600" s="246" t="s">
        <v>1</v>
      </c>
      <c r="F600" s="247" t="s">
        <v>2614</v>
      </c>
      <c r="G600" s="244"/>
      <c r="H600" s="248">
        <v>2.8599999999999999</v>
      </c>
      <c r="I600" s="249"/>
      <c r="J600" s="244"/>
      <c r="K600" s="244"/>
      <c r="L600" s="250"/>
      <c r="M600" s="251"/>
      <c r="N600" s="252"/>
      <c r="O600" s="252"/>
      <c r="P600" s="252"/>
      <c r="Q600" s="252"/>
      <c r="R600" s="252"/>
      <c r="S600" s="252"/>
      <c r="T600" s="25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4" t="s">
        <v>243</v>
      </c>
      <c r="AU600" s="254" t="s">
        <v>86</v>
      </c>
      <c r="AV600" s="13" t="s">
        <v>86</v>
      </c>
      <c r="AW600" s="13" t="s">
        <v>32</v>
      </c>
      <c r="AX600" s="13" t="s">
        <v>77</v>
      </c>
      <c r="AY600" s="254" t="s">
        <v>235</v>
      </c>
    </row>
    <row r="601" s="13" customFormat="1">
      <c r="A601" s="13"/>
      <c r="B601" s="243"/>
      <c r="C601" s="244"/>
      <c r="D601" s="245" t="s">
        <v>243</v>
      </c>
      <c r="E601" s="246" t="s">
        <v>1</v>
      </c>
      <c r="F601" s="247" t="s">
        <v>2615</v>
      </c>
      <c r="G601" s="244"/>
      <c r="H601" s="248">
        <v>2.9900000000000002</v>
      </c>
      <c r="I601" s="249"/>
      <c r="J601" s="244"/>
      <c r="K601" s="244"/>
      <c r="L601" s="250"/>
      <c r="M601" s="251"/>
      <c r="N601" s="252"/>
      <c r="O601" s="252"/>
      <c r="P601" s="252"/>
      <c r="Q601" s="252"/>
      <c r="R601" s="252"/>
      <c r="S601" s="252"/>
      <c r="T601" s="25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54" t="s">
        <v>243</v>
      </c>
      <c r="AU601" s="254" t="s">
        <v>86</v>
      </c>
      <c r="AV601" s="13" t="s">
        <v>86</v>
      </c>
      <c r="AW601" s="13" t="s">
        <v>32</v>
      </c>
      <c r="AX601" s="13" t="s">
        <v>77</v>
      </c>
      <c r="AY601" s="254" t="s">
        <v>235</v>
      </c>
    </row>
    <row r="602" s="13" customFormat="1">
      <c r="A602" s="13"/>
      <c r="B602" s="243"/>
      <c r="C602" s="244"/>
      <c r="D602" s="245" t="s">
        <v>243</v>
      </c>
      <c r="E602" s="246" t="s">
        <v>1</v>
      </c>
      <c r="F602" s="247" t="s">
        <v>2616</v>
      </c>
      <c r="G602" s="244"/>
      <c r="H602" s="248">
        <v>3.1000000000000001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243</v>
      </c>
      <c r="AU602" s="254" t="s">
        <v>86</v>
      </c>
      <c r="AV602" s="13" t="s">
        <v>86</v>
      </c>
      <c r="AW602" s="13" t="s">
        <v>32</v>
      </c>
      <c r="AX602" s="13" t="s">
        <v>77</v>
      </c>
      <c r="AY602" s="254" t="s">
        <v>235</v>
      </c>
    </row>
    <row r="603" s="14" customFormat="1">
      <c r="A603" s="14"/>
      <c r="B603" s="255"/>
      <c r="C603" s="256"/>
      <c r="D603" s="245" t="s">
        <v>243</v>
      </c>
      <c r="E603" s="257" t="s">
        <v>1</v>
      </c>
      <c r="F603" s="258" t="s">
        <v>245</v>
      </c>
      <c r="G603" s="256"/>
      <c r="H603" s="259">
        <v>249.66999999999999</v>
      </c>
      <c r="I603" s="260"/>
      <c r="J603" s="256"/>
      <c r="K603" s="256"/>
      <c r="L603" s="261"/>
      <c r="M603" s="262"/>
      <c r="N603" s="263"/>
      <c r="O603" s="263"/>
      <c r="P603" s="263"/>
      <c r="Q603" s="263"/>
      <c r="R603" s="263"/>
      <c r="S603" s="263"/>
      <c r="T603" s="26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65" t="s">
        <v>243</v>
      </c>
      <c r="AU603" s="265" t="s">
        <v>86</v>
      </c>
      <c r="AV603" s="14" t="s">
        <v>241</v>
      </c>
      <c r="AW603" s="14" t="s">
        <v>32</v>
      </c>
      <c r="AX603" s="14" t="s">
        <v>84</v>
      </c>
      <c r="AY603" s="265" t="s">
        <v>235</v>
      </c>
    </row>
    <row r="604" s="2" customFormat="1" ht="33" customHeight="1">
      <c r="A604" s="39"/>
      <c r="B604" s="40"/>
      <c r="C604" s="229" t="s">
        <v>421</v>
      </c>
      <c r="D604" s="229" t="s">
        <v>237</v>
      </c>
      <c r="E604" s="230" t="s">
        <v>2617</v>
      </c>
      <c r="F604" s="231" t="s">
        <v>2618</v>
      </c>
      <c r="G604" s="232" t="s">
        <v>240</v>
      </c>
      <c r="H604" s="233">
        <v>42</v>
      </c>
      <c r="I604" s="234"/>
      <c r="J604" s="235">
        <f>ROUND(I604*H604,2)</f>
        <v>0</v>
      </c>
      <c r="K604" s="236"/>
      <c r="L604" s="45"/>
      <c r="M604" s="237" t="s">
        <v>1</v>
      </c>
      <c r="N604" s="238" t="s">
        <v>42</v>
      </c>
      <c r="O604" s="92"/>
      <c r="P604" s="239">
        <f>O604*H604</f>
        <v>0</v>
      </c>
      <c r="Q604" s="239">
        <v>0.15525</v>
      </c>
      <c r="R604" s="239">
        <f>Q604*H604</f>
        <v>6.5205000000000002</v>
      </c>
      <c r="S604" s="239">
        <v>0</v>
      </c>
      <c r="T604" s="240">
        <f>S604*H604</f>
        <v>0</v>
      </c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R604" s="241" t="s">
        <v>241</v>
      </c>
      <c r="AT604" s="241" t="s">
        <v>237</v>
      </c>
      <c r="AU604" s="241" t="s">
        <v>86</v>
      </c>
      <c r="AY604" s="18" t="s">
        <v>235</v>
      </c>
      <c r="BE604" s="242">
        <f>IF(N604="základní",J604,0)</f>
        <v>0</v>
      </c>
      <c r="BF604" s="242">
        <f>IF(N604="snížená",J604,0)</f>
        <v>0</v>
      </c>
      <c r="BG604" s="242">
        <f>IF(N604="zákl. přenesená",J604,0)</f>
        <v>0</v>
      </c>
      <c r="BH604" s="242">
        <f>IF(N604="sníž. přenesená",J604,0)</f>
        <v>0</v>
      </c>
      <c r="BI604" s="242">
        <f>IF(N604="nulová",J604,0)</f>
        <v>0</v>
      </c>
      <c r="BJ604" s="18" t="s">
        <v>84</v>
      </c>
      <c r="BK604" s="242">
        <f>ROUND(I604*H604,2)</f>
        <v>0</v>
      </c>
      <c r="BL604" s="18" t="s">
        <v>241</v>
      </c>
      <c r="BM604" s="241" t="s">
        <v>2619</v>
      </c>
    </row>
    <row r="605" s="13" customFormat="1">
      <c r="A605" s="13"/>
      <c r="B605" s="243"/>
      <c r="C605" s="244"/>
      <c r="D605" s="245" t="s">
        <v>243</v>
      </c>
      <c r="E605" s="246" t="s">
        <v>1</v>
      </c>
      <c r="F605" s="247" t="s">
        <v>2620</v>
      </c>
      <c r="G605" s="244"/>
      <c r="H605" s="248">
        <v>1</v>
      </c>
      <c r="I605" s="249"/>
      <c r="J605" s="244"/>
      <c r="K605" s="244"/>
      <c r="L605" s="250"/>
      <c r="M605" s="251"/>
      <c r="N605" s="252"/>
      <c r="O605" s="252"/>
      <c r="P605" s="252"/>
      <c r="Q605" s="252"/>
      <c r="R605" s="252"/>
      <c r="S605" s="252"/>
      <c r="T605" s="25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4" t="s">
        <v>243</v>
      </c>
      <c r="AU605" s="254" t="s">
        <v>86</v>
      </c>
      <c r="AV605" s="13" t="s">
        <v>86</v>
      </c>
      <c r="AW605" s="13" t="s">
        <v>32</v>
      </c>
      <c r="AX605" s="13" t="s">
        <v>77</v>
      </c>
      <c r="AY605" s="254" t="s">
        <v>235</v>
      </c>
    </row>
    <row r="606" s="13" customFormat="1">
      <c r="A606" s="13"/>
      <c r="B606" s="243"/>
      <c r="C606" s="244"/>
      <c r="D606" s="245" t="s">
        <v>243</v>
      </c>
      <c r="E606" s="246" t="s">
        <v>1</v>
      </c>
      <c r="F606" s="247" t="s">
        <v>2621</v>
      </c>
      <c r="G606" s="244"/>
      <c r="H606" s="248">
        <v>1</v>
      </c>
      <c r="I606" s="249"/>
      <c r="J606" s="244"/>
      <c r="K606" s="244"/>
      <c r="L606" s="250"/>
      <c r="M606" s="251"/>
      <c r="N606" s="252"/>
      <c r="O606" s="252"/>
      <c r="P606" s="252"/>
      <c r="Q606" s="252"/>
      <c r="R606" s="252"/>
      <c r="S606" s="252"/>
      <c r="T606" s="25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4" t="s">
        <v>243</v>
      </c>
      <c r="AU606" s="254" t="s">
        <v>86</v>
      </c>
      <c r="AV606" s="13" t="s">
        <v>86</v>
      </c>
      <c r="AW606" s="13" t="s">
        <v>32</v>
      </c>
      <c r="AX606" s="13" t="s">
        <v>77</v>
      </c>
      <c r="AY606" s="254" t="s">
        <v>235</v>
      </c>
    </row>
    <row r="607" s="13" customFormat="1">
      <c r="A607" s="13"/>
      <c r="B607" s="243"/>
      <c r="C607" s="244"/>
      <c r="D607" s="245" t="s">
        <v>243</v>
      </c>
      <c r="E607" s="246" t="s">
        <v>1</v>
      </c>
      <c r="F607" s="247" t="s">
        <v>2622</v>
      </c>
      <c r="G607" s="244"/>
      <c r="H607" s="248">
        <v>1</v>
      </c>
      <c r="I607" s="249"/>
      <c r="J607" s="244"/>
      <c r="K607" s="244"/>
      <c r="L607" s="250"/>
      <c r="M607" s="251"/>
      <c r="N607" s="252"/>
      <c r="O607" s="252"/>
      <c r="P607" s="252"/>
      <c r="Q607" s="252"/>
      <c r="R607" s="252"/>
      <c r="S607" s="252"/>
      <c r="T607" s="25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54" t="s">
        <v>243</v>
      </c>
      <c r="AU607" s="254" t="s">
        <v>86</v>
      </c>
      <c r="AV607" s="13" t="s">
        <v>86</v>
      </c>
      <c r="AW607" s="13" t="s">
        <v>32</v>
      </c>
      <c r="AX607" s="13" t="s">
        <v>77</v>
      </c>
      <c r="AY607" s="254" t="s">
        <v>235</v>
      </c>
    </row>
    <row r="608" s="13" customFormat="1">
      <c r="A608" s="13"/>
      <c r="B608" s="243"/>
      <c r="C608" s="244"/>
      <c r="D608" s="245" t="s">
        <v>243</v>
      </c>
      <c r="E608" s="246" t="s">
        <v>1</v>
      </c>
      <c r="F608" s="247" t="s">
        <v>2623</v>
      </c>
      <c r="G608" s="244"/>
      <c r="H608" s="248">
        <v>1</v>
      </c>
      <c r="I608" s="249"/>
      <c r="J608" s="244"/>
      <c r="K608" s="244"/>
      <c r="L608" s="250"/>
      <c r="M608" s="251"/>
      <c r="N608" s="252"/>
      <c r="O608" s="252"/>
      <c r="P608" s="252"/>
      <c r="Q608" s="252"/>
      <c r="R608" s="252"/>
      <c r="S608" s="252"/>
      <c r="T608" s="25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4" t="s">
        <v>243</v>
      </c>
      <c r="AU608" s="254" t="s">
        <v>86</v>
      </c>
      <c r="AV608" s="13" t="s">
        <v>86</v>
      </c>
      <c r="AW608" s="13" t="s">
        <v>32</v>
      </c>
      <c r="AX608" s="13" t="s">
        <v>77</v>
      </c>
      <c r="AY608" s="254" t="s">
        <v>235</v>
      </c>
    </row>
    <row r="609" s="13" customFormat="1">
      <c r="A609" s="13"/>
      <c r="B609" s="243"/>
      <c r="C609" s="244"/>
      <c r="D609" s="245" t="s">
        <v>243</v>
      </c>
      <c r="E609" s="246" t="s">
        <v>1</v>
      </c>
      <c r="F609" s="247" t="s">
        <v>2624</v>
      </c>
      <c r="G609" s="244"/>
      <c r="H609" s="248">
        <v>1</v>
      </c>
      <c r="I609" s="249"/>
      <c r="J609" s="244"/>
      <c r="K609" s="244"/>
      <c r="L609" s="250"/>
      <c r="M609" s="251"/>
      <c r="N609" s="252"/>
      <c r="O609" s="252"/>
      <c r="P609" s="252"/>
      <c r="Q609" s="252"/>
      <c r="R609" s="252"/>
      <c r="S609" s="252"/>
      <c r="T609" s="25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4" t="s">
        <v>243</v>
      </c>
      <c r="AU609" s="254" t="s">
        <v>86</v>
      </c>
      <c r="AV609" s="13" t="s">
        <v>86</v>
      </c>
      <c r="AW609" s="13" t="s">
        <v>32</v>
      </c>
      <c r="AX609" s="13" t="s">
        <v>77</v>
      </c>
      <c r="AY609" s="254" t="s">
        <v>235</v>
      </c>
    </row>
    <row r="610" s="13" customFormat="1">
      <c r="A610" s="13"/>
      <c r="B610" s="243"/>
      <c r="C610" s="244"/>
      <c r="D610" s="245" t="s">
        <v>243</v>
      </c>
      <c r="E610" s="246" t="s">
        <v>1</v>
      </c>
      <c r="F610" s="247" t="s">
        <v>2625</v>
      </c>
      <c r="G610" s="244"/>
      <c r="H610" s="248">
        <v>1</v>
      </c>
      <c r="I610" s="249"/>
      <c r="J610" s="244"/>
      <c r="K610" s="244"/>
      <c r="L610" s="250"/>
      <c r="M610" s="251"/>
      <c r="N610" s="252"/>
      <c r="O610" s="252"/>
      <c r="P610" s="252"/>
      <c r="Q610" s="252"/>
      <c r="R610" s="252"/>
      <c r="S610" s="252"/>
      <c r="T610" s="25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4" t="s">
        <v>243</v>
      </c>
      <c r="AU610" s="254" t="s">
        <v>86</v>
      </c>
      <c r="AV610" s="13" t="s">
        <v>86</v>
      </c>
      <c r="AW610" s="13" t="s">
        <v>32</v>
      </c>
      <c r="AX610" s="13" t="s">
        <v>77</v>
      </c>
      <c r="AY610" s="254" t="s">
        <v>235</v>
      </c>
    </row>
    <row r="611" s="13" customFormat="1">
      <c r="A611" s="13"/>
      <c r="B611" s="243"/>
      <c r="C611" s="244"/>
      <c r="D611" s="245" t="s">
        <v>243</v>
      </c>
      <c r="E611" s="246" t="s">
        <v>1</v>
      </c>
      <c r="F611" s="247" t="s">
        <v>2626</v>
      </c>
      <c r="G611" s="244"/>
      <c r="H611" s="248">
        <v>1</v>
      </c>
      <c r="I611" s="249"/>
      <c r="J611" s="244"/>
      <c r="K611" s="244"/>
      <c r="L611" s="250"/>
      <c r="M611" s="251"/>
      <c r="N611" s="252"/>
      <c r="O611" s="252"/>
      <c r="P611" s="252"/>
      <c r="Q611" s="252"/>
      <c r="R611" s="252"/>
      <c r="S611" s="252"/>
      <c r="T611" s="25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4" t="s">
        <v>243</v>
      </c>
      <c r="AU611" s="254" t="s">
        <v>86</v>
      </c>
      <c r="AV611" s="13" t="s">
        <v>86</v>
      </c>
      <c r="AW611" s="13" t="s">
        <v>32</v>
      </c>
      <c r="AX611" s="13" t="s">
        <v>77</v>
      </c>
      <c r="AY611" s="254" t="s">
        <v>235</v>
      </c>
    </row>
    <row r="612" s="13" customFormat="1">
      <c r="A612" s="13"/>
      <c r="B612" s="243"/>
      <c r="C612" s="244"/>
      <c r="D612" s="245" t="s">
        <v>243</v>
      </c>
      <c r="E612" s="246" t="s">
        <v>1</v>
      </c>
      <c r="F612" s="247" t="s">
        <v>2627</v>
      </c>
      <c r="G612" s="244"/>
      <c r="H612" s="248">
        <v>1</v>
      </c>
      <c r="I612" s="249"/>
      <c r="J612" s="244"/>
      <c r="K612" s="244"/>
      <c r="L612" s="250"/>
      <c r="M612" s="251"/>
      <c r="N612" s="252"/>
      <c r="O612" s="252"/>
      <c r="P612" s="252"/>
      <c r="Q612" s="252"/>
      <c r="R612" s="252"/>
      <c r="S612" s="252"/>
      <c r="T612" s="25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4" t="s">
        <v>243</v>
      </c>
      <c r="AU612" s="254" t="s">
        <v>86</v>
      </c>
      <c r="AV612" s="13" t="s">
        <v>86</v>
      </c>
      <c r="AW612" s="13" t="s">
        <v>32</v>
      </c>
      <c r="AX612" s="13" t="s">
        <v>77</v>
      </c>
      <c r="AY612" s="254" t="s">
        <v>235</v>
      </c>
    </row>
    <row r="613" s="13" customFormat="1">
      <c r="A613" s="13"/>
      <c r="B613" s="243"/>
      <c r="C613" s="244"/>
      <c r="D613" s="245" t="s">
        <v>243</v>
      </c>
      <c r="E613" s="246" t="s">
        <v>1</v>
      </c>
      <c r="F613" s="247" t="s">
        <v>2628</v>
      </c>
      <c r="G613" s="244"/>
      <c r="H613" s="248">
        <v>1</v>
      </c>
      <c r="I613" s="249"/>
      <c r="J613" s="244"/>
      <c r="K613" s="244"/>
      <c r="L613" s="250"/>
      <c r="M613" s="251"/>
      <c r="N613" s="252"/>
      <c r="O613" s="252"/>
      <c r="P613" s="252"/>
      <c r="Q613" s="252"/>
      <c r="R613" s="252"/>
      <c r="S613" s="252"/>
      <c r="T613" s="25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4" t="s">
        <v>243</v>
      </c>
      <c r="AU613" s="254" t="s">
        <v>86</v>
      </c>
      <c r="AV613" s="13" t="s">
        <v>86</v>
      </c>
      <c r="AW613" s="13" t="s">
        <v>32</v>
      </c>
      <c r="AX613" s="13" t="s">
        <v>77</v>
      </c>
      <c r="AY613" s="254" t="s">
        <v>235</v>
      </c>
    </row>
    <row r="614" s="13" customFormat="1">
      <c r="A614" s="13"/>
      <c r="B614" s="243"/>
      <c r="C614" s="244"/>
      <c r="D614" s="245" t="s">
        <v>243</v>
      </c>
      <c r="E614" s="246" t="s">
        <v>1</v>
      </c>
      <c r="F614" s="247" t="s">
        <v>2629</v>
      </c>
      <c r="G614" s="244"/>
      <c r="H614" s="248">
        <v>1</v>
      </c>
      <c r="I614" s="249"/>
      <c r="J614" s="244"/>
      <c r="K614" s="244"/>
      <c r="L614" s="250"/>
      <c r="M614" s="251"/>
      <c r="N614" s="252"/>
      <c r="O614" s="252"/>
      <c r="P614" s="252"/>
      <c r="Q614" s="252"/>
      <c r="R614" s="252"/>
      <c r="S614" s="252"/>
      <c r="T614" s="25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4" t="s">
        <v>243</v>
      </c>
      <c r="AU614" s="254" t="s">
        <v>86</v>
      </c>
      <c r="AV614" s="13" t="s">
        <v>86</v>
      </c>
      <c r="AW614" s="13" t="s">
        <v>32</v>
      </c>
      <c r="AX614" s="13" t="s">
        <v>77</v>
      </c>
      <c r="AY614" s="254" t="s">
        <v>235</v>
      </c>
    </row>
    <row r="615" s="13" customFormat="1">
      <c r="A615" s="13"/>
      <c r="B615" s="243"/>
      <c r="C615" s="244"/>
      <c r="D615" s="245" t="s">
        <v>243</v>
      </c>
      <c r="E615" s="246" t="s">
        <v>1</v>
      </c>
      <c r="F615" s="247" t="s">
        <v>2630</v>
      </c>
      <c r="G615" s="244"/>
      <c r="H615" s="248">
        <v>1</v>
      </c>
      <c r="I615" s="249"/>
      <c r="J615" s="244"/>
      <c r="K615" s="244"/>
      <c r="L615" s="250"/>
      <c r="M615" s="251"/>
      <c r="N615" s="252"/>
      <c r="O615" s="252"/>
      <c r="P615" s="252"/>
      <c r="Q615" s="252"/>
      <c r="R615" s="252"/>
      <c r="S615" s="252"/>
      <c r="T615" s="25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4" t="s">
        <v>243</v>
      </c>
      <c r="AU615" s="254" t="s">
        <v>86</v>
      </c>
      <c r="AV615" s="13" t="s">
        <v>86</v>
      </c>
      <c r="AW615" s="13" t="s">
        <v>32</v>
      </c>
      <c r="AX615" s="13" t="s">
        <v>77</v>
      </c>
      <c r="AY615" s="254" t="s">
        <v>235</v>
      </c>
    </row>
    <row r="616" s="13" customFormat="1">
      <c r="A616" s="13"/>
      <c r="B616" s="243"/>
      <c r="C616" s="244"/>
      <c r="D616" s="245" t="s">
        <v>243</v>
      </c>
      <c r="E616" s="246" t="s">
        <v>1</v>
      </c>
      <c r="F616" s="247" t="s">
        <v>2631</v>
      </c>
      <c r="G616" s="244"/>
      <c r="H616" s="248">
        <v>2</v>
      </c>
      <c r="I616" s="249"/>
      <c r="J616" s="244"/>
      <c r="K616" s="244"/>
      <c r="L616" s="250"/>
      <c r="M616" s="251"/>
      <c r="N616" s="252"/>
      <c r="O616" s="252"/>
      <c r="P616" s="252"/>
      <c r="Q616" s="252"/>
      <c r="R616" s="252"/>
      <c r="S616" s="252"/>
      <c r="T616" s="25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4" t="s">
        <v>243</v>
      </c>
      <c r="AU616" s="254" t="s">
        <v>86</v>
      </c>
      <c r="AV616" s="13" t="s">
        <v>86</v>
      </c>
      <c r="AW616" s="13" t="s">
        <v>32</v>
      </c>
      <c r="AX616" s="13" t="s">
        <v>77</v>
      </c>
      <c r="AY616" s="254" t="s">
        <v>235</v>
      </c>
    </row>
    <row r="617" s="13" customFormat="1">
      <c r="A617" s="13"/>
      <c r="B617" s="243"/>
      <c r="C617" s="244"/>
      <c r="D617" s="245" t="s">
        <v>243</v>
      </c>
      <c r="E617" s="246" t="s">
        <v>1</v>
      </c>
      <c r="F617" s="247" t="s">
        <v>2632</v>
      </c>
      <c r="G617" s="244"/>
      <c r="H617" s="248">
        <v>1</v>
      </c>
      <c r="I617" s="249"/>
      <c r="J617" s="244"/>
      <c r="K617" s="244"/>
      <c r="L617" s="250"/>
      <c r="M617" s="251"/>
      <c r="N617" s="252"/>
      <c r="O617" s="252"/>
      <c r="P617" s="252"/>
      <c r="Q617" s="252"/>
      <c r="R617" s="252"/>
      <c r="S617" s="252"/>
      <c r="T617" s="25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54" t="s">
        <v>243</v>
      </c>
      <c r="AU617" s="254" t="s">
        <v>86</v>
      </c>
      <c r="AV617" s="13" t="s">
        <v>86</v>
      </c>
      <c r="AW617" s="13" t="s">
        <v>32</v>
      </c>
      <c r="AX617" s="13" t="s">
        <v>77</v>
      </c>
      <c r="AY617" s="254" t="s">
        <v>235</v>
      </c>
    </row>
    <row r="618" s="13" customFormat="1">
      <c r="A618" s="13"/>
      <c r="B618" s="243"/>
      <c r="C618" s="244"/>
      <c r="D618" s="245" t="s">
        <v>243</v>
      </c>
      <c r="E618" s="246" t="s">
        <v>1</v>
      </c>
      <c r="F618" s="247" t="s">
        <v>2633</v>
      </c>
      <c r="G618" s="244"/>
      <c r="H618" s="248">
        <v>1</v>
      </c>
      <c r="I618" s="249"/>
      <c r="J618" s="244"/>
      <c r="K618" s="244"/>
      <c r="L618" s="250"/>
      <c r="M618" s="251"/>
      <c r="N618" s="252"/>
      <c r="O618" s="252"/>
      <c r="P618" s="252"/>
      <c r="Q618" s="252"/>
      <c r="R618" s="252"/>
      <c r="S618" s="252"/>
      <c r="T618" s="25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4" t="s">
        <v>243</v>
      </c>
      <c r="AU618" s="254" t="s">
        <v>86</v>
      </c>
      <c r="AV618" s="13" t="s">
        <v>86</v>
      </c>
      <c r="AW618" s="13" t="s">
        <v>32</v>
      </c>
      <c r="AX618" s="13" t="s">
        <v>77</v>
      </c>
      <c r="AY618" s="254" t="s">
        <v>235</v>
      </c>
    </row>
    <row r="619" s="13" customFormat="1">
      <c r="A619" s="13"/>
      <c r="B619" s="243"/>
      <c r="C619" s="244"/>
      <c r="D619" s="245" t="s">
        <v>243</v>
      </c>
      <c r="E619" s="246" t="s">
        <v>1</v>
      </c>
      <c r="F619" s="247" t="s">
        <v>2634</v>
      </c>
      <c r="G619" s="244"/>
      <c r="H619" s="248">
        <v>1</v>
      </c>
      <c r="I619" s="249"/>
      <c r="J619" s="244"/>
      <c r="K619" s="244"/>
      <c r="L619" s="250"/>
      <c r="M619" s="251"/>
      <c r="N619" s="252"/>
      <c r="O619" s="252"/>
      <c r="P619" s="252"/>
      <c r="Q619" s="252"/>
      <c r="R619" s="252"/>
      <c r="S619" s="252"/>
      <c r="T619" s="25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4" t="s">
        <v>243</v>
      </c>
      <c r="AU619" s="254" t="s">
        <v>86</v>
      </c>
      <c r="AV619" s="13" t="s">
        <v>86</v>
      </c>
      <c r="AW619" s="13" t="s">
        <v>32</v>
      </c>
      <c r="AX619" s="13" t="s">
        <v>77</v>
      </c>
      <c r="AY619" s="254" t="s">
        <v>235</v>
      </c>
    </row>
    <row r="620" s="13" customFormat="1">
      <c r="A620" s="13"/>
      <c r="B620" s="243"/>
      <c r="C620" s="244"/>
      <c r="D620" s="245" t="s">
        <v>243</v>
      </c>
      <c r="E620" s="246" t="s">
        <v>1</v>
      </c>
      <c r="F620" s="247" t="s">
        <v>2635</v>
      </c>
      <c r="G620" s="244"/>
      <c r="H620" s="248">
        <v>1</v>
      </c>
      <c r="I620" s="249"/>
      <c r="J620" s="244"/>
      <c r="K620" s="244"/>
      <c r="L620" s="250"/>
      <c r="M620" s="251"/>
      <c r="N620" s="252"/>
      <c r="O620" s="252"/>
      <c r="P620" s="252"/>
      <c r="Q620" s="252"/>
      <c r="R620" s="252"/>
      <c r="S620" s="252"/>
      <c r="T620" s="25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4" t="s">
        <v>243</v>
      </c>
      <c r="AU620" s="254" t="s">
        <v>86</v>
      </c>
      <c r="AV620" s="13" t="s">
        <v>86</v>
      </c>
      <c r="AW620" s="13" t="s">
        <v>32</v>
      </c>
      <c r="AX620" s="13" t="s">
        <v>77</v>
      </c>
      <c r="AY620" s="254" t="s">
        <v>235</v>
      </c>
    </row>
    <row r="621" s="13" customFormat="1">
      <c r="A621" s="13"/>
      <c r="B621" s="243"/>
      <c r="C621" s="244"/>
      <c r="D621" s="245" t="s">
        <v>243</v>
      </c>
      <c r="E621" s="246" t="s">
        <v>1</v>
      </c>
      <c r="F621" s="247" t="s">
        <v>2636</v>
      </c>
      <c r="G621" s="244"/>
      <c r="H621" s="248">
        <v>1</v>
      </c>
      <c r="I621" s="249"/>
      <c r="J621" s="244"/>
      <c r="K621" s="244"/>
      <c r="L621" s="250"/>
      <c r="M621" s="251"/>
      <c r="N621" s="252"/>
      <c r="O621" s="252"/>
      <c r="P621" s="252"/>
      <c r="Q621" s="252"/>
      <c r="R621" s="252"/>
      <c r="S621" s="252"/>
      <c r="T621" s="25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4" t="s">
        <v>243</v>
      </c>
      <c r="AU621" s="254" t="s">
        <v>86</v>
      </c>
      <c r="AV621" s="13" t="s">
        <v>86</v>
      </c>
      <c r="AW621" s="13" t="s">
        <v>32</v>
      </c>
      <c r="AX621" s="13" t="s">
        <v>77</v>
      </c>
      <c r="AY621" s="254" t="s">
        <v>235</v>
      </c>
    </row>
    <row r="622" s="13" customFormat="1">
      <c r="A622" s="13"/>
      <c r="B622" s="243"/>
      <c r="C622" s="244"/>
      <c r="D622" s="245" t="s">
        <v>243</v>
      </c>
      <c r="E622" s="246" t="s">
        <v>1</v>
      </c>
      <c r="F622" s="247" t="s">
        <v>2637</v>
      </c>
      <c r="G622" s="244"/>
      <c r="H622" s="248">
        <v>2</v>
      </c>
      <c r="I622" s="249"/>
      <c r="J622" s="244"/>
      <c r="K622" s="244"/>
      <c r="L622" s="250"/>
      <c r="M622" s="251"/>
      <c r="N622" s="252"/>
      <c r="O622" s="252"/>
      <c r="P622" s="252"/>
      <c r="Q622" s="252"/>
      <c r="R622" s="252"/>
      <c r="S622" s="252"/>
      <c r="T622" s="25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4" t="s">
        <v>243</v>
      </c>
      <c r="AU622" s="254" t="s">
        <v>86</v>
      </c>
      <c r="AV622" s="13" t="s">
        <v>86</v>
      </c>
      <c r="AW622" s="13" t="s">
        <v>32</v>
      </c>
      <c r="AX622" s="13" t="s">
        <v>77</v>
      </c>
      <c r="AY622" s="254" t="s">
        <v>235</v>
      </c>
    </row>
    <row r="623" s="13" customFormat="1">
      <c r="A623" s="13"/>
      <c r="B623" s="243"/>
      <c r="C623" s="244"/>
      <c r="D623" s="245" t="s">
        <v>243</v>
      </c>
      <c r="E623" s="246" t="s">
        <v>1</v>
      </c>
      <c r="F623" s="247" t="s">
        <v>2638</v>
      </c>
      <c r="G623" s="244"/>
      <c r="H623" s="248">
        <v>1</v>
      </c>
      <c r="I623" s="249"/>
      <c r="J623" s="244"/>
      <c r="K623" s="244"/>
      <c r="L623" s="250"/>
      <c r="M623" s="251"/>
      <c r="N623" s="252"/>
      <c r="O623" s="252"/>
      <c r="P623" s="252"/>
      <c r="Q623" s="252"/>
      <c r="R623" s="252"/>
      <c r="S623" s="252"/>
      <c r="T623" s="25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4" t="s">
        <v>243</v>
      </c>
      <c r="AU623" s="254" t="s">
        <v>86</v>
      </c>
      <c r="AV623" s="13" t="s">
        <v>86</v>
      </c>
      <c r="AW623" s="13" t="s">
        <v>32</v>
      </c>
      <c r="AX623" s="13" t="s">
        <v>77</v>
      </c>
      <c r="AY623" s="254" t="s">
        <v>235</v>
      </c>
    </row>
    <row r="624" s="13" customFormat="1">
      <c r="A624" s="13"/>
      <c r="B624" s="243"/>
      <c r="C624" s="244"/>
      <c r="D624" s="245" t="s">
        <v>243</v>
      </c>
      <c r="E624" s="246" t="s">
        <v>1</v>
      </c>
      <c r="F624" s="247" t="s">
        <v>2639</v>
      </c>
      <c r="G624" s="244"/>
      <c r="H624" s="248">
        <v>1</v>
      </c>
      <c r="I624" s="249"/>
      <c r="J624" s="244"/>
      <c r="K624" s="244"/>
      <c r="L624" s="250"/>
      <c r="M624" s="251"/>
      <c r="N624" s="252"/>
      <c r="O624" s="252"/>
      <c r="P624" s="252"/>
      <c r="Q624" s="252"/>
      <c r="R624" s="252"/>
      <c r="S624" s="252"/>
      <c r="T624" s="25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4" t="s">
        <v>243</v>
      </c>
      <c r="AU624" s="254" t="s">
        <v>86</v>
      </c>
      <c r="AV624" s="13" t="s">
        <v>86</v>
      </c>
      <c r="AW624" s="13" t="s">
        <v>32</v>
      </c>
      <c r="AX624" s="13" t="s">
        <v>77</v>
      </c>
      <c r="AY624" s="254" t="s">
        <v>235</v>
      </c>
    </row>
    <row r="625" s="13" customFormat="1">
      <c r="A625" s="13"/>
      <c r="B625" s="243"/>
      <c r="C625" s="244"/>
      <c r="D625" s="245" t="s">
        <v>243</v>
      </c>
      <c r="E625" s="246" t="s">
        <v>1</v>
      </c>
      <c r="F625" s="247" t="s">
        <v>2640</v>
      </c>
      <c r="G625" s="244"/>
      <c r="H625" s="248">
        <v>1</v>
      </c>
      <c r="I625" s="249"/>
      <c r="J625" s="244"/>
      <c r="K625" s="244"/>
      <c r="L625" s="250"/>
      <c r="M625" s="251"/>
      <c r="N625" s="252"/>
      <c r="O625" s="252"/>
      <c r="P625" s="252"/>
      <c r="Q625" s="252"/>
      <c r="R625" s="252"/>
      <c r="S625" s="252"/>
      <c r="T625" s="25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4" t="s">
        <v>243</v>
      </c>
      <c r="AU625" s="254" t="s">
        <v>86</v>
      </c>
      <c r="AV625" s="13" t="s">
        <v>86</v>
      </c>
      <c r="AW625" s="13" t="s">
        <v>32</v>
      </c>
      <c r="AX625" s="13" t="s">
        <v>77</v>
      </c>
      <c r="AY625" s="254" t="s">
        <v>235</v>
      </c>
    </row>
    <row r="626" s="13" customFormat="1">
      <c r="A626" s="13"/>
      <c r="B626" s="243"/>
      <c r="C626" s="244"/>
      <c r="D626" s="245" t="s">
        <v>243</v>
      </c>
      <c r="E626" s="246" t="s">
        <v>1</v>
      </c>
      <c r="F626" s="247" t="s">
        <v>2641</v>
      </c>
      <c r="G626" s="244"/>
      <c r="H626" s="248">
        <v>1</v>
      </c>
      <c r="I626" s="249"/>
      <c r="J626" s="244"/>
      <c r="K626" s="244"/>
      <c r="L626" s="250"/>
      <c r="M626" s="251"/>
      <c r="N626" s="252"/>
      <c r="O626" s="252"/>
      <c r="P626" s="252"/>
      <c r="Q626" s="252"/>
      <c r="R626" s="252"/>
      <c r="S626" s="252"/>
      <c r="T626" s="25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4" t="s">
        <v>243</v>
      </c>
      <c r="AU626" s="254" t="s">
        <v>86</v>
      </c>
      <c r="AV626" s="13" t="s">
        <v>86</v>
      </c>
      <c r="AW626" s="13" t="s">
        <v>32</v>
      </c>
      <c r="AX626" s="13" t="s">
        <v>77</v>
      </c>
      <c r="AY626" s="254" t="s">
        <v>235</v>
      </c>
    </row>
    <row r="627" s="13" customFormat="1">
      <c r="A627" s="13"/>
      <c r="B627" s="243"/>
      <c r="C627" s="244"/>
      <c r="D627" s="245" t="s">
        <v>243</v>
      </c>
      <c r="E627" s="246" t="s">
        <v>1</v>
      </c>
      <c r="F627" s="247" t="s">
        <v>2642</v>
      </c>
      <c r="G627" s="244"/>
      <c r="H627" s="248">
        <v>1</v>
      </c>
      <c r="I627" s="249"/>
      <c r="J627" s="244"/>
      <c r="K627" s="244"/>
      <c r="L627" s="250"/>
      <c r="M627" s="251"/>
      <c r="N627" s="252"/>
      <c r="O627" s="252"/>
      <c r="P627" s="252"/>
      <c r="Q627" s="252"/>
      <c r="R627" s="252"/>
      <c r="S627" s="252"/>
      <c r="T627" s="25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54" t="s">
        <v>243</v>
      </c>
      <c r="AU627" s="254" t="s">
        <v>86</v>
      </c>
      <c r="AV627" s="13" t="s">
        <v>86</v>
      </c>
      <c r="AW627" s="13" t="s">
        <v>32</v>
      </c>
      <c r="AX627" s="13" t="s">
        <v>77</v>
      </c>
      <c r="AY627" s="254" t="s">
        <v>235</v>
      </c>
    </row>
    <row r="628" s="13" customFormat="1">
      <c r="A628" s="13"/>
      <c r="B628" s="243"/>
      <c r="C628" s="244"/>
      <c r="D628" s="245" t="s">
        <v>243</v>
      </c>
      <c r="E628" s="246" t="s">
        <v>1</v>
      </c>
      <c r="F628" s="247" t="s">
        <v>2643</v>
      </c>
      <c r="G628" s="244"/>
      <c r="H628" s="248">
        <v>1</v>
      </c>
      <c r="I628" s="249"/>
      <c r="J628" s="244"/>
      <c r="K628" s="244"/>
      <c r="L628" s="250"/>
      <c r="M628" s="251"/>
      <c r="N628" s="252"/>
      <c r="O628" s="252"/>
      <c r="P628" s="252"/>
      <c r="Q628" s="252"/>
      <c r="R628" s="252"/>
      <c r="S628" s="252"/>
      <c r="T628" s="25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4" t="s">
        <v>243</v>
      </c>
      <c r="AU628" s="254" t="s">
        <v>86</v>
      </c>
      <c r="AV628" s="13" t="s">
        <v>86</v>
      </c>
      <c r="AW628" s="13" t="s">
        <v>32</v>
      </c>
      <c r="AX628" s="13" t="s">
        <v>77</v>
      </c>
      <c r="AY628" s="254" t="s">
        <v>235</v>
      </c>
    </row>
    <row r="629" s="13" customFormat="1">
      <c r="A629" s="13"/>
      <c r="B629" s="243"/>
      <c r="C629" s="244"/>
      <c r="D629" s="245" t="s">
        <v>243</v>
      </c>
      <c r="E629" s="246" t="s">
        <v>1</v>
      </c>
      <c r="F629" s="247" t="s">
        <v>2644</v>
      </c>
      <c r="G629" s="244"/>
      <c r="H629" s="248">
        <v>1</v>
      </c>
      <c r="I629" s="249"/>
      <c r="J629" s="244"/>
      <c r="K629" s="244"/>
      <c r="L629" s="250"/>
      <c r="M629" s="251"/>
      <c r="N629" s="252"/>
      <c r="O629" s="252"/>
      <c r="P629" s="252"/>
      <c r="Q629" s="252"/>
      <c r="R629" s="252"/>
      <c r="S629" s="252"/>
      <c r="T629" s="25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4" t="s">
        <v>243</v>
      </c>
      <c r="AU629" s="254" t="s">
        <v>86</v>
      </c>
      <c r="AV629" s="13" t="s">
        <v>86</v>
      </c>
      <c r="AW629" s="13" t="s">
        <v>32</v>
      </c>
      <c r="AX629" s="13" t="s">
        <v>77</v>
      </c>
      <c r="AY629" s="254" t="s">
        <v>235</v>
      </c>
    </row>
    <row r="630" s="13" customFormat="1">
      <c r="A630" s="13"/>
      <c r="B630" s="243"/>
      <c r="C630" s="244"/>
      <c r="D630" s="245" t="s">
        <v>243</v>
      </c>
      <c r="E630" s="246" t="s">
        <v>1</v>
      </c>
      <c r="F630" s="247" t="s">
        <v>2645</v>
      </c>
      <c r="G630" s="244"/>
      <c r="H630" s="248">
        <v>1</v>
      </c>
      <c r="I630" s="249"/>
      <c r="J630" s="244"/>
      <c r="K630" s="244"/>
      <c r="L630" s="250"/>
      <c r="M630" s="251"/>
      <c r="N630" s="252"/>
      <c r="O630" s="252"/>
      <c r="P630" s="252"/>
      <c r="Q630" s="252"/>
      <c r="R630" s="252"/>
      <c r="S630" s="252"/>
      <c r="T630" s="25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4" t="s">
        <v>243</v>
      </c>
      <c r="AU630" s="254" t="s">
        <v>86</v>
      </c>
      <c r="AV630" s="13" t="s">
        <v>86</v>
      </c>
      <c r="AW630" s="13" t="s">
        <v>32</v>
      </c>
      <c r="AX630" s="13" t="s">
        <v>77</v>
      </c>
      <c r="AY630" s="254" t="s">
        <v>235</v>
      </c>
    </row>
    <row r="631" s="13" customFormat="1">
      <c r="A631" s="13"/>
      <c r="B631" s="243"/>
      <c r="C631" s="244"/>
      <c r="D631" s="245" t="s">
        <v>243</v>
      </c>
      <c r="E631" s="246" t="s">
        <v>1</v>
      </c>
      <c r="F631" s="247" t="s">
        <v>2646</v>
      </c>
      <c r="G631" s="244"/>
      <c r="H631" s="248">
        <v>1</v>
      </c>
      <c r="I631" s="249"/>
      <c r="J631" s="244"/>
      <c r="K631" s="244"/>
      <c r="L631" s="250"/>
      <c r="M631" s="251"/>
      <c r="N631" s="252"/>
      <c r="O631" s="252"/>
      <c r="P631" s="252"/>
      <c r="Q631" s="252"/>
      <c r="R631" s="252"/>
      <c r="S631" s="252"/>
      <c r="T631" s="25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4" t="s">
        <v>243</v>
      </c>
      <c r="AU631" s="254" t="s">
        <v>86</v>
      </c>
      <c r="AV631" s="13" t="s">
        <v>86</v>
      </c>
      <c r="AW631" s="13" t="s">
        <v>32</v>
      </c>
      <c r="AX631" s="13" t="s">
        <v>77</v>
      </c>
      <c r="AY631" s="254" t="s">
        <v>235</v>
      </c>
    </row>
    <row r="632" s="13" customFormat="1">
      <c r="A632" s="13"/>
      <c r="B632" s="243"/>
      <c r="C632" s="244"/>
      <c r="D632" s="245" t="s">
        <v>243</v>
      </c>
      <c r="E632" s="246" t="s">
        <v>1</v>
      </c>
      <c r="F632" s="247" t="s">
        <v>2647</v>
      </c>
      <c r="G632" s="244"/>
      <c r="H632" s="248">
        <v>1</v>
      </c>
      <c r="I632" s="249"/>
      <c r="J632" s="244"/>
      <c r="K632" s="244"/>
      <c r="L632" s="250"/>
      <c r="M632" s="251"/>
      <c r="N632" s="252"/>
      <c r="O632" s="252"/>
      <c r="P632" s="252"/>
      <c r="Q632" s="252"/>
      <c r="R632" s="252"/>
      <c r="S632" s="252"/>
      <c r="T632" s="25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4" t="s">
        <v>243</v>
      </c>
      <c r="AU632" s="254" t="s">
        <v>86</v>
      </c>
      <c r="AV632" s="13" t="s">
        <v>86</v>
      </c>
      <c r="AW632" s="13" t="s">
        <v>32</v>
      </c>
      <c r="AX632" s="13" t="s">
        <v>77</v>
      </c>
      <c r="AY632" s="254" t="s">
        <v>235</v>
      </c>
    </row>
    <row r="633" s="13" customFormat="1">
      <c r="A633" s="13"/>
      <c r="B633" s="243"/>
      <c r="C633" s="244"/>
      <c r="D633" s="245" t="s">
        <v>243</v>
      </c>
      <c r="E633" s="246" t="s">
        <v>1</v>
      </c>
      <c r="F633" s="247" t="s">
        <v>2648</v>
      </c>
      <c r="G633" s="244"/>
      <c r="H633" s="248">
        <v>1</v>
      </c>
      <c r="I633" s="249"/>
      <c r="J633" s="244"/>
      <c r="K633" s="244"/>
      <c r="L633" s="250"/>
      <c r="M633" s="251"/>
      <c r="N633" s="252"/>
      <c r="O633" s="252"/>
      <c r="P633" s="252"/>
      <c r="Q633" s="252"/>
      <c r="R633" s="252"/>
      <c r="S633" s="252"/>
      <c r="T633" s="25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4" t="s">
        <v>243</v>
      </c>
      <c r="AU633" s="254" t="s">
        <v>86</v>
      </c>
      <c r="AV633" s="13" t="s">
        <v>86</v>
      </c>
      <c r="AW633" s="13" t="s">
        <v>32</v>
      </c>
      <c r="AX633" s="13" t="s">
        <v>77</v>
      </c>
      <c r="AY633" s="254" t="s">
        <v>235</v>
      </c>
    </row>
    <row r="634" s="13" customFormat="1">
      <c r="A634" s="13"/>
      <c r="B634" s="243"/>
      <c r="C634" s="244"/>
      <c r="D634" s="245" t="s">
        <v>243</v>
      </c>
      <c r="E634" s="246" t="s">
        <v>1</v>
      </c>
      <c r="F634" s="247" t="s">
        <v>2649</v>
      </c>
      <c r="G634" s="244"/>
      <c r="H634" s="248">
        <v>1</v>
      </c>
      <c r="I634" s="249"/>
      <c r="J634" s="244"/>
      <c r="K634" s="244"/>
      <c r="L634" s="250"/>
      <c r="M634" s="251"/>
      <c r="N634" s="252"/>
      <c r="O634" s="252"/>
      <c r="P634" s="252"/>
      <c r="Q634" s="252"/>
      <c r="R634" s="252"/>
      <c r="S634" s="252"/>
      <c r="T634" s="25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4" t="s">
        <v>243</v>
      </c>
      <c r="AU634" s="254" t="s">
        <v>86</v>
      </c>
      <c r="AV634" s="13" t="s">
        <v>86</v>
      </c>
      <c r="AW634" s="13" t="s">
        <v>32</v>
      </c>
      <c r="AX634" s="13" t="s">
        <v>77</v>
      </c>
      <c r="AY634" s="254" t="s">
        <v>235</v>
      </c>
    </row>
    <row r="635" s="13" customFormat="1">
      <c r="A635" s="13"/>
      <c r="B635" s="243"/>
      <c r="C635" s="244"/>
      <c r="D635" s="245" t="s">
        <v>243</v>
      </c>
      <c r="E635" s="246" t="s">
        <v>1</v>
      </c>
      <c r="F635" s="247" t="s">
        <v>2650</v>
      </c>
      <c r="G635" s="244"/>
      <c r="H635" s="248">
        <v>1</v>
      </c>
      <c r="I635" s="249"/>
      <c r="J635" s="244"/>
      <c r="K635" s="244"/>
      <c r="L635" s="250"/>
      <c r="M635" s="251"/>
      <c r="N635" s="252"/>
      <c r="O635" s="252"/>
      <c r="P635" s="252"/>
      <c r="Q635" s="252"/>
      <c r="R635" s="252"/>
      <c r="S635" s="252"/>
      <c r="T635" s="25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4" t="s">
        <v>243</v>
      </c>
      <c r="AU635" s="254" t="s">
        <v>86</v>
      </c>
      <c r="AV635" s="13" t="s">
        <v>86</v>
      </c>
      <c r="AW635" s="13" t="s">
        <v>32</v>
      </c>
      <c r="AX635" s="13" t="s">
        <v>77</v>
      </c>
      <c r="AY635" s="254" t="s">
        <v>235</v>
      </c>
    </row>
    <row r="636" s="13" customFormat="1">
      <c r="A636" s="13"/>
      <c r="B636" s="243"/>
      <c r="C636" s="244"/>
      <c r="D636" s="245" t="s">
        <v>243</v>
      </c>
      <c r="E636" s="246" t="s">
        <v>1</v>
      </c>
      <c r="F636" s="247" t="s">
        <v>2651</v>
      </c>
      <c r="G636" s="244"/>
      <c r="H636" s="248">
        <v>1</v>
      </c>
      <c r="I636" s="249"/>
      <c r="J636" s="244"/>
      <c r="K636" s="244"/>
      <c r="L636" s="250"/>
      <c r="M636" s="251"/>
      <c r="N636" s="252"/>
      <c r="O636" s="252"/>
      <c r="P636" s="252"/>
      <c r="Q636" s="252"/>
      <c r="R636" s="252"/>
      <c r="S636" s="252"/>
      <c r="T636" s="25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4" t="s">
        <v>243</v>
      </c>
      <c r="AU636" s="254" t="s">
        <v>86</v>
      </c>
      <c r="AV636" s="13" t="s">
        <v>86</v>
      </c>
      <c r="AW636" s="13" t="s">
        <v>32</v>
      </c>
      <c r="AX636" s="13" t="s">
        <v>77</v>
      </c>
      <c r="AY636" s="254" t="s">
        <v>235</v>
      </c>
    </row>
    <row r="637" s="13" customFormat="1">
      <c r="A637" s="13"/>
      <c r="B637" s="243"/>
      <c r="C637" s="244"/>
      <c r="D637" s="245" t="s">
        <v>243</v>
      </c>
      <c r="E637" s="246" t="s">
        <v>1</v>
      </c>
      <c r="F637" s="247" t="s">
        <v>2652</v>
      </c>
      <c r="G637" s="244"/>
      <c r="H637" s="248">
        <v>1</v>
      </c>
      <c r="I637" s="249"/>
      <c r="J637" s="244"/>
      <c r="K637" s="244"/>
      <c r="L637" s="250"/>
      <c r="M637" s="251"/>
      <c r="N637" s="252"/>
      <c r="O637" s="252"/>
      <c r="P637" s="252"/>
      <c r="Q637" s="252"/>
      <c r="R637" s="252"/>
      <c r="S637" s="252"/>
      <c r="T637" s="25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4" t="s">
        <v>243</v>
      </c>
      <c r="AU637" s="254" t="s">
        <v>86</v>
      </c>
      <c r="AV637" s="13" t="s">
        <v>86</v>
      </c>
      <c r="AW637" s="13" t="s">
        <v>32</v>
      </c>
      <c r="AX637" s="13" t="s">
        <v>77</v>
      </c>
      <c r="AY637" s="254" t="s">
        <v>235</v>
      </c>
    </row>
    <row r="638" s="13" customFormat="1">
      <c r="A638" s="13"/>
      <c r="B638" s="243"/>
      <c r="C638" s="244"/>
      <c r="D638" s="245" t="s">
        <v>243</v>
      </c>
      <c r="E638" s="246" t="s">
        <v>1</v>
      </c>
      <c r="F638" s="247" t="s">
        <v>2653</v>
      </c>
      <c r="G638" s="244"/>
      <c r="H638" s="248">
        <v>1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243</v>
      </c>
      <c r="AU638" s="254" t="s">
        <v>86</v>
      </c>
      <c r="AV638" s="13" t="s">
        <v>86</v>
      </c>
      <c r="AW638" s="13" t="s">
        <v>32</v>
      </c>
      <c r="AX638" s="13" t="s">
        <v>77</v>
      </c>
      <c r="AY638" s="254" t="s">
        <v>235</v>
      </c>
    </row>
    <row r="639" s="13" customFormat="1">
      <c r="A639" s="13"/>
      <c r="B639" s="243"/>
      <c r="C639" s="244"/>
      <c r="D639" s="245" t="s">
        <v>243</v>
      </c>
      <c r="E639" s="246" t="s">
        <v>1</v>
      </c>
      <c r="F639" s="247" t="s">
        <v>2654</v>
      </c>
      <c r="G639" s="244"/>
      <c r="H639" s="248">
        <v>1</v>
      </c>
      <c r="I639" s="249"/>
      <c r="J639" s="244"/>
      <c r="K639" s="244"/>
      <c r="L639" s="250"/>
      <c r="M639" s="251"/>
      <c r="N639" s="252"/>
      <c r="O639" s="252"/>
      <c r="P639" s="252"/>
      <c r="Q639" s="252"/>
      <c r="R639" s="252"/>
      <c r="S639" s="252"/>
      <c r="T639" s="25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4" t="s">
        <v>243</v>
      </c>
      <c r="AU639" s="254" t="s">
        <v>86</v>
      </c>
      <c r="AV639" s="13" t="s">
        <v>86</v>
      </c>
      <c r="AW639" s="13" t="s">
        <v>32</v>
      </c>
      <c r="AX639" s="13" t="s">
        <v>77</v>
      </c>
      <c r="AY639" s="254" t="s">
        <v>235</v>
      </c>
    </row>
    <row r="640" s="13" customFormat="1">
      <c r="A640" s="13"/>
      <c r="B640" s="243"/>
      <c r="C640" s="244"/>
      <c r="D640" s="245" t="s">
        <v>243</v>
      </c>
      <c r="E640" s="246" t="s">
        <v>1</v>
      </c>
      <c r="F640" s="247" t="s">
        <v>2655</v>
      </c>
      <c r="G640" s="244"/>
      <c r="H640" s="248">
        <v>1</v>
      </c>
      <c r="I640" s="249"/>
      <c r="J640" s="244"/>
      <c r="K640" s="244"/>
      <c r="L640" s="250"/>
      <c r="M640" s="251"/>
      <c r="N640" s="252"/>
      <c r="O640" s="252"/>
      <c r="P640" s="252"/>
      <c r="Q640" s="252"/>
      <c r="R640" s="252"/>
      <c r="S640" s="252"/>
      <c r="T640" s="25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4" t="s">
        <v>243</v>
      </c>
      <c r="AU640" s="254" t="s">
        <v>86</v>
      </c>
      <c r="AV640" s="13" t="s">
        <v>86</v>
      </c>
      <c r="AW640" s="13" t="s">
        <v>32</v>
      </c>
      <c r="AX640" s="13" t="s">
        <v>77</v>
      </c>
      <c r="AY640" s="254" t="s">
        <v>235</v>
      </c>
    </row>
    <row r="641" s="13" customFormat="1">
      <c r="A641" s="13"/>
      <c r="B641" s="243"/>
      <c r="C641" s="244"/>
      <c r="D641" s="245" t="s">
        <v>243</v>
      </c>
      <c r="E641" s="246" t="s">
        <v>1</v>
      </c>
      <c r="F641" s="247" t="s">
        <v>2656</v>
      </c>
      <c r="G641" s="244"/>
      <c r="H641" s="248">
        <v>1</v>
      </c>
      <c r="I641" s="249"/>
      <c r="J641" s="244"/>
      <c r="K641" s="244"/>
      <c r="L641" s="250"/>
      <c r="M641" s="251"/>
      <c r="N641" s="252"/>
      <c r="O641" s="252"/>
      <c r="P641" s="252"/>
      <c r="Q641" s="252"/>
      <c r="R641" s="252"/>
      <c r="S641" s="252"/>
      <c r="T641" s="25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4" t="s">
        <v>243</v>
      </c>
      <c r="AU641" s="254" t="s">
        <v>86</v>
      </c>
      <c r="AV641" s="13" t="s">
        <v>86</v>
      </c>
      <c r="AW641" s="13" t="s">
        <v>32</v>
      </c>
      <c r="AX641" s="13" t="s">
        <v>77</v>
      </c>
      <c r="AY641" s="254" t="s">
        <v>235</v>
      </c>
    </row>
    <row r="642" s="13" customFormat="1">
      <c r="A642" s="13"/>
      <c r="B642" s="243"/>
      <c r="C642" s="244"/>
      <c r="D642" s="245" t="s">
        <v>243</v>
      </c>
      <c r="E642" s="246" t="s">
        <v>1</v>
      </c>
      <c r="F642" s="247" t="s">
        <v>2657</v>
      </c>
      <c r="G642" s="244"/>
      <c r="H642" s="248">
        <v>1</v>
      </c>
      <c r="I642" s="249"/>
      <c r="J642" s="244"/>
      <c r="K642" s="244"/>
      <c r="L642" s="250"/>
      <c r="M642" s="251"/>
      <c r="N642" s="252"/>
      <c r="O642" s="252"/>
      <c r="P642" s="252"/>
      <c r="Q642" s="252"/>
      <c r="R642" s="252"/>
      <c r="S642" s="252"/>
      <c r="T642" s="25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4" t="s">
        <v>243</v>
      </c>
      <c r="AU642" s="254" t="s">
        <v>86</v>
      </c>
      <c r="AV642" s="13" t="s">
        <v>86</v>
      </c>
      <c r="AW642" s="13" t="s">
        <v>32</v>
      </c>
      <c r="AX642" s="13" t="s">
        <v>77</v>
      </c>
      <c r="AY642" s="254" t="s">
        <v>235</v>
      </c>
    </row>
    <row r="643" s="13" customFormat="1">
      <c r="A643" s="13"/>
      <c r="B643" s="243"/>
      <c r="C643" s="244"/>
      <c r="D643" s="245" t="s">
        <v>243</v>
      </c>
      <c r="E643" s="246" t="s">
        <v>1</v>
      </c>
      <c r="F643" s="247" t="s">
        <v>2658</v>
      </c>
      <c r="G643" s="244"/>
      <c r="H643" s="248">
        <v>1</v>
      </c>
      <c r="I643" s="249"/>
      <c r="J643" s="244"/>
      <c r="K643" s="244"/>
      <c r="L643" s="250"/>
      <c r="M643" s="251"/>
      <c r="N643" s="252"/>
      <c r="O643" s="252"/>
      <c r="P643" s="252"/>
      <c r="Q643" s="252"/>
      <c r="R643" s="252"/>
      <c r="S643" s="252"/>
      <c r="T643" s="25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4" t="s">
        <v>243</v>
      </c>
      <c r="AU643" s="254" t="s">
        <v>86</v>
      </c>
      <c r="AV643" s="13" t="s">
        <v>86</v>
      </c>
      <c r="AW643" s="13" t="s">
        <v>32</v>
      </c>
      <c r="AX643" s="13" t="s">
        <v>77</v>
      </c>
      <c r="AY643" s="254" t="s">
        <v>235</v>
      </c>
    </row>
    <row r="644" s="13" customFormat="1">
      <c r="A644" s="13"/>
      <c r="B644" s="243"/>
      <c r="C644" s="244"/>
      <c r="D644" s="245" t="s">
        <v>243</v>
      </c>
      <c r="E644" s="246" t="s">
        <v>1</v>
      </c>
      <c r="F644" s="247" t="s">
        <v>2659</v>
      </c>
      <c r="G644" s="244"/>
      <c r="H644" s="248">
        <v>1</v>
      </c>
      <c r="I644" s="249"/>
      <c r="J644" s="244"/>
      <c r="K644" s="244"/>
      <c r="L644" s="250"/>
      <c r="M644" s="251"/>
      <c r="N644" s="252"/>
      <c r="O644" s="252"/>
      <c r="P644" s="252"/>
      <c r="Q644" s="252"/>
      <c r="R644" s="252"/>
      <c r="S644" s="252"/>
      <c r="T644" s="25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4" t="s">
        <v>243</v>
      </c>
      <c r="AU644" s="254" t="s">
        <v>86</v>
      </c>
      <c r="AV644" s="13" t="s">
        <v>86</v>
      </c>
      <c r="AW644" s="13" t="s">
        <v>32</v>
      </c>
      <c r="AX644" s="13" t="s">
        <v>77</v>
      </c>
      <c r="AY644" s="254" t="s">
        <v>235</v>
      </c>
    </row>
    <row r="645" s="14" customFormat="1">
      <c r="A645" s="14"/>
      <c r="B645" s="255"/>
      <c r="C645" s="256"/>
      <c r="D645" s="245" t="s">
        <v>243</v>
      </c>
      <c r="E645" s="257" t="s">
        <v>1</v>
      </c>
      <c r="F645" s="258" t="s">
        <v>245</v>
      </c>
      <c r="G645" s="256"/>
      <c r="H645" s="259">
        <v>42</v>
      </c>
      <c r="I645" s="260"/>
      <c r="J645" s="256"/>
      <c r="K645" s="256"/>
      <c r="L645" s="261"/>
      <c r="M645" s="262"/>
      <c r="N645" s="263"/>
      <c r="O645" s="263"/>
      <c r="P645" s="263"/>
      <c r="Q645" s="263"/>
      <c r="R645" s="263"/>
      <c r="S645" s="263"/>
      <c r="T645" s="26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65" t="s">
        <v>243</v>
      </c>
      <c r="AU645" s="265" t="s">
        <v>86</v>
      </c>
      <c r="AV645" s="14" t="s">
        <v>241</v>
      </c>
      <c r="AW645" s="14" t="s">
        <v>32</v>
      </c>
      <c r="AX645" s="14" t="s">
        <v>84</v>
      </c>
      <c r="AY645" s="265" t="s">
        <v>235</v>
      </c>
    </row>
    <row r="646" s="2" customFormat="1" ht="24.15" customHeight="1">
      <c r="A646" s="39"/>
      <c r="B646" s="40"/>
      <c r="C646" s="287" t="s">
        <v>428</v>
      </c>
      <c r="D646" s="287" t="s">
        <v>518</v>
      </c>
      <c r="E646" s="288" t="s">
        <v>2660</v>
      </c>
      <c r="F646" s="289" t="s">
        <v>2661</v>
      </c>
      <c r="G646" s="290" t="s">
        <v>163</v>
      </c>
      <c r="H646" s="291">
        <v>1.9199999999999999</v>
      </c>
      <c r="I646" s="292"/>
      <c r="J646" s="293">
        <f>ROUND(I646*H646,2)</f>
        <v>0</v>
      </c>
      <c r="K646" s="294"/>
      <c r="L646" s="295"/>
      <c r="M646" s="296" t="s">
        <v>1</v>
      </c>
      <c r="N646" s="297" t="s">
        <v>42</v>
      </c>
      <c r="O646" s="92"/>
      <c r="P646" s="239">
        <f>O646*H646</f>
        <v>0</v>
      </c>
      <c r="Q646" s="239">
        <v>2.6200000000000001</v>
      </c>
      <c r="R646" s="239">
        <f>Q646*H646</f>
        <v>5.0304000000000002</v>
      </c>
      <c r="S646" s="239">
        <v>0</v>
      </c>
      <c r="T646" s="240">
        <f>S646*H646</f>
        <v>0</v>
      </c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R646" s="241" t="s">
        <v>281</v>
      </c>
      <c r="AT646" s="241" t="s">
        <v>518</v>
      </c>
      <c r="AU646" s="241" t="s">
        <v>86</v>
      </c>
      <c r="AY646" s="18" t="s">
        <v>235</v>
      </c>
      <c r="BE646" s="242">
        <f>IF(N646="základní",J646,0)</f>
        <v>0</v>
      </c>
      <c r="BF646" s="242">
        <f>IF(N646="snížená",J646,0)</f>
        <v>0</v>
      </c>
      <c r="BG646" s="242">
        <f>IF(N646="zákl. přenesená",J646,0)</f>
        <v>0</v>
      </c>
      <c r="BH646" s="242">
        <f>IF(N646="sníž. přenesená",J646,0)</f>
        <v>0</v>
      </c>
      <c r="BI646" s="242">
        <f>IF(N646="nulová",J646,0)</f>
        <v>0</v>
      </c>
      <c r="BJ646" s="18" t="s">
        <v>84</v>
      </c>
      <c r="BK646" s="242">
        <f>ROUND(I646*H646,2)</f>
        <v>0</v>
      </c>
      <c r="BL646" s="18" t="s">
        <v>241</v>
      </c>
      <c r="BM646" s="241" t="s">
        <v>2662</v>
      </c>
    </row>
    <row r="647" s="13" customFormat="1">
      <c r="A647" s="13"/>
      <c r="B647" s="243"/>
      <c r="C647" s="244"/>
      <c r="D647" s="245" t="s">
        <v>243</v>
      </c>
      <c r="E647" s="246" t="s">
        <v>1</v>
      </c>
      <c r="F647" s="247" t="s">
        <v>2663</v>
      </c>
      <c r="G647" s="244"/>
      <c r="H647" s="248">
        <v>0.20999999999999999</v>
      </c>
      <c r="I647" s="249"/>
      <c r="J647" s="244"/>
      <c r="K647" s="244"/>
      <c r="L647" s="250"/>
      <c r="M647" s="251"/>
      <c r="N647" s="252"/>
      <c r="O647" s="252"/>
      <c r="P647" s="252"/>
      <c r="Q647" s="252"/>
      <c r="R647" s="252"/>
      <c r="S647" s="252"/>
      <c r="T647" s="25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4" t="s">
        <v>243</v>
      </c>
      <c r="AU647" s="254" t="s">
        <v>86</v>
      </c>
      <c r="AV647" s="13" t="s">
        <v>86</v>
      </c>
      <c r="AW647" s="13" t="s">
        <v>32</v>
      </c>
      <c r="AX647" s="13" t="s">
        <v>77</v>
      </c>
      <c r="AY647" s="254" t="s">
        <v>235</v>
      </c>
    </row>
    <row r="648" s="13" customFormat="1">
      <c r="A648" s="13"/>
      <c r="B648" s="243"/>
      <c r="C648" s="244"/>
      <c r="D648" s="245" t="s">
        <v>243</v>
      </c>
      <c r="E648" s="246" t="s">
        <v>1</v>
      </c>
      <c r="F648" s="247" t="s">
        <v>2664</v>
      </c>
      <c r="G648" s="244"/>
      <c r="H648" s="248">
        <v>0.65000000000000002</v>
      </c>
      <c r="I648" s="249"/>
      <c r="J648" s="244"/>
      <c r="K648" s="244"/>
      <c r="L648" s="250"/>
      <c r="M648" s="251"/>
      <c r="N648" s="252"/>
      <c r="O648" s="252"/>
      <c r="P648" s="252"/>
      <c r="Q648" s="252"/>
      <c r="R648" s="252"/>
      <c r="S648" s="252"/>
      <c r="T648" s="25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4" t="s">
        <v>243</v>
      </c>
      <c r="AU648" s="254" t="s">
        <v>86</v>
      </c>
      <c r="AV648" s="13" t="s">
        <v>86</v>
      </c>
      <c r="AW648" s="13" t="s">
        <v>32</v>
      </c>
      <c r="AX648" s="13" t="s">
        <v>77</v>
      </c>
      <c r="AY648" s="254" t="s">
        <v>235</v>
      </c>
    </row>
    <row r="649" s="13" customFormat="1">
      <c r="A649" s="13"/>
      <c r="B649" s="243"/>
      <c r="C649" s="244"/>
      <c r="D649" s="245" t="s">
        <v>243</v>
      </c>
      <c r="E649" s="246" t="s">
        <v>1</v>
      </c>
      <c r="F649" s="247" t="s">
        <v>2665</v>
      </c>
      <c r="G649" s="244"/>
      <c r="H649" s="248">
        <v>0.62</v>
      </c>
      <c r="I649" s="249"/>
      <c r="J649" s="244"/>
      <c r="K649" s="244"/>
      <c r="L649" s="250"/>
      <c r="M649" s="251"/>
      <c r="N649" s="252"/>
      <c r="O649" s="252"/>
      <c r="P649" s="252"/>
      <c r="Q649" s="252"/>
      <c r="R649" s="252"/>
      <c r="S649" s="252"/>
      <c r="T649" s="25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4" t="s">
        <v>243</v>
      </c>
      <c r="AU649" s="254" t="s">
        <v>86</v>
      </c>
      <c r="AV649" s="13" t="s">
        <v>86</v>
      </c>
      <c r="AW649" s="13" t="s">
        <v>32</v>
      </c>
      <c r="AX649" s="13" t="s">
        <v>77</v>
      </c>
      <c r="AY649" s="254" t="s">
        <v>235</v>
      </c>
    </row>
    <row r="650" s="13" customFormat="1">
      <c r="A650" s="13"/>
      <c r="B650" s="243"/>
      <c r="C650" s="244"/>
      <c r="D650" s="245" t="s">
        <v>243</v>
      </c>
      <c r="E650" s="246" t="s">
        <v>1</v>
      </c>
      <c r="F650" s="247" t="s">
        <v>2666</v>
      </c>
      <c r="G650" s="244"/>
      <c r="H650" s="248">
        <v>0.35999999999999999</v>
      </c>
      <c r="I650" s="249"/>
      <c r="J650" s="244"/>
      <c r="K650" s="244"/>
      <c r="L650" s="250"/>
      <c r="M650" s="251"/>
      <c r="N650" s="252"/>
      <c r="O650" s="252"/>
      <c r="P650" s="252"/>
      <c r="Q650" s="252"/>
      <c r="R650" s="252"/>
      <c r="S650" s="252"/>
      <c r="T650" s="25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4" t="s">
        <v>243</v>
      </c>
      <c r="AU650" s="254" t="s">
        <v>86</v>
      </c>
      <c r="AV650" s="13" t="s">
        <v>86</v>
      </c>
      <c r="AW650" s="13" t="s">
        <v>32</v>
      </c>
      <c r="AX650" s="13" t="s">
        <v>77</v>
      </c>
      <c r="AY650" s="254" t="s">
        <v>235</v>
      </c>
    </row>
    <row r="651" s="13" customFormat="1">
      <c r="A651" s="13"/>
      <c r="B651" s="243"/>
      <c r="C651" s="244"/>
      <c r="D651" s="245" t="s">
        <v>243</v>
      </c>
      <c r="E651" s="246" t="s">
        <v>1</v>
      </c>
      <c r="F651" s="247" t="s">
        <v>2667</v>
      </c>
      <c r="G651" s="244"/>
      <c r="H651" s="248">
        <v>0.080000000000000002</v>
      </c>
      <c r="I651" s="249"/>
      <c r="J651" s="244"/>
      <c r="K651" s="244"/>
      <c r="L651" s="250"/>
      <c r="M651" s="251"/>
      <c r="N651" s="252"/>
      <c r="O651" s="252"/>
      <c r="P651" s="252"/>
      <c r="Q651" s="252"/>
      <c r="R651" s="252"/>
      <c r="S651" s="252"/>
      <c r="T651" s="25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4" t="s">
        <v>243</v>
      </c>
      <c r="AU651" s="254" t="s">
        <v>86</v>
      </c>
      <c r="AV651" s="13" t="s">
        <v>86</v>
      </c>
      <c r="AW651" s="13" t="s">
        <v>32</v>
      </c>
      <c r="AX651" s="13" t="s">
        <v>77</v>
      </c>
      <c r="AY651" s="254" t="s">
        <v>235</v>
      </c>
    </row>
    <row r="652" s="14" customFormat="1">
      <c r="A652" s="14"/>
      <c r="B652" s="255"/>
      <c r="C652" s="256"/>
      <c r="D652" s="245" t="s">
        <v>243</v>
      </c>
      <c r="E652" s="257" t="s">
        <v>1</v>
      </c>
      <c r="F652" s="258" t="s">
        <v>245</v>
      </c>
      <c r="G652" s="256"/>
      <c r="H652" s="259">
        <v>1.9199999999999999</v>
      </c>
      <c r="I652" s="260"/>
      <c r="J652" s="256"/>
      <c r="K652" s="256"/>
      <c r="L652" s="261"/>
      <c r="M652" s="262"/>
      <c r="N652" s="263"/>
      <c r="O652" s="263"/>
      <c r="P652" s="263"/>
      <c r="Q652" s="263"/>
      <c r="R652" s="263"/>
      <c r="S652" s="263"/>
      <c r="T652" s="26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65" t="s">
        <v>243</v>
      </c>
      <c r="AU652" s="265" t="s">
        <v>86</v>
      </c>
      <c r="AV652" s="14" t="s">
        <v>241</v>
      </c>
      <c r="AW652" s="14" t="s">
        <v>32</v>
      </c>
      <c r="AX652" s="14" t="s">
        <v>84</v>
      </c>
      <c r="AY652" s="265" t="s">
        <v>235</v>
      </c>
    </row>
    <row r="653" s="2" customFormat="1" ht="24.15" customHeight="1">
      <c r="A653" s="39"/>
      <c r="B653" s="40"/>
      <c r="C653" s="287" t="s">
        <v>435</v>
      </c>
      <c r="D653" s="287" t="s">
        <v>518</v>
      </c>
      <c r="E653" s="288" t="s">
        <v>2668</v>
      </c>
      <c r="F653" s="289" t="s">
        <v>2669</v>
      </c>
      <c r="G653" s="290" t="s">
        <v>163</v>
      </c>
      <c r="H653" s="291">
        <v>346.87</v>
      </c>
      <c r="I653" s="292"/>
      <c r="J653" s="293">
        <f>ROUND(I653*H653,2)</f>
        <v>0</v>
      </c>
      <c r="K653" s="294"/>
      <c r="L653" s="295"/>
      <c r="M653" s="296" t="s">
        <v>1</v>
      </c>
      <c r="N653" s="297" t="s">
        <v>42</v>
      </c>
      <c r="O653" s="92"/>
      <c r="P653" s="239">
        <f>O653*H653</f>
        <v>0</v>
      </c>
      <c r="Q653" s="239">
        <v>2.6200000000000001</v>
      </c>
      <c r="R653" s="239">
        <f>Q653*H653</f>
        <v>908.79940000000011</v>
      </c>
      <c r="S653" s="239">
        <v>0</v>
      </c>
      <c r="T653" s="240">
        <f>S653*H653</f>
        <v>0</v>
      </c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R653" s="241" t="s">
        <v>281</v>
      </c>
      <c r="AT653" s="241" t="s">
        <v>518</v>
      </c>
      <c r="AU653" s="241" t="s">
        <v>86</v>
      </c>
      <c r="AY653" s="18" t="s">
        <v>235</v>
      </c>
      <c r="BE653" s="242">
        <f>IF(N653="základní",J653,0)</f>
        <v>0</v>
      </c>
      <c r="BF653" s="242">
        <f>IF(N653="snížená",J653,0)</f>
        <v>0</v>
      </c>
      <c r="BG653" s="242">
        <f>IF(N653="zákl. přenesená",J653,0)</f>
        <v>0</v>
      </c>
      <c r="BH653" s="242">
        <f>IF(N653="sníž. přenesená",J653,0)</f>
        <v>0</v>
      </c>
      <c r="BI653" s="242">
        <f>IF(N653="nulová",J653,0)</f>
        <v>0</v>
      </c>
      <c r="BJ653" s="18" t="s">
        <v>84</v>
      </c>
      <c r="BK653" s="242">
        <f>ROUND(I653*H653,2)</f>
        <v>0</v>
      </c>
      <c r="BL653" s="18" t="s">
        <v>241</v>
      </c>
      <c r="BM653" s="241" t="s">
        <v>2670</v>
      </c>
    </row>
    <row r="654" s="2" customFormat="1">
      <c r="A654" s="39"/>
      <c r="B654" s="40"/>
      <c r="C654" s="41"/>
      <c r="D654" s="245" t="s">
        <v>621</v>
      </c>
      <c r="E654" s="41"/>
      <c r="F654" s="298" t="s">
        <v>2671</v>
      </c>
      <c r="G654" s="41"/>
      <c r="H654" s="41"/>
      <c r="I654" s="299"/>
      <c r="J654" s="41"/>
      <c r="K654" s="41"/>
      <c r="L654" s="45"/>
      <c r="M654" s="300"/>
      <c r="N654" s="301"/>
      <c r="O654" s="92"/>
      <c r="P654" s="92"/>
      <c r="Q654" s="92"/>
      <c r="R654" s="92"/>
      <c r="S654" s="92"/>
      <c r="T654" s="93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T654" s="18" t="s">
        <v>621</v>
      </c>
      <c r="AU654" s="18" t="s">
        <v>86</v>
      </c>
    </row>
    <row r="655" s="13" customFormat="1">
      <c r="A655" s="13"/>
      <c r="B655" s="243"/>
      <c r="C655" s="244"/>
      <c r="D655" s="245" t="s">
        <v>243</v>
      </c>
      <c r="E655" s="246" t="s">
        <v>1</v>
      </c>
      <c r="F655" s="247" t="s">
        <v>2672</v>
      </c>
      <c r="G655" s="244"/>
      <c r="H655" s="248">
        <v>5.2199999999999998</v>
      </c>
      <c r="I655" s="249"/>
      <c r="J655" s="244"/>
      <c r="K655" s="244"/>
      <c r="L655" s="250"/>
      <c r="M655" s="251"/>
      <c r="N655" s="252"/>
      <c r="O655" s="252"/>
      <c r="P655" s="252"/>
      <c r="Q655" s="252"/>
      <c r="R655" s="252"/>
      <c r="S655" s="252"/>
      <c r="T655" s="25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4" t="s">
        <v>243</v>
      </c>
      <c r="AU655" s="254" t="s">
        <v>86</v>
      </c>
      <c r="AV655" s="13" t="s">
        <v>86</v>
      </c>
      <c r="AW655" s="13" t="s">
        <v>32</v>
      </c>
      <c r="AX655" s="13" t="s">
        <v>77</v>
      </c>
      <c r="AY655" s="254" t="s">
        <v>235</v>
      </c>
    </row>
    <row r="656" s="13" customFormat="1">
      <c r="A656" s="13"/>
      <c r="B656" s="243"/>
      <c r="C656" s="244"/>
      <c r="D656" s="245" t="s">
        <v>243</v>
      </c>
      <c r="E656" s="246" t="s">
        <v>1</v>
      </c>
      <c r="F656" s="247" t="s">
        <v>2673</v>
      </c>
      <c r="G656" s="244"/>
      <c r="H656" s="248">
        <v>5.2199999999999998</v>
      </c>
      <c r="I656" s="249"/>
      <c r="J656" s="244"/>
      <c r="K656" s="244"/>
      <c r="L656" s="250"/>
      <c r="M656" s="251"/>
      <c r="N656" s="252"/>
      <c r="O656" s="252"/>
      <c r="P656" s="252"/>
      <c r="Q656" s="252"/>
      <c r="R656" s="252"/>
      <c r="S656" s="252"/>
      <c r="T656" s="25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4" t="s">
        <v>243</v>
      </c>
      <c r="AU656" s="254" t="s">
        <v>86</v>
      </c>
      <c r="AV656" s="13" t="s">
        <v>86</v>
      </c>
      <c r="AW656" s="13" t="s">
        <v>32</v>
      </c>
      <c r="AX656" s="13" t="s">
        <v>77</v>
      </c>
      <c r="AY656" s="254" t="s">
        <v>235</v>
      </c>
    </row>
    <row r="657" s="13" customFormat="1">
      <c r="A657" s="13"/>
      <c r="B657" s="243"/>
      <c r="C657" s="244"/>
      <c r="D657" s="245" t="s">
        <v>243</v>
      </c>
      <c r="E657" s="246" t="s">
        <v>1</v>
      </c>
      <c r="F657" s="247" t="s">
        <v>2674</v>
      </c>
      <c r="G657" s="244"/>
      <c r="H657" s="248">
        <v>13.48</v>
      </c>
      <c r="I657" s="249"/>
      <c r="J657" s="244"/>
      <c r="K657" s="244"/>
      <c r="L657" s="250"/>
      <c r="M657" s="251"/>
      <c r="N657" s="252"/>
      <c r="O657" s="252"/>
      <c r="P657" s="252"/>
      <c r="Q657" s="252"/>
      <c r="R657" s="252"/>
      <c r="S657" s="252"/>
      <c r="T657" s="25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4" t="s">
        <v>243</v>
      </c>
      <c r="AU657" s="254" t="s">
        <v>86</v>
      </c>
      <c r="AV657" s="13" t="s">
        <v>86</v>
      </c>
      <c r="AW657" s="13" t="s">
        <v>32</v>
      </c>
      <c r="AX657" s="13" t="s">
        <v>77</v>
      </c>
      <c r="AY657" s="254" t="s">
        <v>235</v>
      </c>
    </row>
    <row r="658" s="13" customFormat="1">
      <c r="A658" s="13"/>
      <c r="B658" s="243"/>
      <c r="C658" s="244"/>
      <c r="D658" s="245" t="s">
        <v>243</v>
      </c>
      <c r="E658" s="246" t="s">
        <v>1</v>
      </c>
      <c r="F658" s="247" t="s">
        <v>2675</v>
      </c>
      <c r="G658" s="244"/>
      <c r="H658" s="248">
        <v>16.449999999999999</v>
      </c>
      <c r="I658" s="249"/>
      <c r="J658" s="244"/>
      <c r="K658" s="244"/>
      <c r="L658" s="250"/>
      <c r="M658" s="251"/>
      <c r="N658" s="252"/>
      <c r="O658" s="252"/>
      <c r="P658" s="252"/>
      <c r="Q658" s="252"/>
      <c r="R658" s="252"/>
      <c r="S658" s="252"/>
      <c r="T658" s="25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4" t="s">
        <v>243</v>
      </c>
      <c r="AU658" s="254" t="s">
        <v>86</v>
      </c>
      <c r="AV658" s="13" t="s">
        <v>86</v>
      </c>
      <c r="AW658" s="13" t="s">
        <v>32</v>
      </c>
      <c r="AX658" s="13" t="s">
        <v>77</v>
      </c>
      <c r="AY658" s="254" t="s">
        <v>235</v>
      </c>
    </row>
    <row r="659" s="13" customFormat="1">
      <c r="A659" s="13"/>
      <c r="B659" s="243"/>
      <c r="C659" s="244"/>
      <c r="D659" s="245" t="s">
        <v>243</v>
      </c>
      <c r="E659" s="246" t="s">
        <v>1</v>
      </c>
      <c r="F659" s="247" t="s">
        <v>2676</v>
      </c>
      <c r="G659" s="244"/>
      <c r="H659" s="248">
        <v>10.58</v>
      </c>
      <c r="I659" s="249"/>
      <c r="J659" s="244"/>
      <c r="K659" s="244"/>
      <c r="L659" s="250"/>
      <c r="M659" s="251"/>
      <c r="N659" s="252"/>
      <c r="O659" s="252"/>
      <c r="P659" s="252"/>
      <c r="Q659" s="252"/>
      <c r="R659" s="252"/>
      <c r="S659" s="252"/>
      <c r="T659" s="25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54" t="s">
        <v>243</v>
      </c>
      <c r="AU659" s="254" t="s">
        <v>86</v>
      </c>
      <c r="AV659" s="13" t="s">
        <v>86</v>
      </c>
      <c r="AW659" s="13" t="s">
        <v>32</v>
      </c>
      <c r="AX659" s="13" t="s">
        <v>77</v>
      </c>
      <c r="AY659" s="254" t="s">
        <v>235</v>
      </c>
    </row>
    <row r="660" s="13" customFormat="1">
      <c r="A660" s="13"/>
      <c r="B660" s="243"/>
      <c r="C660" s="244"/>
      <c r="D660" s="245" t="s">
        <v>243</v>
      </c>
      <c r="E660" s="246" t="s">
        <v>1</v>
      </c>
      <c r="F660" s="247" t="s">
        <v>2677</v>
      </c>
      <c r="G660" s="244"/>
      <c r="H660" s="248">
        <v>1.04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243</v>
      </c>
      <c r="AU660" s="254" t="s">
        <v>86</v>
      </c>
      <c r="AV660" s="13" t="s">
        <v>86</v>
      </c>
      <c r="AW660" s="13" t="s">
        <v>32</v>
      </c>
      <c r="AX660" s="13" t="s">
        <v>77</v>
      </c>
      <c r="AY660" s="254" t="s">
        <v>235</v>
      </c>
    </row>
    <row r="661" s="13" customFormat="1">
      <c r="A661" s="13"/>
      <c r="B661" s="243"/>
      <c r="C661" s="244"/>
      <c r="D661" s="245" t="s">
        <v>243</v>
      </c>
      <c r="E661" s="246" t="s">
        <v>1</v>
      </c>
      <c r="F661" s="247" t="s">
        <v>2678</v>
      </c>
      <c r="G661" s="244"/>
      <c r="H661" s="248">
        <v>15.9</v>
      </c>
      <c r="I661" s="249"/>
      <c r="J661" s="244"/>
      <c r="K661" s="244"/>
      <c r="L661" s="250"/>
      <c r="M661" s="251"/>
      <c r="N661" s="252"/>
      <c r="O661" s="252"/>
      <c r="P661" s="252"/>
      <c r="Q661" s="252"/>
      <c r="R661" s="252"/>
      <c r="S661" s="252"/>
      <c r="T661" s="25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4" t="s">
        <v>243</v>
      </c>
      <c r="AU661" s="254" t="s">
        <v>86</v>
      </c>
      <c r="AV661" s="13" t="s">
        <v>86</v>
      </c>
      <c r="AW661" s="13" t="s">
        <v>32</v>
      </c>
      <c r="AX661" s="13" t="s">
        <v>77</v>
      </c>
      <c r="AY661" s="254" t="s">
        <v>235</v>
      </c>
    </row>
    <row r="662" s="13" customFormat="1">
      <c r="A662" s="13"/>
      <c r="B662" s="243"/>
      <c r="C662" s="244"/>
      <c r="D662" s="245" t="s">
        <v>243</v>
      </c>
      <c r="E662" s="246" t="s">
        <v>1</v>
      </c>
      <c r="F662" s="247" t="s">
        <v>2679</v>
      </c>
      <c r="G662" s="244"/>
      <c r="H662" s="248">
        <v>4.4500000000000002</v>
      </c>
      <c r="I662" s="249"/>
      <c r="J662" s="244"/>
      <c r="K662" s="244"/>
      <c r="L662" s="250"/>
      <c r="M662" s="251"/>
      <c r="N662" s="252"/>
      <c r="O662" s="252"/>
      <c r="P662" s="252"/>
      <c r="Q662" s="252"/>
      <c r="R662" s="252"/>
      <c r="S662" s="252"/>
      <c r="T662" s="25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4" t="s">
        <v>243</v>
      </c>
      <c r="AU662" s="254" t="s">
        <v>86</v>
      </c>
      <c r="AV662" s="13" t="s">
        <v>86</v>
      </c>
      <c r="AW662" s="13" t="s">
        <v>32</v>
      </c>
      <c r="AX662" s="13" t="s">
        <v>77</v>
      </c>
      <c r="AY662" s="254" t="s">
        <v>235</v>
      </c>
    </row>
    <row r="663" s="13" customFormat="1">
      <c r="A663" s="13"/>
      <c r="B663" s="243"/>
      <c r="C663" s="244"/>
      <c r="D663" s="245" t="s">
        <v>243</v>
      </c>
      <c r="E663" s="246" t="s">
        <v>1</v>
      </c>
      <c r="F663" s="247" t="s">
        <v>2680</v>
      </c>
      <c r="G663" s="244"/>
      <c r="H663" s="248">
        <v>15.33</v>
      </c>
      <c r="I663" s="249"/>
      <c r="J663" s="244"/>
      <c r="K663" s="244"/>
      <c r="L663" s="250"/>
      <c r="M663" s="251"/>
      <c r="N663" s="252"/>
      <c r="O663" s="252"/>
      <c r="P663" s="252"/>
      <c r="Q663" s="252"/>
      <c r="R663" s="252"/>
      <c r="S663" s="252"/>
      <c r="T663" s="25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4" t="s">
        <v>243</v>
      </c>
      <c r="AU663" s="254" t="s">
        <v>86</v>
      </c>
      <c r="AV663" s="13" t="s">
        <v>86</v>
      </c>
      <c r="AW663" s="13" t="s">
        <v>32</v>
      </c>
      <c r="AX663" s="13" t="s">
        <v>77</v>
      </c>
      <c r="AY663" s="254" t="s">
        <v>235</v>
      </c>
    </row>
    <row r="664" s="13" customFormat="1">
      <c r="A664" s="13"/>
      <c r="B664" s="243"/>
      <c r="C664" s="244"/>
      <c r="D664" s="245" t="s">
        <v>243</v>
      </c>
      <c r="E664" s="246" t="s">
        <v>1</v>
      </c>
      <c r="F664" s="247" t="s">
        <v>2681</v>
      </c>
      <c r="G664" s="244"/>
      <c r="H664" s="248">
        <v>3.04</v>
      </c>
      <c r="I664" s="249"/>
      <c r="J664" s="244"/>
      <c r="K664" s="244"/>
      <c r="L664" s="250"/>
      <c r="M664" s="251"/>
      <c r="N664" s="252"/>
      <c r="O664" s="252"/>
      <c r="P664" s="252"/>
      <c r="Q664" s="252"/>
      <c r="R664" s="252"/>
      <c r="S664" s="252"/>
      <c r="T664" s="25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4" t="s">
        <v>243</v>
      </c>
      <c r="AU664" s="254" t="s">
        <v>86</v>
      </c>
      <c r="AV664" s="13" t="s">
        <v>86</v>
      </c>
      <c r="AW664" s="13" t="s">
        <v>32</v>
      </c>
      <c r="AX664" s="13" t="s">
        <v>77</v>
      </c>
      <c r="AY664" s="254" t="s">
        <v>235</v>
      </c>
    </row>
    <row r="665" s="13" customFormat="1">
      <c r="A665" s="13"/>
      <c r="B665" s="243"/>
      <c r="C665" s="244"/>
      <c r="D665" s="245" t="s">
        <v>243</v>
      </c>
      <c r="E665" s="246" t="s">
        <v>1</v>
      </c>
      <c r="F665" s="247" t="s">
        <v>2682</v>
      </c>
      <c r="G665" s="244"/>
      <c r="H665" s="248">
        <v>8.6899999999999995</v>
      </c>
      <c r="I665" s="249"/>
      <c r="J665" s="244"/>
      <c r="K665" s="244"/>
      <c r="L665" s="250"/>
      <c r="M665" s="251"/>
      <c r="N665" s="252"/>
      <c r="O665" s="252"/>
      <c r="P665" s="252"/>
      <c r="Q665" s="252"/>
      <c r="R665" s="252"/>
      <c r="S665" s="252"/>
      <c r="T665" s="25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4" t="s">
        <v>243</v>
      </c>
      <c r="AU665" s="254" t="s">
        <v>86</v>
      </c>
      <c r="AV665" s="13" t="s">
        <v>86</v>
      </c>
      <c r="AW665" s="13" t="s">
        <v>32</v>
      </c>
      <c r="AX665" s="13" t="s">
        <v>77</v>
      </c>
      <c r="AY665" s="254" t="s">
        <v>235</v>
      </c>
    </row>
    <row r="666" s="13" customFormat="1">
      <c r="A666" s="13"/>
      <c r="B666" s="243"/>
      <c r="C666" s="244"/>
      <c r="D666" s="245" t="s">
        <v>243</v>
      </c>
      <c r="E666" s="246" t="s">
        <v>1</v>
      </c>
      <c r="F666" s="247" t="s">
        <v>2683</v>
      </c>
      <c r="G666" s="244"/>
      <c r="H666" s="248">
        <v>16.440000000000001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243</v>
      </c>
      <c r="AU666" s="254" t="s">
        <v>86</v>
      </c>
      <c r="AV666" s="13" t="s">
        <v>86</v>
      </c>
      <c r="AW666" s="13" t="s">
        <v>32</v>
      </c>
      <c r="AX666" s="13" t="s">
        <v>77</v>
      </c>
      <c r="AY666" s="254" t="s">
        <v>235</v>
      </c>
    </row>
    <row r="667" s="13" customFormat="1">
      <c r="A667" s="13"/>
      <c r="B667" s="243"/>
      <c r="C667" s="244"/>
      <c r="D667" s="245" t="s">
        <v>243</v>
      </c>
      <c r="E667" s="246" t="s">
        <v>1</v>
      </c>
      <c r="F667" s="247" t="s">
        <v>2684</v>
      </c>
      <c r="G667" s="244"/>
      <c r="H667" s="248">
        <v>10.51</v>
      </c>
      <c r="I667" s="249"/>
      <c r="J667" s="244"/>
      <c r="K667" s="244"/>
      <c r="L667" s="250"/>
      <c r="M667" s="251"/>
      <c r="N667" s="252"/>
      <c r="O667" s="252"/>
      <c r="P667" s="252"/>
      <c r="Q667" s="252"/>
      <c r="R667" s="252"/>
      <c r="S667" s="252"/>
      <c r="T667" s="25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4" t="s">
        <v>243</v>
      </c>
      <c r="AU667" s="254" t="s">
        <v>86</v>
      </c>
      <c r="AV667" s="13" t="s">
        <v>86</v>
      </c>
      <c r="AW667" s="13" t="s">
        <v>32</v>
      </c>
      <c r="AX667" s="13" t="s">
        <v>77</v>
      </c>
      <c r="AY667" s="254" t="s">
        <v>235</v>
      </c>
    </row>
    <row r="668" s="13" customFormat="1">
      <c r="A668" s="13"/>
      <c r="B668" s="243"/>
      <c r="C668" s="244"/>
      <c r="D668" s="245" t="s">
        <v>243</v>
      </c>
      <c r="E668" s="246" t="s">
        <v>1</v>
      </c>
      <c r="F668" s="247" t="s">
        <v>2685</v>
      </c>
      <c r="G668" s="244"/>
      <c r="H668" s="248">
        <v>15.9</v>
      </c>
      <c r="I668" s="249"/>
      <c r="J668" s="244"/>
      <c r="K668" s="244"/>
      <c r="L668" s="250"/>
      <c r="M668" s="251"/>
      <c r="N668" s="252"/>
      <c r="O668" s="252"/>
      <c r="P668" s="252"/>
      <c r="Q668" s="252"/>
      <c r="R668" s="252"/>
      <c r="S668" s="252"/>
      <c r="T668" s="25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4" t="s">
        <v>243</v>
      </c>
      <c r="AU668" s="254" t="s">
        <v>86</v>
      </c>
      <c r="AV668" s="13" t="s">
        <v>86</v>
      </c>
      <c r="AW668" s="13" t="s">
        <v>32</v>
      </c>
      <c r="AX668" s="13" t="s">
        <v>77</v>
      </c>
      <c r="AY668" s="254" t="s">
        <v>235</v>
      </c>
    </row>
    <row r="669" s="13" customFormat="1">
      <c r="A669" s="13"/>
      <c r="B669" s="243"/>
      <c r="C669" s="244"/>
      <c r="D669" s="245" t="s">
        <v>243</v>
      </c>
      <c r="E669" s="246" t="s">
        <v>1</v>
      </c>
      <c r="F669" s="247" t="s">
        <v>2686</v>
      </c>
      <c r="G669" s="244"/>
      <c r="H669" s="248">
        <v>1.99</v>
      </c>
      <c r="I669" s="249"/>
      <c r="J669" s="244"/>
      <c r="K669" s="244"/>
      <c r="L669" s="250"/>
      <c r="M669" s="251"/>
      <c r="N669" s="252"/>
      <c r="O669" s="252"/>
      <c r="P669" s="252"/>
      <c r="Q669" s="252"/>
      <c r="R669" s="252"/>
      <c r="S669" s="252"/>
      <c r="T669" s="25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4" t="s">
        <v>243</v>
      </c>
      <c r="AU669" s="254" t="s">
        <v>86</v>
      </c>
      <c r="AV669" s="13" t="s">
        <v>86</v>
      </c>
      <c r="AW669" s="13" t="s">
        <v>32</v>
      </c>
      <c r="AX669" s="13" t="s">
        <v>77</v>
      </c>
      <c r="AY669" s="254" t="s">
        <v>235</v>
      </c>
    </row>
    <row r="670" s="13" customFormat="1">
      <c r="A670" s="13"/>
      <c r="B670" s="243"/>
      <c r="C670" s="244"/>
      <c r="D670" s="245" t="s">
        <v>243</v>
      </c>
      <c r="E670" s="246" t="s">
        <v>1</v>
      </c>
      <c r="F670" s="247" t="s">
        <v>2687</v>
      </c>
      <c r="G670" s="244"/>
      <c r="H670" s="248">
        <v>3.04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243</v>
      </c>
      <c r="AU670" s="254" t="s">
        <v>86</v>
      </c>
      <c r="AV670" s="13" t="s">
        <v>86</v>
      </c>
      <c r="AW670" s="13" t="s">
        <v>32</v>
      </c>
      <c r="AX670" s="13" t="s">
        <v>77</v>
      </c>
      <c r="AY670" s="254" t="s">
        <v>235</v>
      </c>
    </row>
    <row r="671" s="13" customFormat="1">
      <c r="A671" s="13"/>
      <c r="B671" s="243"/>
      <c r="C671" s="244"/>
      <c r="D671" s="245" t="s">
        <v>243</v>
      </c>
      <c r="E671" s="246" t="s">
        <v>1</v>
      </c>
      <c r="F671" s="247" t="s">
        <v>2688</v>
      </c>
      <c r="G671" s="244"/>
      <c r="H671" s="248">
        <v>2.1699999999999999</v>
      </c>
      <c r="I671" s="249"/>
      <c r="J671" s="244"/>
      <c r="K671" s="244"/>
      <c r="L671" s="250"/>
      <c r="M671" s="251"/>
      <c r="N671" s="252"/>
      <c r="O671" s="252"/>
      <c r="P671" s="252"/>
      <c r="Q671" s="252"/>
      <c r="R671" s="252"/>
      <c r="S671" s="252"/>
      <c r="T671" s="25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4" t="s">
        <v>243</v>
      </c>
      <c r="AU671" s="254" t="s">
        <v>86</v>
      </c>
      <c r="AV671" s="13" t="s">
        <v>86</v>
      </c>
      <c r="AW671" s="13" t="s">
        <v>32</v>
      </c>
      <c r="AX671" s="13" t="s">
        <v>77</v>
      </c>
      <c r="AY671" s="254" t="s">
        <v>235</v>
      </c>
    </row>
    <row r="672" s="13" customFormat="1">
      <c r="A672" s="13"/>
      <c r="B672" s="243"/>
      <c r="C672" s="244"/>
      <c r="D672" s="245" t="s">
        <v>243</v>
      </c>
      <c r="E672" s="246" t="s">
        <v>1</v>
      </c>
      <c r="F672" s="247" t="s">
        <v>2689</v>
      </c>
      <c r="G672" s="244"/>
      <c r="H672" s="248">
        <v>1.8999999999999999</v>
      </c>
      <c r="I672" s="249"/>
      <c r="J672" s="244"/>
      <c r="K672" s="244"/>
      <c r="L672" s="250"/>
      <c r="M672" s="251"/>
      <c r="N672" s="252"/>
      <c r="O672" s="252"/>
      <c r="P672" s="252"/>
      <c r="Q672" s="252"/>
      <c r="R672" s="252"/>
      <c r="S672" s="252"/>
      <c r="T672" s="25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4" t="s">
        <v>243</v>
      </c>
      <c r="AU672" s="254" t="s">
        <v>86</v>
      </c>
      <c r="AV672" s="13" t="s">
        <v>86</v>
      </c>
      <c r="AW672" s="13" t="s">
        <v>32</v>
      </c>
      <c r="AX672" s="13" t="s">
        <v>77</v>
      </c>
      <c r="AY672" s="254" t="s">
        <v>235</v>
      </c>
    </row>
    <row r="673" s="13" customFormat="1">
      <c r="A673" s="13"/>
      <c r="B673" s="243"/>
      <c r="C673" s="244"/>
      <c r="D673" s="245" t="s">
        <v>243</v>
      </c>
      <c r="E673" s="246" t="s">
        <v>1</v>
      </c>
      <c r="F673" s="247" t="s">
        <v>2690</v>
      </c>
      <c r="G673" s="244"/>
      <c r="H673" s="248">
        <v>15.810000000000001</v>
      </c>
      <c r="I673" s="249"/>
      <c r="J673" s="244"/>
      <c r="K673" s="244"/>
      <c r="L673" s="250"/>
      <c r="M673" s="251"/>
      <c r="N673" s="252"/>
      <c r="O673" s="252"/>
      <c r="P673" s="252"/>
      <c r="Q673" s="252"/>
      <c r="R673" s="252"/>
      <c r="S673" s="252"/>
      <c r="T673" s="25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4" t="s">
        <v>243</v>
      </c>
      <c r="AU673" s="254" t="s">
        <v>86</v>
      </c>
      <c r="AV673" s="13" t="s">
        <v>86</v>
      </c>
      <c r="AW673" s="13" t="s">
        <v>32</v>
      </c>
      <c r="AX673" s="13" t="s">
        <v>77</v>
      </c>
      <c r="AY673" s="254" t="s">
        <v>235</v>
      </c>
    </row>
    <row r="674" s="13" customFormat="1">
      <c r="A674" s="13"/>
      <c r="B674" s="243"/>
      <c r="C674" s="244"/>
      <c r="D674" s="245" t="s">
        <v>243</v>
      </c>
      <c r="E674" s="246" t="s">
        <v>1</v>
      </c>
      <c r="F674" s="247" t="s">
        <v>2691</v>
      </c>
      <c r="G674" s="244"/>
      <c r="H674" s="248">
        <v>10.560000000000001</v>
      </c>
      <c r="I674" s="249"/>
      <c r="J674" s="244"/>
      <c r="K674" s="244"/>
      <c r="L674" s="250"/>
      <c r="M674" s="251"/>
      <c r="N674" s="252"/>
      <c r="O674" s="252"/>
      <c r="P674" s="252"/>
      <c r="Q674" s="252"/>
      <c r="R674" s="252"/>
      <c r="S674" s="252"/>
      <c r="T674" s="25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4" t="s">
        <v>243</v>
      </c>
      <c r="AU674" s="254" t="s">
        <v>86</v>
      </c>
      <c r="AV674" s="13" t="s">
        <v>86</v>
      </c>
      <c r="AW674" s="13" t="s">
        <v>32</v>
      </c>
      <c r="AX674" s="13" t="s">
        <v>77</v>
      </c>
      <c r="AY674" s="254" t="s">
        <v>235</v>
      </c>
    </row>
    <row r="675" s="13" customFormat="1">
      <c r="A675" s="13"/>
      <c r="B675" s="243"/>
      <c r="C675" s="244"/>
      <c r="D675" s="245" t="s">
        <v>243</v>
      </c>
      <c r="E675" s="246" t="s">
        <v>1</v>
      </c>
      <c r="F675" s="247" t="s">
        <v>2692</v>
      </c>
      <c r="G675" s="244"/>
      <c r="H675" s="248">
        <v>16.98</v>
      </c>
      <c r="I675" s="249"/>
      <c r="J675" s="244"/>
      <c r="K675" s="244"/>
      <c r="L675" s="250"/>
      <c r="M675" s="251"/>
      <c r="N675" s="252"/>
      <c r="O675" s="252"/>
      <c r="P675" s="252"/>
      <c r="Q675" s="252"/>
      <c r="R675" s="252"/>
      <c r="S675" s="252"/>
      <c r="T675" s="25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4" t="s">
        <v>243</v>
      </c>
      <c r="AU675" s="254" t="s">
        <v>86</v>
      </c>
      <c r="AV675" s="13" t="s">
        <v>86</v>
      </c>
      <c r="AW675" s="13" t="s">
        <v>32</v>
      </c>
      <c r="AX675" s="13" t="s">
        <v>77</v>
      </c>
      <c r="AY675" s="254" t="s">
        <v>235</v>
      </c>
    </row>
    <row r="676" s="13" customFormat="1">
      <c r="A676" s="13"/>
      <c r="B676" s="243"/>
      <c r="C676" s="244"/>
      <c r="D676" s="245" t="s">
        <v>243</v>
      </c>
      <c r="E676" s="246" t="s">
        <v>1</v>
      </c>
      <c r="F676" s="247" t="s">
        <v>2693</v>
      </c>
      <c r="G676" s="244"/>
      <c r="H676" s="248">
        <v>10.51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243</v>
      </c>
      <c r="AU676" s="254" t="s">
        <v>86</v>
      </c>
      <c r="AV676" s="13" t="s">
        <v>86</v>
      </c>
      <c r="AW676" s="13" t="s">
        <v>32</v>
      </c>
      <c r="AX676" s="13" t="s">
        <v>77</v>
      </c>
      <c r="AY676" s="254" t="s">
        <v>235</v>
      </c>
    </row>
    <row r="677" s="13" customFormat="1">
      <c r="A677" s="13"/>
      <c r="B677" s="243"/>
      <c r="C677" s="244"/>
      <c r="D677" s="245" t="s">
        <v>243</v>
      </c>
      <c r="E677" s="246" t="s">
        <v>1</v>
      </c>
      <c r="F677" s="247" t="s">
        <v>2694</v>
      </c>
      <c r="G677" s="244"/>
      <c r="H677" s="248">
        <v>16.850000000000001</v>
      </c>
      <c r="I677" s="249"/>
      <c r="J677" s="244"/>
      <c r="K677" s="244"/>
      <c r="L677" s="250"/>
      <c r="M677" s="251"/>
      <c r="N677" s="252"/>
      <c r="O677" s="252"/>
      <c r="P677" s="252"/>
      <c r="Q677" s="252"/>
      <c r="R677" s="252"/>
      <c r="S677" s="252"/>
      <c r="T677" s="25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4" t="s">
        <v>243</v>
      </c>
      <c r="AU677" s="254" t="s">
        <v>86</v>
      </c>
      <c r="AV677" s="13" t="s">
        <v>86</v>
      </c>
      <c r="AW677" s="13" t="s">
        <v>32</v>
      </c>
      <c r="AX677" s="13" t="s">
        <v>77</v>
      </c>
      <c r="AY677" s="254" t="s">
        <v>235</v>
      </c>
    </row>
    <row r="678" s="13" customFormat="1">
      <c r="A678" s="13"/>
      <c r="B678" s="243"/>
      <c r="C678" s="244"/>
      <c r="D678" s="245" t="s">
        <v>243</v>
      </c>
      <c r="E678" s="246" t="s">
        <v>1</v>
      </c>
      <c r="F678" s="247" t="s">
        <v>2695</v>
      </c>
      <c r="G678" s="244"/>
      <c r="H678" s="248">
        <v>1.99</v>
      </c>
      <c r="I678" s="249"/>
      <c r="J678" s="244"/>
      <c r="K678" s="244"/>
      <c r="L678" s="250"/>
      <c r="M678" s="251"/>
      <c r="N678" s="252"/>
      <c r="O678" s="252"/>
      <c r="P678" s="252"/>
      <c r="Q678" s="252"/>
      <c r="R678" s="252"/>
      <c r="S678" s="252"/>
      <c r="T678" s="25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4" t="s">
        <v>243</v>
      </c>
      <c r="AU678" s="254" t="s">
        <v>86</v>
      </c>
      <c r="AV678" s="13" t="s">
        <v>86</v>
      </c>
      <c r="AW678" s="13" t="s">
        <v>32</v>
      </c>
      <c r="AX678" s="13" t="s">
        <v>77</v>
      </c>
      <c r="AY678" s="254" t="s">
        <v>235</v>
      </c>
    </row>
    <row r="679" s="13" customFormat="1">
      <c r="A679" s="13"/>
      <c r="B679" s="243"/>
      <c r="C679" s="244"/>
      <c r="D679" s="245" t="s">
        <v>243</v>
      </c>
      <c r="E679" s="246" t="s">
        <v>1</v>
      </c>
      <c r="F679" s="247" t="s">
        <v>2696</v>
      </c>
      <c r="G679" s="244"/>
      <c r="H679" s="248">
        <v>17.300000000000001</v>
      </c>
      <c r="I679" s="249"/>
      <c r="J679" s="244"/>
      <c r="K679" s="244"/>
      <c r="L679" s="250"/>
      <c r="M679" s="251"/>
      <c r="N679" s="252"/>
      <c r="O679" s="252"/>
      <c r="P679" s="252"/>
      <c r="Q679" s="252"/>
      <c r="R679" s="252"/>
      <c r="S679" s="252"/>
      <c r="T679" s="25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4" t="s">
        <v>243</v>
      </c>
      <c r="AU679" s="254" t="s">
        <v>86</v>
      </c>
      <c r="AV679" s="13" t="s">
        <v>86</v>
      </c>
      <c r="AW679" s="13" t="s">
        <v>32</v>
      </c>
      <c r="AX679" s="13" t="s">
        <v>77</v>
      </c>
      <c r="AY679" s="254" t="s">
        <v>235</v>
      </c>
    </row>
    <row r="680" s="13" customFormat="1">
      <c r="A680" s="13"/>
      <c r="B680" s="243"/>
      <c r="C680" s="244"/>
      <c r="D680" s="245" t="s">
        <v>243</v>
      </c>
      <c r="E680" s="246" t="s">
        <v>1</v>
      </c>
      <c r="F680" s="247" t="s">
        <v>2697</v>
      </c>
      <c r="G680" s="244"/>
      <c r="H680" s="248">
        <v>4.4100000000000001</v>
      </c>
      <c r="I680" s="249"/>
      <c r="J680" s="244"/>
      <c r="K680" s="244"/>
      <c r="L680" s="250"/>
      <c r="M680" s="251"/>
      <c r="N680" s="252"/>
      <c r="O680" s="252"/>
      <c r="P680" s="252"/>
      <c r="Q680" s="252"/>
      <c r="R680" s="252"/>
      <c r="S680" s="252"/>
      <c r="T680" s="25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54" t="s">
        <v>243</v>
      </c>
      <c r="AU680" s="254" t="s">
        <v>86</v>
      </c>
      <c r="AV680" s="13" t="s">
        <v>86</v>
      </c>
      <c r="AW680" s="13" t="s">
        <v>32</v>
      </c>
      <c r="AX680" s="13" t="s">
        <v>77</v>
      </c>
      <c r="AY680" s="254" t="s">
        <v>235</v>
      </c>
    </row>
    <row r="681" s="13" customFormat="1">
      <c r="A681" s="13"/>
      <c r="B681" s="243"/>
      <c r="C681" s="244"/>
      <c r="D681" s="245" t="s">
        <v>243</v>
      </c>
      <c r="E681" s="246" t="s">
        <v>1</v>
      </c>
      <c r="F681" s="247" t="s">
        <v>2698</v>
      </c>
      <c r="G681" s="244"/>
      <c r="H681" s="248">
        <v>17.16</v>
      </c>
      <c r="I681" s="249"/>
      <c r="J681" s="244"/>
      <c r="K681" s="244"/>
      <c r="L681" s="250"/>
      <c r="M681" s="251"/>
      <c r="N681" s="252"/>
      <c r="O681" s="252"/>
      <c r="P681" s="252"/>
      <c r="Q681" s="252"/>
      <c r="R681" s="252"/>
      <c r="S681" s="252"/>
      <c r="T681" s="25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54" t="s">
        <v>243</v>
      </c>
      <c r="AU681" s="254" t="s">
        <v>86</v>
      </c>
      <c r="AV681" s="13" t="s">
        <v>86</v>
      </c>
      <c r="AW681" s="13" t="s">
        <v>32</v>
      </c>
      <c r="AX681" s="13" t="s">
        <v>77</v>
      </c>
      <c r="AY681" s="254" t="s">
        <v>235</v>
      </c>
    </row>
    <row r="682" s="13" customFormat="1">
      <c r="A682" s="13"/>
      <c r="B682" s="243"/>
      <c r="C682" s="244"/>
      <c r="D682" s="245" t="s">
        <v>243</v>
      </c>
      <c r="E682" s="246" t="s">
        <v>1</v>
      </c>
      <c r="F682" s="247" t="s">
        <v>2699</v>
      </c>
      <c r="G682" s="244"/>
      <c r="H682" s="248">
        <v>10.640000000000001</v>
      </c>
      <c r="I682" s="249"/>
      <c r="J682" s="244"/>
      <c r="K682" s="244"/>
      <c r="L682" s="250"/>
      <c r="M682" s="251"/>
      <c r="N682" s="252"/>
      <c r="O682" s="252"/>
      <c r="P682" s="252"/>
      <c r="Q682" s="252"/>
      <c r="R682" s="252"/>
      <c r="S682" s="252"/>
      <c r="T682" s="25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4" t="s">
        <v>243</v>
      </c>
      <c r="AU682" s="254" t="s">
        <v>86</v>
      </c>
      <c r="AV682" s="13" t="s">
        <v>86</v>
      </c>
      <c r="AW682" s="13" t="s">
        <v>32</v>
      </c>
      <c r="AX682" s="13" t="s">
        <v>77</v>
      </c>
      <c r="AY682" s="254" t="s">
        <v>235</v>
      </c>
    </row>
    <row r="683" s="13" customFormat="1">
      <c r="A683" s="13"/>
      <c r="B683" s="243"/>
      <c r="C683" s="244"/>
      <c r="D683" s="245" t="s">
        <v>243</v>
      </c>
      <c r="E683" s="246" t="s">
        <v>1</v>
      </c>
      <c r="F683" s="247" t="s">
        <v>2700</v>
      </c>
      <c r="G683" s="244"/>
      <c r="H683" s="248">
        <v>11.970000000000001</v>
      </c>
      <c r="I683" s="249"/>
      <c r="J683" s="244"/>
      <c r="K683" s="244"/>
      <c r="L683" s="250"/>
      <c r="M683" s="251"/>
      <c r="N683" s="252"/>
      <c r="O683" s="252"/>
      <c r="P683" s="252"/>
      <c r="Q683" s="252"/>
      <c r="R683" s="252"/>
      <c r="S683" s="252"/>
      <c r="T683" s="25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4" t="s">
        <v>243</v>
      </c>
      <c r="AU683" s="254" t="s">
        <v>86</v>
      </c>
      <c r="AV683" s="13" t="s">
        <v>86</v>
      </c>
      <c r="AW683" s="13" t="s">
        <v>32</v>
      </c>
      <c r="AX683" s="13" t="s">
        <v>77</v>
      </c>
      <c r="AY683" s="254" t="s">
        <v>235</v>
      </c>
    </row>
    <row r="684" s="13" customFormat="1">
      <c r="A684" s="13"/>
      <c r="B684" s="243"/>
      <c r="C684" s="244"/>
      <c r="D684" s="245" t="s">
        <v>243</v>
      </c>
      <c r="E684" s="246" t="s">
        <v>1</v>
      </c>
      <c r="F684" s="247" t="s">
        <v>2701</v>
      </c>
      <c r="G684" s="244"/>
      <c r="H684" s="248">
        <v>12.390000000000001</v>
      </c>
      <c r="I684" s="249"/>
      <c r="J684" s="244"/>
      <c r="K684" s="244"/>
      <c r="L684" s="250"/>
      <c r="M684" s="251"/>
      <c r="N684" s="252"/>
      <c r="O684" s="252"/>
      <c r="P684" s="252"/>
      <c r="Q684" s="252"/>
      <c r="R684" s="252"/>
      <c r="S684" s="252"/>
      <c r="T684" s="25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4" t="s">
        <v>243</v>
      </c>
      <c r="AU684" s="254" t="s">
        <v>86</v>
      </c>
      <c r="AV684" s="13" t="s">
        <v>86</v>
      </c>
      <c r="AW684" s="13" t="s">
        <v>32</v>
      </c>
      <c r="AX684" s="13" t="s">
        <v>77</v>
      </c>
      <c r="AY684" s="254" t="s">
        <v>235</v>
      </c>
    </row>
    <row r="685" s="13" customFormat="1">
      <c r="A685" s="13"/>
      <c r="B685" s="243"/>
      <c r="C685" s="244"/>
      <c r="D685" s="245" t="s">
        <v>243</v>
      </c>
      <c r="E685" s="246" t="s">
        <v>1</v>
      </c>
      <c r="F685" s="247" t="s">
        <v>2702</v>
      </c>
      <c r="G685" s="244"/>
      <c r="H685" s="248">
        <v>2.52</v>
      </c>
      <c r="I685" s="249"/>
      <c r="J685" s="244"/>
      <c r="K685" s="244"/>
      <c r="L685" s="250"/>
      <c r="M685" s="251"/>
      <c r="N685" s="252"/>
      <c r="O685" s="252"/>
      <c r="P685" s="252"/>
      <c r="Q685" s="252"/>
      <c r="R685" s="252"/>
      <c r="S685" s="252"/>
      <c r="T685" s="25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4" t="s">
        <v>243</v>
      </c>
      <c r="AU685" s="254" t="s">
        <v>86</v>
      </c>
      <c r="AV685" s="13" t="s">
        <v>86</v>
      </c>
      <c r="AW685" s="13" t="s">
        <v>32</v>
      </c>
      <c r="AX685" s="13" t="s">
        <v>77</v>
      </c>
      <c r="AY685" s="254" t="s">
        <v>235</v>
      </c>
    </row>
    <row r="686" s="13" customFormat="1">
      <c r="A686" s="13"/>
      <c r="B686" s="243"/>
      <c r="C686" s="244"/>
      <c r="D686" s="245" t="s">
        <v>243</v>
      </c>
      <c r="E686" s="246" t="s">
        <v>1</v>
      </c>
      <c r="F686" s="247" t="s">
        <v>2703</v>
      </c>
      <c r="G686" s="244"/>
      <c r="H686" s="248">
        <v>11.199999999999999</v>
      </c>
      <c r="I686" s="249"/>
      <c r="J686" s="244"/>
      <c r="K686" s="244"/>
      <c r="L686" s="250"/>
      <c r="M686" s="251"/>
      <c r="N686" s="252"/>
      <c r="O686" s="252"/>
      <c r="P686" s="252"/>
      <c r="Q686" s="252"/>
      <c r="R686" s="252"/>
      <c r="S686" s="252"/>
      <c r="T686" s="25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4" t="s">
        <v>243</v>
      </c>
      <c r="AU686" s="254" t="s">
        <v>86</v>
      </c>
      <c r="AV686" s="13" t="s">
        <v>86</v>
      </c>
      <c r="AW686" s="13" t="s">
        <v>32</v>
      </c>
      <c r="AX686" s="13" t="s">
        <v>77</v>
      </c>
      <c r="AY686" s="254" t="s">
        <v>235</v>
      </c>
    </row>
    <row r="687" s="13" customFormat="1">
      <c r="A687" s="13"/>
      <c r="B687" s="243"/>
      <c r="C687" s="244"/>
      <c r="D687" s="245" t="s">
        <v>243</v>
      </c>
      <c r="E687" s="246" t="s">
        <v>1</v>
      </c>
      <c r="F687" s="247" t="s">
        <v>2704</v>
      </c>
      <c r="G687" s="244"/>
      <c r="H687" s="248">
        <v>12.279999999999999</v>
      </c>
      <c r="I687" s="249"/>
      <c r="J687" s="244"/>
      <c r="K687" s="244"/>
      <c r="L687" s="250"/>
      <c r="M687" s="251"/>
      <c r="N687" s="252"/>
      <c r="O687" s="252"/>
      <c r="P687" s="252"/>
      <c r="Q687" s="252"/>
      <c r="R687" s="252"/>
      <c r="S687" s="252"/>
      <c r="T687" s="25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4" t="s">
        <v>243</v>
      </c>
      <c r="AU687" s="254" t="s">
        <v>86</v>
      </c>
      <c r="AV687" s="13" t="s">
        <v>86</v>
      </c>
      <c r="AW687" s="13" t="s">
        <v>32</v>
      </c>
      <c r="AX687" s="13" t="s">
        <v>77</v>
      </c>
      <c r="AY687" s="254" t="s">
        <v>235</v>
      </c>
    </row>
    <row r="688" s="13" customFormat="1">
      <c r="A688" s="13"/>
      <c r="B688" s="243"/>
      <c r="C688" s="244"/>
      <c r="D688" s="245" t="s">
        <v>243</v>
      </c>
      <c r="E688" s="246" t="s">
        <v>1</v>
      </c>
      <c r="F688" s="247" t="s">
        <v>2705</v>
      </c>
      <c r="G688" s="244"/>
      <c r="H688" s="248">
        <v>12.42</v>
      </c>
      <c r="I688" s="249"/>
      <c r="J688" s="244"/>
      <c r="K688" s="244"/>
      <c r="L688" s="250"/>
      <c r="M688" s="251"/>
      <c r="N688" s="252"/>
      <c r="O688" s="252"/>
      <c r="P688" s="252"/>
      <c r="Q688" s="252"/>
      <c r="R688" s="252"/>
      <c r="S688" s="252"/>
      <c r="T688" s="25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4" t="s">
        <v>243</v>
      </c>
      <c r="AU688" s="254" t="s">
        <v>86</v>
      </c>
      <c r="AV688" s="13" t="s">
        <v>86</v>
      </c>
      <c r="AW688" s="13" t="s">
        <v>32</v>
      </c>
      <c r="AX688" s="13" t="s">
        <v>77</v>
      </c>
      <c r="AY688" s="254" t="s">
        <v>235</v>
      </c>
    </row>
    <row r="689" s="13" customFormat="1">
      <c r="A689" s="13"/>
      <c r="B689" s="243"/>
      <c r="C689" s="244"/>
      <c r="D689" s="245" t="s">
        <v>243</v>
      </c>
      <c r="E689" s="246" t="s">
        <v>1</v>
      </c>
      <c r="F689" s="247" t="s">
        <v>2706</v>
      </c>
      <c r="G689" s="244"/>
      <c r="H689" s="248">
        <v>10.529999999999999</v>
      </c>
      <c r="I689" s="249"/>
      <c r="J689" s="244"/>
      <c r="K689" s="244"/>
      <c r="L689" s="250"/>
      <c r="M689" s="251"/>
      <c r="N689" s="252"/>
      <c r="O689" s="252"/>
      <c r="P689" s="252"/>
      <c r="Q689" s="252"/>
      <c r="R689" s="252"/>
      <c r="S689" s="252"/>
      <c r="T689" s="25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4" t="s">
        <v>243</v>
      </c>
      <c r="AU689" s="254" t="s">
        <v>86</v>
      </c>
      <c r="AV689" s="13" t="s">
        <v>86</v>
      </c>
      <c r="AW689" s="13" t="s">
        <v>32</v>
      </c>
      <c r="AX689" s="13" t="s">
        <v>77</v>
      </c>
      <c r="AY689" s="254" t="s">
        <v>235</v>
      </c>
    </row>
    <row r="690" s="14" customFormat="1">
      <c r="A690" s="14"/>
      <c r="B690" s="255"/>
      <c r="C690" s="256"/>
      <c r="D690" s="245" t="s">
        <v>243</v>
      </c>
      <c r="E690" s="257" t="s">
        <v>1</v>
      </c>
      <c r="F690" s="258" t="s">
        <v>245</v>
      </c>
      <c r="G690" s="256"/>
      <c r="H690" s="259">
        <v>346.87</v>
      </c>
      <c r="I690" s="260"/>
      <c r="J690" s="256"/>
      <c r="K690" s="256"/>
      <c r="L690" s="261"/>
      <c r="M690" s="262"/>
      <c r="N690" s="263"/>
      <c r="O690" s="263"/>
      <c r="P690" s="263"/>
      <c r="Q690" s="263"/>
      <c r="R690" s="263"/>
      <c r="S690" s="263"/>
      <c r="T690" s="26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65" t="s">
        <v>243</v>
      </c>
      <c r="AU690" s="265" t="s">
        <v>86</v>
      </c>
      <c r="AV690" s="14" t="s">
        <v>241</v>
      </c>
      <c r="AW690" s="14" t="s">
        <v>32</v>
      </c>
      <c r="AX690" s="14" t="s">
        <v>84</v>
      </c>
      <c r="AY690" s="265" t="s">
        <v>235</v>
      </c>
    </row>
    <row r="691" s="2" customFormat="1" ht="16.5" customHeight="1">
      <c r="A691" s="39"/>
      <c r="B691" s="40"/>
      <c r="C691" s="229" t="s">
        <v>443</v>
      </c>
      <c r="D691" s="229" t="s">
        <v>237</v>
      </c>
      <c r="E691" s="230" t="s">
        <v>2707</v>
      </c>
      <c r="F691" s="231" t="s">
        <v>2708</v>
      </c>
      <c r="G691" s="232" t="s">
        <v>163</v>
      </c>
      <c r="H691" s="233">
        <v>403</v>
      </c>
      <c r="I691" s="234"/>
      <c r="J691" s="235">
        <f>ROUND(I691*H691,2)</f>
        <v>0</v>
      </c>
      <c r="K691" s="236"/>
      <c r="L691" s="45"/>
      <c r="M691" s="237" t="s">
        <v>1</v>
      </c>
      <c r="N691" s="238" t="s">
        <v>42</v>
      </c>
      <c r="O691" s="92"/>
      <c r="P691" s="239">
        <f>O691*H691</f>
        <v>0</v>
      </c>
      <c r="Q691" s="239">
        <v>2.6446800000000001</v>
      </c>
      <c r="R691" s="239">
        <f>Q691*H691</f>
        <v>1065.8060400000002</v>
      </c>
      <c r="S691" s="239">
        <v>0</v>
      </c>
      <c r="T691" s="240">
        <f>S691*H691</f>
        <v>0</v>
      </c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R691" s="241" t="s">
        <v>241</v>
      </c>
      <c r="AT691" s="241" t="s">
        <v>237</v>
      </c>
      <c r="AU691" s="241" t="s">
        <v>86</v>
      </c>
      <c r="AY691" s="18" t="s">
        <v>235</v>
      </c>
      <c r="BE691" s="242">
        <f>IF(N691="základní",J691,0)</f>
        <v>0</v>
      </c>
      <c r="BF691" s="242">
        <f>IF(N691="snížená",J691,0)</f>
        <v>0</v>
      </c>
      <c r="BG691" s="242">
        <f>IF(N691="zákl. přenesená",J691,0)</f>
        <v>0</v>
      </c>
      <c r="BH691" s="242">
        <f>IF(N691="sníž. přenesená",J691,0)</f>
        <v>0</v>
      </c>
      <c r="BI691" s="242">
        <f>IF(N691="nulová",J691,0)</f>
        <v>0</v>
      </c>
      <c r="BJ691" s="18" t="s">
        <v>84</v>
      </c>
      <c r="BK691" s="242">
        <f>ROUND(I691*H691,2)</f>
        <v>0</v>
      </c>
      <c r="BL691" s="18" t="s">
        <v>241</v>
      </c>
      <c r="BM691" s="241" t="s">
        <v>2709</v>
      </c>
    </row>
    <row r="692" s="15" customFormat="1">
      <c r="A692" s="15"/>
      <c r="B692" s="266"/>
      <c r="C692" s="267"/>
      <c r="D692" s="245" t="s">
        <v>243</v>
      </c>
      <c r="E692" s="268" t="s">
        <v>1</v>
      </c>
      <c r="F692" s="269" t="s">
        <v>2710</v>
      </c>
      <c r="G692" s="267"/>
      <c r="H692" s="268" t="s">
        <v>1</v>
      </c>
      <c r="I692" s="270"/>
      <c r="J692" s="267"/>
      <c r="K692" s="267"/>
      <c r="L692" s="271"/>
      <c r="M692" s="272"/>
      <c r="N692" s="273"/>
      <c r="O692" s="273"/>
      <c r="P692" s="273"/>
      <c r="Q692" s="273"/>
      <c r="R692" s="273"/>
      <c r="S692" s="273"/>
      <c r="T692" s="274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T692" s="275" t="s">
        <v>243</v>
      </c>
      <c r="AU692" s="275" t="s">
        <v>86</v>
      </c>
      <c r="AV692" s="15" t="s">
        <v>84</v>
      </c>
      <c r="AW692" s="15" t="s">
        <v>32</v>
      </c>
      <c r="AX692" s="15" t="s">
        <v>77</v>
      </c>
      <c r="AY692" s="275" t="s">
        <v>235</v>
      </c>
    </row>
    <row r="693" s="15" customFormat="1">
      <c r="A693" s="15"/>
      <c r="B693" s="266"/>
      <c r="C693" s="267"/>
      <c r="D693" s="245" t="s">
        <v>243</v>
      </c>
      <c r="E693" s="268" t="s">
        <v>1</v>
      </c>
      <c r="F693" s="269" t="s">
        <v>392</v>
      </c>
      <c r="G693" s="267"/>
      <c r="H693" s="268" t="s">
        <v>1</v>
      </c>
      <c r="I693" s="270"/>
      <c r="J693" s="267"/>
      <c r="K693" s="267"/>
      <c r="L693" s="271"/>
      <c r="M693" s="272"/>
      <c r="N693" s="273"/>
      <c r="O693" s="273"/>
      <c r="P693" s="273"/>
      <c r="Q693" s="273"/>
      <c r="R693" s="273"/>
      <c r="S693" s="273"/>
      <c r="T693" s="274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75" t="s">
        <v>243</v>
      </c>
      <c r="AU693" s="275" t="s">
        <v>86</v>
      </c>
      <c r="AV693" s="15" t="s">
        <v>84</v>
      </c>
      <c r="AW693" s="15" t="s">
        <v>32</v>
      </c>
      <c r="AX693" s="15" t="s">
        <v>77</v>
      </c>
      <c r="AY693" s="275" t="s">
        <v>235</v>
      </c>
    </row>
    <row r="694" s="13" customFormat="1">
      <c r="A694" s="13"/>
      <c r="B694" s="243"/>
      <c r="C694" s="244"/>
      <c r="D694" s="245" t="s">
        <v>243</v>
      </c>
      <c r="E694" s="246" t="s">
        <v>1</v>
      </c>
      <c r="F694" s="247" t="s">
        <v>2711</v>
      </c>
      <c r="G694" s="244"/>
      <c r="H694" s="248">
        <v>145</v>
      </c>
      <c r="I694" s="249"/>
      <c r="J694" s="244"/>
      <c r="K694" s="244"/>
      <c r="L694" s="250"/>
      <c r="M694" s="251"/>
      <c r="N694" s="252"/>
      <c r="O694" s="252"/>
      <c r="P694" s="252"/>
      <c r="Q694" s="252"/>
      <c r="R694" s="252"/>
      <c r="S694" s="252"/>
      <c r="T694" s="25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4" t="s">
        <v>243</v>
      </c>
      <c r="AU694" s="254" t="s">
        <v>86</v>
      </c>
      <c r="AV694" s="13" t="s">
        <v>86</v>
      </c>
      <c r="AW694" s="13" t="s">
        <v>32</v>
      </c>
      <c r="AX694" s="13" t="s">
        <v>77</v>
      </c>
      <c r="AY694" s="254" t="s">
        <v>235</v>
      </c>
    </row>
    <row r="695" s="15" customFormat="1">
      <c r="A695" s="15"/>
      <c r="B695" s="266"/>
      <c r="C695" s="267"/>
      <c r="D695" s="245" t="s">
        <v>243</v>
      </c>
      <c r="E695" s="268" t="s">
        <v>1</v>
      </c>
      <c r="F695" s="269" t="s">
        <v>398</v>
      </c>
      <c r="G695" s="267"/>
      <c r="H695" s="268" t="s">
        <v>1</v>
      </c>
      <c r="I695" s="270"/>
      <c r="J695" s="267"/>
      <c r="K695" s="267"/>
      <c r="L695" s="271"/>
      <c r="M695" s="272"/>
      <c r="N695" s="273"/>
      <c r="O695" s="273"/>
      <c r="P695" s="273"/>
      <c r="Q695" s="273"/>
      <c r="R695" s="273"/>
      <c r="S695" s="273"/>
      <c r="T695" s="274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T695" s="275" t="s">
        <v>243</v>
      </c>
      <c r="AU695" s="275" t="s">
        <v>86</v>
      </c>
      <c r="AV695" s="15" t="s">
        <v>84</v>
      </c>
      <c r="AW695" s="15" t="s">
        <v>32</v>
      </c>
      <c r="AX695" s="15" t="s">
        <v>77</v>
      </c>
      <c r="AY695" s="275" t="s">
        <v>235</v>
      </c>
    </row>
    <row r="696" s="13" customFormat="1">
      <c r="A696" s="13"/>
      <c r="B696" s="243"/>
      <c r="C696" s="244"/>
      <c r="D696" s="245" t="s">
        <v>243</v>
      </c>
      <c r="E696" s="246" t="s">
        <v>1</v>
      </c>
      <c r="F696" s="247" t="s">
        <v>2711</v>
      </c>
      <c r="G696" s="244"/>
      <c r="H696" s="248">
        <v>145</v>
      </c>
      <c r="I696" s="249"/>
      <c r="J696" s="244"/>
      <c r="K696" s="244"/>
      <c r="L696" s="250"/>
      <c r="M696" s="251"/>
      <c r="N696" s="252"/>
      <c r="O696" s="252"/>
      <c r="P696" s="252"/>
      <c r="Q696" s="252"/>
      <c r="R696" s="252"/>
      <c r="S696" s="252"/>
      <c r="T696" s="25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4" t="s">
        <v>243</v>
      </c>
      <c r="AU696" s="254" t="s">
        <v>86</v>
      </c>
      <c r="AV696" s="13" t="s">
        <v>86</v>
      </c>
      <c r="AW696" s="13" t="s">
        <v>32</v>
      </c>
      <c r="AX696" s="13" t="s">
        <v>77</v>
      </c>
      <c r="AY696" s="254" t="s">
        <v>235</v>
      </c>
    </row>
    <row r="697" s="15" customFormat="1">
      <c r="A697" s="15"/>
      <c r="B697" s="266"/>
      <c r="C697" s="267"/>
      <c r="D697" s="245" t="s">
        <v>243</v>
      </c>
      <c r="E697" s="268" t="s">
        <v>1</v>
      </c>
      <c r="F697" s="269" t="s">
        <v>399</v>
      </c>
      <c r="G697" s="267"/>
      <c r="H697" s="268" t="s">
        <v>1</v>
      </c>
      <c r="I697" s="270"/>
      <c r="J697" s="267"/>
      <c r="K697" s="267"/>
      <c r="L697" s="271"/>
      <c r="M697" s="272"/>
      <c r="N697" s="273"/>
      <c r="O697" s="273"/>
      <c r="P697" s="273"/>
      <c r="Q697" s="273"/>
      <c r="R697" s="273"/>
      <c r="S697" s="273"/>
      <c r="T697" s="274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75" t="s">
        <v>243</v>
      </c>
      <c r="AU697" s="275" t="s">
        <v>86</v>
      </c>
      <c r="AV697" s="15" t="s">
        <v>84</v>
      </c>
      <c r="AW697" s="15" t="s">
        <v>32</v>
      </c>
      <c r="AX697" s="15" t="s">
        <v>77</v>
      </c>
      <c r="AY697" s="275" t="s">
        <v>235</v>
      </c>
    </row>
    <row r="698" s="13" customFormat="1">
      <c r="A698" s="13"/>
      <c r="B698" s="243"/>
      <c r="C698" s="244"/>
      <c r="D698" s="245" t="s">
        <v>243</v>
      </c>
      <c r="E698" s="246" t="s">
        <v>1</v>
      </c>
      <c r="F698" s="247" t="s">
        <v>2712</v>
      </c>
      <c r="G698" s="244"/>
      <c r="H698" s="248">
        <v>110</v>
      </c>
      <c r="I698" s="249"/>
      <c r="J698" s="244"/>
      <c r="K698" s="244"/>
      <c r="L698" s="250"/>
      <c r="M698" s="251"/>
      <c r="N698" s="252"/>
      <c r="O698" s="252"/>
      <c r="P698" s="252"/>
      <c r="Q698" s="252"/>
      <c r="R698" s="252"/>
      <c r="S698" s="252"/>
      <c r="T698" s="25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54" t="s">
        <v>243</v>
      </c>
      <c r="AU698" s="254" t="s">
        <v>86</v>
      </c>
      <c r="AV698" s="13" t="s">
        <v>86</v>
      </c>
      <c r="AW698" s="13" t="s">
        <v>32</v>
      </c>
      <c r="AX698" s="13" t="s">
        <v>77</v>
      </c>
      <c r="AY698" s="254" t="s">
        <v>235</v>
      </c>
    </row>
    <row r="699" s="15" customFormat="1">
      <c r="A699" s="15"/>
      <c r="B699" s="266"/>
      <c r="C699" s="267"/>
      <c r="D699" s="245" t="s">
        <v>243</v>
      </c>
      <c r="E699" s="268" t="s">
        <v>1</v>
      </c>
      <c r="F699" s="269" t="s">
        <v>788</v>
      </c>
      <c r="G699" s="267"/>
      <c r="H699" s="268" t="s">
        <v>1</v>
      </c>
      <c r="I699" s="270"/>
      <c r="J699" s="267"/>
      <c r="K699" s="267"/>
      <c r="L699" s="271"/>
      <c r="M699" s="272"/>
      <c r="N699" s="273"/>
      <c r="O699" s="273"/>
      <c r="P699" s="273"/>
      <c r="Q699" s="273"/>
      <c r="R699" s="273"/>
      <c r="S699" s="273"/>
      <c r="T699" s="274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T699" s="275" t="s">
        <v>243</v>
      </c>
      <c r="AU699" s="275" t="s">
        <v>86</v>
      </c>
      <c r="AV699" s="15" t="s">
        <v>84</v>
      </c>
      <c r="AW699" s="15" t="s">
        <v>32</v>
      </c>
      <c r="AX699" s="15" t="s">
        <v>77</v>
      </c>
      <c r="AY699" s="275" t="s">
        <v>235</v>
      </c>
    </row>
    <row r="700" s="13" customFormat="1">
      <c r="A700" s="13"/>
      <c r="B700" s="243"/>
      <c r="C700" s="244"/>
      <c r="D700" s="245" t="s">
        <v>243</v>
      </c>
      <c r="E700" s="246" t="s">
        <v>1</v>
      </c>
      <c r="F700" s="247" t="s">
        <v>2713</v>
      </c>
      <c r="G700" s="244"/>
      <c r="H700" s="248">
        <v>3</v>
      </c>
      <c r="I700" s="249"/>
      <c r="J700" s="244"/>
      <c r="K700" s="244"/>
      <c r="L700" s="250"/>
      <c r="M700" s="251"/>
      <c r="N700" s="252"/>
      <c r="O700" s="252"/>
      <c r="P700" s="252"/>
      <c r="Q700" s="252"/>
      <c r="R700" s="252"/>
      <c r="S700" s="252"/>
      <c r="T700" s="25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4" t="s">
        <v>243</v>
      </c>
      <c r="AU700" s="254" t="s">
        <v>86</v>
      </c>
      <c r="AV700" s="13" t="s">
        <v>86</v>
      </c>
      <c r="AW700" s="13" t="s">
        <v>32</v>
      </c>
      <c r="AX700" s="13" t="s">
        <v>77</v>
      </c>
      <c r="AY700" s="254" t="s">
        <v>235</v>
      </c>
    </row>
    <row r="701" s="14" customFormat="1">
      <c r="A701" s="14"/>
      <c r="B701" s="255"/>
      <c r="C701" s="256"/>
      <c r="D701" s="245" t="s">
        <v>243</v>
      </c>
      <c r="E701" s="257" t="s">
        <v>1</v>
      </c>
      <c r="F701" s="258" t="s">
        <v>245</v>
      </c>
      <c r="G701" s="256"/>
      <c r="H701" s="259">
        <v>403</v>
      </c>
      <c r="I701" s="260"/>
      <c r="J701" s="256"/>
      <c r="K701" s="256"/>
      <c r="L701" s="261"/>
      <c r="M701" s="262"/>
      <c r="N701" s="263"/>
      <c r="O701" s="263"/>
      <c r="P701" s="263"/>
      <c r="Q701" s="263"/>
      <c r="R701" s="263"/>
      <c r="S701" s="263"/>
      <c r="T701" s="26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65" t="s">
        <v>243</v>
      </c>
      <c r="AU701" s="265" t="s">
        <v>86</v>
      </c>
      <c r="AV701" s="14" t="s">
        <v>241</v>
      </c>
      <c r="AW701" s="14" t="s">
        <v>32</v>
      </c>
      <c r="AX701" s="14" t="s">
        <v>84</v>
      </c>
      <c r="AY701" s="265" t="s">
        <v>235</v>
      </c>
    </row>
    <row r="702" s="2" customFormat="1" ht="24.15" customHeight="1">
      <c r="A702" s="39"/>
      <c r="B702" s="40"/>
      <c r="C702" s="229" t="s">
        <v>449</v>
      </c>
      <c r="D702" s="229" t="s">
        <v>237</v>
      </c>
      <c r="E702" s="230" t="s">
        <v>2714</v>
      </c>
      <c r="F702" s="231" t="s">
        <v>2715</v>
      </c>
      <c r="G702" s="232" t="s">
        <v>328</v>
      </c>
      <c r="H702" s="233">
        <v>44.149999999999999</v>
      </c>
      <c r="I702" s="234"/>
      <c r="J702" s="235">
        <f>ROUND(I702*H702,2)</f>
        <v>0</v>
      </c>
      <c r="K702" s="236"/>
      <c r="L702" s="45"/>
      <c r="M702" s="237" t="s">
        <v>1</v>
      </c>
      <c r="N702" s="238" t="s">
        <v>42</v>
      </c>
      <c r="O702" s="92"/>
      <c r="P702" s="239">
        <f>O702*H702</f>
        <v>0</v>
      </c>
      <c r="Q702" s="239">
        <v>1.0384</v>
      </c>
      <c r="R702" s="239">
        <f>Q702*H702</f>
        <v>45.845359999999999</v>
      </c>
      <c r="S702" s="239">
        <v>0</v>
      </c>
      <c r="T702" s="240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41" t="s">
        <v>241</v>
      </c>
      <c r="AT702" s="241" t="s">
        <v>237</v>
      </c>
      <c r="AU702" s="241" t="s">
        <v>86</v>
      </c>
      <c r="AY702" s="18" t="s">
        <v>235</v>
      </c>
      <c r="BE702" s="242">
        <f>IF(N702="základní",J702,0)</f>
        <v>0</v>
      </c>
      <c r="BF702" s="242">
        <f>IF(N702="snížená",J702,0)</f>
        <v>0</v>
      </c>
      <c r="BG702" s="242">
        <f>IF(N702="zákl. přenesená",J702,0)</f>
        <v>0</v>
      </c>
      <c r="BH702" s="242">
        <f>IF(N702="sníž. přenesená",J702,0)</f>
        <v>0</v>
      </c>
      <c r="BI702" s="242">
        <f>IF(N702="nulová",J702,0)</f>
        <v>0</v>
      </c>
      <c r="BJ702" s="18" t="s">
        <v>84</v>
      </c>
      <c r="BK702" s="242">
        <f>ROUND(I702*H702,2)</f>
        <v>0</v>
      </c>
      <c r="BL702" s="18" t="s">
        <v>241</v>
      </c>
      <c r="BM702" s="241" t="s">
        <v>2716</v>
      </c>
    </row>
    <row r="703" s="15" customFormat="1">
      <c r="A703" s="15"/>
      <c r="B703" s="266"/>
      <c r="C703" s="267"/>
      <c r="D703" s="245" t="s">
        <v>243</v>
      </c>
      <c r="E703" s="268" t="s">
        <v>1</v>
      </c>
      <c r="F703" s="269" t="s">
        <v>2710</v>
      </c>
      <c r="G703" s="267"/>
      <c r="H703" s="268" t="s">
        <v>1</v>
      </c>
      <c r="I703" s="270"/>
      <c r="J703" s="267"/>
      <c r="K703" s="267"/>
      <c r="L703" s="271"/>
      <c r="M703" s="272"/>
      <c r="N703" s="273"/>
      <c r="O703" s="273"/>
      <c r="P703" s="273"/>
      <c r="Q703" s="273"/>
      <c r="R703" s="273"/>
      <c r="S703" s="273"/>
      <c r="T703" s="274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T703" s="275" t="s">
        <v>243</v>
      </c>
      <c r="AU703" s="275" t="s">
        <v>86</v>
      </c>
      <c r="AV703" s="15" t="s">
        <v>84</v>
      </c>
      <c r="AW703" s="15" t="s">
        <v>32</v>
      </c>
      <c r="AX703" s="15" t="s">
        <v>77</v>
      </c>
      <c r="AY703" s="275" t="s">
        <v>235</v>
      </c>
    </row>
    <row r="704" s="15" customFormat="1">
      <c r="A704" s="15"/>
      <c r="B704" s="266"/>
      <c r="C704" s="267"/>
      <c r="D704" s="245" t="s">
        <v>243</v>
      </c>
      <c r="E704" s="268" t="s">
        <v>1</v>
      </c>
      <c r="F704" s="269" t="s">
        <v>392</v>
      </c>
      <c r="G704" s="267"/>
      <c r="H704" s="268" t="s">
        <v>1</v>
      </c>
      <c r="I704" s="270"/>
      <c r="J704" s="267"/>
      <c r="K704" s="267"/>
      <c r="L704" s="271"/>
      <c r="M704" s="272"/>
      <c r="N704" s="273"/>
      <c r="O704" s="273"/>
      <c r="P704" s="273"/>
      <c r="Q704" s="273"/>
      <c r="R704" s="273"/>
      <c r="S704" s="273"/>
      <c r="T704" s="274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75" t="s">
        <v>243</v>
      </c>
      <c r="AU704" s="275" t="s">
        <v>86</v>
      </c>
      <c r="AV704" s="15" t="s">
        <v>84</v>
      </c>
      <c r="AW704" s="15" t="s">
        <v>32</v>
      </c>
      <c r="AX704" s="15" t="s">
        <v>77</v>
      </c>
      <c r="AY704" s="275" t="s">
        <v>235</v>
      </c>
    </row>
    <row r="705" s="13" customFormat="1">
      <c r="A705" s="13"/>
      <c r="B705" s="243"/>
      <c r="C705" s="244"/>
      <c r="D705" s="245" t="s">
        <v>243</v>
      </c>
      <c r="E705" s="246" t="s">
        <v>1</v>
      </c>
      <c r="F705" s="247" t="s">
        <v>2717</v>
      </c>
      <c r="G705" s="244"/>
      <c r="H705" s="248">
        <v>5.2999999999999998</v>
      </c>
      <c r="I705" s="249"/>
      <c r="J705" s="244"/>
      <c r="K705" s="244"/>
      <c r="L705" s="250"/>
      <c r="M705" s="251"/>
      <c r="N705" s="252"/>
      <c r="O705" s="252"/>
      <c r="P705" s="252"/>
      <c r="Q705" s="252"/>
      <c r="R705" s="252"/>
      <c r="S705" s="252"/>
      <c r="T705" s="25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4" t="s">
        <v>243</v>
      </c>
      <c r="AU705" s="254" t="s">
        <v>86</v>
      </c>
      <c r="AV705" s="13" t="s">
        <v>86</v>
      </c>
      <c r="AW705" s="13" t="s">
        <v>32</v>
      </c>
      <c r="AX705" s="13" t="s">
        <v>77</v>
      </c>
      <c r="AY705" s="254" t="s">
        <v>235</v>
      </c>
    </row>
    <row r="706" s="13" customFormat="1">
      <c r="A706" s="13"/>
      <c r="B706" s="243"/>
      <c r="C706" s="244"/>
      <c r="D706" s="245" t="s">
        <v>243</v>
      </c>
      <c r="E706" s="246" t="s">
        <v>1</v>
      </c>
      <c r="F706" s="247" t="s">
        <v>2718</v>
      </c>
      <c r="G706" s="244"/>
      <c r="H706" s="248">
        <v>9.5</v>
      </c>
      <c r="I706" s="249"/>
      <c r="J706" s="244"/>
      <c r="K706" s="244"/>
      <c r="L706" s="250"/>
      <c r="M706" s="251"/>
      <c r="N706" s="252"/>
      <c r="O706" s="252"/>
      <c r="P706" s="252"/>
      <c r="Q706" s="252"/>
      <c r="R706" s="252"/>
      <c r="S706" s="252"/>
      <c r="T706" s="25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4" t="s">
        <v>243</v>
      </c>
      <c r="AU706" s="254" t="s">
        <v>86</v>
      </c>
      <c r="AV706" s="13" t="s">
        <v>86</v>
      </c>
      <c r="AW706" s="13" t="s">
        <v>32</v>
      </c>
      <c r="AX706" s="13" t="s">
        <v>77</v>
      </c>
      <c r="AY706" s="254" t="s">
        <v>235</v>
      </c>
    </row>
    <row r="707" s="15" customFormat="1">
      <c r="A707" s="15"/>
      <c r="B707" s="266"/>
      <c r="C707" s="267"/>
      <c r="D707" s="245" t="s">
        <v>243</v>
      </c>
      <c r="E707" s="268" t="s">
        <v>1</v>
      </c>
      <c r="F707" s="269" t="s">
        <v>398</v>
      </c>
      <c r="G707" s="267"/>
      <c r="H707" s="268" t="s">
        <v>1</v>
      </c>
      <c r="I707" s="270"/>
      <c r="J707" s="267"/>
      <c r="K707" s="267"/>
      <c r="L707" s="271"/>
      <c r="M707" s="272"/>
      <c r="N707" s="273"/>
      <c r="O707" s="273"/>
      <c r="P707" s="273"/>
      <c r="Q707" s="273"/>
      <c r="R707" s="273"/>
      <c r="S707" s="273"/>
      <c r="T707" s="274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T707" s="275" t="s">
        <v>243</v>
      </c>
      <c r="AU707" s="275" t="s">
        <v>86</v>
      </c>
      <c r="AV707" s="15" t="s">
        <v>84</v>
      </c>
      <c r="AW707" s="15" t="s">
        <v>32</v>
      </c>
      <c r="AX707" s="15" t="s">
        <v>77</v>
      </c>
      <c r="AY707" s="275" t="s">
        <v>235</v>
      </c>
    </row>
    <row r="708" s="13" customFormat="1">
      <c r="A708" s="13"/>
      <c r="B708" s="243"/>
      <c r="C708" s="244"/>
      <c r="D708" s="245" t="s">
        <v>243</v>
      </c>
      <c r="E708" s="246" t="s">
        <v>1</v>
      </c>
      <c r="F708" s="247" t="s">
        <v>2717</v>
      </c>
      <c r="G708" s="244"/>
      <c r="H708" s="248">
        <v>5.2999999999999998</v>
      </c>
      <c r="I708" s="249"/>
      <c r="J708" s="244"/>
      <c r="K708" s="244"/>
      <c r="L708" s="250"/>
      <c r="M708" s="251"/>
      <c r="N708" s="252"/>
      <c r="O708" s="252"/>
      <c r="P708" s="252"/>
      <c r="Q708" s="252"/>
      <c r="R708" s="252"/>
      <c r="S708" s="252"/>
      <c r="T708" s="25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4" t="s">
        <v>243</v>
      </c>
      <c r="AU708" s="254" t="s">
        <v>86</v>
      </c>
      <c r="AV708" s="13" t="s">
        <v>86</v>
      </c>
      <c r="AW708" s="13" t="s">
        <v>32</v>
      </c>
      <c r="AX708" s="13" t="s">
        <v>77</v>
      </c>
      <c r="AY708" s="254" t="s">
        <v>235</v>
      </c>
    </row>
    <row r="709" s="13" customFormat="1">
      <c r="A709" s="13"/>
      <c r="B709" s="243"/>
      <c r="C709" s="244"/>
      <c r="D709" s="245" t="s">
        <v>243</v>
      </c>
      <c r="E709" s="246" t="s">
        <v>1</v>
      </c>
      <c r="F709" s="247" t="s">
        <v>2718</v>
      </c>
      <c r="G709" s="244"/>
      <c r="H709" s="248">
        <v>9.5</v>
      </c>
      <c r="I709" s="249"/>
      <c r="J709" s="244"/>
      <c r="K709" s="244"/>
      <c r="L709" s="250"/>
      <c r="M709" s="251"/>
      <c r="N709" s="252"/>
      <c r="O709" s="252"/>
      <c r="P709" s="252"/>
      <c r="Q709" s="252"/>
      <c r="R709" s="252"/>
      <c r="S709" s="252"/>
      <c r="T709" s="25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54" t="s">
        <v>243</v>
      </c>
      <c r="AU709" s="254" t="s">
        <v>86</v>
      </c>
      <c r="AV709" s="13" t="s">
        <v>86</v>
      </c>
      <c r="AW709" s="13" t="s">
        <v>32</v>
      </c>
      <c r="AX709" s="13" t="s">
        <v>77</v>
      </c>
      <c r="AY709" s="254" t="s">
        <v>235</v>
      </c>
    </row>
    <row r="710" s="15" customFormat="1">
      <c r="A710" s="15"/>
      <c r="B710" s="266"/>
      <c r="C710" s="267"/>
      <c r="D710" s="245" t="s">
        <v>243</v>
      </c>
      <c r="E710" s="268" t="s">
        <v>1</v>
      </c>
      <c r="F710" s="269" t="s">
        <v>399</v>
      </c>
      <c r="G710" s="267"/>
      <c r="H710" s="268" t="s">
        <v>1</v>
      </c>
      <c r="I710" s="270"/>
      <c r="J710" s="267"/>
      <c r="K710" s="267"/>
      <c r="L710" s="271"/>
      <c r="M710" s="272"/>
      <c r="N710" s="273"/>
      <c r="O710" s="273"/>
      <c r="P710" s="273"/>
      <c r="Q710" s="273"/>
      <c r="R710" s="273"/>
      <c r="S710" s="273"/>
      <c r="T710" s="274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75" t="s">
        <v>243</v>
      </c>
      <c r="AU710" s="275" t="s">
        <v>86</v>
      </c>
      <c r="AV710" s="15" t="s">
        <v>84</v>
      </c>
      <c r="AW710" s="15" t="s">
        <v>32</v>
      </c>
      <c r="AX710" s="15" t="s">
        <v>77</v>
      </c>
      <c r="AY710" s="275" t="s">
        <v>235</v>
      </c>
    </row>
    <row r="711" s="13" customFormat="1">
      <c r="A711" s="13"/>
      <c r="B711" s="243"/>
      <c r="C711" s="244"/>
      <c r="D711" s="245" t="s">
        <v>243</v>
      </c>
      <c r="E711" s="246" t="s">
        <v>1</v>
      </c>
      <c r="F711" s="247" t="s">
        <v>2719</v>
      </c>
      <c r="G711" s="244"/>
      <c r="H711" s="248">
        <v>4.9000000000000004</v>
      </c>
      <c r="I711" s="249"/>
      <c r="J711" s="244"/>
      <c r="K711" s="244"/>
      <c r="L711" s="250"/>
      <c r="M711" s="251"/>
      <c r="N711" s="252"/>
      <c r="O711" s="252"/>
      <c r="P711" s="252"/>
      <c r="Q711" s="252"/>
      <c r="R711" s="252"/>
      <c r="S711" s="252"/>
      <c r="T711" s="25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4" t="s">
        <v>243</v>
      </c>
      <c r="AU711" s="254" t="s">
        <v>86</v>
      </c>
      <c r="AV711" s="13" t="s">
        <v>86</v>
      </c>
      <c r="AW711" s="13" t="s">
        <v>32</v>
      </c>
      <c r="AX711" s="13" t="s">
        <v>77</v>
      </c>
      <c r="AY711" s="254" t="s">
        <v>235</v>
      </c>
    </row>
    <row r="712" s="13" customFormat="1">
      <c r="A712" s="13"/>
      <c r="B712" s="243"/>
      <c r="C712" s="244"/>
      <c r="D712" s="245" t="s">
        <v>243</v>
      </c>
      <c r="E712" s="246" t="s">
        <v>1</v>
      </c>
      <c r="F712" s="247" t="s">
        <v>2718</v>
      </c>
      <c r="G712" s="244"/>
      <c r="H712" s="248">
        <v>9.5</v>
      </c>
      <c r="I712" s="249"/>
      <c r="J712" s="244"/>
      <c r="K712" s="244"/>
      <c r="L712" s="250"/>
      <c r="M712" s="251"/>
      <c r="N712" s="252"/>
      <c r="O712" s="252"/>
      <c r="P712" s="252"/>
      <c r="Q712" s="252"/>
      <c r="R712" s="252"/>
      <c r="S712" s="252"/>
      <c r="T712" s="25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4" t="s">
        <v>243</v>
      </c>
      <c r="AU712" s="254" t="s">
        <v>86</v>
      </c>
      <c r="AV712" s="13" t="s">
        <v>86</v>
      </c>
      <c r="AW712" s="13" t="s">
        <v>32</v>
      </c>
      <c r="AX712" s="13" t="s">
        <v>77</v>
      </c>
      <c r="AY712" s="254" t="s">
        <v>235</v>
      </c>
    </row>
    <row r="713" s="15" customFormat="1">
      <c r="A713" s="15"/>
      <c r="B713" s="266"/>
      <c r="C713" s="267"/>
      <c r="D713" s="245" t="s">
        <v>243</v>
      </c>
      <c r="E713" s="268" t="s">
        <v>1</v>
      </c>
      <c r="F713" s="269" t="s">
        <v>788</v>
      </c>
      <c r="G713" s="267"/>
      <c r="H713" s="268" t="s">
        <v>1</v>
      </c>
      <c r="I713" s="270"/>
      <c r="J713" s="267"/>
      <c r="K713" s="267"/>
      <c r="L713" s="271"/>
      <c r="M713" s="272"/>
      <c r="N713" s="273"/>
      <c r="O713" s="273"/>
      <c r="P713" s="273"/>
      <c r="Q713" s="273"/>
      <c r="R713" s="273"/>
      <c r="S713" s="273"/>
      <c r="T713" s="274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T713" s="275" t="s">
        <v>243</v>
      </c>
      <c r="AU713" s="275" t="s">
        <v>86</v>
      </c>
      <c r="AV713" s="15" t="s">
        <v>84</v>
      </c>
      <c r="AW713" s="15" t="s">
        <v>32</v>
      </c>
      <c r="AX713" s="15" t="s">
        <v>77</v>
      </c>
      <c r="AY713" s="275" t="s">
        <v>235</v>
      </c>
    </row>
    <row r="714" s="13" customFormat="1">
      <c r="A714" s="13"/>
      <c r="B714" s="243"/>
      <c r="C714" s="244"/>
      <c r="D714" s="245" t="s">
        <v>243</v>
      </c>
      <c r="E714" s="246" t="s">
        <v>1</v>
      </c>
      <c r="F714" s="247" t="s">
        <v>2720</v>
      </c>
      <c r="G714" s="244"/>
      <c r="H714" s="248">
        <v>0.14999999999999999</v>
      </c>
      <c r="I714" s="249"/>
      <c r="J714" s="244"/>
      <c r="K714" s="244"/>
      <c r="L714" s="250"/>
      <c r="M714" s="251"/>
      <c r="N714" s="252"/>
      <c r="O714" s="252"/>
      <c r="P714" s="252"/>
      <c r="Q714" s="252"/>
      <c r="R714" s="252"/>
      <c r="S714" s="252"/>
      <c r="T714" s="25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4" t="s">
        <v>243</v>
      </c>
      <c r="AU714" s="254" t="s">
        <v>86</v>
      </c>
      <c r="AV714" s="13" t="s">
        <v>86</v>
      </c>
      <c r="AW714" s="13" t="s">
        <v>32</v>
      </c>
      <c r="AX714" s="13" t="s">
        <v>77</v>
      </c>
      <c r="AY714" s="254" t="s">
        <v>235</v>
      </c>
    </row>
    <row r="715" s="14" customFormat="1">
      <c r="A715" s="14"/>
      <c r="B715" s="255"/>
      <c r="C715" s="256"/>
      <c r="D715" s="245" t="s">
        <v>243</v>
      </c>
      <c r="E715" s="257" t="s">
        <v>1</v>
      </c>
      <c r="F715" s="258" t="s">
        <v>245</v>
      </c>
      <c r="G715" s="256"/>
      <c r="H715" s="259">
        <v>44.149999999999999</v>
      </c>
      <c r="I715" s="260"/>
      <c r="J715" s="256"/>
      <c r="K715" s="256"/>
      <c r="L715" s="261"/>
      <c r="M715" s="262"/>
      <c r="N715" s="263"/>
      <c r="O715" s="263"/>
      <c r="P715" s="263"/>
      <c r="Q715" s="263"/>
      <c r="R715" s="263"/>
      <c r="S715" s="263"/>
      <c r="T715" s="26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65" t="s">
        <v>243</v>
      </c>
      <c r="AU715" s="265" t="s">
        <v>86</v>
      </c>
      <c r="AV715" s="14" t="s">
        <v>241</v>
      </c>
      <c r="AW715" s="14" t="s">
        <v>32</v>
      </c>
      <c r="AX715" s="14" t="s">
        <v>84</v>
      </c>
      <c r="AY715" s="265" t="s">
        <v>235</v>
      </c>
    </row>
    <row r="716" s="12" customFormat="1" ht="22.8" customHeight="1">
      <c r="A716" s="12"/>
      <c r="B716" s="213"/>
      <c r="C716" s="214"/>
      <c r="D716" s="215" t="s">
        <v>76</v>
      </c>
      <c r="E716" s="227" t="s">
        <v>241</v>
      </c>
      <c r="F716" s="227" t="s">
        <v>469</v>
      </c>
      <c r="G716" s="214"/>
      <c r="H716" s="214"/>
      <c r="I716" s="217"/>
      <c r="J716" s="228">
        <f>BK716</f>
        <v>0</v>
      </c>
      <c r="K716" s="214"/>
      <c r="L716" s="219"/>
      <c r="M716" s="220"/>
      <c r="N716" s="221"/>
      <c r="O716" s="221"/>
      <c r="P716" s="222">
        <f>SUM(P717:P1878)</f>
        <v>0</v>
      </c>
      <c r="Q716" s="221"/>
      <c r="R716" s="222">
        <f>SUM(R717:R1878)</f>
        <v>13574.750522799999</v>
      </c>
      <c r="S716" s="221"/>
      <c r="T716" s="223">
        <f>SUM(T717:T1878)</f>
        <v>0</v>
      </c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R716" s="224" t="s">
        <v>84</v>
      </c>
      <c r="AT716" s="225" t="s">
        <v>76</v>
      </c>
      <c r="AU716" s="225" t="s">
        <v>84</v>
      </c>
      <c r="AY716" s="224" t="s">
        <v>235</v>
      </c>
      <c r="BK716" s="226">
        <f>SUM(BK717:BK1878)</f>
        <v>0</v>
      </c>
    </row>
    <row r="717" s="2" customFormat="1" ht="24.15" customHeight="1">
      <c r="A717" s="39"/>
      <c r="B717" s="40"/>
      <c r="C717" s="229" t="s">
        <v>454</v>
      </c>
      <c r="D717" s="229" t="s">
        <v>237</v>
      </c>
      <c r="E717" s="230" t="s">
        <v>2721</v>
      </c>
      <c r="F717" s="231" t="s">
        <v>2722</v>
      </c>
      <c r="G717" s="232" t="s">
        <v>240</v>
      </c>
      <c r="H717" s="233">
        <v>468</v>
      </c>
      <c r="I717" s="234"/>
      <c r="J717" s="235">
        <f>ROUND(I717*H717,2)</f>
        <v>0</v>
      </c>
      <c r="K717" s="236"/>
      <c r="L717" s="45"/>
      <c r="M717" s="237" t="s">
        <v>1</v>
      </c>
      <c r="N717" s="238" t="s">
        <v>42</v>
      </c>
      <c r="O717" s="92"/>
      <c r="P717" s="239">
        <f>O717*H717</f>
        <v>0</v>
      </c>
      <c r="Q717" s="239">
        <v>0.12901000000000001</v>
      </c>
      <c r="R717" s="239">
        <f>Q717*H717</f>
        <v>60.376680000000007</v>
      </c>
      <c r="S717" s="239">
        <v>0</v>
      </c>
      <c r="T717" s="240">
        <f>S717*H717</f>
        <v>0</v>
      </c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R717" s="241" t="s">
        <v>241</v>
      </c>
      <c r="AT717" s="241" t="s">
        <v>237</v>
      </c>
      <c r="AU717" s="241" t="s">
        <v>86</v>
      </c>
      <c r="AY717" s="18" t="s">
        <v>235</v>
      </c>
      <c r="BE717" s="242">
        <f>IF(N717="základní",J717,0)</f>
        <v>0</v>
      </c>
      <c r="BF717" s="242">
        <f>IF(N717="snížená",J717,0)</f>
        <v>0</v>
      </c>
      <c r="BG717" s="242">
        <f>IF(N717="zákl. přenesená",J717,0)</f>
        <v>0</v>
      </c>
      <c r="BH717" s="242">
        <f>IF(N717="sníž. přenesená",J717,0)</f>
        <v>0</v>
      </c>
      <c r="BI717" s="242">
        <f>IF(N717="nulová",J717,0)</f>
        <v>0</v>
      </c>
      <c r="BJ717" s="18" t="s">
        <v>84</v>
      </c>
      <c r="BK717" s="242">
        <f>ROUND(I717*H717,2)</f>
        <v>0</v>
      </c>
      <c r="BL717" s="18" t="s">
        <v>241</v>
      </c>
      <c r="BM717" s="241" t="s">
        <v>2723</v>
      </c>
    </row>
    <row r="718" s="2" customFormat="1">
      <c r="A718" s="39"/>
      <c r="B718" s="40"/>
      <c r="C718" s="41"/>
      <c r="D718" s="245" t="s">
        <v>621</v>
      </c>
      <c r="E718" s="41"/>
      <c r="F718" s="298" t="s">
        <v>2724</v>
      </c>
      <c r="G718" s="41"/>
      <c r="H718" s="41"/>
      <c r="I718" s="299"/>
      <c r="J718" s="41"/>
      <c r="K718" s="41"/>
      <c r="L718" s="45"/>
      <c r="M718" s="300"/>
      <c r="N718" s="301"/>
      <c r="O718" s="92"/>
      <c r="P718" s="92"/>
      <c r="Q718" s="92"/>
      <c r="R718" s="92"/>
      <c r="S718" s="92"/>
      <c r="T718" s="93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T718" s="18" t="s">
        <v>621</v>
      </c>
      <c r="AU718" s="18" t="s">
        <v>86</v>
      </c>
    </row>
    <row r="719" s="15" customFormat="1">
      <c r="A719" s="15"/>
      <c r="B719" s="266"/>
      <c r="C719" s="267"/>
      <c r="D719" s="245" t="s">
        <v>243</v>
      </c>
      <c r="E719" s="268" t="s">
        <v>1</v>
      </c>
      <c r="F719" s="269" t="s">
        <v>2265</v>
      </c>
      <c r="G719" s="267"/>
      <c r="H719" s="268" t="s">
        <v>1</v>
      </c>
      <c r="I719" s="270"/>
      <c r="J719" s="267"/>
      <c r="K719" s="267"/>
      <c r="L719" s="271"/>
      <c r="M719" s="272"/>
      <c r="N719" s="273"/>
      <c r="O719" s="273"/>
      <c r="P719" s="273"/>
      <c r="Q719" s="273"/>
      <c r="R719" s="273"/>
      <c r="S719" s="273"/>
      <c r="T719" s="274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T719" s="275" t="s">
        <v>243</v>
      </c>
      <c r="AU719" s="275" t="s">
        <v>86</v>
      </c>
      <c r="AV719" s="15" t="s">
        <v>84</v>
      </c>
      <c r="AW719" s="15" t="s">
        <v>32</v>
      </c>
      <c r="AX719" s="15" t="s">
        <v>77</v>
      </c>
      <c r="AY719" s="275" t="s">
        <v>235</v>
      </c>
    </row>
    <row r="720" s="13" customFormat="1">
      <c r="A720" s="13"/>
      <c r="B720" s="243"/>
      <c r="C720" s="244"/>
      <c r="D720" s="245" t="s">
        <v>243</v>
      </c>
      <c r="E720" s="246" t="s">
        <v>1</v>
      </c>
      <c r="F720" s="247" t="s">
        <v>2725</v>
      </c>
      <c r="G720" s="244"/>
      <c r="H720" s="248">
        <v>1</v>
      </c>
      <c r="I720" s="249"/>
      <c r="J720" s="244"/>
      <c r="K720" s="244"/>
      <c r="L720" s="250"/>
      <c r="M720" s="251"/>
      <c r="N720" s="252"/>
      <c r="O720" s="252"/>
      <c r="P720" s="252"/>
      <c r="Q720" s="252"/>
      <c r="R720" s="252"/>
      <c r="S720" s="252"/>
      <c r="T720" s="25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4" t="s">
        <v>243</v>
      </c>
      <c r="AU720" s="254" t="s">
        <v>86</v>
      </c>
      <c r="AV720" s="13" t="s">
        <v>86</v>
      </c>
      <c r="AW720" s="13" t="s">
        <v>32</v>
      </c>
      <c r="AX720" s="13" t="s">
        <v>77</v>
      </c>
      <c r="AY720" s="254" t="s">
        <v>235</v>
      </c>
    </row>
    <row r="721" s="13" customFormat="1">
      <c r="A721" s="13"/>
      <c r="B721" s="243"/>
      <c r="C721" s="244"/>
      <c r="D721" s="245" t="s">
        <v>243</v>
      </c>
      <c r="E721" s="246" t="s">
        <v>1</v>
      </c>
      <c r="F721" s="247" t="s">
        <v>2726</v>
      </c>
      <c r="G721" s="244"/>
      <c r="H721" s="248">
        <v>66</v>
      </c>
      <c r="I721" s="249"/>
      <c r="J721" s="244"/>
      <c r="K721" s="244"/>
      <c r="L721" s="250"/>
      <c r="M721" s="251"/>
      <c r="N721" s="252"/>
      <c r="O721" s="252"/>
      <c r="P721" s="252"/>
      <c r="Q721" s="252"/>
      <c r="R721" s="252"/>
      <c r="S721" s="252"/>
      <c r="T721" s="25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4" t="s">
        <v>243</v>
      </c>
      <c r="AU721" s="254" t="s">
        <v>86</v>
      </c>
      <c r="AV721" s="13" t="s">
        <v>86</v>
      </c>
      <c r="AW721" s="13" t="s">
        <v>32</v>
      </c>
      <c r="AX721" s="13" t="s">
        <v>77</v>
      </c>
      <c r="AY721" s="254" t="s">
        <v>235</v>
      </c>
    </row>
    <row r="722" s="13" customFormat="1">
      <c r="A722" s="13"/>
      <c r="B722" s="243"/>
      <c r="C722" s="244"/>
      <c r="D722" s="245" t="s">
        <v>243</v>
      </c>
      <c r="E722" s="246" t="s">
        <v>1</v>
      </c>
      <c r="F722" s="247" t="s">
        <v>2727</v>
      </c>
      <c r="G722" s="244"/>
      <c r="H722" s="248">
        <v>2</v>
      </c>
      <c r="I722" s="249"/>
      <c r="J722" s="244"/>
      <c r="K722" s="244"/>
      <c r="L722" s="250"/>
      <c r="M722" s="251"/>
      <c r="N722" s="252"/>
      <c r="O722" s="252"/>
      <c r="P722" s="252"/>
      <c r="Q722" s="252"/>
      <c r="R722" s="252"/>
      <c r="S722" s="252"/>
      <c r="T722" s="25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4" t="s">
        <v>243</v>
      </c>
      <c r="AU722" s="254" t="s">
        <v>86</v>
      </c>
      <c r="AV722" s="13" t="s">
        <v>86</v>
      </c>
      <c r="AW722" s="13" t="s">
        <v>32</v>
      </c>
      <c r="AX722" s="13" t="s">
        <v>77</v>
      </c>
      <c r="AY722" s="254" t="s">
        <v>235</v>
      </c>
    </row>
    <row r="723" s="13" customFormat="1">
      <c r="A723" s="13"/>
      <c r="B723" s="243"/>
      <c r="C723" s="244"/>
      <c r="D723" s="245" t="s">
        <v>243</v>
      </c>
      <c r="E723" s="246" t="s">
        <v>1</v>
      </c>
      <c r="F723" s="247" t="s">
        <v>2728</v>
      </c>
      <c r="G723" s="244"/>
      <c r="H723" s="248">
        <v>1</v>
      </c>
      <c r="I723" s="249"/>
      <c r="J723" s="244"/>
      <c r="K723" s="244"/>
      <c r="L723" s="250"/>
      <c r="M723" s="251"/>
      <c r="N723" s="252"/>
      <c r="O723" s="252"/>
      <c r="P723" s="252"/>
      <c r="Q723" s="252"/>
      <c r="R723" s="252"/>
      <c r="S723" s="252"/>
      <c r="T723" s="25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54" t="s">
        <v>243</v>
      </c>
      <c r="AU723" s="254" t="s">
        <v>86</v>
      </c>
      <c r="AV723" s="13" t="s">
        <v>86</v>
      </c>
      <c r="AW723" s="13" t="s">
        <v>32</v>
      </c>
      <c r="AX723" s="13" t="s">
        <v>77</v>
      </c>
      <c r="AY723" s="254" t="s">
        <v>235</v>
      </c>
    </row>
    <row r="724" s="13" customFormat="1">
      <c r="A724" s="13"/>
      <c r="B724" s="243"/>
      <c r="C724" s="244"/>
      <c r="D724" s="245" t="s">
        <v>243</v>
      </c>
      <c r="E724" s="246" t="s">
        <v>1</v>
      </c>
      <c r="F724" s="247" t="s">
        <v>2729</v>
      </c>
      <c r="G724" s="244"/>
      <c r="H724" s="248">
        <v>1</v>
      </c>
      <c r="I724" s="249"/>
      <c r="J724" s="244"/>
      <c r="K724" s="244"/>
      <c r="L724" s="250"/>
      <c r="M724" s="251"/>
      <c r="N724" s="252"/>
      <c r="O724" s="252"/>
      <c r="P724" s="252"/>
      <c r="Q724" s="252"/>
      <c r="R724" s="252"/>
      <c r="S724" s="252"/>
      <c r="T724" s="25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4" t="s">
        <v>243</v>
      </c>
      <c r="AU724" s="254" t="s">
        <v>86</v>
      </c>
      <c r="AV724" s="13" t="s">
        <v>86</v>
      </c>
      <c r="AW724" s="13" t="s">
        <v>32</v>
      </c>
      <c r="AX724" s="13" t="s">
        <v>77</v>
      </c>
      <c r="AY724" s="254" t="s">
        <v>235</v>
      </c>
    </row>
    <row r="725" s="13" customFormat="1">
      <c r="A725" s="13"/>
      <c r="B725" s="243"/>
      <c r="C725" s="244"/>
      <c r="D725" s="245" t="s">
        <v>243</v>
      </c>
      <c r="E725" s="246" t="s">
        <v>1</v>
      </c>
      <c r="F725" s="247" t="s">
        <v>2730</v>
      </c>
      <c r="G725" s="244"/>
      <c r="H725" s="248">
        <v>1</v>
      </c>
      <c r="I725" s="249"/>
      <c r="J725" s="244"/>
      <c r="K725" s="244"/>
      <c r="L725" s="250"/>
      <c r="M725" s="251"/>
      <c r="N725" s="252"/>
      <c r="O725" s="252"/>
      <c r="P725" s="252"/>
      <c r="Q725" s="252"/>
      <c r="R725" s="252"/>
      <c r="S725" s="252"/>
      <c r="T725" s="25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4" t="s">
        <v>243</v>
      </c>
      <c r="AU725" s="254" t="s">
        <v>86</v>
      </c>
      <c r="AV725" s="13" t="s">
        <v>86</v>
      </c>
      <c r="AW725" s="13" t="s">
        <v>32</v>
      </c>
      <c r="AX725" s="13" t="s">
        <v>77</v>
      </c>
      <c r="AY725" s="254" t="s">
        <v>235</v>
      </c>
    </row>
    <row r="726" s="13" customFormat="1">
      <c r="A726" s="13"/>
      <c r="B726" s="243"/>
      <c r="C726" s="244"/>
      <c r="D726" s="245" t="s">
        <v>243</v>
      </c>
      <c r="E726" s="246" t="s">
        <v>1</v>
      </c>
      <c r="F726" s="247" t="s">
        <v>2731</v>
      </c>
      <c r="G726" s="244"/>
      <c r="H726" s="248">
        <v>1</v>
      </c>
      <c r="I726" s="249"/>
      <c r="J726" s="244"/>
      <c r="K726" s="244"/>
      <c r="L726" s="250"/>
      <c r="M726" s="251"/>
      <c r="N726" s="252"/>
      <c r="O726" s="252"/>
      <c r="P726" s="252"/>
      <c r="Q726" s="252"/>
      <c r="R726" s="252"/>
      <c r="S726" s="252"/>
      <c r="T726" s="25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4" t="s">
        <v>243</v>
      </c>
      <c r="AU726" s="254" t="s">
        <v>86</v>
      </c>
      <c r="AV726" s="13" t="s">
        <v>86</v>
      </c>
      <c r="AW726" s="13" t="s">
        <v>32</v>
      </c>
      <c r="AX726" s="13" t="s">
        <v>77</v>
      </c>
      <c r="AY726" s="254" t="s">
        <v>235</v>
      </c>
    </row>
    <row r="727" s="13" customFormat="1">
      <c r="A727" s="13"/>
      <c r="B727" s="243"/>
      <c r="C727" s="244"/>
      <c r="D727" s="245" t="s">
        <v>243</v>
      </c>
      <c r="E727" s="246" t="s">
        <v>1</v>
      </c>
      <c r="F727" s="247" t="s">
        <v>2732</v>
      </c>
      <c r="G727" s="244"/>
      <c r="H727" s="248">
        <v>1</v>
      </c>
      <c r="I727" s="249"/>
      <c r="J727" s="244"/>
      <c r="K727" s="244"/>
      <c r="L727" s="250"/>
      <c r="M727" s="251"/>
      <c r="N727" s="252"/>
      <c r="O727" s="252"/>
      <c r="P727" s="252"/>
      <c r="Q727" s="252"/>
      <c r="R727" s="252"/>
      <c r="S727" s="252"/>
      <c r="T727" s="25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4" t="s">
        <v>243</v>
      </c>
      <c r="AU727" s="254" t="s">
        <v>86</v>
      </c>
      <c r="AV727" s="13" t="s">
        <v>86</v>
      </c>
      <c r="AW727" s="13" t="s">
        <v>32</v>
      </c>
      <c r="AX727" s="13" t="s">
        <v>77</v>
      </c>
      <c r="AY727" s="254" t="s">
        <v>235</v>
      </c>
    </row>
    <row r="728" s="13" customFormat="1">
      <c r="A728" s="13"/>
      <c r="B728" s="243"/>
      <c r="C728" s="244"/>
      <c r="D728" s="245" t="s">
        <v>243</v>
      </c>
      <c r="E728" s="246" t="s">
        <v>1</v>
      </c>
      <c r="F728" s="247" t="s">
        <v>2733</v>
      </c>
      <c r="G728" s="244"/>
      <c r="H728" s="248">
        <v>1</v>
      </c>
      <c r="I728" s="249"/>
      <c r="J728" s="244"/>
      <c r="K728" s="244"/>
      <c r="L728" s="250"/>
      <c r="M728" s="251"/>
      <c r="N728" s="252"/>
      <c r="O728" s="252"/>
      <c r="P728" s="252"/>
      <c r="Q728" s="252"/>
      <c r="R728" s="252"/>
      <c r="S728" s="252"/>
      <c r="T728" s="25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4" t="s">
        <v>243</v>
      </c>
      <c r="AU728" s="254" t="s">
        <v>86</v>
      </c>
      <c r="AV728" s="13" t="s">
        <v>86</v>
      </c>
      <c r="AW728" s="13" t="s">
        <v>32</v>
      </c>
      <c r="AX728" s="13" t="s">
        <v>77</v>
      </c>
      <c r="AY728" s="254" t="s">
        <v>235</v>
      </c>
    </row>
    <row r="729" s="13" customFormat="1">
      <c r="A729" s="13"/>
      <c r="B729" s="243"/>
      <c r="C729" s="244"/>
      <c r="D729" s="245" t="s">
        <v>243</v>
      </c>
      <c r="E729" s="246" t="s">
        <v>1</v>
      </c>
      <c r="F729" s="247" t="s">
        <v>2734</v>
      </c>
      <c r="G729" s="244"/>
      <c r="H729" s="248">
        <v>1</v>
      </c>
      <c r="I729" s="249"/>
      <c r="J729" s="244"/>
      <c r="K729" s="244"/>
      <c r="L729" s="250"/>
      <c r="M729" s="251"/>
      <c r="N729" s="252"/>
      <c r="O729" s="252"/>
      <c r="P729" s="252"/>
      <c r="Q729" s="252"/>
      <c r="R729" s="252"/>
      <c r="S729" s="252"/>
      <c r="T729" s="25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4" t="s">
        <v>243</v>
      </c>
      <c r="AU729" s="254" t="s">
        <v>86</v>
      </c>
      <c r="AV729" s="13" t="s">
        <v>86</v>
      </c>
      <c r="AW729" s="13" t="s">
        <v>32</v>
      </c>
      <c r="AX729" s="13" t="s">
        <v>77</v>
      </c>
      <c r="AY729" s="254" t="s">
        <v>235</v>
      </c>
    </row>
    <row r="730" s="13" customFormat="1">
      <c r="A730" s="13"/>
      <c r="B730" s="243"/>
      <c r="C730" s="244"/>
      <c r="D730" s="245" t="s">
        <v>243</v>
      </c>
      <c r="E730" s="246" t="s">
        <v>1</v>
      </c>
      <c r="F730" s="247" t="s">
        <v>2735</v>
      </c>
      <c r="G730" s="244"/>
      <c r="H730" s="248">
        <v>1</v>
      </c>
      <c r="I730" s="249"/>
      <c r="J730" s="244"/>
      <c r="K730" s="244"/>
      <c r="L730" s="250"/>
      <c r="M730" s="251"/>
      <c r="N730" s="252"/>
      <c r="O730" s="252"/>
      <c r="P730" s="252"/>
      <c r="Q730" s="252"/>
      <c r="R730" s="252"/>
      <c r="S730" s="252"/>
      <c r="T730" s="25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4" t="s">
        <v>243</v>
      </c>
      <c r="AU730" s="254" t="s">
        <v>86</v>
      </c>
      <c r="AV730" s="13" t="s">
        <v>86</v>
      </c>
      <c r="AW730" s="13" t="s">
        <v>32</v>
      </c>
      <c r="AX730" s="13" t="s">
        <v>77</v>
      </c>
      <c r="AY730" s="254" t="s">
        <v>235</v>
      </c>
    </row>
    <row r="731" s="13" customFormat="1">
      <c r="A731" s="13"/>
      <c r="B731" s="243"/>
      <c r="C731" s="244"/>
      <c r="D731" s="245" t="s">
        <v>243</v>
      </c>
      <c r="E731" s="246" t="s">
        <v>1</v>
      </c>
      <c r="F731" s="247" t="s">
        <v>2736</v>
      </c>
      <c r="G731" s="244"/>
      <c r="H731" s="248">
        <v>1</v>
      </c>
      <c r="I731" s="249"/>
      <c r="J731" s="244"/>
      <c r="K731" s="244"/>
      <c r="L731" s="250"/>
      <c r="M731" s="251"/>
      <c r="N731" s="252"/>
      <c r="O731" s="252"/>
      <c r="P731" s="252"/>
      <c r="Q731" s="252"/>
      <c r="R731" s="252"/>
      <c r="S731" s="252"/>
      <c r="T731" s="25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4" t="s">
        <v>243</v>
      </c>
      <c r="AU731" s="254" t="s">
        <v>86</v>
      </c>
      <c r="AV731" s="13" t="s">
        <v>86</v>
      </c>
      <c r="AW731" s="13" t="s">
        <v>32</v>
      </c>
      <c r="AX731" s="13" t="s">
        <v>77</v>
      </c>
      <c r="AY731" s="254" t="s">
        <v>235</v>
      </c>
    </row>
    <row r="732" s="13" customFormat="1">
      <c r="A732" s="13"/>
      <c r="B732" s="243"/>
      <c r="C732" s="244"/>
      <c r="D732" s="245" t="s">
        <v>243</v>
      </c>
      <c r="E732" s="246" t="s">
        <v>1</v>
      </c>
      <c r="F732" s="247" t="s">
        <v>2737</v>
      </c>
      <c r="G732" s="244"/>
      <c r="H732" s="248">
        <v>1</v>
      </c>
      <c r="I732" s="249"/>
      <c r="J732" s="244"/>
      <c r="K732" s="244"/>
      <c r="L732" s="250"/>
      <c r="M732" s="251"/>
      <c r="N732" s="252"/>
      <c r="O732" s="252"/>
      <c r="P732" s="252"/>
      <c r="Q732" s="252"/>
      <c r="R732" s="252"/>
      <c r="S732" s="252"/>
      <c r="T732" s="25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4" t="s">
        <v>243</v>
      </c>
      <c r="AU732" s="254" t="s">
        <v>86</v>
      </c>
      <c r="AV732" s="13" t="s">
        <v>86</v>
      </c>
      <c r="AW732" s="13" t="s">
        <v>32</v>
      </c>
      <c r="AX732" s="13" t="s">
        <v>77</v>
      </c>
      <c r="AY732" s="254" t="s">
        <v>235</v>
      </c>
    </row>
    <row r="733" s="13" customFormat="1">
      <c r="A733" s="13"/>
      <c r="B733" s="243"/>
      <c r="C733" s="244"/>
      <c r="D733" s="245" t="s">
        <v>243</v>
      </c>
      <c r="E733" s="246" t="s">
        <v>1</v>
      </c>
      <c r="F733" s="247" t="s">
        <v>2738</v>
      </c>
      <c r="G733" s="244"/>
      <c r="H733" s="248">
        <v>1</v>
      </c>
      <c r="I733" s="249"/>
      <c r="J733" s="244"/>
      <c r="K733" s="244"/>
      <c r="L733" s="250"/>
      <c r="M733" s="251"/>
      <c r="N733" s="252"/>
      <c r="O733" s="252"/>
      <c r="P733" s="252"/>
      <c r="Q733" s="252"/>
      <c r="R733" s="252"/>
      <c r="S733" s="252"/>
      <c r="T733" s="25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4" t="s">
        <v>243</v>
      </c>
      <c r="AU733" s="254" t="s">
        <v>86</v>
      </c>
      <c r="AV733" s="13" t="s">
        <v>86</v>
      </c>
      <c r="AW733" s="13" t="s">
        <v>32</v>
      </c>
      <c r="AX733" s="13" t="s">
        <v>77</v>
      </c>
      <c r="AY733" s="254" t="s">
        <v>235</v>
      </c>
    </row>
    <row r="734" s="13" customFormat="1">
      <c r="A734" s="13"/>
      <c r="B734" s="243"/>
      <c r="C734" s="244"/>
      <c r="D734" s="245" t="s">
        <v>243</v>
      </c>
      <c r="E734" s="246" t="s">
        <v>1</v>
      </c>
      <c r="F734" s="247" t="s">
        <v>2739</v>
      </c>
      <c r="G734" s="244"/>
      <c r="H734" s="248">
        <v>1</v>
      </c>
      <c r="I734" s="249"/>
      <c r="J734" s="244"/>
      <c r="K734" s="244"/>
      <c r="L734" s="250"/>
      <c r="M734" s="251"/>
      <c r="N734" s="252"/>
      <c r="O734" s="252"/>
      <c r="P734" s="252"/>
      <c r="Q734" s="252"/>
      <c r="R734" s="252"/>
      <c r="S734" s="252"/>
      <c r="T734" s="25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4" t="s">
        <v>243</v>
      </c>
      <c r="AU734" s="254" t="s">
        <v>86</v>
      </c>
      <c r="AV734" s="13" t="s">
        <v>86</v>
      </c>
      <c r="AW734" s="13" t="s">
        <v>32</v>
      </c>
      <c r="AX734" s="13" t="s">
        <v>77</v>
      </c>
      <c r="AY734" s="254" t="s">
        <v>235</v>
      </c>
    </row>
    <row r="735" s="13" customFormat="1">
      <c r="A735" s="13"/>
      <c r="B735" s="243"/>
      <c r="C735" s="244"/>
      <c r="D735" s="245" t="s">
        <v>243</v>
      </c>
      <c r="E735" s="246" t="s">
        <v>1</v>
      </c>
      <c r="F735" s="247" t="s">
        <v>2740</v>
      </c>
      <c r="G735" s="244"/>
      <c r="H735" s="248">
        <v>1</v>
      </c>
      <c r="I735" s="249"/>
      <c r="J735" s="244"/>
      <c r="K735" s="244"/>
      <c r="L735" s="250"/>
      <c r="M735" s="251"/>
      <c r="N735" s="252"/>
      <c r="O735" s="252"/>
      <c r="P735" s="252"/>
      <c r="Q735" s="252"/>
      <c r="R735" s="252"/>
      <c r="S735" s="252"/>
      <c r="T735" s="25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4" t="s">
        <v>243</v>
      </c>
      <c r="AU735" s="254" t="s">
        <v>86</v>
      </c>
      <c r="AV735" s="13" t="s">
        <v>86</v>
      </c>
      <c r="AW735" s="13" t="s">
        <v>32</v>
      </c>
      <c r="AX735" s="13" t="s">
        <v>77</v>
      </c>
      <c r="AY735" s="254" t="s">
        <v>235</v>
      </c>
    </row>
    <row r="736" s="13" customFormat="1">
      <c r="A736" s="13"/>
      <c r="B736" s="243"/>
      <c r="C736" s="244"/>
      <c r="D736" s="245" t="s">
        <v>243</v>
      </c>
      <c r="E736" s="246" t="s">
        <v>1</v>
      </c>
      <c r="F736" s="247" t="s">
        <v>2741</v>
      </c>
      <c r="G736" s="244"/>
      <c r="H736" s="248">
        <v>1</v>
      </c>
      <c r="I736" s="249"/>
      <c r="J736" s="244"/>
      <c r="K736" s="244"/>
      <c r="L736" s="250"/>
      <c r="M736" s="251"/>
      <c r="N736" s="252"/>
      <c r="O736" s="252"/>
      <c r="P736" s="252"/>
      <c r="Q736" s="252"/>
      <c r="R736" s="252"/>
      <c r="S736" s="252"/>
      <c r="T736" s="25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4" t="s">
        <v>243</v>
      </c>
      <c r="AU736" s="254" t="s">
        <v>86</v>
      </c>
      <c r="AV736" s="13" t="s">
        <v>86</v>
      </c>
      <c r="AW736" s="13" t="s">
        <v>32</v>
      </c>
      <c r="AX736" s="13" t="s">
        <v>77</v>
      </c>
      <c r="AY736" s="254" t="s">
        <v>235</v>
      </c>
    </row>
    <row r="737" s="13" customFormat="1">
      <c r="A737" s="13"/>
      <c r="B737" s="243"/>
      <c r="C737" s="244"/>
      <c r="D737" s="245" t="s">
        <v>243</v>
      </c>
      <c r="E737" s="246" t="s">
        <v>1</v>
      </c>
      <c r="F737" s="247" t="s">
        <v>2742</v>
      </c>
      <c r="G737" s="244"/>
      <c r="H737" s="248">
        <v>1</v>
      </c>
      <c r="I737" s="249"/>
      <c r="J737" s="244"/>
      <c r="K737" s="244"/>
      <c r="L737" s="250"/>
      <c r="M737" s="251"/>
      <c r="N737" s="252"/>
      <c r="O737" s="252"/>
      <c r="P737" s="252"/>
      <c r="Q737" s="252"/>
      <c r="R737" s="252"/>
      <c r="S737" s="252"/>
      <c r="T737" s="25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4" t="s">
        <v>243</v>
      </c>
      <c r="AU737" s="254" t="s">
        <v>86</v>
      </c>
      <c r="AV737" s="13" t="s">
        <v>86</v>
      </c>
      <c r="AW737" s="13" t="s">
        <v>32</v>
      </c>
      <c r="AX737" s="13" t="s">
        <v>77</v>
      </c>
      <c r="AY737" s="254" t="s">
        <v>235</v>
      </c>
    </row>
    <row r="738" s="13" customFormat="1">
      <c r="A738" s="13"/>
      <c r="B738" s="243"/>
      <c r="C738" s="244"/>
      <c r="D738" s="245" t="s">
        <v>243</v>
      </c>
      <c r="E738" s="246" t="s">
        <v>1</v>
      </c>
      <c r="F738" s="247" t="s">
        <v>2743</v>
      </c>
      <c r="G738" s="244"/>
      <c r="H738" s="248">
        <v>2</v>
      </c>
      <c r="I738" s="249"/>
      <c r="J738" s="244"/>
      <c r="K738" s="244"/>
      <c r="L738" s="250"/>
      <c r="M738" s="251"/>
      <c r="N738" s="252"/>
      <c r="O738" s="252"/>
      <c r="P738" s="252"/>
      <c r="Q738" s="252"/>
      <c r="R738" s="252"/>
      <c r="S738" s="252"/>
      <c r="T738" s="25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4" t="s">
        <v>243</v>
      </c>
      <c r="AU738" s="254" t="s">
        <v>86</v>
      </c>
      <c r="AV738" s="13" t="s">
        <v>86</v>
      </c>
      <c r="AW738" s="13" t="s">
        <v>32</v>
      </c>
      <c r="AX738" s="13" t="s">
        <v>77</v>
      </c>
      <c r="AY738" s="254" t="s">
        <v>235</v>
      </c>
    </row>
    <row r="739" s="13" customFormat="1">
      <c r="A739" s="13"/>
      <c r="B739" s="243"/>
      <c r="C739" s="244"/>
      <c r="D739" s="245" t="s">
        <v>243</v>
      </c>
      <c r="E739" s="246" t="s">
        <v>1</v>
      </c>
      <c r="F739" s="247" t="s">
        <v>2744</v>
      </c>
      <c r="G739" s="244"/>
      <c r="H739" s="248">
        <v>46</v>
      </c>
      <c r="I739" s="249"/>
      <c r="J739" s="244"/>
      <c r="K739" s="244"/>
      <c r="L739" s="250"/>
      <c r="M739" s="251"/>
      <c r="N739" s="252"/>
      <c r="O739" s="252"/>
      <c r="P739" s="252"/>
      <c r="Q739" s="252"/>
      <c r="R739" s="252"/>
      <c r="S739" s="252"/>
      <c r="T739" s="25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4" t="s">
        <v>243</v>
      </c>
      <c r="AU739" s="254" t="s">
        <v>86</v>
      </c>
      <c r="AV739" s="13" t="s">
        <v>86</v>
      </c>
      <c r="AW739" s="13" t="s">
        <v>32</v>
      </c>
      <c r="AX739" s="13" t="s">
        <v>77</v>
      </c>
      <c r="AY739" s="254" t="s">
        <v>235</v>
      </c>
    </row>
    <row r="740" s="13" customFormat="1">
      <c r="A740" s="13"/>
      <c r="B740" s="243"/>
      <c r="C740" s="244"/>
      <c r="D740" s="245" t="s">
        <v>243</v>
      </c>
      <c r="E740" s="246" t="s">
        <v>1</v>
      </c>
      <c r="F740" s="247" t="s">
        <v>2744</v>
      </c>
      <c r="G740" s="244"/>
      <c r="H740" s="248">
        <v>46</v>
      </c>
      <c r="I740" s="249"/>
      <c r="J740" s="244"/>
      <c r="K740" s="244"/>
      <c r="L740" s="250"/>
      <c r="M740" s="251"/>
      <c r="N740" s="252"/>
      <c r="O740" s="252"/>
      <c r="P740" s="252"/>
      <c r="Q740" s="252"/>
      <c r="R740" s="252"/>
      <c r="S740" s="252"/>
      <c r="T740" s="25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4" t="s">
        <v>243</v>
      </c>
      <c r="AU740" s="254" t="s">
        <v>86</v>
      </c>
      <c r="AV740" s="13" t="s">
        <v>86</v>
      </c>
      <c r="AW740" s="13" t="s">
        <v>32</v>
      </c>
      <c r="AX740" s="13" t="s">
        <v>77</v>
      </c>
      <c r="AY740" s="254" t="s">
        <v>235</v>
      </c>
    </row>
    <row r="741" s="13" customFormat="1">
      <c r="A741" s="13"/>
      <c r="B741" s="243"/>
      <c r="C741" s="244"/>
      <c r="D741" s="245" t="s">
        <v>243</v>
      </c>
      <c r="E741" s="246" t="s">
        <v>1</v>
      </c>
      <c r="F741" s="247" t="s">
        <v>2745</v>
      </c>
      <c r="G741" s="244"/>
      <c r="H741" s="248">
        <v>4</v>
      </c>
      <c r="I741" s="249"/>
      <c r="J741" s="244"/>
      <c r="K741" s="244"/>
      <c r="L741" s="250"/>
      <c r="M741" s="251"/>
      <c r="N741" s="252"/>
      <c r="O741" s="252"/>
      <c r="P741" s="252"/>
      <c r="Q741" s="252"/>
      <c r="R741" s="252"/>
      <c r="S741" s="252"/>
      <c r="T741" s="25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4" t="s">
        <v>243</v>
      </c>
      <c r="AU741" s="254" t="s">
        <v>86</v>
      </c>
      <c r="AV741" s="13" t="s">
        <v>86</v>
      </c>
      <c r="AW741" s="13" t="s">
        <v>32</v>
      </c>
      <c r="AX741" s="13" t="s">
        <v>77</v>
      </c>
      <c r="AY741" s="254" t="s">
        <v>235</v>
      </c>
    </row>
    <row r="742" s="13" customFormat="1">
      <c r="A742" s="13"/>
      <c r="B742" s="243"/>
      <c r="C742" s="244"/>
      <c r="D742" s="245" t="s">
        <v>243</v>
      </c>
      <c r="E742" s="246" t="s">
        <v>1</v>
      </c>
      <c r="F742" s="247" t="s">
        <v>2746</v>
      </c>
      <c r="G742" s="244"/>
      <c r="H742" s="248">
        <v>1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243</v>
      </c>
      <c r="AU742" s="254" t="s">
        <v>86</v>
      </c>
      <c r="AV742" s="13" t="s">
        <v>86</v>
      </c>
      <c r="AW742" s="13" t="s">
        <v>32</v>
      </c>
      <c r="AX742" s="13" t="s">
        <v>77</v>
      </c>
      <c r="AY742" s="254" t="s">
        <v>235</v>
      </c>
    </row>
    <row r="743" s="13" customFormat="1">
      <c r="A743" s="13"/>
      <c r="B743" s="243"/>
      <c r="C743" s="244"/>
      <c r="D743" s="245" t="s">
        <v>243</v>
      </c>
      <c r="E743" s="246" t="s">
        <v>1</v>
      </c>
      <c r="F743" s="247" t="s">
        <v>2747</v>
      </c>
      <c r="G743" s="244"/>
      <c r="H743" s="248">
        <v>50</v>
      </c>
      <c r="I743" s="249"/>
      <c r="J743" s="244"/>
      <c r="K743" s="244"/>
      <c r="L743" s="250"/>
      <c r="M743" s="251"/>
      <c r="N743" s="252"/>
      <c r="O743" s="252"/>
      <c r="P743" s="252"/>
      <c r="Q743" s="252"/>
      <c r="R743" s="252"/>
      <c r="S743" s="252"/>
      <c r="T743" s="25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4" t="s">
        <v>243</v>
      </c>
      <c r="AU743" s="254" t="s">
        <v>86</v>
      </c>
      <c r="AV743" s="13" t="s">
        <v>86</v>
      </c>
      <c r="AW743" s="13" t="s">
        <v>32</v>
      </c>
      <c r="AX743" s="13" t="s">
        <v>77</v>
      </c>
      <c r="AY743" s="254" t="s">
        <v>235</v>
      </c>
    </row>
    <row r="744" s="13" customFormat="1">
      <c r="A744" s="13"/>
      <c r="B744" s="243"/>
      <c r="C744" s="244"/>
      <c r="D744" s="245" t="s">
        <v>243</v>
      </c>
      <c r="E744" s="246" t="s">
        <v>1</v>
      </c>
      <c r="F744" s="247" t="s">
        <v>2748</v>
      </c>
      <c r="G744" s="244"/>
      <c r="H744" s="248">
        <v>1</v>
      </c>
      <c r="I744" s="249"/>
      <c r="J744" s="244"/>
      <c r="K744" s="244"/>
      <c r="L744" s="250"/>
      <c r="M744" s="251"/>
      <c r="N744" s="252"/>
      <c r="O744" s="252"/>
      <c r="P744" s="252"/>
      <c r="Q744" s="252"/>
      <c r="R744" s="252"/>
      <c r="S744" s="252"/>
      <c r="T744" s="25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4" t="s">
        <v>243</v>
      </c>
      <c r="AU744" s="254" t="s">
        <v>86</v>
      </c>
      <c r="AV744" s="13" t="s">
        <v>86</v>
      </c>
      <c r="AW744" s="13" t="s">
        <v>32</v>
      </c>
      <c r="AX744" s="13" t="s">
        <v>77</v>
      </c>
      <c r="AY744" s="254" t="s">
        <v>235</v>
      </c>
    </row>
    <row r="745" s="13" customFormat="1">
      <c r="A745" s="13"/>
      <c r="B745" s="243"/>
      <c r="C745" s="244"/>
      <c r="D745" s="245" t="s">
        <v>243</v>
      </c>
      <c r="E745" s="246" t="s">
        <v>1</v>
      </c>
      <c r="F745" s="247" t="s">
        <v>2749</v>
      </c>
      <c r="G745" s="244"/>
      <c r="H745" s="248">
        <v>1</v>
      </c>
      <c r="I745" s="249"/>
      <c r="J745" s="244"/>
      <c r="K745" s="244"/>
      <c r="L745" s="250"/>
      <c r="M745" s="251"/>
      <c r="N745" s="252"/>
      <c r="O745" s="252"/>
      <c r="P745" s="252"/>
      <c r="Q745" s="252"/>
      <c r="R745" s="252"/>
      <c r="S745" s="252"/>
      <c r="T745" s="25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4" t="s">
        <v>243</v>
      </c>
      <c r="AU745" s="254" t="s">
        <v>86</v>
      </c>
      <c r="AV745" s="13" t="s">
        <v>86</v>
      </c>
      <c r="AW745" s="13" t="s">
        <v>32</v>
      </c>
      <c r="AX745" s="13" t="s">
        <v>77</v>
      </c>
      <c r="AY745" s="254" t="s">
        <v>235</v>
      </c>
    </row>
    <row r="746" s="13" customFormat="1">
      <c r="A746" s="13"/>
      <c r="B746" s="243"/>
      <c r="C746" s="244"/>
      <c r="D746" s="245" t="s">
        <v>243</v>
      </c>
      <c r="E746" s="246" t="s">
        <v>1</v>
      </c>
      <c r="F746" s="247" t="s">
        <v>2750</v>
      </c>
      <c r="G746" s="244"/>
      <c r="H746" s="248">
        <v>50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243</v>
      </c>
      <c r="AU746" s="254" t="s">
        <v>86</v>
      </c>
      <c r="AV746" s="13" t="s">
        <v>86</v>
      </c>
      <c r="AW746" s="13" t="s">
        <v>32</v>
      </c>
      <c r="AX746" s="13" t="s">
        <v>77</v>
      </c>
      <c r="AY746" s="254" t="s">
        <v>235</v>
      </c>
    </row>
    <row r="747" s="13" customFormat="1">
      <c r="A747" s="13"/>
      <c r="B747" s="243"/>
      <c r="C747" s="244"/>
      <c r="D747" s="245" t="s">
        <v>243</v>
      </c>
      <c r="E747" s="246" t="s">
        <v>1</v>
      </c>
      <c r="F747" s="247" t="s">
        <v>2751</v>
      </c>
      <c r="G747" s="244"/>
      <c r="H747" s="248">
        <v>1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243</v>
      </c>
      <c r="AU747" s="254" t="s">
        <v>86</v>
      </c>
      <c r="AV747" s="13" t="s">
        <v>86</v>
      </c>
      <c r="AW747" s="13" t="s">
        <v>32</v>
      </c>
      <c r="AX747" s="13" t="s">
        <v>77</v>
      </c>
      <c r="AY747" s="254" t="s">
        <v>235</v>
      </c>
    </row>
    <row r="748" s="13" customFormat="1">
      <c r="A748" s="13"/>
      <c r="B748" s="243"/>
      <c r="C748" s="244"/>
      <c r="D748" s="245" t="s">
        <v>243</v>
      </c>
      <c r="E748" s="246" t="s">
        <v>1</v>
      </c>
      <c r="F748" s="247" t="s">
        <v>2752</v>
      </c>
      <c r="G748" s="244"/>
      <c r="H748" s="248">
        <v>1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243</v>
      </c>
      <c r="AU748" s="254" t="s">
        <v>86</v>
      </c>
      <c r="AV748" s="13" t="s">
        <v>86</v>
      </c>
      <c r="AW748" s="13" t="s">
        <v>32</v>
      </c>
      <c r="AX748" s="13" t="s">
        <v>77</v>
      </c>
      <c r="AY748" s="254" t="s">
        <v>235</v>
      </c>
    </row>
    <row r="749" s="13" customFormat="1">
      <c r="A749" s="13"/>
      <c r="B749" s="243"/>
      <c r="C749" s="244"/>
      <c r="D749" s="245" t="s">
        <v>243</v>
      </c>
      <c r="E749" s="246" t="s">
        <v>1</v>
      </c>
      <c r="F749" s="247" t="s">
        <v>2753</v>
      </c>
      <c r="G749" s="244"/>
      <c r="H749" s="248">
        <v>2</v>
      </c>
      <c r="I749" s="249"/>
      <c r="J749" s="244"/>
      <c r="K749" s="244"/>
      <c r="L749" s="250"/>
      <c r="M749" s="251"/>
      <c r="N749" s="252"/>
      <c r="O749" s="252"/>
      <c r="P749" s="252"/>
      <c r="Q749" s="252"/>
      <c r="R749" s="252"/>
      <c r="S749" s="252"/>
      <c r="T749" s="25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4" t="s">
        <v>243</v>
      </c>
      <c r="AU749" s="254" t="s">
        <v>86</v>
      </c>
      <c r="AV749" s="13" t="s">
        <v>86</v>
      </c>
      <c r="AW749" s="13" t="s">
        <v>32</v>
      </c>
      <c r="AX749" s="13" t="s">
        <v>77</v>
      </c>
      <c r="AY749" s="254" t="s">
        <v>235</v>
      </c>
    </row>
    <row r="750" s="13" customFormat="1">
      <c r="A750" s="13"/>
      <c r="B750" s="243"/>
      <c r="C750" s="244"/>
      <c r="D750" s="245" t="s">
        <v>243</v>
      </c>
      <c r="E750" s="246" t="s">
        <v>1</v>
      </c>
      <c r="F750" s="247" t="s">
        <v>2754</v>
      </c>
      <c r="G750" s="244"/>
      <c r="H750" s="248">
        <v>1</v>
      </c>
      <c r="I750" s="249"/>
      <c r="J750" s="244"/>
      <c r="K750" s="244"/>
      <c r="L750" s="250"/>
      <c r="M750" s="251"/>
      <c r="N750" s="252"/>
      <c r="O750" s="252"/>
      <c r="P750" s="252"/>
      <c r="Q750" s="252"/>
      <c r="R750" s="252"/>
      <c r="S750" s="252"/>
      <c r="T750" s="25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4" t="s">
        <v>243</v>
      </c>
      <c r="AU750" s="254" t="s">
        <v>86</v>
      </c>
      <c r="AV750" s="13" t="s">
        <v>86</v>
      </c>
      <c r="AW750" s="13" t="s">
        <v>32</v>
      </c>
      <c r="AX750" s="13" t="s">
        <v>77</v>
      </c>
      <c r="AY750" s="254" t="s">
        <v>235</v>
      </c>
    </row>
    <row r="751" s="13" customFormat="1">
      <c r="A751" s="13"/>
      <c r="B751" s="243"/>
      <c r="C751" s="244"/>
      <c r="D751" s="245" t="s">
        <v>243</v>
      </c>
      <c r="E751" s="246" t="s">
        <v>1</v>
      </c>
      <c r="F751" s="247" t="s">
        <v>2755</v>
      </c>
      <c r="G751" s="244"/>
      <c r="H751" s="248">
        <v>2</v>
      </c>
      <c r="I751" s="249"/>
      <c r="J751" s="244"/>
      <c r="K751" s="244"/>
      <c r="L751" s="250"/>
      <c r="M751" s="251"/>
      <c r="N751" s="252"/>
      <c r="O751" s="252"/>
      <c r="P751" s="252"/>
      <c r="Q751" s="252"/>
      <c r="R751" s="252"/>
      <c r="S751" s="252"/>
      <c r="T751" s="25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4" t="s">
        <v>243</v>
      </c>
      <c r="AU751" s="254" t="s">
        <v>86</v>
      </c>
      <c r="AV751" s="13" t="s">
        <v>86</v>
      </c>
      <c r="AW751" s="13" t="s">
        <v>32</v>
      </c>
      <c r="AX751" s="13" t="s">
        <v>77</v>
      </c>
      <c r="AY751" s="254" t="s">
        <v>235</v>
      </c>
    </row>
    <row r="752" s="13" customFormat="1">
      <c r="A752" s="13"/>
      <c r="B752" s="243"/>
      <c r="C752" s="244"/>
      <c r="D752" s="245" t="s">
        <v>243</v>
      </c>
      <c r="E752" s="246" t="s">
        <v>1</v>
      </c>
      <c r="F752" s="247" t="s">
        <v>2756</v>
      </c>
      <c r="G752" s="244"/>
      <c r="H752" s="248">
        <v>1</v>
      </c>
      <c r="I752" s="249"/>
      <c r="J752" s="244"/>
      <c r="K752" s="244"/>
      <c r="L752" s="250"/>
      <c r="M752" s="251"/>
      <c r="N752" s="252"/>
      <c r="O752" s="252"/>
      <c r="P752" s="252"/>
      <c r="Q752" s="252"/>
      <c r="R752" s="252"/>
      <c r="S752" s="252"/>
      <c r="T752" s="25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4" t="s">
        <v>243</v>
      </c>
      <c r="AU752" s="254" t="s">
        <v>86</v>
      </c>
      <c r="AV752" s="13" t="s">
        <v>86</v>
      </c>
      <c r="AW752" s="13" t="s">
        <v>32</v>
      </c>
      <c r="AX752" s="13" t="s">
        <v>77</v>
      </c>
      <c r="AY752" s="254" t="s">
        <v>235</v>
      </c>
    </row>
    <row r="753" s="13" customFormat="1">
      <c r="A753" s="13"/>
      <c r="B753" s="243"/>
      <c r="C753" s="244"/>
      <c r="D753" s="245" t="s">
        <v>243</v>
      </c>
      <c r="E753" s="246" t="s">
        <v>1</v>
      </c>
      <c r="F753" s="247" t="s">
        <v>2757</v>
      </c>
      <c r="G753" s="244"/>
      <c r="H753" s="248">
        <v>17</v>
      </c>
      <c r="I753" s="249"/>
      <c r="J753" s="244"/>
      <c r="K753" s="244"/>
      <c r="L753" s="250"/>
      <c r="M753" s="251"/>
      <c r="N753" s="252"/>
      <c r="O753" s="252"/>
      <c r="P753" s="252"/>
      <c r="Q753" s="252"/>
      <c r="R753" s="252"/>
      <c r="S753" s="252"/>
      <c r="T753" s="25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4" t="s">
        <v>243</v>
      </c>
      <c r="AU753" s="254" t="s">
        <v>86</v>
      </c>
      <c r="AV753" s="13" t="s">
        <v>86</v>
      </c>
      <c r="AW753" s="13" t="s">
        <v>32</v>
      </c>
      <c r="AX753" s="13" t="s">
        <v>77</v>
      </c>
      <c r="AY753" s="254" t="s">
        <v>235</v>
      </c>
    </row>
    <row r="754" s="13" customFormat="1">
      <c r="A754" s="13"/>
      <c r="B754" s="243"/>
      <c r="C754" s="244"/>
      <c r="D754" s="245" t="s">
        <v>243</v>
      </c>
      <c r="E754" s="246" t="s">
        <v>1</v>
      </c>
      <c r="F754" s="247" t="s">
        <v>2758</v>
      </c>
      <c r="G754" s="244"/>
      <c r="H754" s="248">
        <v>1</v>
      </c>
      <c r="I754" s="249"/>
      <c r="J754" s="244"/>
      <c r="K754" s="244"/>
      <c r="L754" s="250"/>
      <c r="M754" s="251"/>
      <c r="N754" s="252"/>
      <c r="O754" s="252"/>
      <c r="P754" s="252"/>
      <c r="Q754" s="252"/>
      <c r="R754" s="252"/>
      <c r="S754" s="252"/>
      <c r="T754" s="25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4" t="s">
        <v>243</v>
      </c>
      <c r="AU754" s="254" t="s">
        <v>86</v>
      </c>
      <c r="AV754" s="13" t="s">
        <v>86</v>
      </c>
      <c r="AW754" s="13" t="s">
        <v>32</v>
      </c>
      <c r="AX754" s="13" t="s">
        <v>77</v>
      </c>
      <c r="AY754" s="254" t="s">
        <v>235</v>
      </c>
    </row>
    <row r="755" s="13" customFormat="1">
      <c r="A755" s="13"/>
      <c r="B755" s="243"/>
      <c r="C755" s="244"/>
      <c r="D755" s="245" t="s">
        <v>243</v>
      </c>
      <c r="E755" s="246" t="s">
        <v>1</v>
      </c>
      <c r="F755" s="247" t="s">
        <v>2759</v>
      </c>
      <c r="G755" s="244"/>
      <c r="H755" s="248">
        <v>17</v>
      </c>
      <c r="I755" s="249"/>
      <c r="J755" s="244"/>
      <c r="K755" s="244"/>
      <c r="L755" s="250"/>
      <c r="M755" s="251"/>
      <c r="N755" s="252"/>
      <c r="O755" s="252"/>
      <c r="P755" s="252"/>
      <c r="Q755" s="252"/>
      <c r="R755" s="252"/>
      <c r="S755" s="252"/>
      <c r="T755" s="25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54" t="s">
        <v>243</v>
      </c>
      <c r="AU755" s="254" t="s">
        <v>86</v>
      </c>
      <c r="AV755" s="13" t="s">
        <v>86</v>
      </c>
      <c r="AW755" s="13" t="s">
        <v>32</v>
      </c>
      <c r="AX755" s="13" t="s">
        <v>77</v>
      </c>
      <c r="AY755" s="254" t="s">
        <v>235</v>
      </c>
    </row>
    <row r="756" s="13" customFormat="1">
      <c r="A756" s="13"/>
      <c r="B756" s="243"/>
      <c r="C756" s="244"/>
      <c r="D756" s="245" t="s">
        <v>243</v>
      </c>
      <c r="E756" s="246" t="s">
        <v>1</v>
      </c>
      <c r="F756" s="247" t="s">
        <v>2760</v>
      </c>
      <c r="G756" s="244"/>
      <c r="H756" s="248">
        <v>1</v>
      </c>
      <c r="I756" s="249"/>
      <c r="J756" s="244"/>
      <c r="K756" s="244"/>
      <c r="L756" s="250"/>
      <c r="M756" s="251"/>
      <c r="N756" s="252"/>
      <c r="O756" s="252"/>
      <c r="P756" s="252"/>
      <c r="Q756" s="252"/>
      <c r="R756" s="252"/>
      <c r="S756" s="252"/>
      <c r="T756" s="25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4" t="s">
        <v>243</v>
      </c>
      <c r="AU756" s="254" t="s">
        <v>86</v>
      </c>
      <c r="AV756" s="13" t="s">
        <v>86</v>
      </c>
      <c r="AW756" s="13" t="s">
        <v>32</v>
      </c>
      <c r="AX756" s="13" t="s">
        <v>77</v>
      </c>
      <c r="AY756" s="254" t="s">
        <v>235</v>
      </c>
    </row>
    <row r="757" s="13" customFormat="1">
      <c r="A757" s="13"/>
      <c r="B757" s="243"/>
      <c r="C757" s="244"/>
      <c r="D757" s="245" t="s">
        <v>243</v>
      </c>
      <c r="E757" s="246" t="s">
        <v>1</v>
      </c>
      <c r="F757" s="247" t="s">
        <v>2761</v>
      </c>
      <c r="G757" s="244"/>
      <c r="H757" s="248">
        <v>1</v>
      </c>
      <c r="I757" s="249"/>
      <c r="J757" s="244"/>
      <c r="K757" s="244"/>
      <c r="L757" s="250"/>
      <c r="M757" s="251"/>
      <c r="N757" s="252"/>
      <c r="O757" s="252"/>
      <c r="P757" s="252"/>
      <c r="Q757" s="252"/>
      <c r="R757" s="252"/>
      <c r="S757" s="252"/>
      <c r="T757" s="25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54" t="s">
        <v>243</v>
      </c>
      <c r="AU757" s="254" t="s">
        <v>86</v>
      </c>
      <c r="AV757" s="13" t="s">
        <v>86</v>
      </c>
      <c r="AW757" s="13" t="s">
        <v>32</v>
      </c>
      <c r="AX757" s="13" t="s">
        <v>77</v>
      </c>
      <c r="AY757" s="254" t="s">
        <v>235</v>
      </c>
    </row>
    <row r="758" s="13" customFormat="1">
      <c r="A758" s="13"/>
      <c r="B758" s="243"/>
      <c r="C758" s="244"/>
      <c r="D758" s="245" t="s">
        <v>243</v>
      </c>
      <c r="E758" s="246" t="s">
        <v>1</v>
      </c>
      <c r="F758" s="247" t="s">
        <v>2762</v>
      </c>
      <c r="G758" s="244"/>
      <c r="H758" s="248">
        <v>1</v>
      </c>
      <c r="I758" s="249"/>
      <c r="J758" s="244"/>
      <c r="K758" s="244"/>
      <c r="L758" s="250"/>
      <c r="M758" s="251"/>
      <c r="N758" s="252"/>
      <c r="O758" s="252"/>
      <c r="P758" s="252"/>
      <c r="Q758" s="252"/>
      <c r="R758" s="252"/>
      <c r="S758" s="252"/>
      <c r="T758" s="25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4" t="s">
        <v>243</v>
      </c>
      <c r="AU758" s="254" t="s">
        <v>86</v>
      </c>
      <c r="AV758" s="13" t="s">
        <v>86</v>
      </c>
      <c r="AW758" s="13" t="s">
        <v>32</v>
      </c>
      <c r="AX758" s="13" t="s">
        <v>77</v>
      </c>
      <c r="AY758" s="254" t="s">
        <v>235</v>
      </c>
    </row>
    <row r="759" s="13" customFormat="1">
      <c r="A759" s="13"/>
      <c r="B759" s="243"/>
      <c r="C759" s="244"/>
      <c r="D759" s="245" t="s">
        <v>243</v>
      </c>
      <c r="E759" s="246" t="s">
        <v>1</v>
      </c>
      <c r="F759" s="247" t="s">
        <v>2763</v>
      </c>
      <c r="G759" s="244"/>
      <c r="H759" s="248">
        <v>1</v>
      </c>
      <c r="I759" s="249"/>
      <c r="J759" s="244"/>
      <c r="K759" s="244"/>
      <c r="L759" s="250"/>
      <c r="M759" s="251"/>
      <c r="N759" s="252"/>
      <c r="O759" s="252"/>
      <c r="P759" s="252"/>
      <c r="Q759" s="252"/>
      <c r="R759" s="252"/>
      <c r="S759" s="252"/>
      <c r="T759" s="25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4" t="s">
        <v>243</v>
      </c>
      <c r="AU759" s="254" t="s">
        <v>86</v>
      </c>
      <c r="AV759" s="13" t="s">
        <v>86</v>
      </c>
      <c r="AW759" s="13" t="s">
        <v>32</v>
      </c>
      <c r="AX759" s="13" t="s">
        <v>77</v>
      </c>
      <c r="AY759" s="254" t="s">
        <v>235</v>
      </c>
    </row>
    <row r="760" s="13" customFormat="1">
      <c r="A760" s="13"/>
      <c r="B760" s="243"/>
      <c r="C760" s="244"/>
      <c r="D760" s="245" t="s">
        <v>243</v>
      </c>
      <c r="E760" s="246" t="s">
        <v>1</v>
      </c>
      <c r="F760" s="247" t="s">
        <v>2764</v>
      </c>
      <c r="G760" s="244"/>
      <c r="H760" s="248">
        <v>24</v>
      </c>
      <c r="I760" s="249"/>
      <c r="J760" s="244"/>
      <c r="K760" s="244"/>
      <c r="L760" s="250"/>
      <c r="M760" s="251"/>
      <c r="N760" s="252"/>
      <c r="O760" s="252"/>
      <c r="P760" s="252"/>
      <c r="Q760" s="252"/>
      <c r="R760" s="252"/>
      <c r="S760" s="252"/>
      <c r="T760" s="25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4" t="s">
        <v>243</v>
      </c>
      <c r="AU760" s="254" t="s">
        <v>86</v>
      </c>
      <c r="AV760" s="13" t="s">
        <v>86</v>
      </c>
      <c r="AW760" s="13" t="s">
        <v>32</v>
      </c>
      <c r="AX760" s="13" t="s">
        <v>77</v>
      </c>
      <c r="AY760" s="254" t="s">
        <v>235</v>
      </c>
    </row>
    <row r="761" s="13" customFormat="1">
      <c r="A761" s="13"/>
      <c r="B761" s="243"/>
      <c r="C761" s="244"/>
      <c r="D761" s="245" t="s">
        <v>243</v>
      </c>
      <c r="E761" s="246" t="s">
        <v>1</v>
      </c>
      <c r="F761" s="247" t="s">
        <v>2765</v>
      </c>
      <c r="G761" s="244"/>
      <c r="H761" s="248">
        <v>18</v>
      </c>
      <c r="I761" s="249"/>
      <c r="J761" s="244"/>
      <c r="K761" s="244"/>
      <c r="L761" s="250"/>
      <c r="M761" s="251"/>
      <c r="N761" s="252"/>
      <c r="O761" s="252"/>
      <c r="P761" s="252"/>
      <c r="Q761" s="252"/>
      <c r="R761" s="252"/>
      <c r="S761" s="252"/>
      <c r="T761" s="25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4" t="s">
        <v>243</v>
      </c>
      <c r="AU761" s="254" t="s">
        <v>86</v>
      </c>
      <c r="AV761" s="13" t="s">
        <v>86</v>
      </c>
      <c r="AW761" s="13" t="s">
        <v>32</v>
      </c>
      <c r="AX761" s="13" t="s">
        <v>77</v>
      </c>
      <c r="AY761" s="254" t="s">
        <v>235</v>
      </c>
    </row>
    <row r="762" s="13" customFormat="1">
      <c r="A762" s="13"/>
      <c r="B762" s="243"/>
      <c r="C762" s="244"/>
      <c r="D762" s="245" t="s">
        <v>243</v>
      </c>
      <c r="E762" s="246" t="s">
        <v>1</v>
      </c>
      <c r="F762" s="247" t="s">
        <v>2766</v>
      </c>
      <c r="G762" s="244"/>
      <c r="H762" s="248">
        <v>1</v>
      </c>
      <c r="I762" s="249"/>
      <c r="J762" s="244"/>
      <c r="K762" s="244"/>
      <c r="L762" s="250"/>
      <c r="M762" s="251"/>
      <c r="N762" s="252"/>
      <c r="O762" s="252"/>
      <c r="P762" s="252"/>
      <c r="Q762" s="252"/>
      <c r="R762" s="252"/>
      <c r="S762" s="252"/>
      <c r="T762" s="25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4" t="s">
        <v>243</v>
      </c>
      <c r="AU762" s="254" t="s">
        <v>86</v>
      </c>
      <c r="AV762" s="13" t="s">
        <v>86</v>
      </c>
      <c r="AW762" s="13" t="s">
        <v>32</v>
      </c>
      <c r="AX762" s="13" t="s">
        <v>77</v>
      </c>
      <c r="AY762" s="254" t="s">
        <v>235</v>
      </c>
    </row>
    <row r="763" s="13" customFormat="1">
      <c r="A763" s="13"/>
      <c r="B763" s="243"/>
      <c r="C763" s="244"/>
      <c r="D763" s="245" t="s">
        <v>243</v>
      </c>
      <c r="E763" s="246" t="s">
        <v>1</v>
      </c>
      <c r="F763" s="247" t="s">
        <v>2767</v>
      </c>
      <c r="G763" s="244"/>
      <c r="H763" s="248">
        <v>18</v>
      </c>
      <c r="I763" s="249"/>
      <c r="J763" s="244"/>
      <c r="K763" s="244"/>
      <c r="L763" s="250"/>
      <c r="M763" s="251"/>
      <c r="N763" s="252"/>
      <c r="O763" s="252"/>
      <c r="P763" s="252"/>
      <c r="Q763" s="252"/>
      <c r="R763" s="252"/>
      <c r="S763" s="252"/>
      <c r="T763" s="25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4" t="s">
        <v>243</v>
      </c>
      <c r="AU763" s="254" t="s">
        <v>86</v>
      </c>
      <c r="AV763" s="13" t="s">
        <v>86</v>
      </c>
      <c r="AW763" s="13" t="s">
        <v>32</v>
      </c>
      <c r="AX763" s="13" t="s">
        <v>77</v>
      </c>
      <c r="AY763" s="254" t="s">
        <v>235</v>
      </c>
    </row>
    <row r="764" s="13" customFormat="1">
      <c r="A764" s="13"/>
      <c r="B764" s="243"/>
      <c r="C764" s="244"/>
      <c r="D764" s="245" t="s">
        <v>243</v>
      </c>
      <c r="E764" s="246" t="s">
        <v>1</v>
      </c>
      <c r="F764" s="247" t="s">
        <v>2768</v>
      </c>
      <c r="G764" s="244"/>
      <c r="H764" s="248">
        <v>1</v>
      </c>
      <c r="I764" s="249"/>
      <c r="J764" s="244"/>
      <c r="K764" s="244"/>
      <c r="L764" s="250"/>
      <c r="M764" s="251"/>
      <c r="N764" s="252"/>
      <c r="O764" s="252"/>
      <c r="P764" s="252"/>
      <c r="Q764" s="252"/>
      <c r="R764" s="252"/>
      <c r="S764" s="252"/>
      <c r="T764" s="25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4" t="s">
        <v>243</v>
      </c>
      <c r="AU764" s="254" t="s">
        <v>86</v>
      </c>
      <c r="AV764" s="13" t="s">
        <v>86</v>
      </c>
      <c r="AW764" s="13" t="s">
        <v>32</v>
      </c>
      <c r="AX764" s="13" t="s">
        <v>77</v>
      </c>
      <c r="AY764" s="254" t="s">
        <v>235</v>
      </c>
    </row>
    <row r="765" s="13" customFormat="1">
      <c r="A765" s="13"/>
      <c r="B765" s="243"/>
      <c r="C765" s="244"/>
      <c r="D765" s="245" t="s">
        <v>243</v>
      </c>
      <c r="E765" s="246" t="s">
        <v>1</v>
      </c>
      <c r="F765" s="247" t="s">
        <v>2769</v>
      </c>
      <c r="G765" s="244"/>
      <c r="H765" s="248">
        <v>1</v>
      </c>
      <c r="I765" s="249"/>
      <c r="J765" s="244"/>
      <c r="K765" s="244"/>
      <c r="L765" s="250"/>
      <c r="M765" s="251"/>
      <c r="N765" s="252"/>
      <c r="O765" s="252"/>
      <c r="P765" s="252"/>
      <c r="Q765" s="252"/>
      <c r="R765" s="252"/>
      <c r="S765" s="252"/>
      <c r="T765" s="25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4" t="s">
        <v>243</v>
      </c>
      <c r="AU765" s="254" t="s">
        <v>86</v>
      </c>
      <c r="AV765" s="13" t="s">
        <v>86</v>
      </c>
      <c r="AW765" s="13" t="s">
        <v>32</v>
      </c>
      <c r="AX765" s="13" t="s">
        <v>77</v>
      </c>
      <c r="AY765" s="254" t="s">
        <v>235</v>
      </c>
    </row>
    <row r="766" s="13" customFormat="1">
      <c r="A766" s="13"/>
      <c r="B766" s="243"/>
      <c r="C766" s="244"/>
      <c r="D766" s="245" t="s">
        <v>243</v>
      </c>
      <c r="E766" s="246" t="s">
        <v>1</v>
      </c>
      <c r="F766" s="247" t="s">
        <v>2770</v>
      </c>
      <c r="G766" s="244"/>
      <c r="H766" s="248">
        <v>1</v>
      </c>
      <c r="I766" s="249"/>
      <c r="J766" s="244"/>
      <c r="K766" s="244"/>
      <c r="L766" s="250"/>
      <c r="M766" s="251"/>
      <c r="N766" s="252"/>
      <c r="O766" s="252"/>
      <c r="P766" s="252"/>
      <c r="Q766" s="252"/>
      <c r="R766" s="252"/>
      <c r="S766" s="252"/>
      <c r="T766" s="25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4" t="s">
        <v>243</v>
      </c>
      <c r="AU766" s="254" t="s">
        <v>86</v>
      </c>
      <c r="AV766" s="13" t="s">
        <v>86</v>
      </c>
      <c r="AW766" s="13" t="s">
        <v>32</v>
      </c>
      <c r="AX766" s="13" t="s">
        <v>77</v>
      </c>
      <c r="AY766" s="254" t="s">
        <v>235</v>
      </c>
    </row>
    <row r="767" s="13" customFormat="1">
      <c r="A767" s="13"/>
      <c r="B767" s="243"/>
      <c r="C767" s="244"/>
      <c r="D767" s="245" t="s">
        <v>243</v>
      </c>
      <c r="E767" s="246" t="s">
        <v>1</v>
      </c>
      <c r="F767" s="247" t="s">
        <v>2771</v>
      </c>
      <c r="G767" s="244"/>
      <c r="H767" s="248">
        <v>1</v>
      </c>
      <c r="I767" s="249"/>
      <c r="J767" s="244"/>
      <c r="K767" s="244"/>
      <c r="L767" s="250"/>
      <c r="M767" s="251"/>
      <c r="N767" s="252"/>
      <c r="O767" s="252"/>
      <c r="P767" s="252"/>
      <c r="Q767" s="252"/>
      <c r="R767" s="252"/>
      <c r="S767" s="252"/>
      <c r="T767" s="25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4" t="s">
        <v>243</v>
      </c>
      <c r="AU767" s="254" t="s">
        <v>86</v>
      </c>
      <c r="AV767" s="13" t="s">
        <v>86</v>
      </c>
      <c r="AW767" s="13" t="s">
        <v>32</v>
      </c>
      <c r="AX767" s="13" t="s">
        <v>77</v>
      </c>
      <c r="AY767" s="254" t="s">
        <v>235</v>
      </c>
    </row>
    <row r="768" s="13" customFormat="1">
      <c r="A768" s="13"/>
      <c r="B768" s="243"/>
      <c r="C768" s="244"/>
      <c r="D768" s="245" t="s">
        <v>243</v>
      </c>
      <c r="E768" s="246" t="s">
        <v>1</v>
      </c>
      <c r="F768" s="247" t="s">
        <v>2772</v>
      </c>
      <c r="G768" s="244"/>
      <c r="H768" s="248">
        <v>1</v>
      </c>
      <c r="I768" s="249"/>
      <c r="J768" s="244"/>
      <c r="K768" s="244"/>
      <c r="L768" s="250"/>
      <c r="M768" s="251"/>
      <c r="N768" s="252"/>
      <c r="O768" s="252"/>
      <c r="P768" s="252"/>
      <c r="Q768" s="252"/>
      <c r="R768" s="252"/>
      <c r="S768" s="252"/>
      <c r="T768" s="25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4" t="s">
        <v>243</v>
      </c>
      <c r="AU768" s="254" t="s">
        <v>86</v>
      </c>
      <c r="AV768" s="13" t="s">
        <v>86</v>
      </c>
      <c r="AW768" s="13" t="s">
        <v>32</v>
      </c>
      <c r="AX768" s="13" t="s">
        <v>77</v>
      </c>
      <c r="AY768" s="254" t="s">
        <v>235</v>
      </c>
    </row>
    <row r="769" s="13" customFormat="1">
      <c r="A769" s="13"/>
      <c r="B769" s="243"/>
      <c r="C769" s="244"/>
      <c r="D769" s="245" t="s">
        <v>243</v>
      </c>
      <c r="E769" s="246" t="s">
        <v>1</v>
      </c>
      <c r="F769" s="247" t="s">
        <v>2773</v>
      </c>
      <c r="G769" s="244"/>
      <c r="H769" s="248">
        <v>1</v>
      </c>
      <c r="I769" s="249"/>
      <c r="J769" s="244"/>
      <c r="K769" s="244"/>
      <c r="L769" s="250"/>
      <c r="M769" s="251"/>
      <c r="N769" s="252"/>
      <c r="O769" s="252"/>
      <c r="P769" s="252"/>
      <c r="Q769" s="252"/>
      <c r="R769" s="252"/>
      <c r="S769" s="252"/>
      <c r="T769" s="25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54" t="s">
        <v>243</v>
      </c>
      <c r="AU769" s="254" t="s">
        <v>86</v>
      </c>
      <c r="AV769" s="13" t="s">
        <v>86</v>
      </c>
      <c r="AW769" s="13" t="s">
        <v>32</v>
      </c>
      <c r="AX769" s="13" t="s">
        <v>77</v>
      </c>
      <c r="AY769" s="254" t="s">
        <v>235</v>
      </c>
    </row>
    <row r="770" s="13" customFormat="1">
      <c r="A770" s="13"/>
      <c r="B770" s="243"/>
      <c r="C770" s="244"/>
      <c r="D770" s="245" t="s">
        <v>243</v>
      </c>
      <c r="E770" s="246" t="s">
        <v>1</v>
      </c>
      <c r="F770" s="247" t="s">
        <v>2774</v>
      </c>
      <c r="G770" s="244"/>
      <c r="H770" s="248">
        <v>1</v>
      </c>
      <c r="I770" s="249"/>
      <c r="J770" s="244"/>
      <c r="K770" s="244"/>
      <c r="L770" s="250"/>
      <c r="M770" s="251"/>
      <c r="N770" s="252"/>
      <c r="O770" s="252"/>
      <c r="P770" s="252"/>
      <c r="Q770" s="252"/>
      <c r="R770" s="252"/>
      <c r="S770" s="252"/>
      <c r="T770" s="25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4" t="s">
        <v>243</v>
      </c>
      <c r="AU770" s="254" t="s">
        <v>86</v>
      </c>
      <c r="AV770" s="13" t="s">
        <v>86</v>
      </c>
      <c r="AW770" s="13" t="s">
        <v>32</v>
      </c>
      <c r="AX770" s="13" t="s">
        <v>77</v>
      </c>
      <c r="AY770" s="254" t="s">
        <v>235</v>
      </c>
    </row>
    <row r="771" s="13" customFormat="1">
      <c r="A771" s="13"/>
      <c r="B771" s="243"/>
      <c r="C771" s="244"/>
      <c r="D771" s="245" t="s">
        <v>243</v>
      </c>
      <c r="E771" s="246" t="s">
        <v>1</v>
      </c>
      <c r="F771" s="247" t="s">
        <v>2775</v>
      </c>
      <c r="G771" s="244"/>
      <c r="H771" s="248">
        <v>1</v>
      </c>
      <c r="I771" s="249"/>
      <c r="J771" s="244"/>
      <c r="K771" s="244"/>
      <c r="L771" s="250"/>
      <c r="M771" s="251"/>
      <c r="N771" s="252"/>
      <c r="O771" s="252"/>
      <c r="P771" s="252"/>
      <c r="Q771" s="252"/>
      <c r="R771" s="252"/>
      <c r="S771" s="252"/>
      <c r="T771" s="25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54" t="s">
        <v>243</v>
      </c>
      <c r="AU771" s="254" t="s">
        <v>86</v>
      </c>
      <c r="AV771" s="13" t="s">
        <v>86</v>
      </c>
      <c r="AW771" s="13" t="s">
        <v>32</v>
      </c>
      <c r="AX771" s="13" t="s">
        <v>77</v>
      </c>
      <c r="AY771" s="254" t="s">
        <v>235</v>
      </c>
    </row>
    <row r="772" s="13" customFormat="1">
      <c r="A772" s="13"/>
      <c r="B772" s="243"/>
      <c r="C772" s="244"/>
      <c r="D772" s="245" t="s">
        <v>243</v>
      </c>
      <c r="E772" s="246" t="s">
        <v>1</v>
      </c>
      <c r="F772" s="247" t="s">
        <v>2776</v>
      </c>
      <c r="G772" s="244"/>
      <c r="H772" s="248">
        <v>1</v>
      </c>
      <c r="I772" s="249"/>
      <c r="J772" s="244"/>
      <c r="K772" s="244"/>
      <c r="L772" s="250"/>
      <c r="M772" s="251"/>
      <c r="N772" s="252"/>
      <c r="O772" s="252"/>
      <c r="P772" s="252"/>
      <c r="Q772" s="252"/>
      <c r="R772" s="252"/>
      <c r="S772" s="252"/>
      <c r="T772" s="25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4" t="s">
        <v>243</v>
      </c>
      <c r="AU772" s="254" t="s">
        <v>86</v>
      </c>
      <c r="AV772" s="13" t="s">
        <v>86</v>
      </c>
      <c r="AW772" s="13" t="s">
        <v>32</v>
      </c>
      <c r="AX772" s="13" t="s">
        <v>77</v>
      </c>
      <c r="AY772" s="254" t="s">
        <v>235</v>
      </c>
    </row>
    <row r="773" s="13" customFormat="1">
      <c r="A773" s="13"/>
      <c r="B773" s="243"/>
      <c r="C773" s="244"/>
      <c r="D773" s="245" t="s">
        <v>243</v>
      </c>
      <c r="E773" s="246" t="s">
        <v>1</v>
      </c>
      <c r="F773" s="247" t="s">
        <v>2777</v>
      </c>
      <c r="G773" s="244"/>
      <c r="H773" s="248">
        <v>1</v>
      </c>
      <c r="I773" s="249"/>
      <c r="J773" s="244"/>
      <c r="K773" s="244"/>
      <c r="L773" s="250"/>
      <c r="M773" s="251"/>
      <c r="N773" s="252"/>
      <c r="O773" s="252"/>
      <c r="P773" s="252"/>
      <c r="Q773" s="252"/>
      <c r="R773" s="252"/>
      <c r="S773" s="252"/>
      <c r="T773" s="25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4" t="s">
        <v>243</v>
      </c>
      <c r="AU773" s="254" t="s">
        <v>86</v>
      </c>
      <c r="AV773" s="13" t="s">
        <v>86</v>
      </c>
      <c r="AW773" s="13" t="s">
        <v>32</v>
      </c>
      <c r="AX773" s="13" t="s">
        <v>77</v>
      </c>
      <c r="AY773" s="254" t="s">
        <v>235</v>
      </c>
    </row>
    <row r="774" s="13" customFormat="1">
      <c r="A774" s="13"/>
      <c r="B774" s="243"/>
      <c r="C774" s="244"/>
      <c r="D774" s="245" t="s">
        <v>243</v>
      </c>
      <c r="E774" s="246" t="s">
        <v>1</v>
      </c>
      <c r="F774" s="247" t="s">
        <v>2778</v>
      </c>
      <c r="G774" s="244"/>
      <c r="H774" s="248">
        <v>1</v>
      </c>
      <c r="I774" s="249"/>
      <c r="J774" s="244"/>
      <c r="K774" s="244"/>
      <c r="L774" s="250"/>
      <c r="M774" s="251"/>
      <c r="N774" s="252"/>
      <c r="O774" s="252"/>
      <c r="P774" s="252"/>
      <c r="Q774" s="252"/>
      <c r="R774" s="252"/>
      <c r="S774" s="252"/>
      <c r="T774" s="25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4" t="s">
        <v>243</v>
      </c>
      <c r="AU774" s="254" t="s">
        <v>86</v>
      </c>
      <c r="AV774" s="13" t="s">
        <v>86</v>
      </c>
      <c r="AW774" s="13" t="s">
        <v>32</v>
      </c>
      <c r="AX774" s="13" t="s">
        <v>77</v>
      </c>
      <c r="AY774" s="254" t="s">
        <v>235</v>
      </c>
    </row>
    <row r="775" s="13" customFormat="1">
      <c r="A775" s="13"/>
      <c r="B775" s="243"/>
      <c r="C775" s="244"/>
      <c r="D775" s="245" t="s">
        <v>243</v>
      </c>
      <c r="E775" s="246" t="s">
        <v>1</v>
      </c>
      <c r="F775" s="247" t="s">
        <v>2779</v>
      </c>
      <c r="G775" s="244"/>
      <c r="H775" s="248">
        <v>1</v>
      </c>
      <c r="I775" s="249"/>
      <c r="J775" s="244"/>
      <c r="K775" s="244"/>
      <c r="L775" s="250"/>
      <c r="M775" s="251"/>
      <c r="N775" s="252"/>
      <c r="O775" s="252"/>
      <c r="P775" s="252"/>
      <c r="Q775" s="252"/>
      <c r="R775" s="252"/>
      <c r="S775" s="252"/>
      <c r="T775" s="25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4" t="s">
        <v>243</v>
      </c>
      <c r="AU775" s="254" t="s">
        <v>86</v>
      </c>
      <c r="AV775" s="13" t="s">
        <v>86</v>
      </c>
      <c r="AW775" s="13" t="s">
        <v>32</v>
      </c>
      <c r="AX775" s="13" t="s">
        <v>77</v>
      </c>
      <c r="AY775" s="254" t="s">
        <v>235</v>
      </c>
    </row>
    <row r="776" s="13" customFormat="1">
      <c r="A776" s="13"/>
      <c r="B776" s="243"/>
      <c r="C776" s="244"/>
      <c r="D776" s="245" t="s">
        <v>243</v>
      </c>
      <c r="E776" s="246" t="s">
        <v>1</v>
      </c>
      <c r="F776" s="247" t="s">
        <v>2780</v>
      </c>
      <c r="G776" s="244"/>
      <c r="H776" s="248">
        <v>1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243</v>
      </c>
      <c r="AU776" s="254" t="s">
        <v>86</v>
      </c>
      <c r="AV776" s="13" t="s">
        <v>86</v>
      </c>
      <c r="AW776" s="13" t="s">
        <v>32</v>
      </c>
      <c r="AX776" s="13" t="s">
        <v>77</v>
      </c>
      <c r="AY776" s="254" t="s">
        <v>235</v>
      </c>
    </row>
    <row r="777" s="13" customFormat="1">
      <c r="A777" s="13"/>
      <c r="B777" s="243"/>
      <c r="C777" s="244"/>
      <c r="D777" s="245" t="s">
        <v>243</v>
      </c>
      <c r="E777" s="246" t="s">
        <v>1</v>
      </c>
      <c r="F777" s="247" t="s">
        <v>2781</v>
      </c>
      <c r="G777" s="244"/>
      <c r="H777" s="248">
        <v>1</v>
      </c>
      <c r="I777" s="249"/>
      <c r="J777" s="244"/>
      <c r="K777" s="244"/>
      <c r="L777" s="250"/>
      <c r="M777" s="251"/>
      <c r="N777" s="252"/>
      <c r="O777" s="252"/>
      <c r="P777" s="252"/>
      <c r="Q777" s="252"/>
      <c r="R777" s="252"/>
      <c r="S777" s="252"/>
      <c r="T777" s="25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4" t="s">
        <v>243</v>
      </c>
      <c r="AU777" s="254" t="s">
        <v>86</v>
      </c>
      <c r="AV777" s="13" t="s">
        <v>86</v>
      </c>
      <c r="AW777" s="13" t="s">
        <v>32</v>
      </c>
      <c r="AX777" s="13" t="s">
        <v>77</v>
      </c>
      <c r="AY777" s="254" t="s">
        <v>235</v>
      </c>
    </row>
    <row r="778" s="13" customFormat="1">
      <c r="A778" s="13"/>
      <c r="B778" s="243"/>
      <c r="C778" s="244"/>
      <c r="D778" s="245" t="s">
        <v>243</v>
      </c>
      <c r="E778" s="246" t="s">
        <v>1</v>
      </c>
      <c r="F778" s="247" t="s">
        <v>2782</v>
      </c>
      <c r="G778" s="244"/>
      <c r="H778" s="248">
        <v>1</v>
      </c>
      <c r="I778" s="249"/>
      <c r="J778" s="244"/>
      <c r="K778" s="244"/>
      <c r="L778" s="250"/>
      <c r="M778" s="251"/>
      <c r="N778" s="252"/>
      <c r="O778" s="252"/>
      <c r="P778" s="252"/>
      <c r="Q778" s="252"/>
      <c r="R778" s="252"/>
      <c r="S778" s="252"/>
      <c r="T778" s="25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4" t="s">
        <v>243</v>
      </c>
      <c r="AU778" s="254" t="s">
        <v>86</v>
      </c>
      <c r="AV778" s="13" t="s">
        <v>86</v>
      </c>
      <c r="AW778" s="13" t="s">
        <v>32</v>
      </c>
      <c r="AX778" s="13" t="s">
        <v>77</v>
      </c>
      <c r="AY778" s="254" t="s">
        <v>235</v>
      </c>
    </row>
    <row r="779" s="13" customFormat="1">
      <c r="A779" s="13"/>
      <c r="B779" s="243"/>
      <c r="C779" s="244"/>
      <c r="D779" s="245" t="s">
        <v>243</v>
      </c>
      <c r="E779" s="246" t="s">
        <v>1</v>
      </c>
      <c r="F779" s="247" t="s">
        <v>2783</v>
      </c>
      <c r="G779" s="244"/>
      <c r="H779" s="248">
        <v>1</v>
      </c>
      <c r="I779" s="249"/>
      <c r="J779" s="244"/>
      <c r="K779" s="244"/>
      <c r="L779" s="250"/>
      <c r="M779" s="251"/>
      <c r="N779" s="252"/>
      <c r="O779" s="252"/>
      <c r="P779" s="252"/>
      <c r="Q779" s="252"/>
      <c r="R779" s="252"/>
      <c r="S779" s="252"/>
      <c r="T779" s="25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4" t="s">
        <v>243</v>
      </c>
      <c r="AU779" s="254" t="s">
        <v>86</v>
      </c>
      <c r="AV779" s="13" t="s">
        <v>86</v>
      </c>
      <c r="AW779" s="13" t="s">
        <v>32</v>
      </c>
      <c r="AX779" s="13" t="s">
        <v>77</v>
      </c>
      <c r="AY779" s="254" t="s">
        <v>235</v>
      </c>
    </row>
    <row r="780" s="13" customFormat="1">
      <c r="A780" s="13"/>
      <c r="B780" s="243"/>
      <c r="C780" s="244"/>
      <c r="D780" s="245" t="s">
        <v>243</v>
      </c>
      <c r="E780" s="246" t="s">
        <v>1</v>
      </c>
      <c r="F780" s="247" t="s">
        <v>2784</v>
      </c>
      <c r="G780" s="244"/>
      <c r="H780" s="248">
        <v>1</v>
      </c>
      <c r="I780" s="249"/>
      <c r="J780" s="244"/>
      <c r="K780" s="244"/>
      <c r="L780" s="250"/>
      <c r="M780" s="251"/>
      <c r="N780" s="252"/>
      <c r="O780" s="252"/>
      <c r="P780" s="252"/>
      <c r="Q780" s="252"/>
      <c r="R780" s="252"/>
      <c r="S780" s="252"/>
      <c r="T780" s="25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54" t="s">
        <v>243</v>
      </c>
      <c r="AU780" s="254" t="s">
        <v>86</v>
      </c>
      <c r="AV780" s="13" t="s">
        <v>86</v>
      </c>
      <c r="AW780" s="13" t="s">
        <v>32</v>
      </c>
      <c r="AX780" s="13" t="s">
        <v>77</v>
      </c>
      <c r="AY780" s="254" t="s">
        <v>235</v>
      </c>
    </row>
    <row r="781" s="13" customFormat="1">
      <c r="A781" s="13"/>
      <c r="B781" s="243"/>
      <c r="C781" s="244"/>
      <c r="D781" s="245" t="s">
        <v>243</v>
      </c>
      <c r="E781" s="246" t="s">
        <v>1</v>
      </c>
      <c r="F781" s="247" t="s">
        <v>2785</v>
      </c>
      <c r="G781" s="244"/>
      <c r="H781" s="248">
        <v>1</v>
      </c>
      <c r="I781" s="249"/>
      <c r="J781" s="244"/>
      <c r="K781" s="244"/>
      <c r="L781" s="250"/>
      <c r="M781" s="251"/>
      <c r="N781" s="252"/>
      <c r="O781" s="252"/>
      <c r="P781" s="252"/>
      <c r="Q781" s="252"/>
      <c r="R781" s="252"/>
      <c r="S781" s="252"/>
      <c r="T781" s="25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4" t="s">
        <v>243</v>
      </c>
      <c r="AU781" s="254" t="s">
        <v>86</v>
      </c>
      <c r="AV781" s="13" t="s">
        <v>86</v>
      </c>
      <c r="AW781" s="13" t="s">
        <v>32</v>
      </c>
      <c r="AX781" s="13" t="s">
        <v>77</v>
      </c>
      <c r="AY781" s="254" t="s">
        <v>235</v>
      </c>
    </row>
    <row r="782" s="13" customFormat="1">
      <c r="A782" s="13"/>
      <c r="B782" s="243"/>
      <c r="C782" s="244"/>
      <c r="D782" s="245" t="s">
        <v>243</v>
      </c>
      <c r="E782" s="246" t="s">
        <v>1</v>
      </c>
      <c r="F782" s="247" t="s">
        <v>2786</v>
      </c>
      <c r="G782" s="244"/>
      <c r="H782" s="248">
        <v>1</v>
      </c>
      <c r="I782" s="249"/>
      <c r="J782" s="244"/>
      <c r="K782" s="244"/>
      <c r="L782" s="250"/>
      <c r="M782" s="251"/>
      <c r="N782" s="252"/>
      <c r="O782" s="252"/>
      <c r="P782" s="252"/>
      <c r="Q782" s="252"/>
      <c r="R782" s="252"/>
      <c r="S782" s="252"/>
      <c r="T782" s="25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4" t="s">
        <v>243</v>
      </c>
      <c r="AU782" s="254" t="s">
        <v>86</v>
      </c>
      <c r="AV782" s="13" t="s">
        <v>86</v>
      </c>
      <c r="AW782" s="13" t="s">
        <v>32</v>
      </c>
      <c r="AX782" s="13" t="s">
        <v>77</v>
      </c>
      <c r="AY782" s="254" t="s">
        <v>235</v>
      </c>
    </row>
    <row r="783" s="13" customFormat="1">
      <c r="A783" s="13"/>
      <c r="B783" s="243"/>
      <c r="C783" s="244"/>
      <c r="D783" s="245" t="s">
        <v>243</v>
      </c>
      <c r="E783" s="246" t="s">
        <v>1</v>
      </c>
      <c r="F783" s="247" t="s">
        <v>2787</v>
      </c>
      <c r="G783" s="244"/>
      <c r="H783" s="248">
        <v>1</v>
      </c>
      <c r="I783" s="249"/>
      <c r="J783" s="244"/>
      <c r="K783" s="244"/>
      <c r="L783" s="250"/>
      <c r="M783" s="251"/>
      <c r="N783" s="252"/>
      <c r="O783" s="252"/>
      <c r="P783" s="252"/>
      <c r="Q783" s="252"/>
      <c r="R783" s="252"/>
      <c r="S783" s="252"/>
      <c r="T783" s="25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54" t="s">
        <v>243</v>
      </c>
      <c r="AU783" s="254" t="s">
        <v>86</v>
      </c>
      <c r="AV783" s="13" t="s">
        <v>86</v>
      </c>
      <c r="AW783" s="13" t="s">
        <v>32</v>
      </c>
      <c r="AX783" s="13" t="s">
        <v>77</v>
      </c>
      <c r="AY783" s="254" t="s">
        <v>235</v>
      </c>
    </row>
    <row r="784" s="13" customFormat="1">
      <c r="A784" s="13"/>
      <c r="B784" s="243"/>
      <c r="C784" s="244"/>
      <c r="D784" s="245" t="s">
        <v>243</v>
      </c>
      <c r="E784" s="246" t="s">
        <v>1</v>
      </c>
      <c r="F784" s="247" t="s">
        <v>2788</v>
      </c>
      <c r="G784" s="244"/>
      <c r="H784" s="248">
        <v>1</v>
      </c>
      <c r="I784" s="249"/>
      <c r="J784" s="244"/>
      <c r="K784" s="244"/>
      <c r="L784" s="250"/>
      <c r="M784" s="251"/>
      <c r="N784" s="252"/>
      <c r="O784" s="252"/>
      <c r="P784" s="252"/>
      <c r="Q784" s="252"/>
      <c r="R784" s="252"/>
      <c r="S784" s="252"/>
      <c r="T784" s="25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54" t="s">
        <v>243</v>
      </c>
      <c r="AU784" s="254" t="s">
        <v>86</v>
      </c>
      <c r="AV784" s="13" t="s">
        <v>86</v>
      </c>
      <c r="AW784" s="13" t="s">
        <v>32</v>
      </c>
      <c r="AX784" s="13" t="s">
        <v>77</v>
      </c>
      <c r="AY784" s="254" t="s">
        <v>235</v>
      </c>
    </row>
    <row r="785" s="13" customFormat="1">
      <c r="A785" s="13"/>
      <c r="B785" s="243"/>
      <c r="C785" s="244"/>
      <c r="D785" s="245" t="s">
        <v>243</v>
      </c>
      <c r="E785" s="246" t="s">
        <v>1</v>
      </c>
      <c r="F785" s="247" t="s">
        <v>2789</v>
      </c>
      <c r="G785" s="244"/>
      <c r="H785" s="248">
        <v>1</v>
      </c>
      <c r="I785" s="249"/>
      <c r="J785" s="244"/>
      <c r="K785" s="244"/>
      <c r="L785" s="250"/>
      <c r="M785" s="251"/>
      <c r="N785" s="252"/>
      <c r="O785" s="252"/>
      <c r="P785" s="252"/>
      <c r="Q785" s="252"/>
      <c r="R785" s="252"/>
      <c r="S785" s="252"/>
      <c r="T785" s="25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4" t="s">
        <v>243</v>
      </c>
      <c r="AU785" s="254" t="s">
        <v>86</v>
      </c>
      <c r="AV785" s="13" t="s">
        <v>86</v>
      </c>
      <c r="AW785" s="13" t="s">
        <v>32</v>
      </c>
      <c r="AX785" s="13" t="s">
        <v>77</v>
      </c>
      <c r="AY785" s="254" t="s">
        <v>235</v>
      </c>
    </row>
    <row r="786" s="13" customFormat="1">
      <c r="A786" s="13"/>
      <c r="B786" s="243"/>
      <c r="C786" s="244"/>
      <c r="D786" s="245" t="s">
        <v>243</v>
      </c>
      <c r="E786" s="246" t="s">
        <v>1</v>
      </c>
      <c r="F786" s="247" t="s">
        <v>2790</v>
      </c>
      <c r="G786" s="244"/>
      <c r="H786" s="248">
        <v>12</v>
      </c>
      <c r="I786" s="249"/>
      <c r="J786" s="244"/>
      <c r="K786" s="244"/>
      <c r="L786" s="250"/>
      <c r="M786" s="251"/>
      <c r="N786" s="252"/>
      <c r="O786" s="252"/>
      <c r="P786" s="252"/>
      <c r="Q786" s="252"/>
      <c r="R786" s="252"/>
      <c r="S786" s="252"/>
      <c r="T786" s="25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54" t="s">
        <v>243</v>
      </c>
      <c r="AU786" s="254" t="s">
        <v>86</v>
      </c>
      <c r="AV786" s="13" t="s">
        <v>86</v>
      </c>
      <c r="AW786" s="13" t="s">
        <v>32</v>
      </c>
      <c r="AX786" s="13" t="s">
        <v>77</v>
      </c>
      <c r="AY786" s="254" t="s">
        <v>235</v>
      </c>
    </row>
    <row r="787" s="13" customFormat="1">
      <c r="A787" s="13"/>
      <c r="B787" s="243"/>
      <c r="C787" s="244"/>
      <c r="D787" s="245" t="s">
        <v>243</v>
      </c>
      <c r="E787" s="246" t="s">
        <v>1</v>
      </c>
      <c r="F787" s="247" t="s">
        <v>2791</v>
      </c>
      <c r="G787" s="244"/>
      <c r="H787" s="248">
        <v>12</v>
      </c>
      <c r="I787" s="249"/>
      <c r="J787" s="244"/>
      <c r="K787" s="244"/>
      <c r="L787" s="250"/>
      <c r="M787" s="251"/>
      <c r="N787" s="252"/>
      <c r="O787" s="252"/>
      <c r="P787" s="252"/>
      <c r="Q787" s="252"/>
      <c r="R787" s="252"/>
      <c r="S787" s="252"/>
      <c r="T787" s="25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54" t="s">
        <v>243</v>
      </c>
      <c r="AU787" s="254" t="s">
        <v>86</v>
      </c>
      <c r="AV787" s="13" t="s">
        <v>86</v>
      </c>
      <c r="AW787" s="13" t="s">
        <v>32</v>
      </c>
      <c r="AX787" s="13" t="s">
        <v>77</v>
      </c>
      <c r="AY787" s="254" t="s">
        <v>235</v>
      </c>
    </row>
    <row r="788" s="13" customFormat="1">
      <c r="A788" s="13"/>
      <c r="B788" s="243"/>
      <c r="C788" s="244"/>
      <c r="D788" s="245" t="s">
        <v>243</v>
      </c>
      <c r="E788" s="246" t="s">
        <v>1</v>
      </c>
      <c r="F788" s="247" t="s">
        <v>2792</v>
      </c>
      <c r="G788" s="244"/>
      <c r="H788" s="248">
        <v>1</v>
      </c>
      <c r="I788" s="249"/>
      <c r="J788" s="244"/>
      <c r="K788" s="244"/>
      <c r="L788" s="250"/>
      <c r="M788" s="251"/>
      <c r="N788" s="252"/>
      <c r="O788" s="252"/>
      <c r="P788" s="252"/>
      <c r="Q788" s="252"/>
      <c r="R788" s="252"/>
      <c r="S788" s="252"/>
      <c r="T788" s="25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54" t="s">
        <v>243</v>
      </c>
      <c r="AU788" s="254" t="s">
        <v>86</v>
      </c>
      <c r="AV788" s="13" t="s">
        <v>86</v>
      </c>
      <c r="AW788" s="13" t="s">
        <v>32</v>
      </c>
      <c r="AX788" s="13" t="s">
        <v>77</v>
      </c>
      <c r="AY788" s="254" t="s">
        <v>235</v>
      </c>
    </row>
    <row r="789" s="13" customFormat="1">
      <c r="A789" s="13"/>
      <c r="B789" s="243"/>
      <c r="C789" s="244"/>
      <c r="D789" s="245" t="s">
        <v>243</v>
      </c>
      <c r="E789" s="246" t="s">
        <v>1</v>
      </c>
      <c r="F789" s="247" t="s">
        <v>2793</v>
      </c>
      <c r="G789" s="244"/>
      <c r="H789" s="248">
        <v>12</v>
      </c>
      <c r="I789" s="249"/>
      <c r="J789" s="244"/>
      <c r="K789" s="244"/>
      <c r="L789" s="250"/>
      <c r="M789" s="251"/>
      <c r="N789" s="252"/>
      <c r="O789" s="252"/>
      <c r="P789" s="252"/>
      <c r="Q789" s="252"/>
      <c r="R789" s="252"/>
      <c r="S789" s="252"/>
      <c r="T789" s="25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4" t="s">
        <v>243</v>
      </c>
      <c r="AU789" s="254" t="s">
        <v>86</v>
      </c>
      <c r="AV789" s="13" t="s">
        <v>86</v>
      </c>
      <c r="AW789" s="13" t="s">
        <v>32</v>
      </c>
      <c r="AX789" s="13" t="s">
        <v>77</v>
      </c>
      <c r="AY789" s="254" t="s">
        <v>235</v>
      </c>
    </row>
    <row r="790" s="13" customFormat="1">
      <c r="A790" s="13"/>
      <c r="B790" s="243"/>
      <c r="C790" s="244"/>
      <c r="D790" s="245" t="s">
        <v>243</v>
      </c>
      <c r="E790" s="246" t="s">
        <v>1</v>
      </c>
      <c r="F790" s="247" t="s">
        <v>2794</v>
      </c>
      <c r="G790" s="244"/>
      <c r="H790" s="248">
        <v>1</v>
      </c>
      <c r="I790" s="249"/>
      <c r="J790" s="244"/>
      <c r="K790" s="244"/>
      <c r="L790" s="250"/>
      <c r="M790" s="251"/>
      <c r="N790" s="252"/>
      <c r="O790" s="252"/>
      <c r="P790" s="252"/>
      <c r="Q790" s="252"/>
      <c r="R790" s="252"/>
      <c r="S790" s="252"/>
      <c r="T790" s="25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4" t="s">
        <v>243</v>
      </c>
      <c r="AU790" s="254" t="s">
        <v>86</v>
      </c>
      <c r="AV790" s="13" t="s">
        <v>86</v>
      </c>
      <c r="AW790" s="13" t="s">
        <v>32</v>
      </c>
      <c r="AX790" s="13" t="s">
        <v>77</v>
      </c>
      <c r="AY790" s="254" t="s">
        <v>235</v>
      </c>
    </row>
    <row r="791" s="13" customFormat="1">
      <c r="A791" s="13"/>
      <c r="B791" s="243"/>
      <c r="C791" s="244"/>
      <c r="D791" s="245" t="s">
        <v>243</v>
      </c>
      <c r="E791" s="246" t="s">
        <v>1</v>
      </c>
      <c r="F791" s="247" t="s">
        <v>2795</v>
      </c>
      <c r="G791" s="244"/>
      <c r="H791" s="248">
        <v>5</v>
      </c>
      <c r="I791" s="249"/>
      <c r="J791" s="244"/>
      <c r="K791" s="244"/>
      <c r="L791" s="250"/>
      <c r="M791" s="251"/>
      <c r="N791" s="252"/>
      <c r="O791" s="252"/>
      <c r="P791" s="252"/>
      <c r="Q791" s="252"/>
      <c r="R791" s="252"/>
      <c r="S791" s="252"/>
      <c r="T791" s="25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4" t="s">
        <v>243</v>
      </c>
      <c r="AU791" s="254" t="s">
        <v>86</v>
      </c>
      <c r="AV791" s="13" t="s">
        <v>86</v>
      </c>
      <c r="AW791" s="13" t="s">
        <v>32</v>
      </c>
      <c r="AX791" s="13" t="s">
        <v>77</v>
      </c>
      <c r="AY791" s="254" t="s">
        <v>235</v>
      </c>
    </row>
    <row r="792" s="13" customFormat="1">
      <c r="A792" s="13"/>
      <c r="B792" s="243"/>
      <c r="C792" s="244"/>
      <c r="D792" s="245" t="s">
        <v>243</v>
      </c>
      <c r="E792" s="246" t="s">
        <v>1</v>
      </c>
      <c r="F792" s="247" t="s">
        <v>2796</v>
      </c>
      <c r="G792" s="244"/>
      <c r="H792" s="248">
        <v>5</v>
      </c>
      <c r="I792" s="249"/>
      <c r="J792" s="244"/>
      <c r="K792" s="244"/>
      <c r="L792" s="250"/>
      <c r="M792" s="251"/>
      <c r="N792" s="252"/>
      <c r="O792" s="252"/>
      <c r="P792" s="252"/>
      <c r="Q792" s="252"/>
      <c r="R792" s="252"/>
      <c r="S792" s="252"/>
      <c r="T792" s="25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4" t="s">
        <v>243</v>
      </c>
      <c r="AU792" s="254" t="s">
        <v>86</v>
      </c>
      <c r="AV792" s="13" t="s">
        <v>86</v>
      </c>
      <c r="AW792" s="13" t="s">
        <v>32</v>
      </c>
      <c r="AX792" s="13" t="s">
        <v>77</v>
      </c>
      <c r="AY792" s="254" t="s">
        <v>235</v>
      </c>
    </row>
    <row r="793" s="13" customFormat="1">
      <c r="A793" s="13"/>
      <c r="B793" s="243"/>
      <c r="C793" s="244"/>
      <c r="D793" s="245" t="s">
        <v>243</v>
      </c>
      <c r="E793" s="246" t="s">
        <v>1</v>
      </c>
      <c r="F793" s="247" t="s">
        <v>2797</v>
      </c>
      <c r="G793" s="244"/>
      <c r="H793" s="248">
        <v>5</v>
      </c>
      <c r="I793" s="249"/>
      <c r="J793" s="244"/>
      <c r="K793" s="244"/>
      <c r="L793" s="250"/>
      <c r="M793" s="251"/>
      <c r="N793" s="252"/>
      <c r="O793" s="252"/>
      <c r="P793" s="252"/>
      <c r="Q793" s="252"/>
      <c r="R793" s="252"/>
      <c r="S793" s="252"/>
      <c r="T793" s="25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54" t="s">
        <v>243</v>
      </c>
      <c r="AU793" s="254" t="s">
        <v>86</v>
      </c>
      <c r="AV793" s="13" t="s">
        <v>86</v>
      </c>
      <c r="AW793" s="13" t="s">
        <v>32</v>
      </c>
      <c r="AX793" s="13" t="s">
        <v>77</v>
      </c>
      <c r="AY793" s="254" t="s">
        <v>235</v>
      </c>
    </row>
    <row r="794" s="14" customFormat="1">
      <c r="A794" s="14"/>
      <c r="B794" s="255"/>
      <c r="C794" s="256"/>
      <c r="D794" s="245" t="s">
        <v>243</v>
      </c>
      <c r="E794" s="257" t="s">
        <v>1</v>
      </c>
      <c r="F794" s="258" t="s">
        <v>245</v>
      </c>
      <c r="G794" s="256"/>
      <c r="H794" s="259">
        <v>468</v>
      </c>
      <c r="I794" s="260"/>
      <c r="J794" s="256"/>
      <c r="K794" s="256"/>
      <c r="L794" s="261"/>
      <c r="M794" s="262"/>
      <c r="N794" s="263"/>
      <c r="O794" s="263"/>
      <c r="P794" s="263"/>
      <c r="Q794" s="263"/>
      <c r="R794" s="263"/>
      <c r="S794" s="263"/>
      <c r="T794" s="26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65" t="s">
        <v>243</v>
      </c>
      <c r="AU794" s="265" t="s">
        <v>86</v>
      </c>
      <c r="AV794" s="14" t="s">
        <v>241</v>
      </c>
      <c r="AW794" s="14" t="s">
        <v>32</v>
      </c>
      <c r="AX794" s="14" t="s">
        <v>84</v>
      </c>
      <c r="AY794" s="265" t="s">
        <v>235</v>
      </c>
    </row>
    <row r="795" s="2" customFormat="1" ht="33" customHeight="1">
      <c r="A795" s="39"/>
      <c r="B795" s="40"/>
      <c r="C795" s="229" t="s">
        <v>459</v>
      </c>
      <c r="D795" s="229" t="s">
        <v>237</v>
      </c>
      <c r="E795" s="230" t="s">
        <v>2798</v>
      </c>
      <c r="F795" s="231" t="s">
        <v>2799</v>
      </c>
      <c r="G795" s="232" t="s">
        <v>240</v>
      </c>
      <c r="H795" s="233">
        <v>75</v>
      </c>
      <c r="I795" s="234"/>
      <c r="J795" s="235">
        <f>ROUND(I795*H795,2)</f>
        <v>0</v>
      </c>
      <c r="K795" s="236"/>
      <c r="L795" s="45"/>
      <c r="M795" s="237" t="s">
        <v>1</v>
      </c>
      <c r="N795" s="238" t="s">
        <v>42</v>
      </c>
      <c r="O795" s="92"/>
      <c r="P795" s="239">
        <f>O795*H795</f>
        <v>0</v>
      </c>
      <c r="Q795" s="239">
        <v>0.12901000000000001</v>
      </c>
      <c r="R795" s="239">
        <f>Q795*H795</f>
        <v>9.6757500000000007</v>
      </c>
      <c r="S795" s="239">
        <v>0</v>
      </c>
      <c r="T795" s="240">
        <f>S795*H795</f>
        <v>0</v>
      </c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R795" s="241" t="s">
        <v>241</v>
      </c>
      <c r="AT795" s="241" t="s">
        <v>237</v>
      </c>
      <c r="AU795" s="241" t="s">
        <v>86</v>
      </c>
      <c r="AY795" s="18" t="s">
        <v>235</v>
      </c>
      <c r="BE795" s="242">
        <f>IF(N795="základní",J795,0)</f>
        <v>0</v>
      </c>
      <c r="BF795" s="242">
        <f>IF(N795="snížená",J795,0)</f>
        <v>0</v>
      </c>
      <c r="BG795" s="242">
        <f>IF(N795="zákl. přenesená",J795,0)</f>
        <v>0</v>
      </c>
      <c r="BH795" s="242">
        <f>IF(N795="sníž. přenesená",J795,0)</f>
        <v>0</v>
      </c>
      <c r="BI795" s="242">
        <f>IF(N795="nulová",J795,0)</f>
        <v>0</v>
      </c>
      <c r="BJ795" s="18" t="s">
        <v>84</v>
      </c>
      <c r="BK795" s="242">
        <f>ROUND(I795*H795,2)</f>
        <v>0</v>
      </c>
      <c r="BL795" s="18" t="s">
        <v>241</v>
      </c>
      <c r="BM795" s="241" t="s">
        <v>2800</v>
      </c>
    </row>
    <row r="796" s="2" customFormat="1">
      <c r="A796" s="39"/>
      <c r="B796" s="40"/>
      <c r="C796" s="41"/>
      <c r="D796" s="245" t="s">
        <v>621</v>
      </c>
      <c r="E796" s="41"/>
      <c r="F796" s="298" t="s">
        <v>2724</v>
      </c>
      <c r="G796" s="41"/>
      <c r="H796" s="41"/>
      <c r="I796" s="299"/>
      <c r="J796" s="41"/>
      <c r="K796" s="41"/>
      <c r="L796" s="45"/>
      <c r="M796" s="300"/>
      <c r="N796" s="301"/>
      <c r="O796" s="92"/>
      <c r="P796" s="92"/>
      <c r="Q796" s="92"/>
      <c r="R796" s="92"/>
      <c r="S796" s="92"/>
      <c r="T796" s="93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T796" s="18" t="s">
        <v>621</v>
      </c>
      <c r="AU796" s="18" t="s">
        <v>86</v>
      </c>
    </row>
    <row r="797" s="15" customFormat="1">
      <c r="A797" s="15"/>
      <c r="B797" s="266"/>
      <c r="C797" s="267"/>
      <c r="D797" s="245" t="s">
        <v>243</v>
      </c>
      <c r="E797" s="268" t="s">
        <v>1</v>
      </c>
      <c r="F797" s="269" t="s">
        <v>2265</v>
      </c>
      <c r="G797" s="267"/>
      <c r="H797" s="268" t="s">
        <v>1</v>
      </c>
      <c r="I797" s="270"/>
      <c r="J797" s="267"/>
      <c r="K797" s="267"/>
      <c r="L797" s="271"/>
      <c r="M797" s="272"/>
      <c r="N797" s="273"/>
      <c r="O797" s="273"/>
      <c r="P797" s="273"/>
      <c r="Q797" s="273"/>
      <c r="R797" s="273"/>
      <c r="S797" s="273"/>
      <c r="T797" s="274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T797" s="275" t="s">
        <v>243</v>
      </c>
      <c r="AU797" s="275" t="s">
        <v>86</v>
      </c>
      <c r="AV797" s="15" t="s">
        <v>84</v>
      </c>
      <c r="AW797" s="15" t="s">
        <v>32</v>
      </c>
      <c r="AX797" s="15" t="s">
        <v>77</v>
      </c>
      <c r="AY797" s="275" t="s">
        <v>235</v>
      </c>
    </row>
    <row r="798" s="13" customFormat="1">
      <c r="A798" s="13"/>
      <c r="B798" s="243"/>
      <c r="C798" s="244"/>
      <c r="D798" s="245" t="s">
        <v>243</v>
      </c>
      <c r="E798" s="246" t="s">
        <v>1</v>
      </c>
      <c r="F798" s="247" t="s">
        <v>2801</v>
      </c>
      <c r="G798" s="244"/>
      <c r="H798" s="248">
        <v>7</v>
      </c>
      <c r="I798" s="249"/>
      <c r="J798" s="244"/>
      <c r="K798" s="244"/>
      <c r="L798" s="250"/>
      <c r="M798" s="251"/>
      <c r="N798" s="252"/>
      <c r="O798" s="252"/>
      <c r="P798" s="252"/>
      <c r="Q798" s="252"/>
      <c r="R798" s="252"/>
      <c r="S798" s="252"/>
      <c r="T798" s="25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54" t="s">
        <v>243</v>
      </c>
      <c r="AU798" s="254" t="s">
        <v>86</v>
      </c>
      <c r="AV798" s="13" t="s">
        <v>86</v>
      </c>
      <c r="AW798" s="13" t="s">
        <v>32</v>
      </c>
      <c r="AX798" s="13" t="s">
        <v>77</v>
      </c>
      <c r="AY798" s="254" t="s">
        <v>235</v>
      </c>
    </row>
    <row r="799" s="13" customFormat="1">
      <c r="A799" s="13"/>
      <c r="B799" s="243"/>
      <c r="C799" s="244"/>
      <c r="D799" s="245" t="s">
        <v>243</v>
      </c>
      <c r="E799" s="246" t="s">
        <v>1</v>
      </c>
      <c r="F799" s="247" t="s">
        <v>2801</v>
      </c>
      <c r="G799" s="244"/>
      <c r="H799" s="248">
        <v>7</v>
      </c>
      <c r="I799" s="249"/>
      <c r="J799" s="244"/>
      <c r="K799" s="244"/>
      <c r="L799" s="250"/>
      <c r="M799" s="251"/>
      <c r="N799" s="252"/>
      <c r="O799" s="252"/>
      <c r="P799" s="252"/>
      <c r="Q799" s="252"/>
      <c r="R799" s="252"/>
      <c r="S799" s="252"/>
      <c r="T799" s="25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54" t="s">
        <v>243</v>
      </c>
      <c r="AU799" s="254" t="s">
        <v>86</v>
      </c>
      <c r="AV799" s="13" t="s">
        <v>86</v>
      </c>
      <c r="AW799" s="13" t="s">
        <v>32</v>
      </c>
      <c r="AX799" s="13" t="s">
        <v>77</v>
      </c>
      <c r="AY799" s="254" t="s">
        <v>235</v>
      </c>
    </row>
    <row r="800" s="13" customFormat="1">
      <c r="A800" s="13"/>
      <c r="B800" s="243"/>
      <c r="C800" s="244"/>
      <c r="D800" s="245" t="s">
        <v>243</v>
      </c>
      <c r="E800" s="246" t="s">
        <v>1</v>
      </c>
      <c r="F800" s="247" t="s">
        <v>2802</v>
      </c>
      <c r="G800" s="244"/>
      <c r="H800" s="248">
        <v>1</v>
      </c>
      <c r="I800" s="249"/>
      <c r="J800" s="244"/>
      <c r="K800" s="244"/>
      <c r="L800" s="250"/>
      <c r="M800" s="251"/>
      <c r="N800" s="252"/>
      <c r="O800" s="252"/>
      <c r="P800" s="252"/>
      <c r="Q800" s="252"/>
      <c r="R800" s="252"/>
      <c r="S800" s="252"/>
      <c r="T800" s="25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54" t="s">
        <v>243</v>
      </c>
      <c r="AU800" s="254" t="s">
        <v>86</v>
      </c>
      <c r="AV800" s="13" t="s">
        <v>86</v>
      </c>
      <c r="AW800" s="13" t="s">
        <v>32</v>
      </c>
      <c r="AX800" s="13" t="s">
        <v>77</v>
      </c>
      <c r="AY800" s="254" t="s">
        <v>235</v>
      </c>
    </row>
    <row r="801" s="13" customFormat="1">
      <c r="A801" s="13"/>
      <c r="B801" s="243"/>
      <c r="C801" s="244"/>
      <c r="D801" s="245" t="s">
        <v>243</v>
      </c>
      <c r="E801" s="246" t="s">
        <v>1</v>
      </c>
      <c r="F801" s="247" t="s">
        <v>2803</v>
      </c>
      <c r="G801" s="244"/>
      <c r="H801" s="248">
        <v>11</v>
      </c>
      <c r="I801" s="249"/>
      <c r="J801" s="244"/>
      <c r="K801" s="244"/>
      <c r="L801" s="250"/>
      <c r="M801" s="251"/>
      <c r="N801" s="252"/>
      <c r="O801" s="252"/>
      <c r="P801" s="252"/>
      <c r="Q801" s="252"/>
      <c r="R801" s="252"/>
      <c r="S801" s="252"/>
      <c r="T801" s="25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54" t="s">
        <v>243</v>
      </c>
      <c r="AU801" s="254" t="s">
        <v>86</v>
      </c>
      <c r="AV801" s="13" t="s">
        <v>86</v>
      </c>
      <c r="AW801" s="13" t="s">
        <v>32</v>
      </c>
      <c r="AX801" s="13" t="s">
        <v>77</v>
      </c>
      <c r="AY801" s="254" t="s">
        <v>235</v>
      </c>
    </row>
    <row r="802" s="13" customFormat="1">
      <c r="A802" s="13"/>
      <c r="B802" s="243"/>
      <c r="C802" s="244"/>
      <c r="D802" s="245" t="s">
        <v>243</v>
      </c>
      <c r="E802" s="246" t="s">
        <v>1</v>
      </c>
      <c r="F802" s="247" t="s">
        <v>2804</v>
      </c>
      <c r="G802" s="244"/>
      <c r="H802" s="248">
        <v>1</v>
      </c>
      <c r="I802" s="249"/>
      <c r="J802" s="244"/>
      <c r="K802" s="244"/>
      <c r="L802" s="250"/>
      <c r="M802" s="251"/>
      <c r="N802" s="252"/>
      <c r="O802" s="252"/>
      <c r="P802" s="252"/>
      <c r="Q802" s="252"/>
      <c r="R802" s="252"/>
      <c r="S802" s="252"/>
      <c r="T802" s="25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4" t="s">
        <v>243</v>
      </c>
      <c r="AU802" s="254" t="s">
        <v>86</v>
      </c>
      <c r="AV802" s="13" t="s">
        <v>86</v>
      </c>
      <c r="AW802" s="13" t="s">
        <v>32</v>
      </c>
      <c r="AX802" s="13" t="s">
        <v>77</v>
      </c>
      <c r="AY802" s="254" t="s">
        <v>235</v>
      </c>
    </row>
    <row r="803" s="13" customFormat="1">
      <c r="A803" s="13"/>
      <c r="B803" s="243"/>
      <c r="C803" s="244"/>
      <c r="D803" s="245" t="s">
        <v>243</v>
      </c>
      <c r="E803" s="246" t="s">
        <v>1</v>
      </c>
      <c r="F803" s="247" t="s">
        <v>2805</v>
      </c>
      <c r="G803" s="244"/>
      <c r="H803" s="248">
        <v>6</v>
      </c>
      <c r="I803" s="249"/>
      <c r="J803" s="244"/>
      <c r="K803" s="244"/>
      <c r="L803" s="250"/>
      <c r="M803" s="251"/>
      <c r="N803" s="252"/>
      <c r="O803" s="252"/>
      <c r="P803" s="252"/>
      <c r="Q803" s="252"/>
      <c r="R803" s="252"/>
      <c r="S803" s="252"/>
      <c r="T803" s="25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4" t="s">
        <v>243</v>
      </c>
      <c r="AU803" s="254" t="s">
        <v>86</v>
      </c>
      <c r="AV803" s="13" t="s">
        <v>86</v>
      </c>
      <c r="AW803" s="13" t="s">
        <v>32</v>
      </c>
      <c r="AX803" s="13" t="s">
        <v>77</v>
      </c>
      <c r="AY803" s="254" t="s">
        <v>235</v>
      </c>
    </row>
    <row r="804" s="13" customFormat="1">
      <c r="A804" s="13"/>
      <c r="B804" s="243"/>
      <c r="C804" s="244"/>
      <c r="D804" s="245" t="s">
        <v>243</v>
      </c>
      <c r="E804" s="246" t="s">
        <v>1</v>
      </c>
      <c r="F804" s="247" t="s">
        <v>2806</v>
      </c>
      <c r="G804" s="244"/>
      <c r="H804" s="248">
        <v>2</v>
      </c>
      <c r="I804" s="249"/>
      <c r="J804" s="244"/>
      <c r="K804" s="244"/>
      <c r="L804" s="250"/>
      <c r="M804" s="251"/>
      <c r="N804" s="252"/>
      <c r="O804" s="252"/>
      <c r="P804" s="252"/>
      <c r="Q804" s="252"/>
      <c r="R804" s="252"/>
      <c r="S804" s="252"/>
      <c r="T804" s="25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4" t="s">
        <v>243</v>
      </c>
      <c r="AU804" s="254" t="s">
        <v>86</v>
      </c>
      <c r="AV804" s="13" t="s">
        <v>86</v>
      </c>
      <c r="AW804" s="13" t="s">
        <v>32</v>
      </c>
      <c r="AX804" s="13" t="s">
        <v>77</v>
      </c>
      <c r="AY804" s="254" t="s">
        <v>235</v>
      </c>
    </row>
    <row r="805" s="13" customFormat="1">
      <c r="A805" s="13"/>
      <c r="B805" s="243"/>
      <c r="C805" s="244"/>
      <c r="D805" s="245" t="s">
        <v>243</v>
      </c>
      <c r="E805" s="246" t="s">
        <v>1</v>
      </c>
      <c r="F805" s="247" t="s">
        <v>2807</v>
      </c>
      <c r="G805" s="244"/>
      <c r="H805" s="248">
        <v>1</v>
      </c>
      <c r="I805" s="249"/>
      <c r="J805" s="244"/>
      <c r="K805" s="244"/>
      <c r="L805" s="250"/>
      <c r="M805" s="251"/>
      <c r="N805" s="252"/>
      <c r="O805" s="252"/>
      <c r="P805" s="252"/>
      <c r="Q805" s="252"/>
      <c r="R805" s="252"/>
      <c r="S805" s="252"/>
      <c r="T805" s="25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4" t="s">
        <v>243</v>
      </c>
      <c r="AU805" s="254" t="s">
        <v>86</v>
      </c>
      <c r="AV805" s="13" t="s">
        <v>86</v>
      </c>
      <c r="AW805" s="13" t="s">
        <v>32</v>
      </c>
      <c r="AX805" s="13" t="s">
        <v>77</v>
      </c>
      <c r="AY805" s="254" t="s">
        <v>235</v>
      </c>
    </row>
    <row r="806" s="13" customFormat="1">
      <c r="A806" s="13"/>
      <c r="B806" s="243"/>
      <c r="C806" s="244"/>
      <c r="D806" s="245" t="s">
        <v>243</v>
      </c>
      <c r="E806" s="246" t="s">
        <v>1</v>
      </c>
      <c r="F806" s="247" t="s">
        <v>2808</v>
      </c>
      <c r="G806" s="244"/>
      <c r="H806" s="248">
        <v>4</v>
      </c>
      <c r="I806" s="249"/>
      <c r="J806" s="244"/>
      <c r="K806" s="244"/>
      <c r="L806" s="250"/>
      <c r="M806" s="251"/>
      <c r="N806" s="252"/>
      <c r="O806" s="252"/>
      <c r="P806" s="252"/>
      <c r="Q806" s="252"/>
      <c r="R806" s="252"/>
      <c r="S806" s="252"/>
      <c r="T806" s="25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4" t="s">
        <v>243</v>
      </c>
      <c r="AU806" s="254" t="s">
        <v>86</v>
      </c>
      <c r="AV806" s="13" t="s">
        <v>86</v>
      </c>
      <c r="AW806" s="13" t="s">
        <v>32</v>
      </c>
      <c r="AX806" s="13" t="s">
        <v>77</v>
      </c>
      <c r="AY806" s="254" t="s">
        <v>235</v>
      </c>
    </row>
    <row r="807" s="13" customFormat="1">
      <c r="A807" s="13"/>
      <c r="B807" s="243"/>
      <c r="C807" s="244"/>
      <c r="D807" s="245" t="s">
        <v>243</v>
      </c>
      <c r="E807" s="246" t="s">
        <v>1</v>
      </c>
      <c r="F807" s="247" t="s">
        <v>2809</v>
      </c>
      <c r="G807" s="244"/>
      <c r="H807" s="248">
        <v>1</v>
      </c>
      <c r="I807" s="249"/>
      <c r="J807" s="244"/>
      <c r="K807" s="244"/>
      <c r="L807" s="250"/>
      <c r="M807" s="251"/>
      <c r="N807" s="252"/>
      <c r="O807" s="252"/>
      <c r="P807" s="252"/>
      <c r="Q807" s="252"/>
      <c r="R807" s="252"/>
      <c r="S807" s="252"/>
      <c r="T807" s="25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4" t="s">
        <v>243</v>
      </c>
      <c r="AU807" s="254" t="s">
        <v>86</v>
      </c>
      <c r="AV807" s="13" t="s">
        <v>86</v>
      </c>
      <c r="AW807" s="13" t="s">
        <v>32</v>
      </c>
      <c r="AX807" s="13" t="s">
        <v>77</v>
      </c>
      <c r="AY807" s="254" t="s">
        <v>235</v>
      </c>
    </row>
    <row r="808" s="13" customFormat="1">
      <c r="A808" s="13"/>
      <c r="B808" s="243"/>
      <c r="C808" s="244"/>
      <c r="D808" s="245" t="s">
        <v>243</v>
      </c>
      <c r="E808" s="246" t="s">
        <v>1</v>
      </c>
      <c r="F808" s="247" t="s">
        <v>2810</v>
      </c>
      <c r="G808" s="244"/>
      <c r="H808" s="248">
        <v>1</v>
      </c>
      <c r="I808" s="249"/>
      <c r="J808" s="244"/>
      <c r="K808" s="244"/>
      <c r="L808" s="250"/>
      <c r="M808" s="251"/>
      <c r="N808" s="252"/>
      <c r="O808" s="252"/>
      <c r="P808" s="252"/>
      <c r="Q808" s="252"/>
      <c r="R808" s="252"/>
      <c r="S808" s="252"/>
      <c r="T808" s="25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54" t="s">
        <v>243</v>
      </c>
      <c r="AU808" s="254" t="s">
        <v>86</v>
      </c>
      <c r="AV808" s="13" t="s">
        <v>86</v>
      </c>
      <c r="AW808" s="13" t="s">
        <v>32</v>
      </c>
      <c r="AX808" s="13" t="s">
        <v>77</v>
      </c>
      <c r="AY808" s="254" t="s">
        <v>235</v>
      </c>
    </row>
    <row r="809" s="13" customFormat="1">
      <c r="A809" s="13"/>
      <c r="B809" s="243"/>
      <c r="C809" s="244"/>
      <c r="D809" s="245" t="s">
        <v>243</v>
      </c>
      <c r="E809" s="246" t="s">
        <v>1</v>
      </c>
      <c r="F809" s="247" t="s">
        <v>2811</v>
      </c>
      <c r="G809" s="244"/>
      <c r="H809" s="248">
        <v>9</v>
      </c>
      <c r="I809" s="249"/>
      <c r="J809" s="244"/>
      <c r="K809" s="244"/>
      <c r="L809" s="250"/>
      <c r="M809" s="251"/>
      <c r="N809" s="252"/>
      <c r="O809" s="252"/>
      <c r="P809" s="252"/>
      <c r="Q809" s="252"/>
      <c r="R809" s="252"/>
      <c r="S809" s="252"/>
      <c r="T809" s="25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54" t="s">
        <v>243</v>
      </c>
      <c r="AU809" s="254" t="s">
        <v>86</v>
      </c>
      <c r="AV809" s="13" t="s">
        <v>86</v>
      </c>
      <c r="AW809" s="13" t="s">
        <v>32</v>
      </c>
      <c r="AX809" s="13" t="s">
        <v>77</v>
      </c>
      <c r="AY809" s="254" t="s">
        <v>235</v>
      </c>
    </row>
    <row r="810" s="13" customFormat="1">
      <c r="A810" s="13"/>
      <c r="B810" s="243"/>
      <c r="C810" s="244"/>
      <c r="D810" s="245" t="s">
        <v>243</v>
      </c>
      <c r="E810" s="246" t="s">
        <v>1</v>
      </c>
      <c r="F810" s="247" t="s">
        <v>2812</v>
      </c>
      <c r="G810" s="244"/>
      <c r="H810" s="248">
        <v>1</v>
      </c>
      <c r="I810" s="249"/>
      <c r="J810" s="244"/>
      <c r="K810" s="244"/>
      <c r="L810" s="250"/>
      <c r="M810" s="251"/>
      <c r="N810" s="252"/>
      <c r="O810" s="252"/>
      <c r="P810" s="252"/>
      <c r="Q810" s="252"/>
      <c r="R810" s="252"/>
      <c r="S810" s="252"/>
      <c r="T810" s="25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4" t="s">
        <v>243</v>
      </c>
      <c r="AU810" s="254" t="s">
        <v>86</v>
      </c>
      <c r="AV810" s="13" t="s">
        <v>86</v>
      </c>
      <c r="AW810" s="13" t="s">
        <v>32</v>
      </c>
      <c r="AX810" s="13" t="s">
        <v>77</v>
      </c>
      <c r="AY810" s="254" t="s">
        <v>235</v>
      </c>
    </row>
    <row r="811" s="13" customFormat="1">
      <c r="A811" s="13"/>
      <c r="B811" s="243"/>
      <c r="C811" s="244"/>
      <c r="D811" s="245" t="s">
        <v>243</v>
      </c>
      <c r="E811" s="246" t="s">
        <v>1</v>
      </c>
      <c r="F811" s="247" t="s">
        <v>2813</v>
      </c>
      <c r="G811" s="244"/>
      <c r="H811" s="248">
        <v>1</v>
      </c>
      <c r="I811" s="249"/>
      <c r="J811" s="244"/>
      <c r="K811" s="244"/>
      <c r="L811" s="250"/>
      <c r="M811" s="251"/>
      <c r="N811" s="252"/>
      <c r="O811" s="252"/>
      <c r="P811" s="252"/>
      <c r="Q811" s="252"/>
      <c r="R811" s="252"/>
      <c r="S811" s="252"/>
      <c r="T811" s="25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4" t="s">
        <v>243</v>
      </c>
      <c r="AU811" s="254" t="s">
        <v>86</v>
      </c>
      <c r="AV811" s="13" t="s">
        <v>86</v>
      </c>
      <c r="AW811" s="13" t="s">
        <v>32</v>
      </c>
      <c r="AX811" s="13" t="s">
        <v>77</v>
      </c>
      <c r="AY811" s="254" t="s">
        <v>235</v>
      </c>
    </row>
    <row r="812" s="13" customFormat="1">
      <c r="A812" s="13"/>
      <c r="B812" s="243"/>
      <c r="C812" s="244"/>
      <c r="D812" s="245" t="s">
        <v>243</v>
      </c>
      <c r="E812" s="246" t="s">
        <v>1</v>
      </c>
      <c r="F812" s="247" t="s">
        <v>2814</v>
      </c>
      <c r="G812" s="244"/>
      <c r="H812" s="248">
        <v>11</v>
      </c>
      <c r="I812" s="249"/>
      <c r="J812" s="244"/>
      <c r="K812" s="244"/>
      <c r="L812" s="250"/>
      <c r="M812" s="251"/>
      <c r="N812" s="252"/>
      <c r="O812" s="252"/>
      <c r="P812" s="252"/>
      <c r="Q812" s="252"/>
      <c r="R812" s="252"/>
      <c r="S812" s="252"/>
      <c r="T812" s="25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4" t="s">
        <v>243</v>
      </c>
      <c r="AU812" s="254" t="s">
        <v>86</v>
      </c>
      <c r="AV812" s="13" t="s">
        <v>86</v>
      </c>
      <c r="AW812" s="13" t="s">
        <v>32</v>
      </c>
      <c r="AX812" s="13" t="s">
        <v>77</v>
      </c>
      <c r="AY812" s="254" t="s">
        <v>235</v>
      </c>
    </row>
    <row r="813" s="13" customFormat="1">
      <c r="A813" s="13"/>
      <c r="B813" s="243"/>
      <c r="C813" s="244"/>
      <c r="D813" s="245" t="s">
        <v>243</v>
      </c>
      <c r="E813" s="246" t="s">
        <v>1</v>
      </c>
      <c r="F813" s="247" t="s">
        <v>2815</v>
      </c>
      <c r="G813" s="244"/>
      <c r="H813" s="248">
        <v>9</v>
      </c>
      <c r="I813" s="249"/>
      <c r="J813" s="244"/>
      <c r="K813" s="244"/>
      <c r="L813" s="250"/>
      <c r="M813" s="251"/>
      <c r="N813" s="252"/>
      <c r="O813" s="252"/>
      <c r="P813" s="252"/>
      <c r="Q813" s="252"/>
      <c r="R813" s="252"/>
      <c r="S813" s="252"/>
      <c r="T813" s="25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54" t="s">
        <v>243</v>
      </c>
      <c r="AU813" s="254" t="s">
        <v>86</v>
      </c>
      <c r="AV813" s="13" t="s">
        <v>86</v>
      </c>
      <c r="AW813" s="13" t="s">
        <v>32</v>
      </c>
      <c r="AX813" s="13" t="s">
        <v>77</v>
      </c>
      <c r="AY813" s="254" t="s">
        <v>235</v>
      </c>
    </row>
    <row r="814" s="13" customFormat="1">
      <c r="A814" s="13"/>
      <c r="B814" s="243"/>
      <c r="C814" s="244"/>
      <c r="D814" s="245" t="s">
        <v>243</v>
      </c>
      <c r="E814" s="246" t="s">
        <v>1</v>
      </c>
      <c r="F814" s="247" t="s">
        <v>2816</v>
      </c>
      <c r="G814" s="244"/>
      <c r="H814" s="248">
        <v>1</v>
      </c>
      <c r="I814" s="249"/>
      <c r="J814" s="244"/>
      <c r="K814" s="244"/>
      <c r="L814" s="250"/>
      <c r="M814" s="251"/>
      <c r="N814" s="252"/>
      <c r="O814" s="252"/>
      <c r="P814" s="252"/>
      <c r="Q814" s="252"/>
      <c r="R814" s="252"/>
      <c r="S814" s="252"/>
      <c r="T814" s="25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4" t="s">
        <v>243</v>
      </c>
      <c r="AU814" s="254" t="s">
        <v>86</v>
      </c>
      <c r="AV814" s="13" t="s">
        <v>86</v>
      </c>
      <c r="AW814" s="13" t="s">
        <v>32</v>
      </c>
      <c r="AX814" s="13" t="s">
        <v>77</v>
      </c>
      <c r="AY814" s="254" t="s">
        <v>235</v>
      </c>
    </row>
    <row r="815" s="13" customFormat="1">
      <c r="A815" s="13"/>
      <c r="B815" s="243"/>
      <c r="C815" s="244"/>
      <c r="D815" s="245" t="s">
        <v>243</v>
      </c>
      <c r="E815" s="246" t="s">
        <v>1</v>
      </c>
      <c r="F815" s="247" t="s">
        <v>2817</v>
      </c>
      <c r="G815" s="244"/>
      <c r="H815" s="248">
        <v>1</v>
      </c>
      <c r="I815" s="249"/>
      <c r="J815" s="244"/>
      <c r="K815" s="244"/>
      <c r="L815" s="250"/>
      <c r="M815" s="251"/>
      <c r="N815" s="252"/>
      <c r="O815" s="252"/>
      <c r="P815" s="252"/>
      <c r="Q815" s="252"/>
      <c r="R815" s="252"/>
      <c r="S815" s="252"/>
      <c r="T815" s="25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4" t="s">
        <v>243</v>
      </c>
      <c r="AU815" s="254" t="s">
        <v>86</v>
      </c>
      <c r="AV815" s="13" t="s">
        <v>86</v>
      </c>
      <c r="AW815" s="13" t="s">
        <v>32</v>
      </c>
      <c r="AX815" s="13" t="s">
        <v>77</v>
      </c>
      <c r="AY815" s="254" t="s">
        <v>235</v>
      </c>
    </row>
    <row r="816" s="14" customFormat="1">
      <c r="A816" s="14"/>
      <c r="B816" s="255"/>
      <c r="C816" s="256"/>
      <c r="D816" s="245" t="s">
        <v>243</v>
      </c>
      <c r="E816" s="257" t="s">
        <v>1</v>
      </c>
      <c r="F816" s="258" t="s">
        <v>245</v>
      </c>
      <c r="G816" s="256"/>
      <c r="H816" s="259">
        <v>75</v>
      </c>
      <c r="I816" s="260"/>
      <c r="J816" s="256"/>
      <c r="K816" s="256"/>
      <c r="L816" s="261"/>
      <c r="M816" s="262"/>
      <c r="N816" s="263"/>
      <c r="O816" s="263"/>
      <c r="P816" s="263"/>
      <c r="Q816" s="263"/>
      <c r="R816" s="263"/>
      <c r="S816" s="263"/>
      <c r="T816" s="26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65" t="s">
        <v>243</v>
      </c>
      <c r="AU816" s="265" t="s">
        <v>86</v>
      </c>
      <c r="AV816" s="14" t="s">
        <v>241</v>
      </c>
      <c r="AW816" s="14" t="s">
        <v>32</v>
      </c>
      <c r="AX816" s="14" t="s">
        <v>84</v>
      </c>
      <c r="AY816" s="265" t="s">
        <v>235</v>
      </c>
    </row>
    <row r="817" s="2" customFormat="1" ht="24.15" customHeight="1">
      <c r="A817" s="39"/>
      <c r="B817" s="40"/>
      <c r="C817" s="229" t="s">
        <v>464</v>
      </c>
      <c r="D817" s="229" t="s">
        <v>237</v>
      </c>
      <c r="E817" s="230" t="s">
        <v>2818</v>
      </c>
      <c r="F817" s="231" t="s">
        <v>2819</v>
      </c>
      <c r="G817" s="232" t="s">
        <v>240</v>
      </c>
      <c r="H817" s="233">
        <v>1755</v>
      </c>
      <c r="I817" s="234"/>
      <c r="J817" s="235">
        <f>ROUND(I817*H817,2)</f>
        <v>0</v>
      </c>
      <c r="K817" s="236"/>
      <c r="L817" s="45"/>
      <c r="M817" s="237" t="s">
        <v>1</v>
      </c>
      <c r="N817" s="238" t="s">
        <v>42</v>
      </c>
      <c r="O817" s="92"/>
      <c r="P817" s="239">
        <f>O817*H817</f>
        <v>0</v>
      </c>
      <c r="Q817" s="239">
        <v>0.18636</v>
      </c>
      <c r="R817" s="239">
        <f>Q817*H817</f>
        <v>327.06180000000001</v>
      </c>
      <c r="S817" s="239">
        <v>0</v>
      </c>
      <c r="T817" s="240">
        <f>S817*H817</f>
        <v>0</v>
      </c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R817" s="241" t="s">
        <v>241</v>
      </c>
      <c r="AT817" s="241" t="s">
        <v>237</v>
      </c>
      <c r="AU817" s="241" t="s">
        <v>86</v>
      </c>
      <c r="AY817" s="18" t="s">
        <v>235</v>
      </c>
      <c r="BE817" s="242">
        <f>IF(N817="základní",J817,0)</f>
        <v>0</v>
      </c>
      <c r="BF817" s="242">
        <f>IF(N817="snížená",J817,0)</f>
        <v>0</v>
      </c>
      <c r="BG817" s="242">
        <f>IF(N817="zákl. přenesená",J817,0)</f>
        <v>0</v>
      </c>
      <c r="BH817" s="242">
        <f>IF(N817="sníž. přenesená",J817,0)</f>
        <v>0</v>
      </c>
      <c r="BI817" s="242">
        <f>IF(N817="nulová",J817,0)</f>
        <v>0</v>
      </c>
      <c r="BJ817" s="18" t="s">
        <v>84</v>
      </c>
      <c r="BK817" s="242">
        <f>ROUND(I817*H817,2)</f>
        <v>0</v>
      </c>
      <c r="BL817" s="18" t="s">
        <v>241</v>
      </c>
      <c r="BM817" s="241" t="s">
        <v>2820</v>
      </c>
    </row>
    <row r="818" s="2" customFormat="1">
      <c r="A818" s="39"/>
      <c r="B818" s="40"/>
      <c r="C818" s="41"/>
      <c r="D818" s="245" t="s">
        <v>621</v>
      </c>
      <c r="E818" s="41"/>
      <c r="F818" s="298" t="s">
        <v>2724</v>
      </c>
      <c r="G818" s="41"/>
      <c r="H818" s="41"/>
      <c r="I818" s="299"/>
      <c r="J818" s="41"/>
      <c r="K818" s="41"/>
      <c r="L818" s="45"/>
      <c r="M818" s="300"/>
      <c r="N818" s="301"/>
      <c r="O818" s="92"/>
      <c r="P818" s="92"/>
      <c r="Q818" s="92"/>
      <c r="R818" s="92"/>
      <c r="S818" s="92"/>
      <c r="T818" s="93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T818" s="18" t="s">
        <v>621</v>
      </c>
      <c r="AU818" s="18" t="s">
        <v>86</v>
      </c>
    </row>
    <row r="819" s="15" customFormat="1">
      <c r="A819" s="15"/>
      <c r="B819" s="266"/>
      <c r="C819" s="267"/>
      <c r="D819" s="245" t="s">
        <v>243</v>
      </c>
      <c r="E819" s="268" t="s">
        <v>1</v>
      </c>
      <c r="F819" s="269" t="s">
        <v>2265</v>
      </c>
      <c r="G819" s="267"/>
      <c r="H819" s="268" t="s">
        <v>1</v>
      </c>
      <c r="I819" s="270"/>
      <c r="J819" s="267"/>
      <c r="K819" s="267"/>
      <c r="L819" s="271"/>
      <c r="M819" s="272"/>
      <c r="N819" s="273"/>
      <c r="O819" s="273"/>
      <c r="P819" s="273"/>
      <c r="Q819" s="273"/>
      <c r="R819" s="273"/>
      <c r="S819" s="273"/>
      <c r="T819" s="274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T819" s="275" t="s">
        <v>243</v>
      </c>
      <c r="AU819" s="275" t="s">
        <v>86</v>
      </c>
      <c r="AV819" s="15" t="s">
        <v>84</v>
      </c>
      <c r="AW819" s="15" t="s">
        <v>32</v>
      </c>
      <c r="AX819" s="15" t="s">
        <v>77</v>
      </c>
      <c r="AY819" s="275" t="s">
        <v>235</v>
      </c>
    </row>
    <row r="820" s="13" customFormat="1">
      <c r="A820" s="13"/>
      <c r="B820" s="243"/>
      <c r="C820" s="244"/>
      <c r="D820" s="245" t="s">
        <v>243</v>
      </c>
      <c r="E820" s="246" t="s">
        <v>1</v>
      </c>
      <c r="F820" s="247" t="s">
        <v>2821</v>
      </c>
      <c r="G820" s="244"/>
      <c r="H820" s="248">
        <v>45</v>
      </c>
      <c r="I820" s="249"/>
      <c r="J820" s="244"/>
      <c r="K820" s="244"/>
      <c r="L820" s="250"/>
      <c r="M820" s="251"/>
      <c r="N820" s="252"/>
      <c r="O820" s="252"/>
      <c r="P820" s="252"/>
      <c r="Q820" s="252"/>
      <c r="R820" s="252"/>
      <c r="S820" s="252"/>
      <c r="T820" s="25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54" t="s">
        <v>243</v>
      </c>
      <c r="AU820" s="254" t="s">
        <v>86</v>
      </c>
      <c r="AV820" s="13" t="s">
        <v>86</v>
      </c>
      <c r="AW820" s="13" t="s">
        <v>32</v>
      </c>
      <c r="AX820" s="13" t="s">
        <v>77</v>
      </c>
      <c r="AY820" s="254" t="s">
        <v>235</v>
      </c>
    </row>
    <row r="821" s="13" customFormat="1">
      <c r="A821" s="13"/>
      <c r="B821" s="243"/>
      <c r="C821" s="244"/>
      <c r="D821" s="245" t="s">
        <v>243</v>
      </c>
      <c r="E821" s="246" t="s">
        <v>1</v>
      </c>
      <c r="F821" s="247" t="s">
        <v>2822</v>
      </c>
      <c r="G821" s="244"/>
      <c r="H821" s="248">
        <v>45</v>
      </c>
      <c r="I821" s="249"/>
      <c r="J821" s="244"/>
      <c r="K821" s="244"/>
      <c r="L821" s="250"/>
      <c r="M821" s="251"/>
      <c r="N821" s="252"/>
      <c r="O821" s="252"/>
      <c r="P821" s="252"/>
      <c r="Q821" s="252"/>
      <c r="R821" s="252"/>
      <c r="S821" s="252"/>
      <c r="T821" s="25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4" t="s">
        <v>243</v>
      </c>
      <c r="AU821" s="254" t="s">
        <v>86</v>
      </c>
      <c r="AV821" s="13" t="s">
        <v>86</v>
      </c>
      <c r="AW821" s="13" t="s">
        <v>32</v>
      </c>
      <c r="AX821" s="13" t="s">
        <v>77</v>
      </c>
      <c r="AY821" s="254" t="s">
        <v>235</v>
      </c>
    </row>
    <row r="822" s="13" customFormat="1">
      <c r="A822" s="13"/>
      <c r="B822" s="243"/>
      <c r="C822" s="244"/>
      <c r="D822" s="245" t="s">
        <v>243</v>
      </c>
      <c r="E822" s="246" t="s">
        <v>1</v>
      </c>
      <c r="F822" s="247" t="s">
        <v>2823</v>
      </c>
      <c r="G822" s="244"/>
      <c r="H822" s="248">
        <v>52</v>
      </c>
      <c r="I822" s="249"/>
      <c r="J822" s="244"/>
      <c r="K822" s="244"/>
      <c r="L822" s="250"/>
      <c r="M822" s="251"/>
      <c r="N822" s="252"/>
      <c r="O822" s="252"/>
      <c r="P822" s="252"/>
      <c r="Q822" s="252"/>
      <c r="R822" s="252"/>
      <c r="S822" s="252"/>
      <c r="T822" s="25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54" t="s">
        <v>243</v>
      </c>
      <c r="AU822" s="254" t="s">
        <v>86</v>
      </c>
      <c r="AV822" s="13" t="s">
        <v>86</v>
      </c>
      <c r="AW822" s="13" t="s">
        <v>32</v>
      </c>
      <c r="AX822" s="13" t="s">
        <v>77</v>
      </c>
      <c r="AY822" s="254" t="s">
        <v>235</v>
      </c>
    </row>
    <row r="823" s="13" customFormat="1">
      <c r="A823" s="13"/>
      <c r="B823" s="243"/>
      <c r="C823" s="244"/>
      <c r="D823" s="245" t="s">
        <v>243</v>
      </c>
      <c r="E823" s="246" t="s">
        <v>1</v>
      </c>
      <c r="F823" s="247" t="s">
        <v>2824</v>
      </c>
      <c r="G823" s="244"/>
      <c r="H823" s="248">
        <v>32</v>
      </c>
      <c r="I823" s="249"/>
      <c r="J823" s="244"/>
      <c r="K823" s="244"/>
      <c r="L823" s="250"/>
      <c r="M823" s="251"/>
      <c r="N823" s="252"/>
      <c r="O823" s="252"/>
      <c r="P823" s="252"/>
      <c r="Q823" s="252"/>
      <c r="R823" s="252"/>
      <c r="S823" s="252"/>
      <c r="T823" s="25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54" t="s">
        <v>243</v>
      </c>
      <c r="AU823" s="254" t="s">
        <v>86</v>
      </c>
      <c r="AV823" s="13" t="s">
        <v>86</v>
      </c>
      <c r="AW823" s="13" t="s">
        <v>32</v>
      </c>
      <c r="AX823" s="13" t="s">
        <v>77</v>
      </c>
      <c r="AY823" s="254" t="s">
        <v>235</v>
      </c>
    </row>
    <row r="824" s="13" customFormat="1">
      <c r="A824" s="13"/>
      <c r="B824" s="243"/>
      <c r="C824" s="244"/>
      <c r="D824" s="245" t="s">
        <v>243</v>
      </c>
      <c r="E824" s="246" t="s">
        <v>1</v>
      </c>
      <c r="F824" s="247" t="s">
        <v>2825</v>
      </c>
      <c r="G824" s="244"/>
      <c r="H824" s="248">
        <v>46</v>
      </c>
      <c r="I824" s="249"/>
      <c r="J824" s="244"/>
      <c r="K824" s="244"/>
      <c r="L824" s="250"/>
      <c r="M824" s="251"/>
      <c r="N824" s="252"/>
      <c r="O824" s="252"/>
      <c r="P824" s="252"/>
      <c r="Q824" s="252"/>
      <c r="R824" s="252"/>
      <c r="S824" s="252"/>
      <c r="T824" s="25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54" t="s">
        <v>243</v>
      </c>
      <c r="AU824" s="254" t="s">
        <v>86</v>
      </c>
      <c r="AV824" s="13" t="s">
        <v>86</v>
      </c>
      <c r="AW824" s="13" t="s">
        <v>32</v>
      </c>
      <c r="AX824" s="13" t="s">
        <v>77</v>
      </c>
      <c r="AY824" s="254" t="s">
        <v>235</v>
      </c>
    </row>
    <row r="825" s="13" customFormat="1">
      <c r="A825" s="13"/>
      <c r="B825" s="243"/>
      <c r="C825" s="244"/>
      <c r="D825" s="245" t="s">
        <v>243</v>
      </c>
      <c r="E825" s="246" t="s">
        <v>1</v>
      </c>
      <c r="F825" s="247" t="s">
        <v>2826</v>
      </c>
      <c r="G825" s="244"/>
      <c r="H825" s="248">
        <v>15</v>
      </c>
      <c r="I825" s="249"/>
      <c r="J825" s="244"/>
      <c r="K825" s="244"/>
      <c r="L825" s="250"/>
      <c r="M825" s="251"/>
      <c r="N825" s="252"/>
      <c r="O825" s="252"/>
      <c r="P825" s="252"/>
      <c r="Q825" s="252"/>
      <c r="R825" s="252"/>
      <c r="S825" s="252"/>
      <c r="T825" s="25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54" t="s">
        <v>243</v>
      </c>
      <c r="AU825" s="254" t="s">
        <v>86</v>
      </c>
      <c r="AV825" s="13" t="s">
        <v>86</v>
      </c>
      <c r="AW825" s="13" t="s">
        <v>32</v>
      </c>
      <c r="AX825" s="13" t="s">
        <v>77</v>
      </c>
      <c r="AY825" s="254" t="s">
        <v>235</v>
      </c>
    </row>
    <row r="826" s="13" customFormat="1">
      <c r="A826" s="13"/>
      <c r="B826" s="243"/>
      <c r="C826" s="244"/>
      <c r="D826" s="245" t="s">
        <v>243</v>
      </c>
      <c r="E826" s="246" t="s">
        <v>1</v>
      </c>
      <c r="F826" s="247" t="s">
        <v>2827</v>
      </c>
      <c r="G826" s="244"/>
      <c r="H826" s="248">
        <v>14</v>
      </c>
      <c r="I826" s="249"/>
      <c r="J826" s="244"/>
      <c r="K826" s="244"/>
      <c r="L826" s="250"/>
      <c r="M826" s="251"/>
      <c r="N826" s="252"/>
      <c r="O826" s="252"/>
      <c r="P826" s="252"/>
      <c r="Q826" s="252"/>
      <c r="R826" s="252"/>
      <c r="S826" s="252"/>
      <c r="T826" s="25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54" t="s">
        <v>243</v>
      </c>
      <c r="AU826" s="254" t="s">
        <v>86</v>
      </c>
      <c r="AV826" s="13" t="s">
        <v>86</v>
      </c>
      <c r="AW826" s="13" t="s">
        <v>32</v>
      </c>
      <c r="AX826" s="13" t="s">
        <v>77</v>
      </c>
      <c r="AY826" s="254" t="s">
        <v>235</v>
      </c>
    </row>
    <row r="827" s="13" customFormat="1">
      <c r="A827" s="13"/>
      <c r="B827" s="243"/>
      <c r="C827" s="244"/>
      <c r="D827" s="245" t="s">
        <v>243</v>
      </c>
      <c r="E827" s="246" t="s">
        <v>1</v>
      </c>
      <c r="F827" s="247" t="s">
        <v>2828</v>
      </c>
      <c r="G827" s="244"/>
      <c r="H827" s="248">
        <v>14</v>
      </c>
      <c r="I827" s="249"/>
      <c r="J827" s="244"/>
      <c r="K827" s="244"/>
      <c r="L827" s="250"/>
      <c r="M827" s="251"/>
      <c r="N827" s="252"/>
      <c r="O827" s="252"/>
      <c r="P827" s="252"/>
      <c r="Q827" s="252"/>
      <c r="R827" s="252"/>
      <c r="S827" s="252"/>
      <c r="T827" s="25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4" t="s">
        <v>243</v>
      </c>
      <c r="AU827" s="254" t="s">
        <v>86</v>
      </c>
      <c r="AV827" s="13" t="s">
        <v>86</v>
      </c>
      <c r="AW827" s="13" t="s">
        <v>32</v>
      </c>
      <c r="AX827" s="13" t="s">
        <v>77</v>
      </c>
      <c r="AY827" s="254" t="s">
        <v>235</v>
      </c>
    </row>
    <row r="828" s="13" customFormat="1">
      <c r="A828" s="13"/>
      <c r="B828" s="243"/>
      <c r="C828" s="244"/>
      <c r="D828" s="245" t="s">
        <v>243</v>
      </c>
      <c r="E828" s="246" t="s">
        <v>1</v>
      </c>
      <c r="F828" s="247" t="s">
        <v>2829</v>
      </c>
      <c r="G828" s="244"/>
      <c r="H828" s="248">
        <v>15</v>
      </c>
      <c r="I828" s="249"/>
      <c r="J828" s="244"/>
      <c r="K828" s="244"/>
      <c r="L828" s="250"/>
      <c r="M828" s="251"/>
      <c r="N828" s="252"/>
      <c r="O828" s="252"/>
      <c r="P828" s="252"/>
      <c r="Q828" s="252"/>
      <c r="R828" s="252"/>
      <c r="S828" s="252"/>
      <c r="T828" s="25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54" t="s">
        <v>243</v>
      </c>
      <c r="AU828" s="254" t="s">
        <v>86</v>
      </c>
      <c r="AV828" s="13" t="s">
        <v>86</v>
      </c>
      <c r="AW828" s="13" t="s">
        <v>32</v>
      </c>
      <c r="AX828" s="13" t="s">
        <v>77</v>
      </c>
      <c r="AY828" s="254" t="s">
        <v>235</v>
      </c>
    </row>
    <row r="829" s="13" customFormat="1">
      <c r="A829" s="13"/>
      <c r="B829" s="243"/>
      <c r="C829" s="244"/>
      <c r="D829" s="245" t="s">
        <v>243</v>
      </c>
      <c r="E829" s="246" t="s">
        <v>1</v>
      </c>
      <c r="F829" s="247" t="s">
        <v>2829</v>
      </c>
      <c r="G829" s="244"/>
      <c r="H829" s="248">
        <v>15</v>
      </c>
      <c r="I829" s="249"/>
      <c r="J829" s="244"/>
      <c r="K829" s="244"/>
      <c r="L829" s="250"/>
      <c r="M829" s="251"/>
      <c r="N829" s="252"/>
      <c r="O829" s="252"/>
      <c r="P829" s="252"/>
      <c r="Q829" s="252"/>
      <c r="R829" s="252"/>
      <c r="S829" s="252"/>
      <c r="T829" s="25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4" t="s">
        <v>243</v>
      </c>
      <c r="AU829" s="254" t="s">
        <v>86</v>
      </c>
      <c r="AV829" s="13" t="s">
        <v>86</v>
      </c>
      <c r="AW829" s="13" t="s">
        <v>32</v>
      </c>
      <c r="AX829" s="13" t="s">
        <v>77</v>
      </c>
      <c r="AY829" s="254" t="s">
        <v>235</v>
      </c>
    </row>
    <row r="830" s="13" customFormat="1">
      <c r="A830" s="13"/>
      <c r="B830" s="243"/>
      <c r="C830" s="244"/>
      <c r="D830" s="245" t="s">
        <v>243</v>
      </c>
      <c r="E830" s="246" t="s">
        <v>1</v>
      </c>
      <c r="F830" s="247" t="s">
        <v>2830</v>
      </c>
      <c r="G830" s="244"/>
      <c r="H830" s="248">
        <v>14</v>
      </c>
      <c r="I830" s="249"/>
      <c r="J830" s="244"/>
      <c r="K830" s="244"/>
      <c r="L830" s="250"/>
      <c r="M830" s="251"/>
      <c r="N830" s="252"/>
      <c r="O830" s="252"/>
      <c r="P830" s="252"/>
      <c r="Q830" s="252"/>
      <c r="R830" s="252"/>
      <c r="S830" s="252"/>
      <c r="T830" s="25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54" t="s">
        <v>243</v>
      </c>
      <c r="AU830" s="254" t="s">
        <v>86</v>
      </c>
      <c r="AV830" s="13" t="s">
        <v>86</v>
      </c>
      <c r="AW830" s="13" t="s">
        <v>32</v>
      </c>
      <c r="AX830" s="13" t="s">
        <v>77</v>
      </c>
      <c r="AY830" s="254" t="s">
        <v>235</v>
      </c>
    </row>
    <row r="831" s="13" customFormat="1">
      <c r="A831" s="13"/>
      <c r="B831" s="243"/>
      <c r="C831" s="244"/>
      <c r="D831" s="245" t="s">
        <v>243</v>
      </c>
      <c r="E831" s="246" t="s">
        <v>1</v>
      </c>
      <c r="F831" s="247" t="s">
        <v>2831</v>
      </c>
      <c r="G831" s="244"/>
      <c r="H831" s="248">
        <v>14</v>
      </c>
      <c r="I831" s="249"/>
      <c r="J831" s="244"/>
      <c r="K831" s="244"/>
      <c r="L831" s="250"/>
      <c r="M831" s="251"/>
      <c r="N831" s="252"/>
      <c r="O831" s="252"/>
      <c r="P831" s="252"/>
      <c r="Q831" s="252"/>
      <c r="R831" s="252"/>
      <c r="S831" s="252"/>
      <c r="T831" s="25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54" t="s">
        <v>243</v>
      </c>
      <c r="AU831" s="254" t="s">
        <v>86</v>
      </c>
      <c r="AV831" s="13" t="s">
        <v>86</v>
      </c>
      <c r="AW831" s="13" t="s">
        <v>32</v>
      </c>
      <c r="AX831" s="13" t="s">
        <v>77</v>
      </c>
      <c r="AY831" s="254" t="s">
        <v>235</v>
      </c>
    </row>
    <row r="832" s="13" customFormat="1">
      <c r="A832" s="13"/>
      <c r="B832" s="243"/>
      <c r="C832" s="244"/>
      <c r="D832" s="245" t="s">
        <v>243</v>
      </c>
      <c r="E832" s="246" t="s">
        <v>1</v>
      </c>
      <c r="F832" s="247" t="s">
        <v>2832</v>
      </c>
      <c r="G832" s="244"/>
      <c r="H832" s="248">
        <v>52</v>
      </c>
      <c r="I832" s="249"/>
      <c r="J832" s="244"/>
      <c r="K832" s="244"/>
      <c r="L832" s="250"/>
      <c r="M832" s="251"/>
      <c r="N832" s="252"/>
      <c r="O832" s="252"/>
      <c r="P832" s="252"/>
      <c r="Q832" s="252"/>
      <c r="R832" s="252"/>
      <c r="S832" s="252"/>
      <c r="T832" s="25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4" t="s">
        <v>243</v>
      </c>
      <c r="AU832" s="254" t="s">
        <v>86</v>
      </c>
      <c r="AV832" s="13" t="s">
        <v>86</v>
      </c>
      <c r="AW832" s="13" t="s">
        <v>32</v>
      </c>
      <c r="AX832" s="13" t="s">
        <v>77</v>
      </c>
      <c r="AY832" s="254" t="s">
        <v>235</v>
      </c>
    </row>
    <row r="833" s="13" customFormat="1">
      <c r="A833" s="13"/>
      <c r="B833" s="243"/>
      <c r="C833" s="244"/>
      <c r="D833" s="245" t="s">
        <v>243</v>
      </c>
      <c r="E833" s="246" t="s">
        <v>1</v>
      </c>
      <c r="F833" s="247" t="s">
        <v>2832</v>
      </c>
      <c r="G833" s="244"/>
      <c r="H833" s="248">
        <v>52</v>
      </c>
      <c r="I833" s="249"/>
      <c r="J833" s="244"/>
      <c r="K833" s="244"/>
      <c r="L833" s="250"/>
      <c r="M833" s="251"/>
      <c r="N833" s="252"/>
      <c r="O833" s="252"/>
      <c r="P833" s="252"/>
      <c r="Q833" s="252"/>
      <c r="R833" s="252"/>
      <c r="S833" s="252"/>
      <c r="T833" s="25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54" t="s">
        <v>243</v>
      </c>
      <c r="AU833" s="254" t="s">
        <v>86</v>
      </c>
      <c r="AV833" s="13" t="s">
        <v>86</v>
      </c>
      <c r="AW833" s="13" t="s">
        <v>32</v>
      </c>
      <c r="AX833" s="13" t="s">
        <v>77</v>
      </c>
      <c r="AY833" s="254" t="s">
        <v>235</v>
      </c>
    </row>
    <row r="834" s="13" customFormat="1">
      <c r="A834" s="13"/>
      <c r="B834" s="243"/>
      <c r="C834" s="244"/>
      <c r="D834" s="245" t="s">
        <v>243</v>
      </c>
      <c r="E834" s="246" t="s">
        <v>1</v>
      </c>
      <c r="F834" s="247" t="s">
        <v>2833</v>
      </c>
      <c r="G834" s="244"/>
      <c r="H834" s="248">
        <v>45</v>
      </c>
      <c r="I834" s="249"/>
      <c r="J834" s="244"/>
      <c r="K834" s="244"/>
      <c r="L834" s="250"/>
      <c r="M834" s="251"/>
      <c r="N834" s="252"/>
      <c r="O834" s="252"/>
      <c r="P834" s="252"/>
      <c r="Q834" s="252"/>
      <c r="R834" s="252"/>
      <c r="S834" s="252"/>
      <c r="T834" s="25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54" t="s">
        <v>243</v>
      </c>
      <c r="AU834" s="254" t="s">
        <v>86</v>
      </c>
      <c r="AV834" s="13" t="s">
        <v>86</v>
      </c>
      <c r="AW834" s="13" t="s">
        <v>32</v>
      </c>
      <c r="AX834" s="13" t="s">
        <v>77</v>
      </c>
      <c r="AY834" s="254" t="s">
        <v>235</v>
      </c>
    </row>
    <row r="835" s="13" customFormat="1">
      <c r="A835" s="13"/>
      <c r="B835" s="243"/>
      <c r="C835" s="244"/>
      <c r="D835" s="245" t="s">
        <v>243</v>
      </c>
      <c r="E835" s="246" t="s">
        <v>1</v>
      </c>
      <c r="F835" s="247" t="s">
        <v>2834</v>
      </c>
      <c r="G835" s="244"/>
      <c r="H835" s="248">
        <v>45</v>
      </c>
      <c r="I835" s="249"/>
      <c r="J835" s="244"/>
      <c r="K835" s="244"/>
      <c r="L835" s="250"/>
      <c r="M835" s="251"/>
      <c r="N835" s="252"/>
      <c r="O835" s="252"/>
      <c r="P835" s="252"/>
      <c r="Q835" s="252"/>
      <c r="R835" s="252"/>
      <c r="S835" s="252"/>
      <c r="T835" s="25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4" t="s">
        <v>243</v>
      </c>
      <c r="AU835" s="254" t="s">
        <v>86</v>
      </c>
      <c r="AV835" s="13" t="s">
        <v>86</v>
      </c>
      <c r="AW835" s="13" t="s">
        <v>32</v>
      </c>
      <c r="AX835" s="13" t="s">
        <v>77</v>
      </c>
      <c r="AY835" s="254" t="s">
        <v>235</v>
      </c>
    </row>
    <row r="836" s="13" customFormat="1">
      <c r="A836" s="13"/>
      <c r="B836" s="243"/>
      <c r="C836" s="244"/>
      <c r="D836" s="245" t="s">
        <v>243</v>
      </c>
      <c r="E836" s="246" t="s">
        <v>1</v>
      </c>
      <c r="F836" s="247" t="s">
        <v>2835</v>
      </c>
      <c r="G836" s="244"/>
      <c r="H836" s="248">
        <v>53</v>
      </c>
      <c r="I836" s="249"/>
      <c r="J836" s="244"/>
      <c r="K836" s="244"/>
      <c r="L836" s="250"/>
      <c r="M836" s="251"/>
      <c r="N836" s="252"/>
      <c r="O836" s="252"/>
      <c r="P836" s="252"/>
      <c r="Q836" s="252"/>
      <c r="R836" s="252"/>
      <c r="S836" s="252"/>
      <c r="T836" s="25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54" t="s">
        <v>243</v>
      </c>
      <c r="AU836" s="254" t="s">
        <v>86</v>
      </c>
      <c r="AV836" s="13" t="s">
        <v>86</v>
      </c>
      <c r="AW836" s="13" t="s">
        <v>32</v>
      </c>
      <c r="AX836" s="13" t="s">
        <v>77</v>
      </c>
      <c r="AY836" s="254" t="s">
        <v>235</v>
      </c>
    </row>
    <row r="837" s="13" customFormat="1">
      <c r="A837" s="13"/>
      <c r="B837" s="243"/>
      <c r="C837" s="244"/>
      <c r="D837" s="245" t="s">
        <v>243</v>
      </c>
      <c r="E837" s="246" t="s">
        <v>1</v>
      </c>
      <c r="F837" s="247" t="s">
        <v>2836</v>
      </c>
      <c r="G837" s="244"/>
      <c r="H837" s="248">
        <v>53</v>
      </c>
      <c r="I837" s="249"/>
      <c r="J837" s="244"/>
      <c r="K837" s="244"/>
      <c r="L837" s="250"/>
      <c r="M837" s="251"/>
      <c r="N837" s="252"/>
      <c r="O837" s="252"/>
      <c r="P837" s="252"/>
      <c r="Q837" s="252"/>
      <c r="R837" s="252"/>
      <c r="S837" s="252"/>
      <c r="T837" s="25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4" t="s">
        <v>243</v>
      </c>
      <c r="AU837" s="254" t="s">
        <v>86</v>
      </c>
      <c r="AV837" s="13" t="s">
        <v>86</v>
      </c>
      <c r="AW837" s="13" t="s">
        <v>32</v>
      </c>
      <c r="AX837" s="13" t="s">
        <v>77</v>
      </c>
      <c r="AY837" s="254" t="s">
        <v>235</v>
      </c>
    </row>
    <row r="838" s="13" customFormat="1">
      <c r="A838" s="13"/>
      <c r="B838" s="243"/>
      <c r="C838" s="244"/>
      <c r="D838" s="245" t="s">
        <v>243</v>
      </c>
      <c r="E838" s="246" t="s">
        <v>1</v>
      </c>
      <c r="F838" s="247" t="s">
        <v>2837</v>
      </c>
      <c r="G838" s="244"/>
      <c r="H838" s="248">
        <v>53</v>
      </c>
      <c r="I838" s="249"/>
      <c r="J838" s="244"/>
      <c r="K838" s="244"/>
      <c r="L838" s="250"/>
      <c r="M838" s="251"/>
      <c r="N838" s="252"/>
      <c r="O838" s="252"/>
      <c r="P838" s="252"/>
      <c r="Q838" s="252"/>
      <c r="R838" s="252"/>
      <c r="S838" s="252"/>
      <c r="T838" s="25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54" t="s">
        <v>243</v>
      </c>
      <c r="AU838" s="254" t="s">
        <v>86</v>
      </c>
      <c r="AV838" s="13" t="s">
        <v>86</v>
      </c>
      <c r="AW838" s="13" t="s">
        <v>32</v>
      </c>
      <c r="AX838" s="13" t="s">
        <v>77</v>
      </c>
      <c r="AY838" s="254" t="s">
        <v>235</v>
      </c>
    </row>
    <row r="839" s="13" customFormat="1">
      <c r="A839" s="13"/>
      <c r="B839" s="243"/>
      <c r="C839" s="244"/>
      <c r="D839" s="245" t="s">
        <v>243</v>
      </c>
      <c r="E839" s="246" t="s">
        <v>1</v>
      </c>
      <c r="F839" s="247" t="s">
        <v>2838</v>
      </c>
      <c r="G839" s="244"/>
      <c r="H839" s="248">
        <v>46</v>
      </c>
      <c r="I839" s="249"/>
      <c r="J839" s="244"/>
      <c r="K839" s="244"/>
      <c r="L839" s="250"/>
      <c r="M839" s="251"/>
      <c r="N839" s="252"/>
      <c r="O839" s="252"/>
      <c r="P839" s="252"/>
      <c r="Q839" s="252"/>
      <c r="R839" s="252"/>
      <c r="S839" s="252"/>
      <c r="T839" s="25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4" t="s">
        <v>243</v>
      </c>
      <c r="AU839" s="254" t="s">
        <v>86</v>
      </c>
      <c r="AV839" s="13" t="s">
        <v>86</v>
      </c>
      <c r="AW839" s="13" t="s">
        <v>32</v>
      </c>
      <c r="AX839" s="13" t="s">
        <v>77</v>
      </c>
      <c r="AY839" s="254" t="s">
        <v>235</v>
      </c>
    </row>
    <row r="840" s="13" customFormat="1">
      <c r="A840" s="13"/>
      <c r="B840" s="243"/>
      <c r="C840" s="244"/>
      <c r="D840" s="245" t="s">
        <v>243</v>
      </c>
      <c r="E840" s="246" t="s">
        <v>1</v>
      </c>
      <c r="F840" s="247" t="s">
        <v>2839</v>
      </c>
      <c r="G840" s="244"/>
      <c r="H840" s="248">
        <v>1</v>
      </c>
      <c r="I840" s="249"/>
      <c r="J840" s="244"/>
      <c r="K840" s="244"/>
      <c r="L840" s="250"/>
      <c r="M840" s="251"/>
      <c r="N840" s="252"/>
      <c r="O840" s="252"/>
      <c r="P840" s="252"/>
      <c r="Q840" s="252"/>
      <c r="R840" s="252"/>
      <c r="S840" s="252"/>
      <c r="T840" s="25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4" t="s">
        <v>243</v>
      </c>
      <c r="AU840" s="254" t="s">
        <v>86</v>
      </c>
      <c r="AV840" s="13" t="s">
        <v>86</v>
      </c>
      <c r="AW840" s="13" t="s">
        <v>32</v>
      </c>
      <c r="AX840" s="13" t="s">
        <v>77</v>
      </c>
      <c r="AY840" s="254" t="s">
        <v>235</v>
      </c>
    </row>
    <row r="841" s="13" customFormat="1">
      <c r="A841" s="13"/>
      <c r="B841" s="243"/>
      <c r="C841" s="244"/>
      <c r="D841" s="245" t="s">
        <v>243</v>
      </c>
      <c r="E841" s="246" t="s">
        <v>1</v>
      </c>
      <c r="F841" s="247" t="s">
        <v>2840</v>
      </c>
      <c r="G841" s="244"/>
      <c r="H841" s="248">
        <v>1</v>
      </c>
      <c r="I841" s="249"/>
      <c r="J841" s="244"/>
      <c r="K841" s="244"/>
      <c r="L841" s="250"/>
      <c r="M841" s="251"/>
      <c r="N841" s="252"/>
      <c r="O841" s="252"/>
      <c r="P841" s="252"/>
      <c r="Q841" s="252"/>
      <c r="R841" s="252"/>
      <c r="S841" s="252"/>
      <c r="T841" s="25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54" t="s">
        <v>243</v>
      </c>
      <c r="AU841" s="254" t="s">
        <v>86</v>
      </c>
      <c r="AV841" s="13" t="s">
        <v>86</v>
      </c>
      <c r="AW841" s="13" t="s">
        <v>32</v>
      </c>
      <c r="AX841" s="13" t="s">
        <v>77</v>
      </c>
      <c r="AY841" s="254" t="s">
        <v>235</v>
      </c>
    </row>
    <row r="842" s="13" customFormat="1">
      <c r="A842" s="13"/>
      <c r="B842" s="243"/>
      <c r="C842" s="244"/>
      <c r="D842" s="245" t="s">
        <v>243</v>
      </c>
      <c r="E842" s="246" t="s">
        <v>1</v>
      </c>
      <c r="F842" s="247" t="s">
        <v>2841</v>
      </c>
      <c r="G842" s="244"/>
      <c r="H842" s="248">
        <v>1</v>
      </c>
      <c r="I842" s="249"/>
      <c r="J842" s="244"/>
      <c r="K842" s="244"/>
      <c r="L842" s="250"/>
      <c r="M842" s="251"/>
      <c r="N842" s="252"/>
      <c r="O842" s="252"/>
      <c r="P842" s="252"/>
      <c r="Q842" s="252"/>
      <c r="R842" s="252"/>
      <c r="S842" s="252"/>
      <c r="T842" s="25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4" t="s">
        <v>243</v>
      </c>
      <c r="AU842" s="254" t="s">
        <v>86</v>
      </c>
      <c r="AV842" s="13" t="s">
        <v>86</v>
      </c>
      <c r="AW842" s="13" t="s">
        <v>32</v>
      </c>
      <c r="AX842" s="13" t="s">
        <v>77</v>
      </c>
      <c r="AY842" s="254" t="s">
        <v>235</v>
      </c>
    </row>
    <row r="843" s="13" customFormat="1">
      <c r="A843" s="13"/>
      <c r="B843" s="243"/>
      <c r="C843" s="244"/>
      <c r="D843" s="245" t="s">
        <v>243</v>
      </c>
      <c r="E843" s="246" t="s">
        <v>1</v>
      </c>
      <c r="F843" s="247" t="s">
        <v>2842</v>
      </c>
      <c r="G843" s="244"/>
      <c r="H843" s="248">
        <v>14</v>
      </c>
      <c r="I843" s="249"/>
      <c r="J843" s="244"/>
      <c r="K843" s="244"/>
      <c r="L843" s="250"/>
      <c r="M843" s="251"/>
      <c r="N843" s="252"/>
      <c r="O843" s="252"/>
      <c r="P843" s="252"/>
      <c r="Q843" s="252"/>
      <c r="R843" s="252"/>
      <c r="S843" s="252"/>
      <c r="T843" s="25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4" t="s">
        <v>243</v>
      </c>
      <c r="AU843" s="254" t="s">
        <v>86</v>
      </c>
      <c r="AV843" s="13" t="s">
        <v>86</v>
      </c>
      <c r="AW843" s="13" t="s">
        <v>32</v>
      </c>
      <c r="AX843" s="13" t="s">
        <v>77</v>
      </c>
      <c r="AY843" s="254" t="s">
        <v>235</v>
      </c>
    </row>
    <row r="844" s="13" customFormat="1">
      <c r="A844" s="13"/>
      <c r="B844" s="243"/>
      <c r="C844" s="244"/>
      <c r="D844" s="245" t="s">
        <v>243</v>
      </c>
      <c r="E844" s="246" t="s">
        <v>1</v>
      </c>
      <c r="F844" s="247" t="s">
        <v>2843</v>
      </c>
      <c r="G844" s="244"/>
      <c r="H844" s="248">
        <v>1</v>
      </c>
      <c r="I844" s="249"/>
      <c r="J844" s="244"/>
      <c r="K844" s="244"/>
      <c r="L844" s="250"/>
      <c r="M844" s="251"/>
      <c r="N844" s="252"/>
      <c r="O844" s="252"/>
      <c r="P844" s="252"/>
      <c r="Q844" s="252"/>
      <c r="R844" s="252"/>
      <c r="S844" s="252"/>
      <c r="T844" s="25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54" t="s">
        <v>243</v>
      </c>
      <c r="AU844" s="254" t="s">
        <v>86</v>
      </c>
      <c r="AV844" s="13" t="s">
        <v>86</v>
      </c>
      <c r="AW844" s="13" t="s">
        <v>32</v>
      </c>
      <c r="AX844" s="13" t="s">
        <v>77</v>
      </c>
      <c r="AY844" s="254" t="s">
        <v>235</v>
      </c>
    </row>
    <row r="845" s="13" customFormat="1">
      <c r="A845" s="13"/>
      <c r="B845" s="243"/>
      <c r="C845" s="244"/>
      <c r="D845" s="245" t="s">
        <v>243</v>
      </c>
      <c r="E845" s="246" t="s">
        <v>1</v>
      </c>
      <c r="F845" s="247" t="s">
        <v>2844</v>
      </c>
      <c r="G845" s="244"/>
      <c r="H845" s="248">
        <v>1</v>
      </c>
      <c r="I845" s="249"/>
      <c r="J845" s="244"/>
      <c r="K845" s="244"/>
      <c r="L845" s="250"/>
      <c r="M845" s="251"/>
      <c r="N845" s="252"/>
      <c r="O845" s="252"/>
      <c r="P845" s="252"/>
      <c r="Q845" s="252"/>
      <c r="R845" s="252"/>
      <c r="S845" s="252"/>
      <c r="T845" s="25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54" t="s">
        <v>243</v>
      </c>
      <c r="AU845" s="254" t="s">
        <v>86</v>
      </c>
      <c r="AV845" s="13" t="s">
        <v>86</v>
      </c>
      <c r="AW845" s="13" t="s">
        <v>32</v>
      </c>
      <c r="AX845" s="13" t="s">
        <v>77</v>
      </c>
      <c r="AY845" s="254" t="s">
        <v>235</v>
      </c>
    </row>
    <row r="846" s="13" customFormat="1">
      <c r="A846" s="13"/>
      <c r="B846" s="243"/>
      <c r="C846" s="244"/>
      <c r="D846" s="245" t="s">
        <v>243</v>
      </c>
      <c r="E846" s="246" t="s">
        <v>1</v>
      </c>
      <c r="F846" s="247" t="s">
        <v>2845</v>
      </c>
      <c r="G846" s="244"/>
      <c r="H846" s="248">
        <v>1</v>
      </c>
      <c r="I846" s="249"/>
      <c r="J846" s="244"/>
      <c r="K846" s="244"/>
      <c r="L846" s="250"/>
      <c r="M846" s="251"/>
      <c r="N846" s="252"/>
      <c r="O846" s="252"/>
      <c r="P846" s="252"/>
      <c r="Q846" s="252"/>
      <c r="R846" s="252"/>
      <c r="S846" s="252"/>
      <c r="T846" s="25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4" t="s">
        <v>243</v>
      </c>
      <c r="AU846" s="254" t="s">
        <v>86</v>
      </c>
      <c r="AV846" s="13" t="s">
        <v>86</v>
      </c>
      <c r="AW846" s="13" t="s">
        <v>32</v>
      </c>
      <c r="AX846" s="13" t="s">
        <v>77</v>
      </c>
      <c r="AY846" s="254" t="s">
        <v>235</v>
      </c>
    </row>
    <row r="847" s="13" customFormat="1">
      <c r="A847" s="13"/>
      <c r="B847" s="243"/>
      <c r="C847" s="244"/>
      <c r="D847" s="245" t="s">
        <v>243</v>
      </c>
      <c r="E847" s="246" t="s">
        <v>1</v>
      </c>
      <c r="F847" s="247" t="s">
        <v>2846</v>
      </c>
      <c r="G847" s="244"/>
      <c r="H847" s="248">
        <v>1</v>
      </c>
      <c r="I847" s="249"/>
      <c r="J847" s="244"/>
      <c r="K847" s="244"/>
      <c r="L847" s="250"/>
      <c r="M847" s="251"/>
      <c r="N847" s="252"/>
      <c r="O847" s="252"/>
      <c r="P847" s="252"/>
      <c r="Q847" s="252"/>
      <c r="R847" s="252"/>
      <c r="S847" s="252"/>
      <c r="T847" s="25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54" t="s">
        <v>243</v>
      </c>
      <c r="AU847" s="254" t="s">
        <v>86</v>
      </c>
      <c r="AV847" s="13" t="s">
        <v>86</v>
      </c>
      <c r="AW847" s="13" t="s">
        <v>32</v>
      </c>
      <c r="AX847" s="13" t="s">
        <v>77</v>
      </c>
      <c r="AY847" s="254" t="s">
        <v>235</v>
      </c>
    </row>
    <row r="848" s="13" customFormat="1">
      <c r="A848" s="13"/>
      <c r="B848" s="243"/>
      <c r="C848" s="244"/>
      <c r="D848" s="245" t="s">
        <v>243</v>
      </c>
      <c r="E848" s="246" t="s">
        <v>1</v>
      </c>
      <c r="F848" s="247" t="s">
        <v>2847</v>
      </c>
      <c r="G848" s="244"/>
      <c r="H848" s="248">
        <v>38</v>
      </c>
      <c r="I848" s="249"/>
      <c r="J848" s="244"/>
      <c r="K848" s="244"/>
      <c r="L848" s="250"/>
      <c r="M848" s="251"/>
      <c r="N848" s="252"/>
      <c r="O848" s="252"/>
      <c r="P848" s="252"/>
      <c r="Q848" s="252"/>
      <c r="R848" s="252"/>
      <c r="S848" s="252"/>
      <c r="T848" s="25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54" t="s">
        <v>243</v>
      </c>
      <c r="AU848" s="254" t="s">
        <v>86</v>
      </c>
      <c r="AV848" s="13" t="s">
        <v>86</v>
      </c>
      <c r="AW848" s="13" t="s">
        <v>32</v>
      </c>
      <c r="AX848" s="13" t="s">
        <v>77</v>
      </c>
      <c r="AY848" s="254" t="s">
        <v>235</v>
      </c>
    </row>
    <row r="849" s="13" customFormat="1">
      <c r="A849" s="13"/>
      <c r="B849" s="243"/>
      <c r="C849" s="244"/>
      <c r="D849" s="245" t="s">
        <v>243</v>
      </c>
      <c r="E849" s="246" t="s">
        <v>1</v>
      </c>
      <c r="F849" s="247" t="s">
        <v>2848</v>
      </c>
      <c r="G849" s="244"/>
      <c r="H849" s="248">
        <v>1</v>
      </c>
      <c r="I849" s="249"/>
      <c r="J849" s="244"/>
      <c r="K849" s="244"/>
      <c r="L849" s="250"/>
      <c r="M849" s="251"/>
      <c r="N849" s="252"/>
      <c r="O849" s="252"/>
      <c r="P849" s="252"/>
      <c r="Q849" s="252"/>
      <c r="R849" s="252"/>
      <c r="S849" s="252"/>
      <c r="T849" s="25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4" t="s">
        <v>243</v>
      </c>
      <c r="AU849" s="254" t="s">
        <v>86</v>
      </c>
      <c r="AV849" s="13" t="s">
        <v>86</v>
      </c>
      <c r="AW849" s="13" t="s">
        <v>32</v>
      </c>
      <c r="AX849" s="13" t="s">
        <v>77</v>
      </c>
      <c r="AY849" s="254" t="s">
        <v>235</v>
      </c>
    </row>
    <row r="850" s="13" customFormat="1">
      <c r="A850" s="13"/>
      <c r="B850" s="243"/>
      <c r="C850" s="244"/>
      <c r="D850" s="245" t="s">
        <v>243</v>
      </c>
      <c r="E850" s="246" t="s">
        <v>1</v>
      </c>
      <c r="F850" s="247" t="s">
        <v>2849</v>
      </c>
      <c r="G850" s="244"/>
      <c r="H850" s="248">
        <v>1</v>
      </c>
      <c r="I850" s="249"/>
      <c r="J850" s="244"/>
      <c r="K850" s="244"/>
      <c r="L850" s="250"/>
      <c r="M850" s="251"/>
      <c r="N850" s="252"/>
      <c r="O850" s="252"/>
      <c r="P850" s="252"/>
      <c r="Q850" s="252"/>
      <c r="R850" s="252"/>
      <c r="S850" s="252"/>
      <c r="T850" s="25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54" t="s">
        <v>243</v>
      </c>
      <c r="AU850" s="254" t="s">
        <v>86</v>
      </c>
      <c r="AV850" s="13" t="s">
        <v>86</v>
      </c>
      <c r="AW850" s="13" t="s">
        <v>32</v>
      </c>
      <c r="AX850" s="13" t="s">
        <v>77</v>
      </c>
      <c r="AY850" s="254" t="s">
        <v>235</v>
      </c>
    </row>
    <row r="851" s="13" customFormat="1">
      <c r="A851" s="13"/>
      <c r="B851" s="243"/>
      <c r="C851" s="244"/>
      <c r="D851" s="245" t="s">
        <v>243</v>
      </c>
      <c r="E851" s="246" t="s">
        <v>1</v>
      </c>
      <c r="F851" s="247" t="s">
        <v>2850</v>
      </c>
      <c r="G851" s="244"/>
      <c r="H851" s="248">
        <v>38</v>
      </c>
      <c r="I851" s="249"/>
      <c r="J851" s="244"/>
      <c r="K851" s="244"/>
      <c r="L851" s="250"/>
      <c r="M851" s="251"/>
      <c r="N851" s="252"/>
      <c r="O851" s="252"/>
      <c r="P851" s="252"/>
      <c r="Q851" s="252"/>
      <c r="R851" s="252"/>
      <c r="S851" s="252"/>
      <c r="T851" s="25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54" t="s">
        <v>243</v>
      </c>
      <c r="AU851" s="254" t="s">
        <v>86</v>
      </c>
      <c r="AV851" s="13" t="s">
        <v>86</v>
      </c>
      <c r="AW851" s="13" t="s">
        <v>32</v>
      </c>
      <c r="AX851" s="13" t="s">
        <v>77</v>
      </c>
      <c r="AY851" s="254" t="s">
        <v>235</v>
      </c>
    </row>
    <row r="852" s="13" customFormat="1">
      <c r="A852" s="13"/>
      <c r="B852" s="243"/>
      <c r="C852" s="244"/>
      <c r="D852" s="245" t="s">
        <v>243</v>
      </c>
      <c r="E852" s="246" t="s">
        <v>1</v>
      </c>
      <c r="F852" s="247" t="s">
        <v>2850</v>
      </c>
      <c r="G852" s="244"/>
      <c r="H852" s="248">
        <v>38</v>
      </c>
      <c r="I852" s="249"/>
      <c r="J852" s="244"/>
      <c r="K852" s="244"/>
      <c r="L852" s="250"/>
      <c r="M852" s="251"/>
      <c r="N852" s="252"/>
      <c r="O852" s="252"/>
      <c r="P852" s="252"/>
      <c r="Q852" s="252"/>
      <c r="R852" s="252"/>
      <c r="S852" s="252"/>
      <c r="T852" s="25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54" t="s">
        <v>243</v>
      </c>
      <c r="AU852" s="254" t="s">
        <v>86</v>
      </c>
      <c r="AV852" s="13" t="s">
        <v>86</v>
      </c>
      <c r="AW852" s="13" t="s">
        <v>32</v>
      </c>
      <c r="AX852" s="13" t="s">
        <v>77</v>
      </c>
      <c r="AY852" s="254" t="s">
        <v>235</v>
      </c>
    </row>
    <row r="853" s="13" customFormat="1">
      <c r="A853" s="13"/>
      <c r="B853" s="243"/>
      <c r="C853" s="244"/>
      <c r="D853" s="245" t="s">
        <v>243</v>
      </c>
      <c r="E853" s="246" t="s">
        <v>1</v>
      </c>
      <c r="F853" s="247" t="s">
        <v>2851</v>
      </c>
      <c r="G853" s="244"/>
      <c r="H853" s="248">
        <v>1</v>
      </c>
      <c r="I853" s="249"/>
      <c r="J853" s="244"/>
      <c r="K853" s="244"/>
      <c r="L853" s="250"/>
      <c r="M853" s="251"/>
      <c r="N853" s="252"/>
      <c r="O853" s="252"/>
      <c r="P853" s="252"/>
      <c r="Q853" s="252"/>
      <c r="R853" s="252"/>
      <c r="S853" s="252"/>
      <c r="T853" s="25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4" t="s">
        <v>243</v>
      </c>
      <c r="AU853" s="254" t="s">
        <v>86</v>
      </c>
      <c r="AV853" s="13" t="s">
        <v>86</v>
      </c>
      <c r="AW853" s="13" t="s">
        <v>32</v>
      </c>
      <c r="AX853" s="13" t="s">
        <v>77</v>
      </c>
      <c r="AY853" s="254" t="s">
        <v>235</v>
      </c>
    </row>
    <row r="854" s="13" customFormat="1">
      <c r="A854" s="13"/>
      <c r="B854" s="243"/>
      <c r="C854" s="244"/>
      <c r="D854" s="245" t="s">
        <v>243</v>
      </c>
      <c r="E854" s="246" t="s">
        <v>1</v>
      </c>
      <c r="F854" s="247" t="s">
        <v>2852</v>
      </c>
      <c r="G854" s="244"/>
      <c r="H854" s="248">
        <v>1</v>
      </c>
      <c r="I854" s="249"/>
      <c r="J854" s="244"/>
      <c r="K854" s="244"/>
      <c r="L854" s="250"/>
      <c r="M854" s="251"/>
      <c r="N854" s="252"/>
      <c r="O854" s="252"/>
      <c r="P854" s="252"/>
      <c r="Q854" s="252"/>
      <c r="R854" s="252"/>
      <c r="S854" s="252"/>
      <c r="T854" s="25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4" t="s">
        <v>243</v>
      </c>
      <c r="AU854" s="254" t="s">
        <v>86</v>
      </c>
      <c r="AV854" s="13" t="s">
        <v>86</v>
      </c>
      <c r="AW854" s="13" t="s">
        <v>32</v>
      </c>
      <c r="AX854" s="13" t="s">
        <v>77</v>
      </c>
      <c r="AY854" s="254" t="s">
        <v>235</v>
      </c>
    </row>
    <row r="855" s="13" customFormat="1">
      <c r="A855" s="13"/>
      <c r="B855" s="243"/>
      <c r="C855" s="244"/>
      <c r="D855" s="245" t="s">
        <v>243</v>
      </c>
      <c r="E855" s="246" t="s">
        <v>1</v>
      </c>
      <c r="F855" s="247" t="s">
        <v>2853</v>
      </c>
      <c r="G855" s="244"/>
      <c r="H855" s="248">
        <v>1</v>
      </c>
      <c r="I855" s="249"/>
      <c r="J855" s="244"/>
      <c r="K855" s="244"/>
      <c r="L855" s="250"/>
      <c r="M855" s="251"/>
      <c r="N855" s="252"/>
      <c r="O855" s="252"/>
      <c r="P855" s="252"/>
      <c r="Q855" s="252"/>
      <c r="R855" s="252"/>
      <c r="S855" s="252"/>
      <c r="T855" s="25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54" t="s">
        <v>243</v>
      </c>
      <c r="AU855" s="254" t="s">
        <v>86</v>
      </c>
      <c r="AV855" s="13" t="s">
        <v>86</v>
      </c>
      <c r="AW855" s="13" t="s">
        <v>32</v>
      </c>
      <c r="AX855" s="13" t="s">
        <v>77</v>
      </c>
      <c r="AY855" s="254" t="s">
        <v>235</v>
      </c>
    </row>
    <row r="856" s="13" customFormat="1">
      <c r="A856" s="13"/>
      <c r="B856" s="243"/>
      <c r="C856" s="244"/>
      <c r="D856" s="245" t="s">
        <v>243</v>
      </c>
      <c r="E856" s="246" t="s">
        <v>1</v>
      </c>
      <c r="F856" s="247" t="s">
        <v>2854</v>
      </c>
      <c r="G856" s="244"/>
      <c r="H856" s="248">
        <v>1</v>
      </c>
      <c r="I856" s="249"/>
      <c r="J856" s="244"/>
      <c r="K856" s="244"/>
      <c r="L856" s="250"/>
      <c r="M856" s="251"/>
      <c r="N856" s="252"/>
      <c r="O856" s="252"/>
      <c r="P856" s="252"/>
      <c r="Q856" s="252"/>
      <c r="R856" s="252"/>
      <c r="S856" s="252"/>
      <c r="T856" s="25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4" t="s">
        <v>243</v>
      </c>
      <c r="AU856" s="254" t="s">
        <v>86</v>
      </c>
      <c r="AV856" s="13" t="s">
        <v>86</v>
      </c>
      <c r="AW856" s="13" t="s">
        <v>32</v>
      </c>
      <c r="AX856" s="13" t="s">
        <v>77</v>
      </c>
      <c r="AY856" s="254" t="s">
        <v>235</v>
      </c>
    </row>
    <row r="857" s="13" customFormat="1">
      <c r="A857" s="13"/>
      <c r="B857" s="243"/>
      <c r="C857" s="244"/>
      <c r="D857" s="245" t="s">
        <v>243</v>
      </c>
      <c r="E857" s="246" t="s">
        <v>1</v>
      </c>
      <c r="F857" s="247" t="s">
        <v>2855</v>
      </c>
      <c r="G857" s="244"/>
      <c r="H857" s="248">
        <v>44</v>
      </c>
      <c r="I857" s="249"/>
      <c r="J857" s="244"/>
      <c r="K857" s="244"/>
      <c r="L857" s="250"/>
      <c r="M857" s="251"/>
      <c r="N857" s="252"/>
      <c r="O857" s="252"/>
      <c r="P857" s="252"/>
      <c r="Q857" s="252"/>
      <c r="R857" s="252"/>
      <c r="S857" s="252"/>
      <c r="T857" s="25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54" t="s">
        <v>243</v>
      </c>
      <c r="AU857" s="254" t="s">
        <v>86</v>
      </c>
      <c r="AV857" s="13" t="s">
        <v>86</v>
      </c>
      <c r="AW857" s="13" t="s">
        <v>32</v>
      </c>
      <c r="AX857" s="13" t="s">
        <v>77</v>
      </c>
      <c r="AY857" s="254" t="s">
        <v>235</v>
      </c>
    </row>
    <row r="858" s="13" customFormat="1">
      <c r="A858" s="13"/>
      <c r="B858" s="243"/>
      <c r="C858" s="244"/>
      <c r="D858" s="245" t="s">
        <v>243</v>
      </c>
      <c r="E858" s="246" t="s">
        <v>1</v>
      </c>
      <c r="F858" s="247" t="s">
        <v>2856</v>
      </c>
      <c r="G858" s="244"/>
      <c r="H858" s="248">
        <v>7</v>
      </c>
      <c r="I858" s="249"/>
      <c r="J858" s="244"/>
      <c r="K858" s="244"/>
      <c r="L858" s="250"/>
      <c r="M858" s="251"/>
      <c r="N858" s="252"/>
      <c r="O858" s="252"/>
      <c r="P858" s="252"/>
      <c r="Q858" s="252"/>
      <c r="R858" s="252"/>
      <c r="S858" s="252"/>
      <c r="T858" s="25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4" t="s">
        <v>243</v>
      </c>
      <c r="AU858" s="254" t="s">
        <v>86</v>
      </c>
      <c r="AV858" s="13" t="s">
        <v>86</v>
      </c>
      <c r="AW858" s="13" t="s">
        <v>32</v>
      </c>
      <c r="AX858" s="13" t="s">
        <v>77</v>
      </c>
      <c r="AY858" s="254" t="s">
        <v>235</v>
      </c>
    </row>
    <row r="859" s="13" customFormat="1">
      <c r="A859" s="13"/>
      <c r="B859" s="243"/>
      <c r="C859" s="244"/>
      <c r="D859" s="245" t="s">
        <v>243</v>
      </c>
      <c r="E859" s="246" t="s">
        <v>1</v>
      </c>
      <c r="F859" s="247" t="s">
        <v>2857</v>
      </c>
      <c r="G859" s="244"/>
      <c r="H859" s="248">
        <v>38</v>
      </c>
      <c r="I859" s="249"/>
      <c r="J859" s="244"/>
      <c r="K859" s="244"/>
      <c r="L859" s="250"/>
      <c r="M859" s="251"/>
      <c r="N859" s="252"/>
      <c r="O859" s="252"/>
      <c r="P859" s="252"/>
      <c r="Q859" s="252"/>
      <c r="R859" s="252"/>
      <c r="S859" s="252"/>
      <c r="T859" s="25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54" t="s">
        <v>243</v>
      </c>
      <c r="AU859" s="254" t="s">
        <v>86</v>
      </c>
      <c r="AV859" s="13" t="s">
        <v>86</v>
      </c>
      <c r="AW859" s="13" t="s">
        <v>32</v>
      </c>
      <c r="AX859" s="13" t="s">
        <v>77</v>
      </c>
      <c r="AY859" s="254" t="s">
        <v>235</v>
      </c>
    </row>
    <row r="860" s="13" customFormat="1">
      <c r="A860" s="13"/>
      <c r="B860" s="243"/>
      <c r="C860" s="244"/>
      <c r="D860" s="245" t="s">
        <v>243</v>
      </c>
      <c r="E860" s="246" t="s">
        <v>1</v>
      </c>
      <c r="F860" s="247" t="s">
        <v>2858</v>
      </c>
      <c r="G860" s="244"/>
      <c r="H860" s="248">
        <v>1</v>
      </c>
      <c r="I860" s="249"/>
      <c r="J860" s="244"/>
      <c r="K860" s="244"/>
      <c r="L860" s="250"/>
      <c r="M860" s="251"/>
      <c r="N860" s="252"/>
      <c r="O860" s="252"/>
      <c r="P860" s="252"/>
      <c r="Q860" s="252"/>
      <c r="R860" s="252"/>
      <c r="S860" s="252"/>
      <c r="T860" s="25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4" t="s">
        <v>243</v>
      </c>
      <c r="AU860" s="254" t="s">
        <v>86</v>
      </c>
      <c r="AV860" s="13" t="s">
        <v>86</v>
      </c>
      <c r="AW860" s="13" t="s">
        <v>32</v>
      </c>
      <c r="AX860" s="13" t="s">
        <v>77</v>
      </c>
      <c r="AY860" s="254" t="s">
        <v>235</v>
      </c>
    </row>
    <row r="861" s="13" customFormat="1">
      <c r="A861" s="13"/>
      <c r="B861" s="243"/>
      <c r="C861" s="244"/>
      <c r="D861" s="245" t="s">
        <v>243</v>
      </c>
      <c r="E861" s="246" t="s">
        <v>1</v>
      </c>
      <c r="F861" s="247" t="s">
        <v>2859</v>
      </c>
      <c r="G861" s="244"/>
      <c r="H861" s="248">
        <v>1</v>
      </c>
      <c r="I861" s="249"/>
      <c r="J861" s="244"/>
      <c r="K861" s="244"/>
      <c r="L861" s="250"/>
      <c r="M861" s="251"/>
      <c r="N861" s="252"/>
      <c r="O861" s="252"/>
      <c r="P861" s="252"/>
      <c r="Q861" s="252"/>
      <c r="R861" s="252"/>
      <c r="S861" s="252"/>
      <c r="T861" s="25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4" t="s">
        <v>243</v>
      </c>
      <c r="AU861" s="254" t="s">
        <v>86</v>
      </c>
      <c r="AV861" s="13" t="s">
        <v>86</v>
      </c>
      <c r="AW861" s="13" t="s">
        <v>32</v>
      </c>
      <c r="AX861" s="13" t="s">
        <v>77</v>
      </c>
      <c r="AY861" s="254" t="s">
        <v>235</v>
      </c>
    </row>
    <row r="862" s="13" customFormat="1">
      <c r="A862" s="13"/>
      <c r="B862" s="243"/>
      <c r="C862" s="244"/>
      <c r="D862" s="245" t="s">
        <v>243</v>
      </c>
      <c r="E862" s="246" t="s">
        <v>1</v>
      </c>
      <c r="F862" s="247" t="s">
        <v>2860</v>
      </c>
      <c r="G862" s="244"/>
      <c r="H862" s="248">
        <v>6</v>
      </c>
      <c r="I862" s="249"/>
      <c r="J862" s="244"/>
      <c r="K862" s="244"/>
      <c r="L862" s="250"/>
      <c r="M862" s="251"/>
      <c r="N862" s="252"/>
      <c r="O862" s="252"/>
      <c r="P862" s="252"/>
      <c r="Q862" s="252"/>
      <c r="R862" s="252"/>
      <c r="S862" s="252"/>
      <c r="T862" s="25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54" t="s">
        <v>243</v>
      </c>
      <c r="AU862" s="254" t="s">
        <v>86</v>
      </c>
      <c r="AV862" s="13" t="s">
        <v>86</v>
      </c>
      <c r="AW862" s="13" t="s">
        <v>32</v>
      </c>
      <c r="AX862" s="13" t="s">
        <v>77</v>
      </c>
      <c r="AY862" s="254" t="s">
        <v>235</v>
      </c>
    </row>
    <row r="863" s="13" customFormat="1">
      <c r="A863" s="13"/>
      <c r="B863" s="243"/>
      <c r="C863" s="244"/>
      <c r="D863" s="245" t="s">
        <v>243</v>
      </c>
      <c r="E863" s="246" t="s">
        <v>1</v>
      </c>
      <c r="F863" s="247" t="s">
        <v>2861</v>
      </c>
      <c r="G863" s="244"/>
      <c r="H863" s="248">
        <v>1</v>
      </c>
      <c r="I863" s="249"/>
      <c r="J863" s="244"/>
      <c r="K863" s="244"/>
      <c r="L863" s="250"/>
      <c r="M863" s="251"/>
      <c r="N863" s="252"/>
      <c r="O863" s="252"/>
      <c r="P863" s="252"/>
      <c r="Q863" s="252"/>
      <c r="R863" s="252"/>
      <c r="S863" s="252"/>
      <c r="T863" s="25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54" t="s">
        <v>243</v>
      </c>
      <c r="AU863" s="254" t="s">
        <v>86</v>
      </c>
      <c r="AV863" s="13" t="s">
        <v>86</v>
      </c>
      <c r="AW863" s="13" t="s">
        <v>32</v>
      </c>
      <c r="AX863" s="13" t="s">
        <v>77</v>
      </c>
      <c r="AY863" s="254" t="s">
        <v>235</v>
      </c>
    </row>
    <row r="864" s="13" customFormat="1">
      <c r="A864" s="13"/>
      <c r="B864" s="243"/>
      <c r="C864" s="244"/>
      <c r="D864" s="245" t="s">
        <v>243</v>
      </c>
      <c r="E864" s="246" t="s">
        <v>1</v>
      </c>
      <c r="F864" s="247" t="s">
        <v>2862</v>
      </c>
      <c r="G864" s="244"/>
      <c r="H864" s="248">
        <v>1</v>
      </c>
      <c r="I864" s="249"/>
      <c r="J864" s="244"/>
      <c r="K864" s="244"/>
      <c r="L864" s="250"/>
      <c r="M864" s="251"/>
      <c r="N864" s="252"/>
      <c r="O864" s="252"/>
      <c r="P864" s="252"/>
      <c r="Q864" s="252"/>
      <c r="R864" s="252"/>
      <c r="S864" s="252"/>
      <c r="T864" s="25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54" t="s">
        <v>243</v>
      </c>
      <c r="AU864" s="254" t="s">
        <v>86</v>
      </c>
      <c r="AV864" s="13" t="s">
        <v>86</v>
      </c>
      <c r="AW864" s="13" t="s">
        <v>32</v>
      </c>
      <c r="AX864" s="13" t="s">
        <v>77</v>
      </c>
      <c r="AY864" s="254" t="s">
        <v>235</v>
      </c>
    </row>
    <row r="865" s="13" customFormat="1">
      <c r="A865" s="13"/>
      <c r="B865" s="243"/>
      <c r="C865" s="244"/>
      <c r="D865" s="245" t="s">
        <v>243</v>
      </c>
      <c r="E865" s="246" t="s">
        <v>1</v>
      </c>
      <c r="F865" s="247" t="s">
        <v>2863</v>
      </c>
      <c r="G865" s="244"/>
      <c r="H865" s="248">
        <v>1</v>
      </c>
      <c r="I865" s="249"/>
      <c r="J865" s="244"/>
      <c r="K865" s="244"/>
      <c r="L865" s="250"/>
      <c r="M865" s="251"/>
      <c r="N865" s="252"/>
      <c r="O865" s="252"/>
      <c r="P865" s="252"/>
      <c r="Q865" s="252"/>
      <c r="R865" s="252"/>
      <c r="S865" s="252"/>
      <c r="T865" s="25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4" t="s">
        <v>243</v>
      </c>
      <c r="AU865" s="254" t="s">
        <v>86</v>
      </c>
      <c r="AV865" s="13" t="s">
        <v>86</v>
      </c>
      <c r="AW865" s="13" t="s">
        <v>32</v>
      </c>
      <c r="AX865" s="13" t="s">
        <v>77</v>
      </c>
      <c r="AY865" s="254" t="s">
        <v>235</v>
      </c>
    </row>
    <row r="866" s="13" customFormat="1">
      <c r="A866" s="13"/>
      <c r="B866" s="243"/>
      <c r="C866" s="244"/>
      <c r="D866" s="245" t="s">
        <v>243</v>
      </c>
      <c r="E866" s="246" t="s">
        <v>1</v>
      </c>
      <c r="F866" s="247" t="s">
        <v>2864</v>
      </c>
      <c r="G866" s="244"/>
      <c r="H866" s="248">
        <v>31</v>
      </c>
      <c r="I866" s="249"/>
      <c r="J866" s="244"/>
      <c r="K866" s="244"/>
      <c r="L866" s="250"/>
      <c r="M866" s="251"/>
      <c r="N866" s="252"/>
      <c r="O866" s="252"/>
      <c r="P866" s="252"/>
      <c r="Q866" s="252"/>
      <c r="R866" s="252"/>
      <c r="S866" s="252"/>
      <c r="T866" s="25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54" t="s">
        <v>243</v>
      </c>
      <c r="AU866" s="254" t="s">
        <v>86</v>
      </c>
      <c r="AV866" s="13" t="s">
        <v>86</v>
      </c>
      <c r="AW866" s="13" t="s">
        <v>32</v>
      </c>
      <c r="AX866" s="13" t="s">
        <v>77</v>
      </c>
      <c r="AY866" s="254" t="s">
        <v>235</v>
      </c>
    </row>
    <row r="867" s="13" customFormat="1">
      <c r="A867" s="13"/>
      <c r="B867" s="243"/>
      <c r="C867" s="244"/>
      <c r="D867" s="245" t="s">
        <v>243</v>
      </c>
      <c r="E867" s="246" t="s">
        <v>1</v>
      </c>
      <c r="F867" s="247" t="s">
        <v>2865</v>
      </c>
      <c r="G867" s="244"/>
      <c r="H867" s="248">
        <v>1</v>
      </c>
      <c r="I867" s="249"/>
      <c r="J867" s="244"/>
      <c r="K867" s="244"/>
      <c r="L867" s="250"/>
      <c r="M867" s="251"/>
      <c r="N867" s="252"/>
      <c r="O867" s="252"/>
      <c r="P867" s="252"/>
      <c r="Q867" s="252"/>
      <c r="R867" s="252"/>
      <c r="S867" s="252"/>
      <c r="T867" s="25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4" t="s">
        <v>243</v>
      </c>
      <c r="AU867" s="254" t="s">
        <v>86</v>
      </c>
      <c r="AV867" s="13" t="s">
        <v>86</v>
      </c>
      <c r="AW867" s="13" t="s">
        <v>32</v>
      </c>
      <c r="AX867" s="13" t="s">
        <v>77</v>
      </c>
      <c r="AY867" s="254" t="s">
        <v>235</v>
      </c>
    </row>
    <row r="868" s="13" customFormat="1">
      <c r="A868" s="13"/>
      <c r="B868" s="243"/>
      <c r="C868" s="244"/>
      <c r="D868" s="245" t="s">
        <v>243</v>
      </c>
      <c r="E868" s="246" t="s">
        <v>1</v>
      </c>
      <c r="F868" s="247" t="s">
        <v>2866</v>
      </c>
      <c r="G868" s="244"/>
      <c r="H868" s="248">
        <v>1</v>
      </c>
      <c r="I868" s="249"/>
      <c r="J868" s="244"/>
      <c r="K868" s="244"/>
      <c r="L868" s="250"/>
      <c r="M868" s="251"/>
      <c r="N868" s="252"/>
      <c r="O868" s="252"/>
      <c r="P868" s="252"/>
      <c r="Q868" s="252"/>
      <c r="R868" s="252"/>
      <c r="S868" s="252"/>
      <c r="T868" s="25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54" t="s">
        <v>243</v>
      </c>
      <c r="AU868" s="254" t="s">
        <v>86</v>
      </c>
      <c r="AV868" s="13" t="s">
        <v>86</v>
      </c>
      <c r="AW868" s="13" t="s">
        <v>32</v>
      </c>
      <c r="AX868" s="13" t="s">
        <v>77</v>
      </c>
      <c r="AY868" s="254" t="s">
        <v>235</v>
      </c>
    </row>
    <row r="869" s="13" customFormat="1">
      <c r="A869" s="13"/>
      <c r="B869" s="243"/>
      <c r="C869" s="244"/>
      <c r="D869" s="245" t="s">
        <v>243</v>
      </c>
      <c r="E869" s="246" t="s">
        <v>1</v>
      </c>
      <c r="F869" s="247" t="s">
        <v>2867</v>
      </c>
      <c r="G869" s="244"/>
      <c r="H869" s="248">
        <v>2</v>
      </c>
      <c r="I869" s="249"/>
      <c r="J869" s="244"/>
      <c r="K869" s="244"/>
      <c r="L869" s="250"/>
      <c r="M869" s="251"/>
      <c r="N869" s="252"/>
      <c r="O869" s="252"/>
      <c r="P869" s="252"/>
      <c r="Q869" s="252"/>
      <c r="R869" s="252"/>
      <c r="S869" s="252"/>
      <c r="T869" s="25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4" t="s">
        <v>243</v>
      </c>
      <c r="AU869" s="254" t="s">
        <v>86</v>
      </c>
      <c r="AV869" s="13" t="s">
        <v>86</v>
      </c>
      <c r="AW869" s="13" t="s">
        <v>32</v>
      </c>
      <c r="AX869" s="13" t="s">
        <v>77</v>
      </c>
      <c r="AY869" s="254" t="s">
        <v>235</v>
      </c>
    </row>
    <row r="870" s="13" customFormat="1">
      <c r="A870" s="13"/>
      <c r="B870" s="243"/>
      <c r="C870" s="244"/>
      <c r="D870" s="245" t="s">
        <v>243</v>
      </c>
      <c r="E870" s="246" t="s">
        <v>1</v>
      </c>
      <c r="F870" s="247" t="s">
        <v>2868</v>
      </c>
      <c r="G870" s="244"/>
      <c r="H870" s="248">
        <v>1</v>
      </c>
      <c r="I870" s="249"/>
      <c r="J870" s="244"/>
      <c r="K870" s="244"/>
      <c r="L870" s="250"/>
      <c r="M870" s="251"/>
      <c r="N870" s="252"/>
      <c r="O870" s="252"/>
      <c r="P870" s="252"/>
      <c r="Q870" s="252"/>
      <c r="R870" s="252"/>
      <c r="S870" s="252"/>
      <c r="T870" s="25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4" t="s">
        <v>243</v>
      </c>
      <c r="AU870" s="254" t="s">
        <v>86</v>
      </c>
      <c r="AV870" s="13" t="s">
        <v>86</v>
      </c>
      <c r="AW870" s="13" t="s">
        <v>32</v>
      </c>
      <c r="AX870" s="13" t="s">
        <v>77</v>
      </c>
      <c r="AY870" s="254" t="s">
        <v>235</v>
      </c>
    </row>
    <row r="871" s="13" customFormat="1">
      <c r="A871" s="13"/>
      <c r="B871" s="243"/>
      <c r="C871" s="244"/>
      <c r="D871" s="245" t="s">
        <v>243</v>
      </c>
      <c r="E871" s="246" t="s">
        <v>1</v>
      </c>
      <c r="F871" s="247" t="s">
        <v>2869</v>
      </c>
      <c r="G871" s="244"/>
      <c r="H871" s="248">
        <v>31</v>
      </c>
      <c r="I871" s="249"/>
      <c r="J871" s="244"/>
      <c r="K871" s="244"/>
      <c r="L871" s="250"/>
      <c r="M871" s="251"/>
      <c r="N871" s="252"/>
      <c r="O871" s="252"/>
      <c r="P871" s="252"/>
      <c r="Q871" s="252"/>
      <c r="R871" s="252"/>
      <c r="S871" s="252"/>
      <c r="T871" s="25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54" t="s">
        <v>243</v>
      </c>
      <c r="AU871" s="254" t="s">
        <v>86</v>
      </c>
      <c r="AV871" s="13" t="s">
        <v>86</v>
      </c>
      <c r="AW871" s="13" t="s">
        <v>32</v>
      </c>
      <c r="AX871" s="13" t="s">
        <v>77</v>
      </c>
      <c r="AY871" s="254" t="s">
        <v>235</v>
      </c>
    </row>
    <row r="872" s="13" customFormat="1">
      <c r="A872" s="13"/>
      <c r="B872" s="243"/>
      <c r="C872" s="244"/>
      <c r="D872" s="245" t="s">
        <v>243</v>
      </c>
      <c r="E872" s="246" t="s">
        <v>1</v>
      </c>
      <c r="F872" s="247" t="s">
        <v>2870</v>
      </c>
      <c r="G872" s="244"/>
      <c r="H872" s="248">
        <v>1</v>
      </c>
      <c r="I872" s="249"/>
      <c r="J872" s="244"/>
      <c r="K872" s="244"/>
      <c r="L872" s="250"/>
      <c r="M872" s="251"/>
      <c r="N872" s="252"/>
      <c r="O872" s="252"/>
      <c r="P872" s="252"/>
      <c r="Q872" s="252"/>
      <c r="R872" s="252"/>
      <c r="S872" s="252"/>
      <c r="T872" s="25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4" t="s">
        <v>243</v>
      </c>
      <c r="AU872" s="254" t="s">
        <v>86</v>
      </c>
      <c r="AV872" s="13" t="s">
        <v>86</v>
      </c>
      <c r="AW872" s="13" t="s">
        <v>32</v>
      </c>
      <c r="AX872" s="13" t="s">
        <v>77</v>
      </c>
      <c r="AY872" s="254" t="s">
        <v>235</v>
      </c>
    </row>
    <row r="873" s="13" customFormat="1">
      <c r="A873" s="13"/>
      <c r="B873" s="243"/>
      <c r="C873" s="244"/>
      <c r="D873" s="245" t="s">
        <v>243</v>
      </c>
      <c r="E873" s="246" t="s">
        <v>1</v>
      </c>
      <c r="F873" s="247" t="s">
        <v>2871</v>
      </c>
      <c r="G873" s="244"/>
      <c r="H873" s="248">
        <v>1</v>
      </c>
      <c r="I873" s="249"/>
      <c r="J873" s="244"/>
      <c r="K873" s="244"/>
      <c r="L873" s="250"/>
      <c r="M873" s="251"/>
      <c r="N873" s="252"/>
      <c r="O873" s="252"/>
      <c r="P873" s="252"/>
      <c r="Q873" s="252"/>
      <c r="R873" s="252"/>
      <c r="S873" s="252"/>
      <c r="T873" s="25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4" t="s">
        <v>243</v>
      </c>
      <c r="AU873" s="254" t="s">
        <v>86</v>
      </c>
      <c r="AV873" s="13" t="s">
        <v>86</v>
      </c>
      <c r="AW873" s="13" t="s">
        <v>32</v>
      </c>
      <c r="AX873" s="13" t="s">
        <v>77</v>
      </c>
      <c r="AY873" s="254" t="s">
        <v>235</v>
      </c>
    </row>
    <row r="874" s="13" customFormat="1">
      <c r="A874" s="13"/>
      <c r="B874" s="243"/>
      <c r="C874" s="244"/>
      <c r="D874" s="245" t="s">
        <v>243</v>
      </c>
      <c r="E874" s="246" t="s">
        <v>1</v>
      </c>
      <c r="F874" s="247" t="s">
        <v>2872</v>
      </c>
      <c r="G874" s="244"/>
      <c r="H874" s="248">
        <v>2</v>
      </c>
      <c r="I874" s="249"/>
      <c r="J874" s="244"/>
      <c r="K874" s="244"/>
      <c r="L874" s="250"/>
      <c r="M874" s="251"/>
      <c r="N874" s="252"/>
      <c r="O874" s="252"/>
      <c r="P874" s="252"/>
      <c r="Q874" s="252"/>
      <c r="R874" s="252"/>
      <c r="S874" s="252"/>
      <c r="T874" s="25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4" t="s">
        <v>243</v>
      </c>
      <c r="AU874" s="254" t="s">
        <v>86</v>
      </c>
      <c r="AV874" s="13" t="s">
        <v>86</v>
      </c>
      <c r="AW874" s="13" t="s">
        <v>32</v>
      </c>
      <c r="AX874" s="13" t="s">
        <v>77</v>
      </c>
      <c r="AY874" s="254" t="s">
        <v>235</v>
      </c>
    </row>
    <row r="875" s="13" customFormat="1">
      <c r="A875" s="13"/>
      <c r="B875" s="243"/>
      <c r="C875" s="244"/>
      <c r="D875" s="245" t="s">
        <v>243</v>
      </c>
      <c r="E875" s="246" t="s">
        <v>1</v>
      </c>
      <c r="F875" s="247" t="s">
        <v>2873</v>
      </c>
      <c r="G875" s="244"/>
      <c r="H875" s="248">
        <v>7</v>
      </c>
      <c r="I875" s="249"/>
      <c r="J875" s="244"/>
      <c r="K875" s="244"/>
      <c r="L875" s="250"/>
      <c r="M875" s="251"/>
      <c r="N875" s="252"/>
      <c r="O875" s="252"/>
      <c r="P875" s="252"/>
      <c r="Q875" s="252"/>
      <c r="R875" s="252"/>
      <c r="S875" s="252"/>
      <c r="T875" s="25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4" t="s">
        <v>243</v>
      </c>
      <c r="AU875" s="254" t="s">
        <v>86</v>
      </c>
      <c r="AV875" s="13" t="s">
        <v>86</v>
      </c>
      <c r="AW875" s="13" t="s">
        <v>32</v>
      </c>
      <c r="AX875" s="13" t="s">
        <v>77</v>
      </c>
      <c r="AY875" s="254" t="s">
        <v>235</v>
      </c>
    </row>
    <row r="876" s="13" customFormat="1">
      <c r="A876" s="13"/>
      <c r="B876" s="243"/>
      <c r="C876" s="244"/>
      <c r="D876" s="245" t="s">
        <v>243</v>
      </c>
      <c r="E876" s="246" t="s">
        <v>1</v>
      </c>
      <c r="F876" s="247" t="s">
        <v>2874</v>
      </c>
      <c r="G876" s="244"/>
      <c r="H876" s="248">
        <v>1</v>
      </c>
      <c r="I876" s="249"/>
      <c r="J876" s="244"/>
      <c r="K876" s="244"/>
      <c r="L876" s="250"/>
      <c r="M876" s="251"/>
      <c r="N876" s="252"/>
      <c r="O876" s="252"/>
      <c r="P876" s="252"/>
      <c r="Q876" s="252"/>
      <c r="R876" s="252"/>
      <c r="S876" s="252"/>
      <c r="T876" s="25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54" t="s">
        <v>243</v>
      </c>
      <c r="AU876" s="254" t="s">
        <v>86</v>
      </c>
      <c r="AV876" s="13" t="s">
        <v>86</v>
      </c>
      <c r="AW876" s="13" t="s">
        <v>32</v>
      </c>
      <c r="AX876" s="13" t="s">
        <v>77</v>
      </c>
      <c r="AY876" s="254" t="s">
        <v>235</v>
      </c>
    </row>
    <row r="877" s="13" customFormat="1">
      <c r="A877" s="13"/>
      <c r="B877" s="243"/>
      <c r="C877" s="244"/>
      <c r="D877" s="245" t="s">
        <v>243</v>
      </c>
      <c r="E877" s="246" t="s">
        <v>1</v>
      </c>
      <c r="F877" s="247" t="s">
        <v>2875</v>
      </c>
      <c r="G877" s="244"/>
      <c r="H877" s="248">
        <v>1</v>
      </c>
      <c r="I877" s="249"/>
      <c r="J877" s="244"/>
      <c r="K877" s="244"/>
      <c r="L877" s="250"/>
      <c r="M877" s="251"/>
      <c r="N877" s="252"/>
      <c r="O877" s="252"/>
      <c r="P877" s="252"/>
      <c r="Q877" s="252"/>
      <c r="R877" s="252"/>
      <c r="S877" s="252"/>
      <c r="T877" s="25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4" t="s">
        <v>243</v>
      </c>
      <c r="AU877" s="254" t="s">
        <v>86</v>
      </c>
      <c r="AV877" s="13" t="s">
        <v>86</v>
      </c>
      <c r="AW877" s="13" t="s">
        <v>32</v>
      </c>
      <c r="AX877" s="13" t="s">
        <v>77</v>
      </c>
      <c r="AY877" s="254" t="s">
        <v>235</v>
      </c>
    </row>
    <row r="878" s="13" customFormat="1">
      <c r="A878" s="13"/>
      <c r="B878" s="243"/>
      <c r="C878" s="244"/>
      <c r="D878" s="245" t="s">
        <v>243</v>
      </c>
      <c r="E878" s="246" t="s">
        <v>1</v>
      </c>
      <c r="F878" s="247" t="s">
        <v>2876</v>
      </c>
      <c r="G878" s="244"/>
      <c r="H878" s="248">
        <v>7</v>
      </c>
      <c r="I878" s="249"/>
      <c r="J878" s="244"/>
      <c r="K878" s="244"/>
      <c r="L878" s="250"/>
      <c r="M878" s="251"/>
      <c r="N878" s="252"/>
      <c r="O878" s="252"/>
      <c r="P878" s="252"/>
      <c r="Q878" s="252"/>
      <c r="R878" s="252"/>
      <c r="S878" s="252"/>
      <c r="T878" s="25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54" t="s">
        <v>243</v>
      </c>
      <c r="AU878" s="254" t="s">
        <v>86</v>
      </c>
      <c r="AV878" s="13" t="s">
        <v>86</v>
      </c>
      <c r="AW878" s="13" t="s">
        <v>32</v>
      </c>
      <c r="AX878" s="13" t="s">
        <v>77</v>
      </c>
      <c r="AY878" s="254" t="s">
        <v>235</v>
      </c>
    </row>
    <row r="879" s="13" customFormat="1">
      <c r="A879" s="13"/>
      <c r="B879" s="243"/>
      <c r="C879" s="244"/>
      <c r="D879" s="245" t="s">
        <v>243</v>
      </c>
      <c r="E879" s="246" t="s">
        <v>1</v>
      </c>
      <c r="F879" s="247" t="s">
        <v>2877</v>
      </c>
      <c r="G879" s="244"/>
      <c r="H879" s="248">
        <v>1</v>
      </c>
      <c r="I879" s="249"/>
      <c r="J879" s="244"/>
      <c r="K879" s="244"/>
      <c r="L879" s="250"/>
      <c r="M879" s="251"/>
      <c r="N879" s="252"/>
      <c r="O879" s="252"/>
      <c r="P879" s="252"/>
      <c r="Q879" s="252"/>
      <c r="R879" s="252"/>
      <c r="S879" s="252"/>
      <c r="T879" s="25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4" t="s">
        <v>243</v>
      </c>
      <c r="AU879" s="254" t="s">
        <v>86</v>
      </c>
      <c r="AV879" s="13" t="s">
        <v>86</v>
      </c>
      <c r="AW879" s="13" t="s">
        <v>32</v>
      </c>
      <c r="AX879" s="13" t="s">
        <v>77</v>
      </c>
      <c r="AY879" s="254" t="s">
        <v>235</v>
      </c>
    </row>
    <row r="880" s="13" customFormat="1">
      <c r="A880" s="13"/>
      <c r="B880" s="243"/>
      <c r="C880" s="244"/>
      <c r="D880" s="245" t="s">
        <v>243</v>
      </c>
      <c r="E880" s="246" t="s">
        <v>1</v>
      </c>
      <c r="F880" s="247" t="s">
        <v>2878</v>
      </c>
      <c r="G880" s="244"/>
      <c r="H880" s="248">
        <v>1</v>
      </c>
      <c r="I880" s="249"/>
      <c r="J880" s="244"/>
      <c r="K880" s="244"/>
      <c r="L880" s="250"/>
      <c r="M880" s="251"/>
      <c r="N880" s="252"/>
      <c r="O880" s="252"/>
      <c r="P880" s="252"/>
      <c r="Q880" s="252"/>
      <c r="R880" s="252"/>
      <c r="S880" s="252"/>
      <c r="T880" s="25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4" t="s">
        <v>243</v>
      </c>
      <c r="AU880" s="254" t="s">
        <v>86</v>
      </c>
      <c r="AV880" s="13" t="s">
        <v>86</v>
      </c>
      <c r="AW880" s="13" t="s">
        <v>32</v>
      </c>
      <c r="AX880" s="13" t="s">
        <v>77</v>
      </c>
      <c r="AY880" s="254" t="s">
        <v>235</v>
      </c>
    </row>
    <row r="881" s="13" customFormat="1">
      <c r="A881" s="13"/>
      <c r="B881" s="243"/>
      <c r="C881" s="244"/>
      <c r="D881" s="245" t="s">
        <v>243</v>
      </c>
      <c r="E881" s="246" t="s">
        <v>1</v>
      </c>
      <c r="F881" s="247" t="s">
        <v>2879</v>
      </c>
      <c r="G881" s="244"/>
      <c r="H881" s="248">
        <v>1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243</v>
      </c>
      <c r="AU881" s="254" t="s">
        <v>86</v>
      </c>
      <c r="AV881" s="13" t="s">
        <v>86</v>
      </c>
      <c r="AW881" s="13" t="s">
        <v>32</v>
      </c>
      <c r="AX881" s="13" t="s">
        <v>77</v>
      </c>
      <c r="AY881" s="254" t="s">
        <v>235</v>
      </c>
    </row>
    <row r="882" s="13" customFormat="1">
      <c r="A882" s="13"/>
      <c r="B882" s="243"/>
      <c r="C882" s="244"/>
      <c r="D882" s="245" t="s">
        <v>243</v>
      </c>
      <c r="E882" s="246" t="s">
        <v>1</v>
      </c>
      <c r="F882" s="247" t="s">
        <v>2880</v>
      </c>
      <c r="G882" s="244"/>
      <c r="H882" s="248">
        <v>1</v>
      </c>
      <c r="I882" s="249"/>
      <c r="J882" s="244"/>
      <c r="K882" s="244"/>
      <c r="L882" s="250"/>
      <c r="M882" s="251"/>
      <c r="N882" s="252"/>
      <c r="O882" s="252"/>
      <c r="P882" s="252"/>
      <c r="Q882" s="252"/>
      <c r="R882" s="252"/>
      <c r="S882" s="252"/>
      <c r="T882" s="25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4" t="s">
        <v>243</v>
      </c>
      <c r="AU882" s="254" t="s">
        <v>86</v>
      </c>
      <c r="AV882" s="13" t="s">
        <v>86</v>
      </c>
      <c r="AW882" s="13" t="s">
        <v>32</v>
      </c>
      <c r="AX882" s="13" t="s">
        <v>77</v>
      </c>
      <c r="AY882" s="254" t="s">
        <v>235</v>
      </c>
    </row>
    <row r="883" s="13" customFormat="1">
      <c r="A883" s="13"/>
      <c r="B883" s="243"/>
      <c r="C883" s="244"/>
      <c r="D883" s="245" t="s">
        <v>243</v>
      </c>
      <c r="E883" s="246" t="s">
        <v>1</v>
      </c>
      <c r="F883" s="247" t="s">
        <v>2881</v>
      </c>
      <c r="G883" s="244"/>
      <c r="H883" s="248">
        <v>1</v>
      </c>
      <c r="I883" s="249"/>
      <c r="J883" s="244"/>
      <c r="K883" s="244"/>
      <c r="L883" s="250"/>
      <c r="M883" s="251"/>
      <c r="N883" s="252"/>
      <c r="O883" s="252"/>
      <c r="P883" s="252"/>
      <c r="Q883" s="252"/>
      <c r="R883" s="252"/>
      <c r="S883" s="252"/>
      <c r="T883" s="25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4" t="s">
        <v>243</v>
      </c>
      <c r="AU883" s="254" t="s">
        <v>86</v>
      </c>
      <c r="AV883" s="13" t="s">
        <v>86</v>
      </c>
      <c r="AW883" s="13" t="s">
        <v>32</v>
      </c>
      <c r="AX883" s="13" t="s">
        <v>77</v>
      </c>
      <c r="AY883" s="254" t="s">
        <v>235</v>
      </c>
    </row>
    <row r="884" s="13" customFormat="1">
      <c r="A884" s="13"/>
      <c r="B884" s="243"/>
      <c r="C884" s="244"/>
      <c r="D884" s="245" t="s">
        <v>243</v>
      </c>
      <c r="E884" s="246" t="s">
        <v>1</v>
      </c>
      <c r="F884" s="247" t="s">
        <v>2882</v>
      </c>
      <c r="G884" s="244"/>
      <c r="H884" s="248">
        <v>1</v>
      </c>
      <c r="I884" s="249"/>
      <c r="J884" s="244"/>
      <c r="K884" s="244"/>
      <c r="L884" s="250"/>
      <c r="M884" s="251"/>
      <c r="N884" s="252"/>
      <c r="O884" s="252"/>
      <c r="P884" s="252"/>
      <c r="Q884" s="252"/>
      <c r="R884" s="252"/>
      <c r="S884" s="252"/>
      <c r="T884" s="25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4" t="s">
        <v>243</v>
      </c>
      <c r="AU884" s="254" t="s">
        <v>86</v>
      </c>
      <c r="AV884" s="13" t="s">
        <v>86</v>
      </c>
      <c r="AW884" s="13" t="s">
        <v>32</v>
      </c>
      <c r="AX884" s="13" t="s">
        <v>77</v>
      </c>
      <c r="AY884" s="254" t="s">
        <v>235</v>
      </c>
    </row>
    <row r="885" s="13" customFormat="1">
      <c r="A885" s="13"/>
      <c r="B885" s="243"/>
      <c r="C885" s="244"/>
      <c r="D885" s="245" t="s">
        <v>243</v>
      </c>
      <c r="E885" s="246" t="s">
        <v>1</v>
      </c>
      <c r="F885" s="247" t="s">
        <v>2883</v>
      </c>
      <c r="G885" s="244"/>
      <c r="H885" s="248">
        <v>1</v>
      </c>
      <c r="I885" s="249"/>
      <c r="J885" s="244"/>
      <c r="K885" s="244"/>
      <c r="L885" s="250"/>
      <c r="M885" s="251"/>
      <c r="N885" s="252"/>
      <c r="O885" s="252"/>
      <c r="P885" s="252"/>
      <c r="Q885" s="252"/>
      <c r="R885" s="252"/>
      <c r="S885" s="252"/>
      <c r="T885" s="25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4" t="s">
        <v>243</v>
      </c>
      <c r="AU885" s="254" t="s">
        <v>86</v>
      </c>
      <c r="AV885" s="13" t="s">
        <v>86</v>
      </c>
      <c r="AW885" s="13" t="s">
        <v>32</v>
      </c>
      <c r="AX885" s="13" t="s">
        <v>77</v>
      </c>
      <c r="AY885" s="254" t="s">
        <v>235</v>
      </c>
    </row>
    <row r="886" s="13" customFormat="1">
      <c r="A886" s="13"/>
      <c r="B886" s="243"/>
      <c r="C886" s="244"/>
      <c r="D886" s="245" t="s">
        <v>243</v>
      </c>
      <c r="E886" s="246" t="s">
        <v>1</v>
      </c>
      <c r="F886" s="247" t="s">
        <v>2884</v>
      </c>
      <c r="G886" s="244"/>
      <c r="H886" s="248">
        <v>1</v>
      </c>
      <c r="I886" s="249"/>
      <c r="J886" s="244"/>
      <c r="K886" s="244"/>
      <c r="L886" s="250"/>
      <c r="M886" s="251"/>
      <c r="N886" s="252"/>
      <c r="O886" s="252"/>
      <c r="P886" s="252"/>
      <c r="Q886" s="252"/>
      <c r="R886" s="252"/>
      <c r="S886" s="252"/>
      <c r="T886" s="25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4" t="s">
        <v>243</v>
      </c>
      <c r="AU886" s="254" t="s">
        <v>86</v>
      </c>
      <c r="AV886" s="13" t="s">
        <v>86</v>
      </c>
      <c r="AW886" s="13" t="s">
        <v>32</v>
      </c>
      <c r="AX886" s="13" t="s">
        <v>77</v>
      </c>
      <c r="AY886" s="254" t="s">
        <v>235</v>
      </c>
    </row>
    <row r="887" s="13" customFormat="1">
      <c r="A887" s="13"/>
      <c r="B887" s="243"/>
      <c r="C887" s="244"/>
      <c r="D887" s="245" t="s">
        <v>243</v>
      </c>
      <c r="E887" s="246" t="s">
        <v>1</v>
      </c>
      <c r="F887" s="247" t="s">
        <v>2885</v>
      </c>
      <c r="G887" s="244"/>
      <c r="H887" s="248">
        <v>1</v>
      </c>
      <c r="I887" s="249"/>
      <c r="J887" s="244"/>
      <c r="K887" s="244"/>
      <c r="L887" s="250"/>
      <c r="M887" s="251"/>
      <c r="N887" s="252"/>
      <c r="O887" s="252"/>
      <c r="P887" s="252"/>
      <c r="Q887" s="252"/>
      <c r="R887" s="252"/>
      <c r="S887" s="252"/>
      <c r="T887" s="25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4" t="s">
        <v>243</v>
      </c>
      <c r="AU887" s="254" t="s">
        <v>86</v>
      </c>
      <c r="AV887" s="13" t="s">
        <v>86</v>
      </c>
      <c r="AW887" s="13" t="s">
        <v>32</v>
      </c>
      <c r="AX887" s="13" t="s">
        <v>77</v>
      </c>
      <c r="AY887" s="254" t="s">
        <v>235</v>
      </c>
    </row>
    <row r="888" s="13" customFormat="1">
      <c r="A888" s="13"/>
      <c r="B888" s="243"/>
      <c r="C888" s="244"/>
      <c r="D888" s="245" t="s">
        <v>243</v>
      </c>
      <c r="E888" s="246" t="s">
        <v>1</v>
      </c>
      <c r="F888" s="247" t="s">
        <v>2886</v>
      </c>
      <c r="G888" s="244"/>
      <c r="H888" s="248">
        <v>1</v>
      </c>
      <c r="I888" s="249"/>
      <c r="J888" s="244"/>
      <c r="K888" s="244"/>
      <c r="L888" s="250"/>
      <c r="M888" s="251"/>
      <c r="N888" s="252"/>
      <c r="O888" s="252"/>
      <c r="P888" s="252"/>
      <c r="Q888" s="252"/>
      <c r="R888" s="252"/>
      <c r="S888" s="252"/>
      <c r="T888" s="25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4" t="s">
        <v>243</v>
      </c>
      <c r="AU888" s="254" t="s">
        <v>86</v>
      </c>
      <c r="AV888" s="13" t="s">
        <v>86</v>
      </c>
      <c r="AW888" s="13" t="s">
        <v>32</v>
      </c>
      <c r="AX888" s="13" t="s">
        <v>77</v>
      </c>
      <c r="AY888" s="254" t="s">
        <v>235</v>
      </c>
    </row>
    <row r="889" s="13" customFormat="1">
      <c r="A889" s="13"/>
      <c r="B889" s="243"/>
      <c r="C889" s="244"/>
      <c r="D889" s="245" t="s">
        <v>243</v>
      </c>
      <c r="E889" s="246" t="s">
        <v>1</v>
      </c>
      <c r="F889" s="247" t="s">
        <v>2887</v>
      </c>
      <c r="G889" s="244"/>
      <c r="H889" s="248">
        <v>1</v>
      </c>
      <c r="I889" s="249"/>
      <c r="J889" s="244"/>
      <c r="K889" s="244"/>
      <c r="L889" s="250"/>
      <c r="M889" s="251"/>
      <c r="N889" s="252"/>
      <c r="O889" s="252"/>
      <c r="P889" s="252"/>
      <c r="Q889" s="252"/>
      <c r="R889" s="252"/>
      <c r="S889" s="252"/>
      <c r="T889" s="25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4" t="s">
        <v>243</v>
      </c>
      <c r="AU889" s="254" t="s">
        <v>86</v>
      </c>
      <c r="AV889" s="13" t="s">
        <v>86</v>
      </c>
      <c r="AW889" s="13" t="s">
        <v>32</v>
      </c>
      <c r="AX889" s="13" t="s">
        <v>77</v>
      </c>
      <c r="AY889" s="254" t="s">
        <v>235</v>
      </c>
    </row>
    <row r="890" s="13" customFormat="1">
      <c r="A890" s="13"/>
      <c r="B890" s="243"/>
      <c r="C890" s="244"/>
      <c r="D890" s="245" t="s">
        <v>243</v>
      </c>
      <c r="E890" s="246" t="s">
        <v>1</v>
      </c>
      <c r="F890" s="247" t="s">
        <v>2888</v>
      </c>
      <c r="G890" s="244"/>
      <c r="H890" s="248">
        <v>1</v>
      </c>
      <c r="I890" s="249"/>
      <c r="J890" s="244"/>
      <c r="K890" s="244"/>
      <c r="L890" s="250"/>
      <c r="M890" s="251"/>
      <c r="N890" s="252"/>
      <c r="O890" s="252"/>
      <c r="P890" s="252"/>
      <c r="Q890" s="252"/>
      <c r="R890" s="252"/>
      <c r="S890" s="252"/>
      <c r="T890" s="25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4" t="s">
        <v>243</v>
      </c>
      <c r="AU890" s="254" t="s">
        <v>86</v>
      </c>
      <c r="AV890" s="13" t="s">
        <v>86</v>
      </c>
      <c r="AW890" s="13" t="s">
        <v>32</v>
      </c>
      <c r="AX890" s="13" t="s">
        <v>77</v>
      </c>
      <c r="AY890" s="254" t="s">
        <v>235</v>
      </c>
    </row>
    <row r="891" s="13" customFormat="1">
      <c r="A891" s="13"/>
      <c r="B891" s="243"/>
      <c r="C891" s="244"/>
      <c r="D891" s="245" t="s">
        <v>243</v>
      </c>
      <c r="E891" s="246" t="s">
        <v>1</v>
      </c>
      <c r="F891" s="247" t="s">
        <v>2889</v>
      </c>
      <c r="G891" s="244"/>
      <c r="H891" s="248">
        <v>1</v>
      </c>
      <c r="I891" s="249"/>
      <c r="J891" s="244"/>
      <c r="K891" s="244"/>
      <c r="L891" s="250"/>
      <c r="M891" s="251"/>
      <c r="N891" s="252"/>
      <c r="O891" s="252"/>
      <c r="P891" s="252"/>
      <c r="Q891" s="252"/>
      <c r="R891" s="252"/>
      <c r="S891" s="252"/>
      <c r="T891" s="25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4" t="s">
        <v>243</v>
      </c>
      <c r="AU891" s="254" t="s">
        <v>86</v>
      </c>
      <c r="AV891" s="13" t="s">
        <v>86</v>
      </c>
      <c r="AW891" s="13" t="s">
        <v>32</v>
      </c>
      <c r="AX891" s="13" t="s">
        <v>77</v>
      </c>
      <c r="AY891" s="254" t="s">
        <v>235</v>
      </c>
    </row>
    <row r="892" s="13" customFormat="1">
      <c r="A892" s="13"/>
      <c r="B892" s="243"/>
      <c r="C892" s="244"/>
      <c r="D892" s="245" t="s">
        <v>243</v>
      </c>
      <c r="E892" s="246" t="s">
        <v>1</v>
      </c>
      <c r="F892" s="247" t="s">
        <v>2890</v>
      </c>
      <c r="G892" s="244"/>
      <c r="H892" s="248">
        <v>1</v>
      </c>
      <c r="I892" s="249"/>
      <c r="J892" s="244"/>
      <c r="K892" s="244"/>
      <c r="L892" s="250"/>
      <c r="M892" s="251"/>
      <c r="N892" s="252"/>
      <c r="O892" s="252"/>
      <c r="P892" s="252"/>
      <c r="Q892" s="252"/>
      <c r="R892" s="252"/>
      <c r="S892" s="252"/>
      <c r="T892" s="25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4" t="s">
        <v>243</v>
      </c>
      <c r="AU892" s="254" t="s">
        <v>86</v>
      </c>
      <c r="AV892" s="13" t="s">
        <v>86</v>
      </c>
      <c r="AW892" s="13" t="s">
        <v>32</v>
      </c>
      <c r="AX892" s="13" t="s">
        <v>77</v>
      </c>
      <c r="AY892" s="254" t="s">
        <v>235</v>
      </c>
    </row>
    <row r="893" s="13" customFormat="1">
      <c r="A893" s="13"/>
      <c r="B893" s="243"/>
      <c r="C893" s="244"/>
      <c r="D893" s="245" t="s">
        <v>243</v>
      </c>
      <c r="E893" s="246" t="s">
        <v>1</v>
      </c>
      <c r="F893" s="247" t="s">
        <v>2891</v>
      </c>
      <c r="G893" s="244"/>
      <c r="H893" s="248">
        <v>1</v>
      </c>
      <c r="I893" s="249"/>
      <c r="J893" s="244"/>
      <c r="K893" s="244"/>
      <c r="L893" s="250"/>
      <c r="M893" s="251"/>
      <c r="N893" s="252"/>
      <c r="O893" s="252"/>
      <c r="P893" s="252"/>
      <c r="Q893" s="252"/>
      <c r="R893" s="252"/>
      <c r="S893" s="252"/>
      <c r="T893" s="25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4" t="s">
        <v>243</v>
      </c>
      <c r="AU893" s="254" t="s">
        <v>86</v>
      </c>
      <c r="AV893" s="13" t="s">
        <v>86</v>
      </c>
      <c r="AW893" s="13" t="s">
        <v>32</v>
      </c>
      <c r="AX893" s="13" t="s">
        <v>77</v>
      </c>
      <c r="AY893" s="254" t="s">
        <v>235</v>
      </c>
    </row>
    <row r="894" s="13" customFormat="1">
      <c r="A894" s="13"/>
      <c r="B894" s="243"/>
      <c r="C894" s="244"/>
      <c r="D894" s="245" t="s">
        <v>243</v>
      </c>
      <c r="E894" s="246" t="s">
        <v>1</v>
      </c>
      <c r="F894" s="247" t="s">
        <v>2892</v>
      </c>
      <c r="G894" s="244"/>
      <c r="H894" s="248">
        <v>1</v>
      </c>
      <c r="I894" s="249"/>
      <c r="J894" s="244"/>
      <c r="K894" s="244"/>
      <c r="L894" s="250"/>
      <c r="M894" s="251"/>
      <c r="N894" s="252"/>
      <c r="O894" s="252"/>
      <c r="P894" s="252"/>
      <c r="Q894" s="252"/>
      <c r="R894" s="252"/>
      <c r="S894" s="252"/>
      <c r="T894" s="25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4" t="s">
        <v>243</v>
      </c>
      <c r="AU894" s="254" t="s">
        <v>86</v>
      </c>
      <c r="AV894" s="13" t="s">
        <v>86</v>
      </c>
      <c r="AW894" s="13" t="s">
        <v>32</v>
      </c>
      <c r="AX894" s="13" t="s">
        <v>77</v>
      </c>
      <c r="AY894" s="254" t="s">
        <v>235</v>
      </c>
    </row>
    <row r="895" s="13" customFormat="1">
      <c r="A895" s="13"/>
      <c r="B895" s="243"/>
      <c r="C895" s="244"/>
      <c r="D895" s="245" t="s">
        <v>243</v>
      </c>
      <c r="E895" s="246" t="s">
        <v>1</v>
      </c>
      <c r="F895" s="247" t="s">
        <v>2893</v>
      </c>
      <c r="G895" s="244"/>
      <c r="H895" s="248">
        <v>1</v>
      </c>
      <c r="I895" s="249"/>
      <c r="J895" s="244"/>
      <c r="K895" s="244"/>
      <c r="L895" s="250"/>
      <c r="M895" s="251"/>
      <c r="N895" s="252"/>
      <c r="O895" s="252"/>
      <c r="P895" s="252"/>
      <c r="Q895" s="252"/>
      <c r="R895" s="252"/>
      <c r="S895" s="252"/>
      <c r="T895" s="25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4" t="s">
        <v>243</v>
      </c>
      <c r="AU895" s="254" t="s">
        <v>86</v>
      </c>
      <c r="AV895" s="13" t="s">
        <v>86</v>
      </c>
      <c r="AW895" s="13" t="s">
        <v>32</v>
      </c>
      <c r="AX895" s="13" t="s">
        <v>77</v>
      </c>
      <c r="AY895" s="254" t="s">
        <v>235</v>
      </c>
    </row>
    <row r="896" s="13" customFormat="1">
      <c r="A896" s="13"/>
      <c r="B896" s="243"/>
      <c r="C896" s="244"/>
      <c r="D896" s="245" t="s">
        <v>243</v>
      </c>
      <c r="E896" s="246" t="s">
        <v>1</v>
      </c>
      <c r="F896" s="247" t="s">
        <v>2894</v>
      </c>
      <c r="G896" s="244"/>
      <c r="H896" s="248">
        <v>1</v>
      </c>
      <c r="I896" s="249"/>
      <c r="J896" s="244"/>
      <c r="K896" s="244"/>
      <c r="L896" s="250"/>
      <c r="M896" s="251"/>
      <c r="N896" s="252"/>
      <c r="O896" s="252"/>
      <c r="P896" s="252"/>
      <c r="Q896" s="252"/>
      <c r="R896" s="252"/>
      <c r="S896" s="252"/>
      <c r="T896" s="25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4" t="s">
        <v>243</v>
      </c>
      <c r="AU896" s="254" t="s">
        <v>86</v>
      </c>
      <c r="AV896" s="13" t="s">
        <v>86</v>
      </c>
      <c r="AW896" s="13" t="s">
        <v>32</v>
      </c>
      <c r="AX896" s="13" t="s">
        <v>77</v>
      </c>
      <c r="AY896" s="254" t="s">
        <v>235</v>
      </c>
    </row>
    <row r="897" s="13" customFormat="1">
      <c r="A897" s="13"/>
      <c r="B897" s="243"/>
      <c r="C897" s="244"/>
      <c r="D897" s="245" t="s">
        <v>243</v>
      </c>
      <c r="E897" s="246" t="s">
        <v>1</v>
      </c>
      <c r="F897" s="247" t="s">
        <v>2895</v>
      </c>
      <c r="G897" s="244"/>
      <c r="H897" s="248">
        <v>1</v>
      </c>
      <c r="I897" s="249"/>
      <c r="J897" s="244"/>
      <c r="K897" s="244"/>
      <c r="L897" s="250"/>
      <c r="M897" s="251"/>
      <c r="N897" s="252"/>
      <c r="O897" s="252"/>
      <c r="P897" s="252"/>
      <c r="Q897" s="252"/>
      <c r="R897" s="252"/>
      <c r="S897" s="252"/>
      <c r="T897" s="25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4" t="s">
        <v>243</v>
      </c>
      <c r="AU897" s="254" t="s">
        <v>86</v>
      </c>
      <c r="AV897" s="13" t="s">
        <v>86</v>
      </c>
      <c r="AW897" s="13" t="s">
        <v>32</v>
      </c>
      <c r="AX897" s="13" t="s">
        <v>77</v>
      </c>
      <c r="AY897" s="254" t="s">
        <v>235</v>
      </c>
    </row>
    <row r="898" s="13" customFormat="1">
      <c r="A898" s="13"/>
      <c r="B898" s="243"/>
      <c r="C898" s="244"/>
      <c r="D898" s="245" t="s">
        <v>243</v>
      </c>
      <c r="E898" s="246" t="s">
        <v>1</v>
      </c>
      <c r="F898" s="247" t="s">
        <v>2896</v>
      </c>
      <c r="G898" s="244"/>
      <c r="H898" s="248">
        <v>1</v>
      </c>
      <c r="I898" s="249"/>
      <c r="J898" s="244"/>
      <c r="K898" s="244"/>
      <c r="L898" s="250"/>
      <c r="M898" s="251"/>
      <c r="N898" s="252"/>
      <c r="O898" s="252"/>
      <c r="P898" s="252"/>
      <c r="Q898" s="252"/>
      <c r="R898" s="252"/>
      <c r="S898" s="252"/>
      <c r="T898" s="25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4" t="s">
        <v>243</v>
      </c>
      <c r="AU898" s="254" t="s">
        <v>86</v>
      </c>
      <c r="AV898" s="13" t="s">
        <v>86</v>
      </c>
      <c r="AW898" s="13" t="s">
        <v>32</v>
      </c>
      <c r="AX898" s="13" t="s">
        <v>77</v>
      </c>
      <c r="AY898" s="254" t="s">
        <v>235</v>
      </c>
    </row>
    <row r="899" s="13" customFormat="1">
      <c r="A899" s="13"/>
      <c r="B899" s="243"/>
      <c r="C899" s="244"/>
      <c r="D899" s="245" t="s">
        <v>243</v>
      </c>
      <c r="E899" s="246" t="s">
        <v>1</v>
      </c>
      <c r="F899" s="247" t="s">
        <v>2897</v>
      </c>
      <c r="G899" s="244"/>
      <c r="H899" s="248">
        <v>1</v>
      </c>
      <c r="I899" s="249"/>
      <c r="J899" s="244"/>
      <c r="K899" s="244"/>
      <c r="L899" s="250"/>
      <c r="M899" s="251"/>
      <c r="N899" s="252"/>
      <c r="O899" s="252"/>
      <c r="P899" s="252"/>
      <c r="Q899" s="252"/>
      <c r="R899" s="252"/>
      <c r="S899" s="252"/>
      <c r="T899" s="25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4" t="s">
        <v>243</v>
      </c>
      <c r="AU899" s="254" t="s">
        <v>86</v>
      </c>
      <c r="AV899" s="13" t="s">
        <v>86</v>
      </c>
      <c r="AW899" s="13" t="s">
        <v>32</v>
      </c>
      <c r="AX899" s="13" t="s">
        <v>77</v>
      </c>
      <c r="AY899" s="254" t="s">
        <v>235</v>
      </c>
    </row>
    <row r="900" s="13" customFormat="1">
      <c r="A900" s="13"/>
      <c r="B900" s="243"/>
      <c r="C900" s="244"/>
      <c r="D900" s="245" t="s">
        <v>243</v>
      </c>
      <c r="E900" s="246" t="s">
        <v>1</v>
      </c>
      <c r="F900" s="247" t="s">
        <v>2898</v>
      </c>
      <c r="G900" s="244"/>
      <c r="H900" s="248">
        <v>1</v>
      </c>
      <c r="I900" s="249"/>
      <c r="J900" s="244"/>
      <c r="K900" s="244"/>
      <c r="L900" s="250"/>
      <c r="M900" s="251"/>
      <c r="N900" s="252"/>
      <c r="O900" s="252"/>
      <c r="P900" s="252"/>
      <c r="Q900" s="252"/>
      <c r="R900" s="252"/>
      <c r="S900" s="252"/>
      <c r="T900" s="25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4" t="s">
        <v>243</v>
      </c>
      <c r="AU900" s="254" t="s">
        <v>86</v>
      </c>
      <c r="AV900" s="13" t="s">
        <v>86</v>
      </c>
      <c r="AW900" s="13" t="s">
        <v>32</v>
      </c>
      <c r="AX900" s="13" t="s">
        <v>77</v>
      </c>
      <c r="AY900" s="254" t="s">
        <v>235</v>
      </c>
    </row>
    <row r="901" s="13" customFormat="1">
      <c r="A901" s="13"/>
      <c r="B901" s="243"/>
      <c r="C901" s="244"/>
      <c r="D901" s="245" t="s">
        <v>243</v>
      </c>
      <c r="E901" s="246" t="s">
        <v>1</v>
      </c>
      <c r="F901" s="247" t="s">
        <v>2899</v>
      </c>
      <c r="G901" s="244"/>
      <c r="H901" s="248">
        <v>1</v>
      </c>
      <c r="I901" s="249"/>
      <c r="J901" s="244"/>
      <c r="K901" s="244"/>
      <c r="L901" s="250"/>
      <c r="M901" s="251"/>
      <c r="N901" s="252"/>
      <c r="O901" s="252"/>
      <c r="P901" s="252"/>
      <c r="Q901" s="252"/>
      <c r="R901" s="252"/>
      <c r="S901" s="252"/>
      <c r="T901" s="25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4" t="s">
        <v>243</v>
      </c>
      <c r="AU901" s="254" t="s">
        <v>86</v>
      </c>
      <c r="AV901" s="13" t="s">
        <v>86</v>
      </c>
      <c r="AW901" s="13" t="s">
        <v>32</v>
      </c>
      <c r="AX901" s="13" t="s">
        <v>77</v>
      </c>
      <c r="AY901" s="254" t="s">
        <v>235</v>
      </c>
    </row>
    <row r="902" s="13" customFormat="1">
      <c r="A902" s="13"/>
      <c r="B902" s="243"/>
      <c r="C902" s="244"/>
      <c r="D902" s="245" t="s">
        <v>243</v>
      </c>
      <c r="E902" s="246" t="s">
        <v>1</v>
      </c>
      <c r="F902" s="247" t="s">
        <v>2900</v>
      </c>
      <c r="G902" s="244"/>
      <c r="H902" s="248">
        <v>1</v>
      </c>
      <c r="I902" s="249"/>
      <c r="J902" s="244"/>
      <c r="K902" s="244"/>
      <c r="L902" s="250"/>
      <c r="M902" s="251"/>
      <c r="N902" s="252"/>
      <c r="O902" s="252"/>
      <c r="P902" s="252"/>
      <c r="Q902" s="252"/>
      <c r="R902" s="252"/>
      <c r="S902" s="252"/>
      <c r="T902" s="25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4" t="s">
        <v>243</v>
      </c>
      <c r="AU902" s="254" t="s">
        <v>86</v>
      </c>
      <c r="AV902" s="13" t="s">
        <v>86</v>
      </c>
      <c r="AW902" s="13" t="s">
        <v>32</v>
      </c>
      <c r="AX902" s="13" t="s">
        <v>77</v>
      </c>
      <c r="AY902" s="254" t="s">
        <v>235</v>
      </c>
    </row>
    <row r="903" s="13" customFormat="1">
      <c r="A903" s="13"/>
      <c r="B903" s="243"/>
      <c r="C903" s="244"/>
      <c r="D903" s="245" t="s">
        <v>243</v>
      </c>
      <c r="E903" s="246" t="s">
        <v>1</v>
      </c>
      <c r="F903" s="247" t="s">
        <v>2901</v>
      </c>
      <c r="G903" s="244"/>
      <c r="H903" s="248">
        <v>1</v>
      </c>
      <c r="I903" s="249"/>
      <c r="J903" s="244"/>
      <c r="K903" s="244"/>
      <c r="L903" s="250"/>
      <c r="M903" s="251"/>
      <c r="N903" s="252"/>
      <c r="O903" s="252"/>
      <c r="P903" s="252"/>
      <c r="Q903" s="252"/>
      <c r="R903" s="252"/>
      <c r="S903" s="252"/>
      <c r="T903" s="25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4" t="s">
        <v>243</v>
      </c>
      <c r="AU903" s="254" t="s">
        <v>86</v>
      </c>
      <c r="AV903" s="13" t="s">
        <v>86</v>
      </c>
      <c r="AW903" s="13" t="s">
        <v>32</v>
      </c>
      <c r="AX903" s="13" t="s">
        <v>77</v>
      </c>
      <c r="AY903" s="254" t="s">
        <v>235</v>
      </c>
    </row>
    <row r="904" s="13" customFormat="1">
      <c r="A904" s="13"/>
      <c r="B904" s="243"/>
      <c r="C904" s="244"/>
      <c r="D904" s="245" t="s">
        <v>243</v>
      </c>
      <c r="E904" s="246" t="s">
        <v>1</v>
      </c>
      <c r="F904" s="247" t="s">
        <v>2902</v>
      </c>
      <c r="G904" s="244"/>
      <c r="H904" s="248">
        <v>1</v>
      </c>
      <c r="I904" s="249"/>
      <c r="J904" s="244"/>
      <c r="K904" s="244"/>
      <c r="L904" s="250"/>
      <c r="M904" s="251"/>
      <c r="N904" s="252"/>
      <c r="O904" s="252"/>
      <c r="P904" s="252"/>
      <c r="Q904" s="252"/>
      <c r="R904" s="252"/>
      <c r="S904" s="252"/>
      <c r="T904" s="25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4" t="s">
        <v>243</v>
      </c>
      <c r="AU904" s="254" t="s">
        <v>86</v>
      </c>
      <c r="AV904" s="13" t="s">
        <v>86</v>
      </c>
      <c r="AW904" s="13" t="s">
        <v>32</v>
      </c>
      <c r="AX904" s="13" t="s">
        <v>77</v>
      </c>
      <c r="AY904" s="254" t="s">
        <v>235</v>
      </c>
    </row>
    <row r="905" s="13" customFormat="1">
      <c r="A905" s="13"/>
      <c r="B905" s="243"/>
      <c r="C905" s="244"/>
      <c r="D905" s="245" t="s">
        <v>243</v>
      </c>
      <c r="E905" s="246" t="s">
        <v>1</v>
      </c>
      <c r="F905" s="247" t="s">
        <v>2903</v>
      </c>
      <c r="G905" s="244"/>
      <c r="H905" s="248">
        <v>1</v>
      </c>
      <c r="I905" s="249"/>
      <c r="J905" s="244"/>
      <c r="K905" s="244"/>
      <c r="L905" s="250"/>
      <c r="M905" s="251"/>
      <c r="N905" s="252"/>
      <c r="O905" s="252"/>
      <c r="P905" s="252"/>
      <c r="Q905" s="252"/>
      <c r="R905" s="252"/>
      <c r="S905" s="252"/>
      <c r="T905" s="25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4" t="s">
        <v>243</v>
      </c>
      <c r="AU905" s="254" t="s">
        <v>86</v>
      </c>
      <c r="AV905" s="13" t="s">
        <v>86</v>
      </c>
      <c r="AW905" s="13" t="s">
        <v>32</v>
      </c>
      <c r="AX905" s="13" t="s">
        <v>77</v>
      </c>
      <c r="AY905" s="254" t="s">
        <v>235</v>
      </c>
    </row>
    <row r="906" s="13" customFormat="1">
      <c r="A906" s="13"/>
      <c r="B906" s="243"/>
      <c r="C906" s="244"/>
      <c r="D906" s="245" t="s">
        <v>243</v>
      </c>
      <c r="E906" s="246" t="s">
        <v>1</v>
      </c>
      <c r="F906" s="247" t="s">
        <v>2904</v>
      </c>
      <c r="G906" s="244"/>
      <c r="H906" s="248">
        <v>1</v>
      </c>
      <c r="I906" s="249"/>
      <c r="J906" s="244"/>
      <c r="K906" s="244"/>
      <c r="L906" s="250"/>
      <c r="M906" s="251"/>
      <c r="N906" s="252"/>
      <c r="O906" s="252"/>
      <c r="P906" s="252"/>
      <c r="Q906" s="252"/>
      <c r="R906" s="252"/>
      <c r="S906" s="252"/>
      <c r="T906" s="25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54" t="s">
        <v>243</v>
      </c>
      <c r="AU906" s="254" t="s">
        <v>86</v>
      </c>
      <c r="AV906" s="13" t="s">
        <v>86</v>
      </c>
      <c r="AW906" s="13" t="s">
        <v>32</v>
      </c>
      <c r="AX906" s="13" t="s">
        <v>77</v>
      </c>
      <c r="AY906" s="254" t="s">
        <v>235</v>
      </c>
    </row>
    <row r="907" s="13" customFormat="1">
      <c r="A907" s="13"/>
      <c r="B907" s="243"/>
      <c r="C907" s="244"/>
      <c r="D907" s="245" t="s">
        <v>243</v>
      </c>
      <c r="E907" s="246" t="s">
        <v>1</v>
      </c>
      <c r="F907" s="247" t="s">
        <v>2905</v>
      </c>
      <c r="G907" s="244"/>
      <c r="H907" s="248">
        <v>1</v>
      </c>
      <c r="I907" s="249"/>
      <c r="J907" s="244"/>
      <c r="K907" s="244"/>
      <c r="L907" s="250"/>
      <c r="M907" s="251"/>
      <c r="N907" s="252"/>
      <c r="O907" s="252"/>
      <c r="P907" s="252"/>
      <c r="Q907" s="252"/>
      <c r="R907" s="252"/>
      <c r="S907" s="252"/>
      <c r="T907" s="25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4" t="s">
        <v>243</v>
      </c>
      <c r="AU907" s="254" t="s">
        <v>86</v>
      </c>
      <c r="AV907" s="13" t="s">
        <v>86</v>
      </c>
      <c r="AW907" s="13" t="s">
        <v>32</v>
      </c>
      <c r="AX907" s="13" t="s">
        <v>77</v>
      </c>
      <c r="AY907" s="254" t="s">
        <v>235</v>
      </c>
    </row>
    <row r="908" s="13" customFormat="1">
      <c r="A908" s="13"/>
      <c r="B908" s="243"/>
      <c r="C908" s="244"/>
      <c r="D908" s="245" t="s">
        <v>243</v>
      </c>
      <c r="E908" s="246" t="s">
        <v>1</v>
      </c>
      <c r="F908" s="247" t="s">
        <v>2906</v>
      </c>
      <c r="G908" s="244"/>
      <c r="H908" s="248">
        <v>1</v>
      </c>
      <c r="I908" s="249"/>
      <c r="J908" s="244"/>
      <c r="K908" s="244"/>
      <c r="L908" s="250"/>
      <c r="M908" s="251"/>
      <c r="N908" s="252"/>
      <c r="O908" s="252"/>
      <c r="P908" s="252"/>
      <c r="Q908" s="252"/>
      <c r="R908" s="252"/>
      <c r="S908" s="252"/>
      <c r="T908" s="25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4" t="s">
        <v>243</v>
      </c>
      <c r="AU908" s="254" t="s">
        <v>86</v>
      </c>
      <c r="AV908" s="13" t="s">
        <v>86</v>
      </c>
      <c r="AW908" s="13" t="s">
        <v>32</v>
      </c>
      <c r="AX908" s="13" t="s">
        <v>77</v>
      </c>
      <c r="AY908" s="254" t="s">
        <v>235</v>
      </c>
    </row>
    <row r="909" s="13" customFormat="1">
      <c r="A909" s="13"/>
      <c r="B909" s="243"/>
      <c r="C909" s="244"/>
      <c r="D909" s="245" t="s">
        <v>243</v>
      </c>
      <c r="E909" s="246" t="s">
        <v>1</v>
      </c>
      <c r="F909" s="247" t="s">
        <v>2907</v>
      </c>
      <c r="G909" s="244"/>
      <c r="H909" s="248">
        <v>1</v>
      </c>
      <c r="I909" s="249"/>
      <c r="J909" s="244"/>
      <c r="K909" s="244"/>
      <c r="L909" s="250"/>
      <c r="M909" s="251"/>
      <c r="N909" s="252"/>
      <c r="O909" s="252"/>
      <c r="P909" s="252"/>
      <c r="Q909" s="252"/>
      <c r="R909" s="252"/>
      <c r="S909" s="252"/>
      <c r="T909" s="25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4" t="s">
        <v>243</v>
      </c>
      <c r="AU909" s="254" t="s">
        <v>86</v>
      </c>
      <c r="AV909" s="13" t="s">
        <v>86</v>
      </c>
      <c r="AW909" s="13" t="s">
        <v>32</v>
      </c>
      <c r="AX909" s="13" t="s">
        <v>77</v>
      </c>
      <c r="AY909" s="254" t="s">
        <v>235</v>
      </c>
    </row>
    <row r="910" s="13" customFormat="1">
      <c r="A910" s="13"/>
      <c r="B910" s="243"/>
      <c r="C910" s="244"/>
      <c r="D910" s="245" t="s">
        <v>243</v>
      </c>
      <c r="E910" s="246" t="s">
        <v>1</v>
      </c>
      <c r="F910" s="247" t="s">
        <v>2908</v>
      </c>
      <c r="G910" s="244"/>
      <c r="H910" s="248">
        <v>1</v>
      </c>
      <c r="I910" s="249"/>
      <c r="J910" s="244"/>
      <c r="K910" s="244"/>
      <c r="L910" s="250"/>
      <c r="M910" s="251"/>
      <c r="N910" s="252"/>
      <c r="O910" s="252"/>
      <c r="P910" s="252"/>
      <c r="Q910" s="252"/>
      <c r="R910" s="252"/>
      <c r="S910" s="252"/>
      <c r="T910" s="25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4" t="s">
        <v>243</v>
      </c>
      <c r="AU910" s="254" t="s">
        <v>86</v>
      </c>
      <c r="AV910" s="13" t="s">
        <v>86</v>
      </c>
      <c r="AW910" s="13" t="s">
        <v>32</v>
      </c>
      <c r="AX910" s="13" t="s">
        <v>77</v>
      </c>
      <c r="AY910" s="254" t="s">
        <v>235</v>
      </c>
    </row>
    <row r="911" s="13" customFormat="1">
      <c r="A911" s="13"/>
      <c r="B911" s="243"/>
      <c r="C911" s="244"/>
      <c r="D911" s="245" t="s">
        <v>243</v>
      </c>
      <c r="E911" s="246" t="s">
        <v>1</v>
      </c>
      <c r="F911" s="247" t="s">
        <v>2909</v>
      </c>
      <c r="G911" s="244"/>
      <c r="H911" s="248">
        <v>1</v>
      </c>
      <c r="I911" s="249"/>
      <c r="J911" s="244"/>
      <c r="K911" s="244"/>
      <c r="L911" s="250"/>
      <c r="M911" s="251"/>
      <c r="N911" s="252"/>
      <c r="O911" s="252"/>
      <c r="P911" s="252"/>
      <c r="Q911" s="252"/>
      <c r="R911" s="252"/>
      <c r="S911" s="252"/>
      <c r="T911" s="25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4" t="s">
        <v>243</v>
      </c>
      <c r="AU911" s="254" t="s">
        <v>86</v>
      </c>
      <c r="AV911" s="13" t="s">
        <v>86</v>
      </c>
      <c r="AW911" s="13" t="s">
        <v>32</v>
      </c>
      <c r="AX911" s="13" t="s">
        <v>77</v>
      </c>
      <c r="AY911" s="254" t="s">
        <v>235</v>
      </c>
    </row>
    <row r="912" s="13" customFormat="1">
      <c r="A912" s="13"/>
      <c r="B912" s="243"/>
      <c r="C912" s="244"/>
      <c r="D912" s="245" t="s">
        <v>243</v>
      </c>
      <c r="E912" s="246" t="s">
        <v>1</v>
      </c>
      <c r="F912" s="247" t="s">
        <v>2910</v>
      </c>
      <c r="G912" s="244"/>
      <c r="H912" s="248">
        <v>1</v>
      </c>
      <c r="I912" s="249"/>
      <c r="J912" s="244"/>
      <c r="K912" s="244"/>
      <c r="L912" s="250"/>
      <c r="M912" s="251"/>
      <c r="N912" s="252"/>
      <c r="O912" s="252"/>
      <c r="P912" s="252"/>
      <c r="Q912" s="252"/>
      <c r="R912" s="252"/>
      <c r="S912" s="252"/>
      <c r="T912" s="25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54" t="s">
        <v>243</v>
      </c>
      <c r="AU912" s="254" t="s">
        <v>86</v>
      </c>
      <c r="AV912" s="13" t="s">
        <v>86</v>
      </c>
      <c r="AW912" s="13" t="s">
        <v>32</v>
      </c>
      <c r="AX912" s="13" t="s">
        <v>77</v>
      </c>
      <c r="AY912" s="254" t="s">
        <v>235</v>
      </c>
    </row>
    <row r="913" s="13" customFormat="1">
      <c r="A913" s="13"/>
      <c r="B913" s="243"/>
      <c r="C913" s="244"/>
      <c r="D913" s="245" t="s">
        <v>243</v>
      </c>
      <c r="E913" s="246" t="s">
        <v>1</v>
      </c>
      <c r="F913" s="247" t="s">
        <v>2911</v>
      </c>
      <c r="G913" s="244"/>
      <c r="H913" s="248">
        <v>1</v>
      </c>
      <c r="I913" s="249"/>
      <c r="J913" s="244"/>
      <c r="K913" s="244"/>
      <c r="L913" s="250"/>
      <c r="M913" s="251"/>
      <c r="N913" s="252"/>
      <c r="O913" s="252"/>
      <c r="P913" s="252"/>
      <c r="Q913" s="252"/>
      <c r="R913" s="252"/>
      <c r="S913" s="252"/>
      <c r="T913" s="25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4" t="s">
        <v>243</v>
      </c>
      <c r="AU913" s="254" t="s">
        <v>86</v>
      </c>
      <c r="AV913" s="13" t="s">
        <v>86</v>
      </c>
      <c r="AW913" s="13" t="s">
        <v>32</v>
      </c>
      <c r="AX913" s="13" t="s">
        <v>77</v>
      </c>
      <c r="AY913" s="254" t="s">
        <v>235</v>
      </c>
    </row>
    <row r="914" s="13" customFormat="1">
      <c r="A914" s="13"/>
      <c r="B914" s="243"/>
      <c r="C914" s="244"/>
      <c r="D914" s="245" t="s">
        <v>243</v>
      </c>
      <c r="E914" s="246" t="s">
        <v>1</v>
      </c>
      <c r="F914" s="247" t="s">
        <v>2912</v>
      </c>
      <c r="G914" s="244"/>
      <c r="H914" s="248">
        <v>1</v>
      </c>
      <c r="I914" s="249"/>
      <c r="J914" s="244"/>
      <c r="K914" s="244"/>
      <c r="L914" s="250"/>
      <c r="M914" s="251"/>
      <c r="N914" s="252"/>
      <c r="O914" s="252"/>
      <c r="P914" s="252"/>
      <c r="Q914" s="252"/>
      <c r="R914" s="252"/>
      <c r="S914" s="252"/>
      <c r="T914" s="25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4" t="s">
        <v>243</v>
      </c>
      <c r="AU914" s="254" t="s">
        <v>86</v>
      </c>
      <c r="AV914" s="13" t="s">
        <v>86</v>
      </c>
      <c r="AW914" s="13" t="s">
        <v>32</v>
      </c>
      <c r="AX914" s="13" t="s">
        <v>77</v>
      </c>
      <c r="AY914" s="254" t="s">
        <v>235</v>
      </c>
    </row>
    <row r="915" s="13" customFormat="1">
      <c r="A915" s="13"/>
      <c r="B915" s="243"/>
      <c r="C915" s="244"/>
      <c r="D915" s="245" t="s">
        <v>243</v>
      </c>
      <c r="E915" s="246" t="s">
        <v>1</v>
      </c>
      <c r="F915" s="247" t="s">
        <v>2913</v>
      </c>
      <c r="G915" s="244"/>
      <c r="H915" s="248">
        <v>1</v>
      </c>
      <c r="I915" s="249"/>
      <c r="J915" s="244"/>
      <c r="K915" s="244"/>
      <c r="L915" s="250"/>
      <c r="M915" s="251"/>
      <c r="N915" s="252"/>
      <c r="O915" s="252"/>
      <c r="P915" s="252"/>
      <c r="Q915" s="252"/>
      <c r="R915" s="252"/>
      <c r="S915" s="252"/>
      <c r="T915" s="25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4" t="s">
        <v>243</v>
      </c>
      <c r="AU915" s="254" t="s">
        <v>86</v>
      </c>
      <c r="AV915" s="13" t="s">
        <v>86</v>
      </c>
      <c r="AW915" s="13" t="s">
        <v>32</v>
      </c>
      <c r="AX915" s="13" t="s">
        <v>77</v>
      </c>
      <c r="AY915" s="254" t="s">
        <v>235</v>
      </c>
    </row>
    <row r="916" s="13" customFormat="1">
      <c r="A916" s="13"/>
      <c r="B916" s="243"/>
      <c r="C916" s="244"/>
      <c r="D916" s="245" t="s">
        <v>243</v>
      </c>
      <c r="E916" s="246" t="s">
        <v>1</v>
      </c>
      <c r="F916" s="247" t="s">
        <v>2914</v>
      </c>
      <c r="G916" s="244"/>
      <c r="H916" s="248">
        <v>1</v>
      </c>
      <c r="I916" s="249"/>
      <c r="J916" s="244"/>
      <c r="K916" s="244"/>
      <c r="L916" s="250"/>
      <c r="M916" s="251"/>
      <c r="N916" s="252"/>
      <c r="O916" s="252"/>
      <c r="P916" s="252"/>
      <c r="Q916" s="252"/>
      <c r="R916" s="252"/>
      <c r="S916" s="252"/>
      <c r="T916" s="25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4" t="s">
        <v>243</v>
      </c>
      <c r="AU916" s="254" t="s">
        <v>86</v>
      </c>
      <c r="AV916" s="13" t="s">
        <v>86</v>
      </c>
      <c r="AW916" s="13" t="s">
        <v>32</v>
      </c>
      <c r="AX916" s="13" t="s">
        <v>77</v>
      </c>
      <c r="AY916" s="254" t="s">
        <v>235</v>
      </c>
    </row>
    <row r="917" s="13" customFormat="1">
      <c r="A917" s="13"/>
      <c r="B917" s="243"/>
      <c r="C917" s="244"/>
      <c r="D917" s="245" t="s">
        <v>243</v>
      </c>
      <c r="E917" s="246" t="s">
        <v>1</v>
      </c>
      <c r="F917" s="247" t="s">
        <v>2915</v>
      </c>
      <c r="G917" s="244"/>
      <c r="H917" s="248">
        <v>1</v>
      </c>
      <c r="I917" s="249"/>
      <c r="J917" s="244"/>
      <c r="K917" s="244"/>
      <c r="L917" s="250"/>
      <c r="M917" s="251"/>
      <c r="N917" s="252"/>
      <c r="O917" s="252"/>
      <c r="P917" s="252"/>
      <c r="Q917" s="252"/>
      <c r="R917" s="252"/>
      <c r="S917" s="252"/>
      <c r="T917" s="25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4" t="s">
        <v>243</v>
      </c>
      <c r="AU917" s="254" t="s">
        <v>86</v>
      </c>
      <c r="AV917" s="13" t="s">
        <v>86</v>
      </c>
      <c r="AW917" s="13" t="s">
        <v>32</v>
      </c>
      <c r="AX917" s="13" t="s">
        <v>77</v>
      </c>
      <c r="AY917" s="254" t="s">
        <v>235</v>
      </c>
    </row>
    <row r="918" s="13" customFormat="1">
      <c r="A918" s="13"/>
      <c r="B918" s="243"/>
      <c r="C918" s="244"/>
      <c r="D918" s="245" t="s">
        <v>243</v>
      </c>
      <c r="E918" s="246" t="s">
        <v>1</v>
      </c>
      <c r="F918" s="247" t="s">
        <v>2916</v>
      </c>
      <c r="G918" s="244"/>
      <c r="H918" s="248">
        <v>1</v>
      </c>
      <c r="I918" s="249"/>
      <c r="J918" s="244"/>
      <c r="K918" s="244"/>
      <c r="L918" s="250"/>
      <c r="M918" s="251"/>
      <c r="N918" s="252"/>
      <c r="O918" s="252"/>
      <c r="P918" s="252"/>
      <c r="Q918" s="252"/>
      <c r="R918" s="252"/>
      <c r="S918" s="252"/>
      <c r="T918" s="25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54" t="s">
        <v>243</v>
      </c>
      <c r="AU918" s="254" t="s">
        <v>86</v>
      </c>
      <c r="AV918" s="13" t="s">
        <v>86</v>
      </c>
      <c r="AW918" s="13" t="s">
        <v>32</v>
      </c>
      <c r="AX918" s="13" t="s">
        <v>77</v>
      </c>
      <c r="AY918" s="254" t="s">
        <v>235</v>
      </c>
    </row>
    <row r="919" s="13" customFormat="1">
      <c r="A919" s="13"/>
      <c r="B919" s="243"/>
      <c r="C919" s="244"/>
      <c r="D919" s="245" t="s">
        <v>243</v>
      </c>
      <c r="E919" s="246" t="s">
        <v>1</v>
      </c>
      <c r="F919" s="247" t="s">
        <v>2917</v>
      </c>
      <c r="G919" s="244"/>
      <c r="H919" s="248">
        <v>1</v>
      </c>
      <c r="I919" s="249"/>
      <c r="J919" s="244"/>
      <c r="K919" s="244"/>
      <c r="L919" s="250"/>
      <c r="M919" s="251"/>
      <c r="N919" s="252"/>
      <c r="O919" s="252"/>
      <c r="P919" s="252"/>
      <c r="Q919" s="252"/>
      <c r="R919" s="252"/>
      <c r="S919" s="252"/>
      <c r="T919" s="25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54" t="s">
        <v>243</v>
      </c>
      <c r="AU919" s="254" t="s">
        <v>86</v>
      </c>
      <c r="AV919" s="13" t="s">
        <v>86</v>
      </c>
      <c r="AW919" s="13" t="s">
        <v>32</v>
      </c>
      <c r="AX919" s="13" t="s">
        <v>77</v>
      </c>
      <c r="AY919" s="254" t="s">
        <v>235</v>
      </c>
    </row>
    <row r="920" s="13" customFormat="1">
      <c r="A920" s="13"/>
      <c r="B920" s="243"/>
      <c r="C920" s="244"/>
      <c r="D920" s="245" t="s">
        <v>243</v>
      </c>
      <c r="E920" s="246" t="s">
        <v>1</v>
      </c>
      <c r="F920" s="247" t="s">
        <v>2918</v>
      </c>
      <c r="G920" s="244"/>
      <c r="H920" s="248">
        <v>2</v>
      </c>
      <c r="I920" s="249"/>
      <c r="J920" s="244"/>
      <c r="K920" s="244"/>
      <c r="L920" s="250"/>
      <c r="M920" s="251"/>
      <c r="N920" s="252"/>
      <c r="O920" s="252"/>
      <c r="P920" s="252"/>
      <c r="Q920" s="252"/>
      <c r="R920" s="252"/>
      <c r="S920" s="252"/>
      <c r="T920" s="25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54" t="s">
        <v>243</v>
      </c>
      <c r="AU920" s="254" t="s">
        <v>86</v>
      </c>
      <c r="AV920" s="13" t="s">
        <v>86</v>
      </c>
      <c r="AW920" s="13" t="s">
        <v>32</v>
      </c>
      <c r="AX920" s="13" t="s">
        <v>77</v>
      </c>
      <c r="AY920" s="254" t="s">
        <v>235</v>
      </c>
    </row>
    <row r="921" s="13" customFormat="1">
      <c r="A921" s="13"/>
      <c r="B921" s="243"/>
      <c r="C921" s="244"/>
      <c r="D921" s="245" t="s">
        <v>243</v>
      </c>
      <c r="E921" s="246" t="s">
        <v>1</v>
      </c>
      <c r="F921" s="247" t="s">
        <v>2919</v>
      </c>
      <c r="G921" s="244"/>
      <c r="H921" s="248">
        <v>1</v>
      </c>
      <c r="I921" s="249"/>
      <c r="J921" s="244"/>
      <c r="K921" s="244"/>
      <c r="L921" s="250"/>
      <c r="M921" s="251"/>
      <c r="N921" s="252"/>
      <c r="O921" s="252"/>
      <c r="P921" s="252"/>
      <c r="Q921" s="252"/>
      <c r="R921" s="252"/>
      <c r="S921" s="252"/>
      <c r="T921" s="25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4" t="s">
        <v>243</v>
      </c>
      <c r="AU921" s="254" t="s">
        <v>86</v>
      </c>
      <c r="AV921" s="13" t="s">
        <v>86</v>
      </c>
      <c r="AW921" s="13" t="s">
        <v>32</v>
      </c>
      <c r="AX921" s="13" t="s">
        <v>77</v>
      </c>
      <c r="AY921" s="254" t="s">
        <v>235</v>
      </c>
    </row>
    <row r="922" s="13" customFormat="1">
      <c r="A922" s="13"/>
      <c r="B922" s="243"/>
      <c r="C922" s="244"/>
      <c r="D922" s="245" t="s">
        <v>243</v>
      </c>
      <c r="E922" s="246" t="s">
        <v>1</v>
      </c>
      <c r="F922" s="247" t="s">
        <v>2920</v>
      </c>
      <c r="G922" s="244"/>
      <c r="H922" s="248">
        <v>1</v>
      </c>
      <c r="I922" s="249"/>
      <c r="J922" s="244"/>
      <c r="K922" s="244"/>
      <c r="L922" s="250"/>
      <c r="M922" s="251"/>
      <c r="N922" s="252"/>
      <c r="O922" s="252"/>
      <c r="P922" s="252"/>
      <c r="Q922" s="252"/>
      <c r="R922" s="252"/>
      <c r="S922" s="252"/>
      <c r="T922" s="25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54" t="s">
        <v>243</v>
      </c>
      <c r="AU922" s="254" t="s">
        <v>86</v>
      </c>
      <c r="AV922" s="13" t="s">
        <v>86</v>
      </c>
      <c r="AW922" s="13" t="s">
        <v>32</v>
      </c>
      <c r="AX922" s="13" t="s">
        <v>77</v>
      </c>
      <c r="AY922" s="254" t="s">
        <v>235</v>
      </c>
    </row>
    <row r="923" s="13" customFormat="1">
      <c r="A923" s="13"/>
      <c r="B923" s="243"/>
      <c r="C923" s="244"/>
      <c r="D923" s="245" t="s">
        <v>243</v>
      </c>
      <c r="E923" s="246" t="s">
        <v>1</v>
      </c>
      <c r="F923" s="247" t="s">
        <v>2921</v>
      </c>
      <c r="G923" s="244"/>
      <c r="H923" s="248">
        <v>1</v>
      </c>
      <c r="I923" s="249"/>
      <c r="J923" s="244"/>
      <c r="K923" s="244"/>
      <c r="L923" s="250"/>
      <c r="M923" s="251"/>
      <c r="N923" s="252"/>
      <c r="O923" s="252"/>
      <c r="P923" s="252"/>
      <c r="Q923" s="252"/>
      <c r="R923" s="252"/>
      <c r="S923" s="252"/>
      <c r="T923" s="25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4" t="s">
        <v>243</v>
      </c>
      <c r="AU923" s="254" t="s">
        <v>86</v>
      </c>
      <c r="AV923" s="13" t="s">
        <v>86</v>
      </c>
      <c r="AW923" s="13" t="s">
        <v>32</v>
      </c>
      <c r="AX923" s="13" t="s">
        <v>77</v>
      </c>
      <c r="AY923" s="254" t="s">
        <v>235</v>
      </c>
    </row>
    <row r="924" s="13" customFormat="1">
      <c r="A924" s="13"/>
      <c r="B924" s="243"/>
      <c r="C924" s="244"/>
      <c r="D924" s="245" t="s">
        <v>243</v>
      </c>
      <c r="E924" s="246" t="s">
        <v>1</v>
      </c>
      <c r="F924" s="247" t="s">
        <v>2922</v>
      </c>
      <c r="G924" s="244"/>
      <c r="H924" s="248">
        <v>1</v>
      </c>
      <c r="I924" s="249"/>
      <c r="J924" s="244"/>
      <c r="K924" s="244"/>
      <c r="L924" s="250"/>
      <c r="M924" s="251"/>
      <c r="N924" s="252"/>
      <c r="O924" s="252"/>
      <c r="P924" s="252"/>
      <c r="Q924" s="252"/>
      <c r="R924" s="252"/>
      <c r="S924" s="252"/>
      <c r="T924" s="25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4" t="s">
        <v>243</v>
      </c>
      <c r="AU924" s="254" t="s">
        <v>86</v>
      </c>
      <c r="AV924" s="13" t="s">
        <v>86</v>
      </c>
      <c r="AW924" s="13" t="s">
        <v>32</v>
      </c>
      <c r="AX924" s="13" t="s">
        <v>77</v>
      </c>
      <c r="AY924" s="254" t="s">
        <v>235</v>
      </c>
    </row>
    <row r="925" s="13" customFormat="1">
      <c r="A925" s="13"/>
      <c r="B925" s="243"/>
      <c r="C925" s="244"/>
      <c r="D925" s="245" t="s">
        <v>243</v>
      </c>
      <c r="E925" s="246" t="s">
        <v>1</v>
      </c>
      <c r="F925" s="247" t="s">
        <v>2923</v>
      </c>
      <c r="G925" s="244"/>
      <c r="H925" s="248">
        <v>1</v>
      </c>
      <c r="I925" s="249"/>
      <c r="J925" s="244"/>
      <c r="K925" s="244"/>
      <c r="L925" s="250"/>
      <c r="M925" s="251"/>
      <c r="N925" s="252"/>
      <c r="O925" s="252"/>
      <c r="P925" s="252"/>
      <c r="Q925" s="252"/>
      <c r="R925" s="252"/>
      <c r="S925" s="252"/>
      <c r="T925" s="25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4" t="s">
        <v>243</v>
      </c>
      <c r="AU925" s="254" t="s">
        <v>86</v>
      </c>
      <c r="AV925" s="13" t="s">
        <v>86</v>
      </c>
      <c r="AW925" s="13" t="s">
        <v>32</v>
      </c>
      <c r="AX925" s="13" t="s">
        <v>77</v>
      </c>
      <c r="AY925" s="254" t="s">
        <v>235</v>
      </c>
    </row>
    <row r="926" s="13" customFormat="1">
      <c r="A926" s="13"/>
      <c r="B926" s="243"/>
      <c r="C926" s="244"/>
      <c r="D926" s="245" t="s">
        <v>243</v>
      </c>
      <c r="E926" s="246" t="s">
        <v>1</v>
      </c>
      <c r="F926" s="247" t="s">
        <v>2924</v>
      </c>
      <c r="G926" s="244"/>
      <c r="H926" s="248">
        <v>1</v>
      </c>
      <c r="I926" s="249"/>
      <c r="J926" s="244"/>
      <c r="K926" s="244"/>
      <c r="L926" s="250"/>
      <c r="M926" s="251"/>
      <c r="N926" s="252"/>
      <c r="O926" s="252"/>
      <c r="P926" s="252"/>
      <c r="Q926" s="252"/>
      <c r="R926" s="252"/>
      <c r="S926" s="252"/>
      <c r="T926" s="25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4" t="s">
        <v>243</v>
      </c>
      <c r="AU926" s="254" t="s">
        <v>86</v>
      </c>
      <c r="AV926" s="13" t="s">
        <v>86</v>
      </c>
      <c r="AW926" s="13" t="s">
        <v>32</v>
      </c>
      <c r="AX926" s="13" t="s">
        <v>77</v>
      </c>
      <c r="AY926" s="254" t="s">
        <v>235</v>
      </c>
    </row>
    <row r="927" s="13" customFormat="1">
      <c r="A927" s="13"/>
      <c r="B927" s="243"/>
      <c r="C927" s="244"/>
      <c r="D927" s="245" t="s">
        <v>243</v>
      </c>
      <c r="E927" s="246" t="s">
        <v>1</v>
      </c>
      <c r="F927" s="247" t="s">
        <v>2925</v>
      </c>
      <c r="G927" s="244"/>
      <c r="H927" s="248">
        <v>1</v>
      </c>
      <c r="I927" s="249"/>
      <c r="J927" s="244"/>
      <c r="K927" s="244"/>
      <c r="L927" s="250"/>
      <c r="M927" s="251"/>
      <c r="N927" s="252"/>
      <c r="O927" s="252"/>
      <c r="P927" s="252"/>
      <c r="Q927" s="252"/>
      <c r="R927" s="252"/>
      <c r="S927" s="252"/>
      <c r="T927" s="25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4" t="s">
        <v>243</v>
      </c>
      <c r="AU927" s="254" t="s">
        <v>86</v>
      </c>
      <c r="AV927" s="13" t="s">
        <v>86</v>
      </c>
      <c r="AW927" s="13" t="s">
        <v>32</v>
      </c>
      <c r="AX927" s="13" t="s">
        <v>77</v>
      </c>
      <c r="AY927" s="254" t="s">
        <v>235</v>
      </c>
    </row>
    <row r="928" s="13" customFormat="1">
      <c r="A928" s="13"/>
      <c r="B928" s="243"/>
      <c r="C928" s="244"/>
      <c r="D928" s="245" t="s">
        <v>243</v>
      </c>
      <c r="E928" s="246" t="s">
        <v>1</v>
      </c>
      <c r="F928" s="247" t="s">
        <v>2926</v>
      </c>
      <c r="G928" s="244"/>
      <c r="H928" s="248">
        <v>1</v>
      </c>
      <c r="I928" s="249"/>
      <c r="J928" s="244"/>
      <c r="K928" s="244"/>
      <c r="L928" s="250"/>
      <c r="M928" s="251"/>
      <c r="N928" s="252"/>
      <c r="O928" s="252"/>
      <c r="P928" s="252"/>
      <c r="Q928" s="252"/>
      <c r="R928" s="252"/>
      <c r="S928" s="252"/>
      <c r="T928" s="25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4" t="s">
        <v>243</v>
      </c>
      <c r="AU928" s="254" t="s">
        <v>86</v>
      </c>
      <c r="AV928" s="13" t="s">
        <v>86</v>
      </c>
      <c r="AW928" s="13" t="s">
        <v>32</v>
      </c>
      <c r="AX928" s="13" t="s">
        <v>77</v>
      </c>
      <c r="AY928" s="254" t="s">
        <v>235</v>
      </c>
    </row>
    <row r="929" s="13" customFormat="1">
      <c r="A929" s="13"/>
      <c r="B929" s="243"/>
      <c r="C929" s="244"/>
      <c r="D929" s="245" t="s">
        <v>243</v>
      </c>
      <c r="E929" s="246" t="s">
        <v>1</v>
      </c>
      <c r="F929" s="247" t="s">
        <v>2927</v>
      </c>
      <c r="G929" s="244"/>
      <c r="H929" s="248">
        <v>1</v>
      </c>
      <c r="I929" s="249"/>
      <c r="J929" s="244"/>
      <c r="K929" s="244"/>
      <c r="L929" s="250"/>
      <c r="M929" s="251"/>
      <c r="N929" s="252"/>
      <c r="O929" s="252"/>
      <c r="P929" s="252"/>
      <c r="Q929" s="252"/>
      <c r="R929" s="252"/>
      <c r="S929" s="252"/>
      <c r="T929" s="25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4" t="s">
        <v>243</v>
      </c>
      <c r="AU929" s="254" t="s">
        <v>86</v>
      </c>
      <c r="AV929" s="13" t="s">
        <v>86</v>
      </c>
      <c r="AW929" s="13" t="s">
        <v>32</v>
      </c>
      <c r="AX929" s="13" t="s">
        <v>77</v>
      </c>
      <c r="AY929" s="254" t="s">
        <v>235</v>
      </c>
    </row>
    <row r="930" s="13" customFormat="1">
      <c r="A930" s="13"/>
      <c r="B930" s="243"/>
      <c r="C930" s="244"/>
      <c r="D930" s="245" t="s">
        <v>243</v>
      </c>
      <c r="E930" s="246" t="s">
        <v>1</v>
      </c>
      <c r="F930" s="247" t="s">
        <v>2928</v>
      </c>
      <c r="G930" s="244"/>
      <c r="H930" s="248">
        <v>1</v>
      </c>
      <c r="I930" s="249"/>
      <c r="J930" s="244"/>
      <c r="K930" s="244"/>
      <c r="L930" s="250"/>
      <c r="M930" s="251"/>
      <c r="N930" s="252"/>
      <c r="O930" s="252"/>
      <c r="P930" s="252"/>
      <c r="Q930" s="252"/>
      <c r="R930" s="252"/>
      <c r="S930" s="252"/>
      <c r="T930" s="25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4" t="s">
        <v>243</v>
      </c>
      <c r="AU930" s="254" t="s">
        <v>86</v>
      </c>
      <c r="AV930" s="13" t="s">
        <v>86</v>
      </c>
      <c r="AW930" s="13" t="s">
        <v>32</v>
      </c>
      <c r="AX930" s="13" t="s">
        <v>77</v>
      </c>
      <c r="AY930" s="254" t="s">
        <v>235</v>
      </c>
    </row>
    <row r="931" s="13" customFormat="1">
      <c r="A931" s="13"/>
      <c r="B931" s="243"/>
      <c r="C931" s="244"/>
      <c r="D931" s="245" t="s">
        <v>243</v>
      </c>
      <c r="E931" s="246" t="s">
        <v>1</v>
      </c>
      <c r="F931" s="247" t="s">
        <v>2929</v>
      </c>
      <c r="G931" s="244"/>
      <c r="H931" s="248">
        <v>1</v>
      </c>
      <c r="I931" s="249"/>
      <c r="J931" s="244"/>
      <c r="K931" s="244"/>
      <c r="L931" s="250"/>
      <c r="M931" s="251"/>
      <c r="N931" s="252"/>
      <c r="O931" s="252"/>
      <c r="P931" s="252"/>
      <c r="Q931" s="252"/>
      <c r="R931" s="252"/>
      <c r="S931" s="252"/>
      <c r="T931" s="25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54" t="s">
        <v>243</v>
      </c>
      <c r="AU931" s="254" t="s">
        <v>86</v>
      </c>
      <c r="AV931" s="13" t="s">
        <v>86</v>
      </c>
      <c r="AW931" s="13" t="s">
        <v>32</v>
      </c>
      <c r="AX931" s="13" t="s">
        <v>77</v>
      </c>
      <c r="AY931" s="254" t="s">
        <v>235</v>
      </c>
    </row>
    <row r="932" s="13" customFormat="1">
      <c r="A932" s="13"/>
      <c r="B932" s="243"/>
      <c r="C932" s="244"/>
      <c r="D932" s="245" t="s">
        <v>243</v>
      </c>
      <c r="E932" s="246" t="s">
        <v>1</v>
      </c>
      <c r="F932" s="247" t="s">
        <v>2930</v>
      </c>
      <c r="G932" s="244"/>
      <c r="H932" s="248">
        <v>1</v>
      </c>
      <c r="I932" s="249"/>
      <c r="J932" s="244"/>
      <c r="K932" s="244"/>
      <c r="L932" s="250"/>
      <c r="M932" s="251"/>
      <c r="N932" s="252"/>
      <c r="O932" s="252"/>
      <c r="P932" s="252"/>
      <c r="Q932" s="252"/>
      <c r="R932" s="252"/>
      <c r="S932" s="252"/>
      <c r="T932" s="25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4" t="s">
        <v>243</v>
      </c>
      <c r="AU932" s="254" t="s">
        <v>86</v>
      </c>
      <c r="AV932" s="13" t="s">
        <v>86</v>
      </c>
      <c r="AW932" s="13" t="s">
        <v>32</v>
      </c>
      <c r="AX932" s="13" t="s">
        <v>77</v>
      </c>
      <c r="AY932" s="254" t="s">
        <v>235</v>
      </c>
    </row>
    <row r="933" s="13" customFormat="1">
      <c r="A933" s="13"/>
      <c r="B933" s="243"/>
      <c r="C933" s="244"/>
      <c r="D933" s="245" t="s">
        <v>243</v>
      </c>
      <c r="E933" s="246" t="s">
        <v>1</v>
      </c>
      <c r="F933" s="247" t="s">
        <v>2931</v>
      </c>
      <c r="G933" s="244"/>
      <c r="H933" s="248">
        <v>3</v>
      </c>
      <c r="I933" s="249"/>
      <c r="J933" s="244"/>
      <c r="K933" s="244"/>
      <c r="L933" s="250"/>
      <c r="M933" s="251"/>
      <c r="N933" s="252"/>
      <c r="O933" s="252"/>
      <c r="P933" s="252"/>
      <c r="Q933" s="252"/>
      <c r="R933" s="252"/>
      <c r="S933" s="252"/>
      <c r="T933" s="25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4" t="s">
        <v>243</v>
      </c>
      <c r="AU933" s="254" t="s">
        <v>86</v>
      </c>
      <c r="AV933" s="13" t="s">
        <v>86</v>
      </c>
      <c r="AW933" s="13" t="s">
        <v>32</v>
      </c>
      <c r="AX933" s="13" t="s">
        <v>77</v>
      </c>
      <c r="AY933" s="254" t="s">
        <v>235</v>
      </c>
    </row>
    <row r="934" s="13" customFormat="1">
      <c r="A934" s="13"/>
      <c r="B934" s="243"/>
      <c r="C934" s="244"/>
      <c r="D934" s="245" t="s">
        <v>243</v>
      </c>
      <c r="E934" s="246" t="s">
        <v>1</v>
      </c>
      <c r="F934" s="247" t="s">
        <v>2931</v>
      </c>
      <c r="G934" s="244"/>
      <c r="H934" s="248">
        <v>3</v>
      </c>
      <c r="I934" s="249"/>
      <c r="J934" s="244"/>
      <c r="K934" s="244"/>
      <c r="L934" s="250"/>
      <c r="M934" s="251"/>
      <c r="N934" s="252"/>
      <c r="O934" s="252"/>
      <c r="P934" s="252"/>
      <c r="Q934" s="252"/>
      <c r="R934" s="252"/>
      <c r="S934" s="252"/>
      <c r="T934" s="25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4" t="s">
        <v>243</v>
      </c>
      <c r="AU934" s="254" t="s">
        <v>86</v>
      </c>
      <c r="AV934" s="13" t="s">
        <v>86</v>
      </c>
      <c r="AW934" s="13" t="s">
        <v>32</v>
      </c>
      <c r="AX934" s="13" t="s">
        <v>77</v>
      </c>
      <c r="AY934" s="254" t="s">
        <v>235</v>
      </c>
    </row>
    <row r="935" s="13" customFormat="1">
      <c r="A935" s="13"/>
      <c r="B935" s="243"/>
      <c r="C935" s="244"/>
      <c r="D935" s="245" t="s">
        <v>243</v>
      </c>
      <c r="E935" s="246" t="s">
        <v>1</v>
      </c>
      <c r="F935" s="247" t="s">
        <v>2931</v>
      </c>
      <c r="G935" s="244"/>
      <c r="H935" s="248">
        <v>3</v>
      </c>
      <c r="I935" s="249"/>
      <c r="J935" s="244"/>
      <c r="K935" s="244"/>
      <c r="L935" s="250"/>
      <c r="M935" s="251"/>
      <c r="N935" s="252"/>
      <c r="O935" s="252"/>
      <c r="P935" s="252"/>
      <c r="Q935" s="252"/>
      <c r="R935" s="252"/>
      <c r="S935" s="252"/>
      <c r="T935" s="25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4" t="s">
        <v>243</v>
      </c>
      <c r="AU935" s="254" t="s">
        <v>86</v>
      </c>
      <c r="AV935" s="13" t="s">
        <v>86</v>
      </c>
      <c r="AW935" s="13" t="s">
        <v>32</v>
      </c>
      <c r="AX935" s="13" t="s">
        <v>77</v>
      </c>
      <c r="AY935" s="254" t="s">
        <v>235</v>
      </c>
    </row>
    <row r="936" s="13" customFormat="1">
      <c r="A936" s="13"/>
      <c r="B936" s="243"/>
      <c r="C936" s="244"/>
      <c r="D936" s="245" t="s">
        <v>243</v>
      </c>
      <c r="E936" s="246" t="s">
        <v>1</v>
      </c>
      <c r="F936" s="247" t="s">
        <v>2932</v>
      </c>
      <c r="G936" s="244"/>
      <c r="H936" s="248">
        <v>1</v>
      </c>
      <c r="I936" s="249"/>
      <c r="J936" s="244"/>
      <c r="K936" s="244"/>
      <c r="L936" s="250"/>
      <c r="M936" s="251"/>
      <c r="N936" s="252"/>
      <c r="O936" s="252"/>
      <c r="P936" s="252"/>
      <c r="Q936" s="252"/>
      <c r="R936" s="252"/>
      <c r="S936" s="252"/>
      <c r="T936" s="25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4" t="s">
        <v>243</v>
      </c>
      <c r="AU936" s="254" t="s">
        <v>86</v>
      </c>
      <c r="AV936" s="13" t="s">
        <v>86</v>
      </c>
      <c r="AW936" s="13" t="s">
        <v>32</v>
      </c>
      <c r="AX936" s="13" t="s">
        <v>77</v>
      </c>
      <c r="AY936" s="254" t="s">
        <v>235</v>
      </c>
    </row>
    <row r="937" s="13" customFormat="1">
      <c r="A937" s="13"/>
      <c r="B937" s="243"/>
      <c r="C937" s="244"/>
      <c r="D937" s="245" t="s">
        <v>243</v>
      </c>
      <c r="E937" s="246" t="s">
        <v>1</v>
      </c>
      <c r="F937" s="247" t="s">
        <v>2933</v>
      </c>
      <c r="G937" s="244"/>
      <c r="H937" s="248">
        <v>1</v>
      </c>
      <c r="I937" s="249"/>
      <c r="J937" s="244"/>
      <c r="K937" s="244"/>
      <c r="L937" s="250"/>
      <c r="M937" s="251"/>
      <c r="N937" s="252"/>
      <c r="O937" s="252"/>
      <c r="P937" s="252"/>
      <c r="Q937" s="252"/>
      <c r="R937" s="252"/>
      <c r="S937" s="252"/>
      <c r="T937" s="25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4" t="s">
        <v>243</v>
      </c>
      <c r="AU937" s="254" t="s">
        <v>86</v>
      </c>
      <c r="AV937" s="13" t="s">
        <v>86</v>
      </c>
      <c r="AW937" s="13" t="s">
        <v>32</v>
      </c>
      <c r="AX937" s="13" t="s">
        <v>77</v>
      </c>
      <c r="AY937" s="254" t="s">
        <v>235</v>
      </c>
    </row>
    <row r="938" s="13" customFormat="1">
      <c r="A938" s="13"/>
      <c r="B938" s="243"/>
      <c r="C938" s="244"/>
      <c r="D938" s="245" t="s">
        <v>243</v>
      </c>
      <c r="E938" s="246" t="s">
        <v>1</v>
      </c>
      <c r="F938" s="247" t="s">
        <v>2934</v>
      </c>
      <c r="G938" s="244"/>
      <c r="H938" s="248">
        <v>1</v>
      </c>
      <c r="I938" s="249"/>
      <c r="J938" s="244"/>
      <c r="K938" s="244"/>
      <c r="L938" s="250"/>
      <c r="M938" s="251"/>
      <c r="N938" s="252"/>
      <c r="O938" s="252"/>
      <c r="P938" s="252"/>
      <c r="Q938" s="252"/>
      <c r="R938" s="252"/>
      <c r="S938" s="252"/>
      <c r="T938" s="25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4" t="s">
        <v>243</v>
      </c>
      <c r="AU938" s="254" t="s">
        <v>86</v>
      </c>
      <c r="AV938" s="13" t="s">
        <v>86</v>
      </c>
      <c r="AW938" s="13" t="s">
        <v>32</v>
      </c>
      <c r="AX938" s="13" t="s">
        <v>77</v>
      </c>
      <c r="AY938" s="254" t="s">
        <v>235</v>
      </c>
    </row>
    <row r="939" s="13" customFormat="1">
      <c r="A939" s="13"/>
      <c r="B939" s="243"/>
      <c r="C939" s="244"/>
      <c r="D939" s="245" t="s">
        <v>243</v>
      </c>
      <c r="E939" s="246" t="s">
        <v>1</v>
      </c>
      <c r="F939" s="247" t="s">
        <v>2935</v>
      </c>
      <c r="G939" s="244"/>
      <c r="H939" s="248">
        <v>1</v>
      </c>
      <c r="I939" s="249"/>
      <c r="J939" s="244"/>
      <c r="K939" s="244"/>
      <c r="L939" s="250"/>
      <c r="M939" s="251"/>
      <c r="N939" s="252"/>
      <c r="O939" s="252"/>
      <c r="P939" s="252"/>
      <c r="Q939" s="252"/>
      <c r="R939" s="252"/>
      <c r="S939" s="252"/>
      <c r="T939" s="25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4" t="s">
        <v>243</v>
      </c>
      <c r="AU939" s="254" t="s">
        <v>86</v>
      </c>
      <c r="AV939" s="13" t="s">
        <v>86</v>
      </c>
      <c r="AW939" s="13" t="s">
        <v>32</v>
      </c>
      <c r="AX939" s="13" t="s">
        <v>77</v>
      </c>
      <c r="AY939" s="254" t="s">
        <v>235</v>
      </c>
    </row>
    <row r="940" s="13" customFormat="1">
      <c r="A940" s="13"/>
      <c r="B940" s="243"/>
      <c r="C940" s="244"/>
      <c r="D940" s="245" t="s">
        <v>243</v>
      </c>
      <c r="E940" s="246" t="s">
        <v>1</v>
      </c>
      <c r="F940" s="247" t="s">
        <v>2936</v>
      </c>
      <c r="G940" s="244"/>
      <c r="H940" s="248">
        <v>1</v>
      </c>
      <c r="I940" s="249"/>
      <c r="J940" s="244"/>
      <c r="K940" s="244"/>
      <c r="L940" s="250"/>
      <c r="M940" s="251"/>
      <c r="N940" s="252"/>
      <c r="O940" s="252"/>
      <c r="P940" s="252"/>
      <c r="Q940" s="252"/>
      <c r="R940" s="252"/>
      <c r="S940" s="252"/>
      <c r="T940" s="25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54" t="s">
        <v>243</v>
      </c>
      <c r="AU940" s="254" t="s">
        <v>86</v>
      </c>
      <c r="AV940" s="13" t="s">
        <v>86</v>
      </c>
      <c r="AW940" s="13" t="s">
        <v>32</v>
      </c>
      <c r="AX940" s="13" t="s">
        <v>77</v>
      </c>
      <c r="AY940" s="254" t="s">
        <v>235</v>
      </c>
    </row>
    <row r="941" s="13" customFormat="1">
      <c r="A941" s="13"/>
      <c r="B941" s="243"/>
      <c r="C941" s="244"/>
      <c r="D941" s="245" t="s">
        <v>243</v>
      </c>
      <c r="E941" s="246" t="s">
        <v>1</v>
      </c>
      <c r="F941" s="247" t="s">
        <v>2937</v>
      </c>
      <c r="G941" s="244"/>
      <c r="H941" s="248">
        <v>1</v>
      </c>
      <c r="I941" s="249"/>
      <c r="J941" s="244"/>
      <c r="K941" s="244"/>
      <c r="L941" s="250"/>
      <c r="M941" s="251"/>
      <c r="N941" s="252"/>
      <c r="O941" s="252"/>
      <c r="P941" s="252"/>
      <c r="Q941" s="252"/>
      <c r="R941" s="252"/>
      <c r="S941" s="252"/>
      <c r="T941" s="25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4" t="s">
        <v>243</v>
      </c>
      <c r="AU941" s="254" t="s">
        <v>86</v>
      </c>
      <c r="AV941" s="13" t="s">
        <v>86</v>
      </c>
      <c r="AW941" s="13" t="s">
        <v>32</v>
      </c>
      <c r="AX941" s="13" t="s">
        <v>77</v>
      </c>
      <c r="AY941" s="254" t="s">
        <v>235</v>
      </c>
    </row>
    <row r="942" s="13" customFormat="1">
      <c r="A942" s="13"/>
      <c r="B942" s="243"/>
      <c r="C942" s="244"/>
      <c r="D942" s="245" t="s">
        <v>243</v>
      </c>
      <c r="E942" s="246" t="s">
        <v>1</v>
      </c>
      <c r="F942" s="247" t="s">
        <v>2938</v>
      </c>
      <c r="G942" s="244"/>
      <c r="H942" s="248">
        <v>1</v>
      </c>
      <c r="I942" s="249"/>
      <c r="J942" s="244"/>
      <c r="K942" s="244"/>
      <c r="L942" s="250"/>
      <c r="M942" s="251"/>
      <c r="N942" s="252"/>
      <c r="O942" s="252"/>
      <c r="P942" s="252"/>
      <c r="Q942" s="252"/>
      <c r="R942" s="252"/>
      <c r="S942" s="252"/>
      <c r="T942" s="25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4" t="s">
        <v>243</v>
      </c>
      <c r="AU942" s="254" t="s">
        <v>86</v>
      </c>
      <c r="AV942" s="13" t="s">
        <v>86</v>
      </c>
      <c r="AW942" s="13" t="s">
        <v>32</v>
      </c>
      <c r="AX942" s="13" t="s">
        <v>77</v>
      </c>
      <c r="AY942" s="254" t="s">
        <v>235</v>
      </c>
    </row>
    <row r="943" s="13" customFormat="1">
      <c r="A943" s="13"/>
      <c r="B943" s="243"/>
      <c r="C943" s="244"/>
      <c r="D943" s="245" t="s">
        <v>243</v>
      </c>
      <c r="E943" s="246" t="s">
        <v>1</v>
      </c>
      <c r="F943" s="247" t="s">
        <v>2939</v>
      </c>
      <c r="G943" s="244"/>
      <c r="H943" s="248">
        <v>3</v>
      </c>
      <c r="I943" s="249"/>
      <c r="J943" s="244"/>
      <c r="K943" s="244"/>
      <c r="L943" s="250"/>
      <c r="M943" s="251"/>
      <c r="N943" s="252"/>
      <c r="O943" s="252"/>
      <c r="P943" s="252"/>
      <c r="Q943" s="252"/>
      <c r="R943" s="252"/>
      <c r="S943" s="252"/>
      <c r="T943" s="25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4" t="s">
        <v>243</v>
      </c>
      <c r="AU943" s="254" t="s">
        <v>86</v>
      </c>
      <c r="AV943" s="13" t="s">
        <v>86</v>
      </c>
      <c r="AW943" s="13" t="s">
        <v>32</v>
      </c>
      <c r="AX943" s="13" t="s">
        <v>77</v>
      </c>
      <c r="AY943" s="254" t="s">
        <v>235</v>
      </c>
    </row>
    <row r="944" s="13" customFormat="1">
      <c r="A944" s="13"/>
      <c r="B944" s="243"/>
      <c r="C944" s="244"/>
      <c r="D944" s="245" t="s">
        <v>243</v>
      </c>
      <c r="E944" s="246" t="s">
        <v>1</v>
      </c>
      <c r="F944" s="247" t="s">
        <v>2939</v>
      </c>
      <c r="G944" s="244"/>
      <c r="H944" s="248">
        <v>3</v>
      </c>
      <c r="I944" s="249"/>
      <c r="J944" s="244"/>
      <c r="K944" s="244"/>
      <c r="L944" s="250"/>
      <c r="M944" s="251"/>
      <c r="N944" s="252"/>
      <c r="O944" s="252"/>
      <c r="P944" s="252"/>
      <c r="Q944" s="252"/>
      <c r="R944" s="252"/>
      <c r="S944" s="252"/>
      <c r="T944" s="25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54" t="s">
        <v>243</v>
      </c>
      <c r="AU944" s="254" t="s">
        <v>86</v>
      </c>
      <c r="AV944" s="13" t="s">
        <v>86</v>
      </c>
      <c r="AW944" s="13" t="s">
        <v>32</v>
      </c>
      <c r="AX944" s="13" t="s">
        <v>77</v>
      </c>
      <c r="AY944" s="254" t="s">
        <v>235</v>
      </c>
    </row>
    <row r="945" s="13" customFormat="1">
      <c r="A945" s="13"/>
      <c r="B945" s="243"/>
      <c r="C945" s="244"/>
      <c r="D945" s="245" t="s">
        <v>243</v>
      </c>
      <c r="E945" s="246" t="s">
        <v>1</v>
      </c>
      <c r="F945" s="247" t="s">
        <v>2939</v>
      </c>
      <c r="G945" s="244"/>
      <c r="H945" s="248">
        <v>3</v>
      </c>
      <c r="I945" s="249"/>
      <c r="J945" s="244"/>
      <c r="K945" s="244"/>
      <c r="L945" s="250"/>
      <c r="M945" s="251"/>
      <c r="N945" s="252"/>
      <c r="O945" s="252"/>
      <c r="P945" s="252"/>
      <c r="Q945" s="252"/>
      <c r="R945" s="252"/>
      <c r="S945" s="252"/>
      <c r="T945" s="25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54" t="s">
        <v>243</v>
      </c>
      <c r="AU945" s="254" t="s">
        <v>86</v>
      </c>
      <c r="AV945" s="13" t="s">
        <v>86</v>
      </c>
      <c r="AW945" s="13" t="s">
        <v>32</v>
      </c>
      <c r="AX945" s="13" t="s">
        <v>77</v>
      </c>
      <c r="AY945" s="254" t="s">
        <v>235</v>
      </c>
    </row>
    <row r="946" s="13" customFormat="1">
      <c r="A946" s="13"/>
      <c r="B946" s="243"/>
      <c r="C946" s="244"/>
      <c r="D946" s="245" t="s">
        <v>243</v>
      </c>
      <c r="E946" s="246" t="s">
        <v>1</v>
      </c>
      <c r="F946" s="247" t="s">
        <v>2940</v>
      </c>
      <c r="G946" s="244"/>
      <c r="H946" s="248">
        <v>17</v>
      </c>
      <c r="I946" s="249"/>
      <c r="J946" s="244"/>
      <c r="K946" s="244"/>
      <c r="L946" s="250"/>
      <c r="M946" s="251"/>
      <c r="N946" s="252"/>
      <c r="O946" s="252"/>
      <c r="P946" s="252"/>
      <c r="Q946" s="252"/>
      <c r="R946" s="252"/>
      <c r="S946" s="252"/>
      <c r="T946" s="25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4" t="s">
        <v>243</v>
      </c>
      <c r="AU946" s="254" t="s">
        <v>86</v>
      </c>
      <c r="AV946" s="13" t="s">
        <v>86</v>
      </c>
      <c r="AW946" s="13" t="s">
        <v>32</v>
      </c>
      <c r="AX946" s="13" t="s">
        <v>77</v>
      </c>
      <c r="AY946" s="254" t="s">
        <v>235</v>
      </c>
    </row>
    <row r="947" s="13" customFormat="1">
      <c r="A947" s="13"/>
      <c r="B947" s="243"/>
      <c r="C947" s="244"/>
      <c r="D947" s="245" t="s">
        <v>243</v>
      </c>
      <c r="E947" s="246" t="s">
        <v>1</v>
      </c>
      <c r="F947" s="247" t="s">
        <v>2940</v>
      </c>
      <c r="G947" s="244"/>
      <c r="H947" s="248">
        <v>17</v>
      </c>
      <c r="I947" s="249"/>
      <c r="J947" s="244"/>
      <c r="K947" s="244"/>
      <c r="L947" s="250"/>
      <c r="M947" s="251"/>
      <c r="N947" s="252"/>
      <c r="O947" s="252"/>
      <c r="P947" s="252"/>
      <c r="Q947" s="252"/>
      <c r="R947" s="252"/>
      <c r="S947" s="252"/>
      <c r="T947" s="25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4" t="s">
        <v>243</v>
      </c>
      <c r="AU947" s="254" t="s">
        <v>86</v>
      </c>
      <c r="AV947" s="13" t="s">
        <v>86</v>
      </c>
      <c r="AW947" s="13" t="s">
        <v>32</v>
      </c>
      <c r="AX947" s="13" t="s">
        <v>77</v>
      </c>
      <c r="AY947" s="254" t="s">
        <v>235</v>
      </c>
    </row>
    <row r="948" s="13" customFormat="1">
      <c r="A948" s="13"/>
      <c r="B948" s="243"/>
      <c r="C948" s="244"/>
      <c r="D948" s="245" t="s">
        <v>243</v>
      </c>
      <c r="E948" s="246" t="s">
        <v>1</v>
      </c>
      <c r="F948" s="247" t="s">
        <v>2941</v>
      </c>
      <c r="G948" s="244"/>
      <c r="H948" s="248">
        <v>1</v>
      </c>
      <c r="I948" s="249"/>
      <c r="J948" s="244"/>
      <c r="K948" s="244"/>
      <c r="L948" s="250"/>
      <c r="M948" s="251"/>
      <c r="N948" s="252"/>
      <c r="O948" s="252"/>
      <c r="P948" s="252"/>
      <c r="Q948" s="252"/>
      <c r="R948" s="252"/>
      <c r="S948" s="252"/>
      <c r="T948" s="25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4" t="s">
        <v>243</v>
      </c>
      <c r="AU948" s="254" t="s">
        <v>86</v>
      </c>
      <c r="AV948" s="13" t="s">
        <v>86</v>
      </c>
      <c r="AW948" s="13" t="s">
        <v>32</v>
      </c>
      <c r="AX948" s="13" t="s">
        <v>77</v>
      </c>
      <c r="AY948" s="254" t="s">
        <v>235</v>
      </c>
    </row>
    <row r="949" s="13" customFormat="1">
      <c r="A949" s="13"/>
      <c r="B949" s="243"/>
      <c r="C949" s="244"/>
      <c r="D949" s="245" t="s">
        <v>243</v>
      </c>
      <c r="E949" s="246" t="s">
        <v>1</v>
      </c>
      <c r="F949" s="247" t="s">
        <v>2942</v>
      </c>
      <c r="G949" s="244"/>
      <c r="H949" s="248">
        <v>1</v>
      </c>
      <c r="I949" s="249"/>
      <c r="J949" s="244"/>
      <c r="K949" s="244"/>
      <c r="L949" s="250"/>
      <c r="M949" s="251"/>
      <c r="N949" s="252"/>
      <c r="O949" s="252"/>
      <c r="P949" s="252"/>
      <c r="Q949" s="252"/>
      <c r="R949" s="252"/>
      <c r="S949" s="252"/>
      <c r="T949" s="25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4" t="s">
        <v>243</v>
      </c>
      <c r="AU949" s="254" t="s">
        <v>86</v>
      </c>
      <c r="AV949" s="13" t="s">
        <v>86</v>
      </c>
      <c r="AW949" s="13" t="s">
        <v>32</v>
      </c>
      <c r="AX949" s="13" t="s">
        <v>77</v>
      </c>
      <c r="AY949" s="254" t="s">
        <v>235</v>
      </c>
    </row>
    <row r="950" s="13" customFormat="1">
      <c r="A950" s="13"/>
      <c r="B950" s="243"/>
      <c r="C950" s="244"/>
      <c r="D950" s="245" t="s">
        <v>243</v>
      </c>
      <c r="E950" s="246" t="s">
        <v>1</v>
      </c>
      <c r="F950" s="247" t="s">
        <v>2943</v>
      </c>
      <c r="G950" s="244"/>
      <c r="H950" s="248">
        <v>2</v>
      </c>
      <c r="I950" s="249"/>
      <c r="J950" s="244"/>
      <c r="K950" s="244"/>
      <c r="L950" s="250"/>
      <c r="M950" s="251"/>
      <c r="N950" s="252"/>
      <c r="O950" s="252"/>
      <c r="P950" s="252"/>
      <c r="Q950" s="252"/>
      <c r="R950" s="252"/>
      <c r="S950" s="252"/>
      <c r="T950" s="25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4" t="s">
        <v>243</v>
      </c>
      <c r="AU950" s="254" t="s">
        <v>86</v>
      </c>
      <c r="AV950" s="13" t="s">
        <v>86</v>
      </c>
      <c r="AW950" s="13" t="s">
        <v>32</v>
      </c>
      <c r="AX950" s="13" t="s">
        <v>77</v>
      </c>
      <c r="AY950" s="254" t="s">
        <v>235</v>
      </c>
    </row>
    <row r="951" s="13" customFormat="1">
      <c r="A951" s="13"/>
      <c r="B951" s="243"/>
      <c r="C951" s="244"/>
      <c r="D951" s="245" t="s">
        <v>243</v>
      </c>
      <c r="E951" s="246" t="s">
        <v>1</v>
      </c>
      <c r="F951" s="247" t="s">
        <v>2943</v>
      </c>
      <c r="G951" s="244"/>
      <c r="H951" s="248">
        <v>2</v>
      </c>
      <c r="I951" s="249"/>
      <c r="J951" s="244"/>
      <c r="K951" s="244"/>
      <c r="L951" s="250"/>
      <c r="M951" s="251"/>
      <c r="N951" s="252"/>
      <c r="O951" s="252"/>
      <c r="P951" s="252"/>
      <c r="Q951" s="252"/>
      <c r="R951" s="252"/>
      <c r="S951" s="252"/>
      <c r="T951" s="25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4" t="s">
        <v>243</v>
      </c>
      <c r="AU951" s="254" t="s">
        <v>86</v>
      </c>
      <c r="AV951" s="13" t="s">
        <v>86</v>
      </c>
      <c r="AW951" s="13" t="s">
        <v>32</v>
      </c>
      <c r="AX951" s="13" t="s">
        <v>77</v>
      </c>
      <c r="AY951" s="254" t="s">
        <v>235</v>
      </c>
    </row>
    <row r="952" s="13" customFormat="1">
      <c r="A952" s="13"/>
      <c r="B952" s="243"/>
      <c r="C952" s="244"/>
      <c r="D952" s="245" t="s">
        <v>243</v>
      </c>
      <c r="E952" s="246" t="s">
        <v>1</v>
      </c>
      <c r="F952" s="247" t="s">
        <v>2944</v>
      </c>
      <c r="G952" s="244"/>
      <c r="H952" s="248">
        <v>1</v>
      </c>
      <c r="I952" s="249"/>
      <c r="J952" s="244"/>
      <c r="K952" s="244"/>
      <c r="L952" s="250"/>
      <c r="M952" s="251"/>
      <c r="N952" s="252"/>
      <c r="O952" s="252"/>
      <c r="P952" s="252"/>
      <c r="Q952" s="252"/>
      <c r="R952" s="252"/>
      <c r="S952" s="252"/>
      <c r="T952" s="25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54" t="s">
        <v>243</v>
      </c>
      <c r="AU952" s="254" t="s">
        <v>86</v>
      </c>
      <c r="AV952" s="13" t="s">
        <v>86</v>
      </c>
      <c r="AW952" s="13" t="s">
        <v>32</v>
      </c>
      <c r="AX952" s="13" t="s">
        <v>77</v>
      </c>
      <c r="AY952" s="254" t="s">
        <v>235</v>
      </c>
    </row>
    <row r="953" s="13" customFormat="1">
      <c r="A953" s="13"/>
      <c r="B953" s="243"/>
      <c r="C953" s="244"/>
      <c r="D953" s="245" t="s">
        <v>243</v>
      </c>
      <c r="E953" s="246" t="s">
        <v>1</v>
      </c>
      <c r="F953" s="247" t="s">
        <v>2945</v>
      </c>
      <c r="G953" s="244"/>
      <c r="H953" s="248">
        <v>1</v>
      </c>
      <c r="I953" s="249"/>
      <c r="J953" s="244"/>
      <c r="K953" s="244"/>
      <c r="L953" s="250"/>
      <c r="M953" s="251"/>
      <c r="N953" s="252"/>
      <c r="O953" s="252"/>
      <c r="P953" s="252"/>
      <c r="Q953" s="252"/>
      <c r="R953" s="252"/>
      <c r="S953" s="252"/>
      <c r="T953" s="25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4" t="s">
        <v>243</v>
      </c>
      <c r="AU953" s="254" t="s">
        <v>86</v>
      </c>
      <c r="AV953" s="13" t="s">
        <v>86</v>
      </c>
      <c r="AW953" s="13" t="s">
        <v>32</v>
      </c>
      <c r="AX953" s="13" t="s">
        <v>77</v>
      </c>
      <c r="AY953" s="254" t="s">
        <v>235</v>
      </c>
    </row>
    <row r="954" s="13" customFormat="1">
      <c r="A954" s="13"/>
      <c r="B954" s="243"/>
      <c r="C954" s="244"/>
      <c r="D954" s="245" t="s">
        <v>243</v>
      </c>
      <c r="E954" s="246" t="s">
        <v>1</v>
      </c>
      <c r="F954" s="247" t="s">
        <v>2946</v>
      </c>
      <c r="G954" s="244"/>
      <c r="H954" s="248">
        <v>24</v>
      </c>
      <c r="I954" s="249"/>
      <c r="J954" s="244"/>
      <c r="K954" s="244"/>
      <c r="L954" s="250"/>
      <c r="M954" s="251"/>
      <c r="N954" s="252"/>
      <c r="O954" s="252"/>
      <c r="P954" s="252"/>
      <c r="Q954" s="252"/>
      <c r="R954" s="252"/>
      <c r="S954" s="252"/>
      <c r="T954" s="25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4" t="s">
        <v>243</v>
      </c>
      <c r="AU954" s="254" t="s">
        <v>86</v>
      </c>
      <c r="AV954" s="13" t="s">
        <v>86</v>
      </c>
      <c r="AW954" s="13" t="s">
        <v>32</v>
      </c>
      <c r="AX954" s="13" t="s">
        <v>77</v>
      </c>
      <c r="AY954" s="254" t="s">
        <v>235</v>
      </c>
    </row>
    <row r="955" s="13" customFormat="1">
      <c r="A955" s="13"/>
      <c r="B955" s="243"/>
      <c r="C955" s="244"/>
      <c r="D955" s="245" t="s">
        <v>243</v>
      </c>
      <c r="E955" s="246" t="s">
        <v>1</v>
      </c>
      <c r="F955" s="247" t="s">
        <v>2947</v>
      </c>
      <c r="G955" s="244"/>
      <c r="H955" s="248">
        <v>1</v>
      </c>
      <c r="I955" s="249"/>
      <c r="J955" s="244"/>
      <c r="K955" s="244"/>
      <c r="L955" s="250"/>
      <c r="M955" s="251"/>
      <c r="N955" s="252"/>
      <c r="O955" s="252"/>
      <c r="P955" s="252"/>
      <c r="Q955" s="252"/>
      <c r="R955" s="252"/>
      <c r="S955" s="252"/>
      <c r="T955" s="25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4" t="s">
        <v>243</v>
      </c>
      <c r="AU955" s="254" t="s">
        <v>86</v>
      </c>
      <c r="AV955" s="13" t="s">
        <v>86</v>
      </c>
      <c r="AW955" s="13" t="s">
        <v>32</v>
      </c>
      <c r="AX955" s="13" t="s">
        <v>77</v>
      </c>
      <c r="AY955" s="254" t="s">
        <v>235</v>
      </c>
    </row>
    <row r="956" s="13" customFormat="1">
      <c r="A956" s="13"/>
      <c r="B956" s="243"/>
      <c r="C956" s="244"/>
      <c r="D956" s="245" t="s">
        <v>243</v>
      </c>
      <c r="E956" s="246" t="s">
        <v>1</v>
      </c>
      <c r="F956" s="247" t="s">
        <v>2948</v>
      </c>
      <c r="G956" s="244"/>
      <c r="H956" s="248">
        <v>18</v>
      </c>
      <c r="I956" s="249"/>
      <c r="J956" s="244"/>
      <c r="K956" s="244"/>
      <c r="L956" s="250"/>
      <c r="M956" s="251"/>
      <c r="N956" s="252"/>
      <c r="O956" s="252"/>
      <c r="P956" s="252"/>
      <c r="Q956" s="252"/>
      <c r="R956" s="252"/>
      <c r="S956" s="252"/>
      <c r="T956" s="25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4" t="s">
        <v>243</v>
      </c>
      <c r="AU956" s="254" t="s">
        <v>86</v>
      </c>
      <c r="AV956" s="13" t="s">
        <v>86</v>
      </c>
      <c r="AW956" s="13" t="s">
        <v>32</v>
      </c>
      <c r="AX956" s="13" t="s">
        <v>77</v>
      </c>
      <c r="AY956" s="254" t="s">
        <v>235</v>
      </c>
    </row>
    <row r="957" s="13" customFormat="1">
      <c r="A957" s="13"/>
      <c r="B957" s="243"/>
      <c r="C957" s="244"/>
      <c r="D957" s="245" t="s">
        <v>243</v>
      </c>
      <c r="E957" s="246" t="s">
        <v>1</v>
      </c>
      <c r="F957" s="247" t="s">
        <v>2949</v>
      </c>
      <c r="G957" s="244"/>
      <c r="H957" s="248">
        <v>2</v>
      </c>
      <c r="I957" s="249"/>
      <c r="J957" s="244"/>
      <c r="K957" s="244"/>
      <c r="L957" s="250"/>
      <c r="M957" s="251"/>
      <c r="N957" s="252"/>
      <c r="O957" s="252"/>
      <c r="P957" s="252"/>
      <c r="Q957" s="252"/>
      <c r="R957" s="252"/>
      <c r="S957" s="252"/>
      <c r="T957" s="25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4" t="s">
        <v>243</v>
      </c>
      <c r="AU957" s="254" t="s">
        <v>86</v>
      </c>
      <c r="AV957" s="13" t="s">
        <v>86</v>
      </c>
      <c r="AW957" s="13" t="s">
        <v>32</v>
      </c>
      <c r="AX957" s="13" t="s">
        <v>77</v>
      </c>
      <c r="AY957" s="254" t="s">
        <v>235</v>
      </c>
    </row>
    <row r="958" s="13" customFormat="1">
      <c r="A958" s="13"/>
      <c r="B958" s="243"/>
      <c r="C958" s="244"/>
      <c r="D958" s="245" t="s">
        <v>243</v>
      </c>
      <c r="E958" s="246" t="s">
        <v>1</v>
      </c>
      <c r="F958" s="247" t="s">
        <v>2950</v>
      </c>
      <c r="G958" s="244"/>
      <c r="H958" s="248">
        <v>18</v>
      </c>
      <c r="I958" s="249"/>
      <c r="J958" s="244"/>
      <c r="K958" s="244"/>
      <c r="L958" s="250"/>
      <c r="M958" s="251"/>
      <c r="N958" s="252"/>
      <c r="O958" s="252"/>
      <c r="P958" s="252"/>
      <c r="Q958" s="252"/>
      <c r="R958" s="252"/>
      <c r="S958" s="252"/>
      <c r="T958" s="25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4" t="s">
        <v>243</v>
      </c>
      <c r="AU958" s="254" t="s">
        <v>86</v>
      </c>
      <c r="AV958" s="13" t="s">
        <v>86</v>
      </c>
      <c r="AW958" s="13" t="s">
        <v>32</v>
      </c>
      <c r="AX958" s="13" t="s">
        <v>77</v>
      </c>
      <c r="AY958" s="254" t="s">
        <v>235</v>
      </c>
    </row>
    <row r="959" s="13" customFormat="1">
      <c r="A959" s="13"/>
      <c r="B959" s="243"/>
      <c r="C959" s="244"/>
      <c r="D959" s="245" t="s">
        <v>243</v>
      </c>
      <c r="E959" s="246" t="s">
        <v>1</v>
      </c>
      <c r="F959" s="247" t="s">
        <v>2951</v>
      </c>
      <c r="G959" s="244"/>
      <c r="H959" s="248">
        <v>1</v>
      </c>
      <c r="I959" s="249"/>
      <c r="J959" s="244"/>
      <c r="K959" s="244"/>
      <c r="L959" s="250"/>
      <c r="M959" s="251"/>
      <c r="N959" s="252"/>
      <c r="O959" s="252"/>
      <c r="P959" s="252"/>
      <c r="Q959" s="252"/>
      <c r="R959" s="252"/>
      <c r="S959" s="252"/>
      <c r="T959" s="25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4" t="s">
        <v>243</v>
      </c>
      <c r="AU959" s="254" t="s">
        <v>86</v>
      </c>
      <c r="AV959" s="13" t="s">
        <v>86</v>
      </c>
      <c r="AW959" s="13" t="s">
        <v>32</v>
      </c>
      <c r="AX959" s="13" t="s">
        <v>77</v>
      </c>
      <c r="AY959" s="254" t="s">
        <v>235</v>
      </c>
    </row>
    <row r="960" s="13" customFormat="1">
      <c r="A960" s="13"/>
      <c r="B960" s="243"/>
      <c r="C960" s="244"/>
      <c r="D960" s="245" t="s">
        <v>243</v>
      </c>
      <c r="E960" s="246" t="s">
        <v>1</v>
      </c>
      <c r="F960" s="247" t="s">
        <v>2952</v>
      </c>
      <c r="G960" s="244"/>
      <c r="H960" s="248">
        <v>1</v>
      </c>
      <c r="I960" s="249"/>
      <c r="J960" s="244"/>
      <c r="K960" s="244"/>
      <c r="L960" s="250"/>
      <c r="M960" s="251"/>
      <c r="N960" s="252"/>
      <c r="O960" s="252"/>
      <c r="P960" s="252"/>
      <c r="Q960" s="252"/>
      <c r="R960" s="252"/>
      <c r="S960" s="252"/>
      <c r="T960" s="25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54" t="s">
        <v>243</v>
      </c>
      <c r="AU960" s="254" t="s">
        <v>86</v>
      </c>
      <c r="AV960" s="13" t="s">
        <v>86</v>
      </c>
      <c r="AW960" s="13" t="s">
        <v>32</v>
      </c>
      <c r="AX960" s="13" t="s">
        <v>77</v>
      </c>
      <c r="AY960" s="254" t="s">
        <v>235</v>
      </c>
    </row>
    <row r="961" s="13" customFormat="1">
      <c r="A961" s="13"/>
      <c r="B961" s="243"/>
      <c r="C961" s="244"/>
      <c r="D961" s="245" t="s">
        <v>243</v>
      </c>
      <c r="E961" s="246" t="s">
        <v>1</v>
      </c>
      <c r="F961" s="247" t="s">
        <v>2953</v>
      </c>
      <c r="G961" s="244"/>
      <c r="H961" s="248">
        <v>1</v>
      </c>
      <c r="I961" s="249"/>
      <c r="J961" s="244"/>
      <c r="K961" s="244"/>
      <c r="L961" s="250"/>
      <c r="M961" s="251"/>
      <c r="N961" s="252"/>
      <c r="O961" s="252"/>
      <c r="P961" s="252"/>
      <c r="Q961" s="252"/>
      <c r="R961" s="252"/>
      <c r="S961" s="252"/>
      <c r="T961" s="25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4" t="s">
        <v>243</v>
      </c>
      <c r="AU961" s="254" t="s">
        <v>86</v>
      </c>
      <c r="AV961" s="13" t="s">
        <v>86</v>
      </c>
      <c r="AW961" s="13" t="s">
        <v>32</v>
      </c>
      <c r="AX961" s="13" t="s">
        <v>77</v>
      </c>
      <c r="AY961" s="254" t="s">
        <v>235</v>
      </c>
    </row>
    <row r="962" s="13" customFormat="1">
      <c r="A962" s="13"/>
      <c r="B962" s="243"/>
      <c r="C962" s="244"/>
      <c r="D962" s="245" t="s">
        <v>243</v>
      </c>
      <c r="E962" s="246" t="s">
        <v>1</v>
      </c>
      <c r="F962" s="247" t="s">
        <v>2954</v>
      </c>
      <c r="G962" s="244"/>
      <c r="H962" s="248">
        <v>1</v>
      </c>
      <c r="I962" s="249"/>
      <c r="J962" s="244"/>
      <c r="K962" s="244"/>
      <c r="L962" s="250"/>
      <c r="M962" s="251"/>
      <c r="N962" s="252"/>
      <c r="O962" s="252"/>
      <c r="P962" s="252"/>
      <c r="Q962" s="252"/>
      <c r="R962" s="252"/>
      <c r="S962" s="252"/>
      <c r="T962" s="25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54" t="s">
        <v>243</v>
      </c>
      <c r="AU962" s="254" t="s">
        <v>86</v>
      </c>
      <c r="AV962" s="13" t="s">
        <v>86</v>
      </c>
      <c r="AW962" s="13" t="s">
        <v>32</v>
      </c>
      <c r="AX962" s="13" t="s">
        <v>77</v>
      </c>
      <c r="AY962" s="254" t="s">
        <v>235</v>
      </c>
    </row>
    <row r="963" s="13" customFormat="1">
      <c r="A963" s="13"/>
      <c r="B963" s="243"/>
      <c r="C963" s="244"/>
      <c r="D963" s="245" t="s">
        <v>243</v>
      </c>
      <c r="E963" s="246" t="s">
        <v>1</v>
      </c>
      <c r="F963" s="247" t="s">
        <v>2955</v>
      </c>
      <c r="G963" s="244"/>
      <c r="H963" s="248">
        <v>1</v>
      </c>
      <c r="I963" s="249"/>
      <c r="J963" s="244"/>
      <c r="K963" s="244"/>
      <c r="L963" s="250"/>
      <c r="M963" s="251"/>
      <c r="N963" s="252"/>
      <c r="O963" s="252"/>
      <c r="P963" s="252"/>
      <c r="Q963" s="252"/>
      <c r="R963" s="252"/>
      <c r="S963" s="252"/>
      <c r="T963" s="25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4" t="s">
        <v>243</v>
      </c>
      <c r="AU963" s="254" t="s">
        <v>86</v>
      </c>
      <c r="AV963" s="13" t="s">
        <v>86</v>
      </c>
      <c r="AW963" s="13" t="s">
        <v>32</v>
      </c>
      <c r="AX963" s="13" t="s">
        <v>77</v>
      </c>
      <c r="AY963" s="254" t="s">
        <v>235</v>
      </c>
    </row>
    <row r="964" s="13" customFormat="1">
      <c r="A964" s="13"/>
      <c r="B964" s="243"/>
      <c r="C964" s="244"/>
      <c r="D964" s="245" t="s">
        <v>243</v>
      </c>
      <c r="E964" s="246" t="s">
        <v>1</v>
      </c>
      <c r="F964" s="247" t="s">
        <v>2956</v>
      </c>
      <c r="G964" s="244"/>
      <c r="H964" s="248">
        <v>1</v>
      </c>
      <c r="I964" s="249"/>
      <c r="J964" s="244"/>
      <c r="K964" s="244"/>
      <c r="L964" s="250"/>
      <c r="M964" s="251"/>
      <c r="N964" s="252"/>
      <c r="O964" s="252"/>
      <c r="P964" s="252"/>
      <c r="Q964" s="252"/>
      <c r="R964" s="252"/>
      <c r="S964" s="252"/>
      <c r="T964" s="25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4" t="s">
        <v>243</v>
      </c>
      <c r="AU964" s="254" t="s">
        <v>86</v>
      </c>
      <c r="AV964" s="13" t="s">
        <v>86</v>
      </c>
      <c r="AW964" s="13" t="s">
        <v>32</v>
      </c>
      <c r="AX964" s="13" t="s">
        <v>77</v>
      </c>
      <c r="AY964" s="254" t="s">
        <v>235</v>
      </c>
    </row>
    <row r="965" s="13" customFormat="1">
      <c r="A965" s="13"/>
      <c r="B965" s="243"/>
      <c r="C965" s="244"/>
      <c r="D965" s="245" t="s">
        <v>243</v>
      </c>
      <c r="E965" s="246" t="s">
        <v>1</v>
      </c>
      <c r="F965" s="247" t="s">
        <v>2957</v>
      </c>
      <c r="G965" s="244"/>
      <c r="H965" s="248">
        <v>1</v>
      </c>
      <c r="I965" s="249"/>
      <c r="J965" s="244"/>
      <c r="K965" s="244"/>
      <c r="L965" s="250"/>
      <c r="M965" s="251"/>
      <c r="N965" s="252"/>
      <c r="O965" s="252"/>
      <c r="P965" s="252"/>
      <c r="Q965" s="252"/>
      <c r="R965" s="252"/>
      <c r="S965" s="252"/>
      <c r="T965" s="25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4" t="s">
        <v>243</v>
      </c>
      <c r="AU965" s="254" t="s">
        <v>86</v>
      </c>
      <c r="AV965" s="13" t="s">
        <v>86</v>
      </c>
      <c r="AW965" s="13" t="s">
        <v>32</v>
      </c>
      <c r="AX965" s="13" t="s">
        <v>77</v>
      </c>
      <c r="AY965" s="254" t="s">
        <v>235</v>
      </c>
    </row>
    <row r="966" s="13" customFormat="1">
      <c r="A966" s="13"/>
      <c r="B966" s="243"/>
      <c r="C966" s="244"/>
      <c r="D966" s="245" t="s">
        <v>243</v>
      </c>
      <c r="E966" s="246" t="s">
        <v>1</v>
      </c>
      <c r="F966" s="247" t="s">
        <v>2958</v>
      </c>
      <c r="G966" s="244"/>
      <c r="H966" s="248">
        <v>1</v>
      </c>
      <c r="I966" s="249"/>
      <c r="J966" s="244"/>
      <c r="K966" s="244"/>
      <c r="L966" s="250"/>
      <c r="M966" s="251"/>
      <c r="N966" s="252"/>
      <c r="O966" s="252"/>
      <c r="P966" s="252"/>
      <c r="Q966" s="252"/>
      <c r="R966" s="252"/>
      <c r="S966" s="252"/>
      <c r="T966" s="25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54" t="s">
        <v>243</v>
      </c>
      <c r="AU966" s="254" t="s">
        <v>86</v>
      </c>
      <c r="AV966" s="13" t="s">
        <v>86</v>
      </c>
      <c r="AW966" s="13" t="s">
        <v>32</v>
      </c>
      <c r="AX966" s="13" t="s">
        <v>77</v>
      </c>
      <c r="AY966" s="254" t="s">
        <v>235</v>
      </c>
    </row>
    <row r="967" s="13" customFormat="1">
      <c r="A967" s="13"/>
      <c r="B967" s="243"/>
      <c r="C967" s="244"/>
      <c r="D967" s="245" t="s">
        <v>243</v>
      </c>
      <c r="E967" s="246" t="s">
        <v>1</v>
      </c>
      <c r="F967" s="247" t="s">
        <v>2959</v>
      </c>
      <c r="G967" s="244"/>
      <c r="H967" s="248">
        <v>1</v>
      </c>
      <c r="I967" s="249"/>
      <c r="J967" s="244"/>
      <c r="K967" s="244"/>
      <c r="L967" s="250"/>
      <c r="M967" s="251"/>
      <c r="N967" s="252"/>
      <c r="O967" s="252"/>
      <c r="P967" s="252"/>
      <c r="Q967" s="252"/>
      <c r="R967" s="252"/>
      <c r="S967" s="252"/>
      <c r="T967" s="25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4" t="s">
        <v>243</v>
      </c>
      <c r="AU967" s="254" t="s">
        <v>86</v>
      </c>
      <c r="AV967" s="13" t="s">
        <v>86</v>
      </c>
      <c r="AW967" s="13" t="s">
        <v>32</v>
      </c>
      <c r="AX967" s="13" t="s">
        <v>77</v>
      </c>
      <c r="AY967" s="254" t="s">
        <v>235</v>
      </c>
    </row>
    <row r="968" s="13" customFormat="1">
      <c r="A968" s="13"/>
      <c r="B968" s="243"/>
      <c r="C968" s="244"/>
      <c r="D968" s="245" t="s">
        <v>243</v>
      </c>
      <c r="E968" s="246" t="s">
        <v>1</v>
      </c>
      <c r="F968" s="247" t="s">
        <v>2960</v>
      </c>
      <c r="G968" s="244"/>
      <c r="H968" s="248">
        <v>1</v>
      </c>
      <c r="I968" s="249"/>
      <c r="J968" s="244"/>
      <c r="K968" s="244"/>
      <c r="L968" s="250"/>
      <c r="M968" s="251"/>
      <c r="N968" s="252"/>
      <c r="O968" s="252"/>
      <c r="P968" s="252"/>
      <c r="Q968" s="252"/>
      <c r="R968" s="252"/>
      <c r="S968" s="252"/>
      <c r="T968" s="25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4" t="s">
        <v>243</v>
      </c>
      <c r="AU968" s="254" t="s">
        <v>86</v>
      </c>
      <c r="AV968" s="13" t="s">
        <v>86</v>
      </c>
      <c r="AW968" s="13" t="s">
        <v>32</v>
      </c>
      <c r="AX968" s="13" t="s">
        <v>77</v>
      </c>
      <c r="AY968" s="254" t="s">
        <v>235</v>
      </c>
    </row>
    <row r="969" s="13" customFormat="1">
      <c r="A969" s="13"/>
      <c r="B969" s="243"/>
      <c r="C969" s="244"/>
      <c r="D969" s="245" t="s">
        <v>243</v>
      </c>
      <c r="E969" s="246" t="s">
        <v>1</v>
      </c>
      <c r="F969" s="247" t="s">
        <v>2961</v>
      </c>
      <c r="G969" s="244"/>
      <c r="H969" s="248">
        <v>16</v>
      </c>
      <c r="I969" s="249"/>
      <c r="J969" s="244"/>
      <c r="K969" s="244"/>
      <c r="L969" s="250"/>
      <c r="M969" s="251"/>
      <c r="N969" s="252"/>
      <c r="O969" s="252"/>
      <c r="P969" s="252"/>
      <c r="Q969" s="252"/>
      <c r="R969" s="252"/>
      <c r="S969" s="252"/>
      <c r="T969" s="25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4" t="s">
        <v>243</v>
      </c>
      <c r="AU969" s="254" t="s">
        <v>86</v>
      </c>
      <c r="AV969" s="13" t="s">
        <v>86</v>
      </c>
      <c r="AW969" s="13" t="s">
        <v>32</v>
      </c>
      <c r="AX969" s="13" t="s">
        <v>77</v>
      </c>
      <c r="AY969" s="254" t="s">
        <v>235</v>
      </c>
    </row>
    <row r="970" s="13" customFormat="1">
      <c r="A970" s="13"/>
      <c r="B970" s="243"/>
      <c r="C970" s="244"/>
      <c r="D970" s="245" t="s">
        <v>243</v>
      </c>
      <c r="E970" s="246" t="s">
        <v>1</v>
      </c>
      <c r="F970" s="247" t="s">
        <v>2961</v>
      </c>
      <c r="G970" s="244"/>
      <c r="H970" s="248">
        <v>16</v>
      </c>
      <c r="I970" s="249"/>
      <c r="J970" s="244"/>
      <c r="K970" s="244"/>
      <c r="L970" s="250"/>
      <c r="M970" s="251"/>
      <c r="N970" s="252"/>
      <c r="O970" s="252"/>
      <c r="P970" s="252"/>
      <c r="Q970" s="252"/>
      <c r="R970" s="252"/>
      <c r="S970" s="252"/>
      <c r="T970" s="25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54" t="s">
        <v>243</v>
      </c>
      <c r="AU970" s="254" t="s">
        <v>86</v>
      </c>
      <c r="AV970" s="13" t="s">
        <v>86</v>
      </c>
      <c r="AW970" s="13" t="s">
        <v>32</v>
      </c>
      <c r="AX970" s="13" t="s">
        <v>77</v>
      </c>
      <c r="AY970" s="254" t="s">
        <v>235</v>
      </c>
    </row>
    <row r="971" s="13" customFormat="1">
      <c r="A971" s="13"/>
      <c r="B971" s="243"/>
      <c r="C971" s="244"/>
      <c r="D971" s="245" t="s">
        <v>243</v>
      </c>
      <c r="E971" s="246" t="s">
        <v>1</v>
      </c>
      <c r="F971" s="247" t="s">
        <v>2962</v>
      </c>
      <c r="G971" s="244"/>
      <c r="H971" s="248">
        <v>1</v>
      </c>
      <c r="I971" s="249"/>
      <c r="J971" s="244"/>
      <c r="K971" s="244"/>
      <c r="L971" s="250"/>
      <c r="M971" s="251"/>
      <c r="N971" s="252"/>
      <c r="O971" s="252"/>
      <c r="P971" s="252"/>
      <c r="Q971" s="252"/>
      <c r="R971" s="252"/>
      <c r="S971" s="252"/>
      <c r="T971" s="25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4" t="s">
        <v>243</v>
      </c>
      <c r="AU971" s="254" t="s">
        <v>86</v>
      </c>
      <c r="AV971" s="13" t="s">
        <v>86</v>
      </c>
      <c r="AW971" s="13" t="s">
        <v>32</v>
      </c>
      <c r="AX971" s="13" t="s">
        <v>77</v>
      </c>
      <c r="AY971" s="254" t="s">
        <v>235</v>
      </c>
    </row>
    <row r="972" s="13" customFormat="1">
      <c r="A972" s="13"/>
      <c r="B972" s="243"/>
      <c r="C972" s="244"/>
      <c r="D972" s="245" t="s">
        <v>243</v>
      </c>
      <c r="E972" s="246" t="s">
        <v>1</v>
      </c>
      <c r="F972" s="247" t="s">
        <v>2963</v>
      </c>
      <c r="G972" s="244"/>
      <c r="H972" s="248">
        <v>16</v>
      </c>
      <c r="I972" s="249"/>
      <c r="J972" s="244"/>
      <c r="K972" s="244"/>
      <c r="L972" s="250"/>
      <c r="M972" s="251"/>
      <c r="N972" s="252"/>
      <c r="O972" s="252"/>
      <c r="P972" s="252"/>
      <c r="Q972" s="252"/>
      <c r="R972" s="252"/>
      <c r="S972" s="252"/>
      <c r="T972" s="25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4" t="s">
        <v>243</v>
      </c>
      <c r="AU972" s="254" t="s">
        <v>86</v>
      </c>
      <c r="AV972" s="13" t="s">
        <v>86</v>
      </c>
      <c r="AW972" s="13" t="s">
        <v>32</v>
      </c>
      <c r="AX972" s="13" t="s">
        <v>77</v>
      </c>
      <c r="AY972" s="254" t="s">
        <v>235</v>
      </c>
    </row>
    <row r="973" s="13" customFormat="1">
      <c r="A973" s="13"/>
      <c r="B973" s="243"/>
      <c r="C973" s="244"/>
      <c r="D973" s="245" t="s">
        <v>243</v>
      </c>
      <c r="E973" s="246" t="s">
        <v>1</v>
      </c>
      <c r="F973" s="247" t="s">
        <v>2963</v>
      </c>
      <c r="G973" s="244"/>
      <c r="H973" s="248">
        <v>16</v>
      </c>
      <c r="I973" s="249"/>
      <c r="J973" s="244"/>
      <c r="K973" s="244"/>
      <c r="L973" s="250"/>
      <c r="M973" s="251"/>
      <c r="N973" s="252"/>
      <c r="O973" s="252"/>
      <c r="P973" s="252"/>
      <c r="Q973" s="252"/>
      <c r="R973" s="252"/>
      <c r="S973" s="252"/>
      <c r="T973" s="25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4" t="s">
        <v>243</v>
      </c>
      <c r="AU973" s="254" t="s">
        <v>86</v>
      </c>
      <c r="AV973" s="13" t="s">
        <v>86</v>
      </c>
      <c r="AW973" s="13" t="s">
        <v>32</v>
      </c>
      <c r="AX973" s="13" t="s">
        <v>77</v>
      </c>
      <c r="AY973" s="254" t="s">
        <v>235</v>
      </c>
    </row>
    <row r="974" s="13" customFormat="1">
      <c r="A974" s="13"/>
      <c r="B974" s="243"/>
      <c r="C974" s="244"/>
      <c r="D974" s="245" t="s">
        <v>243</v>
      </c>
      <c r="E974" s="246" t="s">
        <v>1</v>
      </c>
      <c r="F974" s="247" t="s">
        <v>2964</v>
      </c>
      <c r="G974" s="244"/>
      <c r="H974" s="248">
        <v>1</v>
      </c>
      <c r="I974" s="249"/>
      <c r="J974" s="244"/>
      <c r="K974" s="244"/>
      <c r="L974" s="250"/>
      <c r="M974" s="251"/>
      <c r="N974" s="252"/>
      <c r="O974" s="252"/>
      <c r="P974" s="252"/>
      <c r="Q974" s="252"/>
      <c r="R974" s="252"/>
      <c r="S974" s="252"/>
      <c r="T974" s="25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4" t="s">
        <v>243</v>
      </c>
      <c r="AU974" s="254" t="s">
        <v>86</v>
      </c>
      <c r="AV974" s="13" t="s">
        <v>86</v>
      </c>
      <c r="AW974" s="13" t="s">
        <v>32</v>
      </c>
      <c r="AX974" s="13" t="s">
        <v>77</v>
      </c>
      <c r="AY974" s="254" t="s">
        <v>235</v>
      </c>
    </row>
    <row r="975" s="13" customFormat="1">
      <c r="A975" s="13"/>
      <c r="B975" s="243"/>
      <c r="C975" s="244"/>
      <c r="D975" s="245" t="s">
        <v>243</v>
      </c>
      <c r="E975" s="246" t="s">
        <v>1</v>
      </c>
      <c r="F975" s="247" t="s">
        <v>2965</v>
      </c>
      <c r="G975" s="244"/>
      <c r="H975" s="248">
        <v>2</v>
      </c>
      <c r="I975" s="249"/>
      <c r="J975" s="244"/>
      <c r="K975" s="244"/>
      <c r="L975" s="250"/>
      <c r="M975" s="251"/>
      <c r="N975" s="252"/>
      <c r="O975" s="252"/>
      <c r="P975" s="252"/>
      <c r="Q975" s="252"/>
      <c r="R975" s="252"/>
      <c r="S975" s="252"/>
      <c r="T975" s="25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4" t="s">
        <v>243</v>
      </c>
      <c r="AU975" s="254" t="s">
        <v>86</v>
      </c>
      <c r="AV975" s="13" t="s">
        <v>86</v>
      </c>
      <c r="AW975" s="13" t="s">
        <v>32</v>
      </c>
      <c r="AX975" s="13" t="s">
        <v>77</v>
      </c>
      <c r="AY975" s="254" t="s">
        <v>235</v>
      </c>
    </row>
    <row r="976" s="13" customFormat="1">
      <c r="A976" s="13"/>
      <c r="B976" s="243"/>
      <c r="C976" s="244"/>
      <c r="D976" s="245" t="s">
        <v>243</v>
      </c>
      <c r="E976" s="246" t="s">
        <v>1</v>
      </c>
      <c r="F976" s="247" t="s">
        <v>2965</v>
      </c>
      <c r="G976" s="244"/>
      <c r="H976" s="248">
        <v>2</v>
      </c>
      <c r="I976" s="249"/>
      <c r="J976" s="244"/>
      <c r="K976" s="244"/>
      <c r="L976" s="250"/>
      <c r="M976" s="251"/>
      <c r="N976" s="252"/>
      <c r="O976" s="252"/>
      <c r="P976" s="252"/>
      <c r="Q976" s="252"/>
      <c r="R976" s="252"/>
      <c r="S976" s="252"/>
      <c r="T976" s="25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4" t="s">
        <v>243</v>
      </c>
      <c r="AU976" s="254" t="s">
        <v>86</v>
      </c>
      <c r="AV976" s="13" t="s">
        <v>86</v>
      </c>
      <c r="AW976" s="13" t="s">
        <v>32</v>
      </c>
      <c r="AX976" s="13" t="s">
        <v>77</v>
      </c>
      <c r="AY976" s="254" t="s">
        <v>235</v>
      </c>
    </row>
    <row r="977" s="13" customFormat="1">
      <c r="A977" s="13"/>
      <c r="B977" s="243"/>
      <c r="C977" s="244"/>
      <c r="D977" s="245" t="s">
        <v>243</v>
      </c>
      <c r="E977" s="246" t="s">
        <v>1</v>
      </c>
      <c r="F977" s="247" t="s">
        <v>2966</v>
      </c>
      <c r="G977" s="244"/>
      <c r="H977" s="248">
        <v>1</v>
      </c>
      <c r="I977" s="249"/>
      <c r="J977" s="244"/>
      <c r="K977" s="244"/>
      <c r="L977" s="250"/>
      <c r="M977" s="251"/>
      <c r="N977" s="252"/>
      <c r="O977" s="252"/>
      <c r="P977" s="252"/>
      <c r="Q977" s="252"/>
      <c r="R977" s="252"/>
      <c r="S977" s="252"/>
      <c r="T977" s="25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4" t="s">
        <v>243</v>
      </c>
      <c r="AU977" s="254" t="s">
        <v>86</v>
      </c>
      <c r="AV977" s="13" t="s">
        <v>86</v>
      </c>
      <c r="AW977" s="13" t="s">
        <v>32</v>
      </c>
      <c r="AX977" s="13" t="s">
        <v>77</v>
      </c>
      <c r="AY977" s="254" t="s">
        <v>235</v>
      </c>
    </row>
    <row r="978" s="13" customFormat="1">
      <c r="A978" s="13"/>
      <c r="B978" s="243"/>
      <c r="C978" s="244"/>
      <c r="D978" s="245" t="s">
        <v>243</v>
      </c>
      <c r="E978" s="246" t="s">
        <v>1</v>
      </c>
      <c r="F978" s="247" t="s">
        <v>2967</v>
      </c>
      <c r="G978" s="244"/>
      <c r="H978" s="248">
        <v>10</v>
      </c>
      <c r="I978" s="249"/>
      <c r="J978" s="244"/>
      <c r="K978" s="244"/>
      <c r="L978" s="250"/>
      <c r="M978" s="251"/>
      <c r="N978" s="252"/>
      <c r="O978" s="252"/>
      <c r="P978" s="252"/>
      <c r="Q978" s="252"/>
      <c r="R978" s="252"/>
      <c r="S978" s="252"/>
      <c r="T978" s="25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4" t="s">
        <v>243</v>
      </c>
      <c r="AU978" s="254" t="s">
        <v>86</v>
      </c>
      <c r="AV978" s="13" t="s">
        <v>86</v>
      </c>
      <c r="AW978" s="13" t="s">
        <v>32</v>
      </c>
      <c r="AX978" s="13" t="s">
        <v>77</v>
      </c>
      <c r="AY978" s="254" t="s">
        <v>235</v>
      </c>
    </row>
    <row r="979" s="13" customFormat="1">
      <c r="A979" s="13"/>
      <c r="B979" s="243"/>
      <c r="C979" s="244"/>
      <c r="D979" s="245" t="s">
        <v>243</v>
      </c>
      <c r="E979" s="246" t="s">
        <v>1</v>
      </c>
      <c r="F979" s="247" t="s">
        <v>2968</v>
      </c>
      <c r="G979" s="244"/>
      <c r="H979" s="248">
        <v>10</v>
      </c>
      <c r="I979" s="249"/>
      <c r="J979" s="244"/>
      <c r="K979" s="244"/>
      <c r="L979" s="250"/>
      <c r="M979" s="251"/>
      <c r="N979" s="252"/>
      <c r="O979" s="252"/>
      <c r="P979" s="252"/>
      <c r="Q979" s="252"/>
      <c r="R979" s="252"/>
      <c r="S979" s="252"/>
      <c r="T979" s="25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4" t="s">
        <v>243</v>
      </c>
      <c r="AU979" s="254" t="s">
        <v>86</v>
      </c>
      <c r="AV979" s="13" t="s">
        <v>86</v>
      </c>
      <c r="AW979" s="13" t="s">
        <v>32</v>
      </c>
      <c r="AX979" s="13" t="s">
        <v>77</v>
      </c>
      <c r="AY979" s="254" t="s">
        <v>235</v>
      </c>
    </row>
    <row r="980" s="13" customFormat="1">
      <c r="A980" s="13"/>
      <c r="B980" s="243"/>
      <c r="C980" s="244"/>
      <c r="D980" s="245" t="s">
        <v>243</v>
      </c>
      <c r="E980" s="246" t="s">
        <v>1</v>
      </c>
      <c r="F980" s="247" t="s">
        <v>2969</v>
      </c>
      <c r="G980" s="244"/>
      <c r="H980" s="248">
        <v>1</v>
      </c>
      <c r="I980" s="249"/>
      <c r="J980" s="244"/>
      <c r="K980" s="244"/>
      <c r="L980" s="250"/>
      <c r="M980" s="251"/>
      <c r="N980" s="252"/>
      <c r="O980" s="252"/>
      <c r="P980" s="252"/>
      <c r="Q980" s="252"/>
      <c r="R980" s="252"/>
      <c r="S980" s="252"/>
      <c r="T980" s="25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54" t="s">
        <v>243</v>
      </c>
      <c r="AU980" s="254" t="s">
        <v>86</v>
      </c>
      <c r="AV980" s="13" t="s">
        <v>86</v>
      </c>
      <c r="AW980" s="13" t="s">
        <v>32</v>
      </c>
      <c r="AX980" s="13" t="s">
        <v>77</v>
      </c>
      <c r="AY980" s="254" t="s">
        <v>235</v>
      </c>
    </row>
    <row r="981" s="13" customFormat="1">
      <c r="A981" s="13"/>
      <c r="B981" s="243"/>
      <c r="C981" s="244"/>
      <c r="D981" s="245" t="s">
        <v>243</v>
      </c>
      <c r="E981" s="246" t="s">
        <v>1</v>
      </c>
      <c r="F981" s="247" t="s">
        <v>2970</v>
      </c>
      <c r="G981" s="244"/>
      <c r="H981" s="248">
        <v>1</v>
      </c>
      <c r="I981" s="249"/>
      <c r="J981" s="244"/>
      <c r="K981" s="244"/>
      <c r="L981" s="250"/>
      <c r="M981" s="251"/>
      <c r="N981" s="252"/>
      <c r="O981" s="252"/>
      <c r="P981" s="252"/>
      <c r="Q981" s="252"/>
      <c r="R981" s="252"/>
      <c r="S981" s="252"/>
      <c r="T981" s="25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4" t="s">
        <v>243</v>
      </c>
      <c r="AU981" s="254" t="s">
        <v>86</v>
      </c>
      <c r="AV981" s="13" t="s">
        <v>86</v>
      </c>
      <c r="AW981" s="13" t="s">
        <v>32</v>
      </c>
      <c r="AX981" s="13" t="s">
        <v>77</v>
      </c>
      <c r="AY981" s="254" t="s">
        <v>235</v>
      </c>
    </row>
    <row r="982" s="13" customFormat="1">
      <c r="A982" s="13"/>
      <c r="B982" s="243"/>
      <c r="C982" s="244"/>
      <c r="D982" s="245" t="s">
        <v>243</v>
      </c>
      <c r="E982" s="246" t="s">
        <v>1</v>
      </c>
      <c r="F982" s="247" t="s">
        <v>2971</v>
      </c>
      <c r="G982" s="244"/>
      <c r="H982" s="248">
        <v>58</v>
      </c>
      <c r="I982" s="249"/>
      <c r="J982" s="244"/>
      <c r="K982" s="244"/>
      <c r="L982" s="250"/>
      <c r="M982" s="251"/>
      <c r="N982" s="252"/>
      <c r="O982" s="252"/>
      <c r="P982" s="252"/>
      <c r="Q982" s="252"/>
      <c r="R982" s="252"/>
      <c r="S982" s="252"/>
      <c r="T982" s="25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54" t="s">
        <v>243</v>
      </c>
      <c r="AU982" s="254" t="s">
        <v>86</v>
      </c>
      <c r="AV982" s="13" t="s">
        <v>86</v>
      </c>
      <c r="AW982" s="13" t="s">
        <v>32</v>
      </c>
      <c r="AX982" s="13" t="s">
        <v>77</v>
      </c>
      <c r="AY982" s="254" t="s">
        <v>235</v>
      </c>
    </row>
    <row r="983" s="13" customFormat="1">
      <c r="A983" s="13"/>
      <c r="B983" s="243"/>
      <c r="C983" s="244"/>
      <c r="D983" s="245" t="s">
        <v>243</v>
      </c>
      <c r="E983" s="246" t="s">
        <v>1</v>
      </c>
      <c r="F983" s="247" t="s">
        <v>2972</v>
      </c>
      <c r="G983" s="244"/>
      <c r="H983" s="248">
        <v>1</v>
      </c>
      <c r="I983" s="249"/>
      <c r="J983" s="244"/>
      <c r="K983" s="244"/>
      <c r="L983" s="250"/>
      <c r="M983" s="251"/>
      <c r="N983" s="252"/>
      <c r="O983" s="252"/>
      <c r="P983" s="252"/>
      <c r="Q983" s="252"/>
      <c r="R983" s="252"/>
      <c r="S983" s="252"/>
      <c r="T983" s="25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54" t="s">
        <v>243</v>
      </c>
      <c r="AU983" s="254" t="s">
        <v>86</v>
      </c>
      <c r="AV983" s="13" t="s">
        <v>86</v>
      </c>
      <c r="AW983" s="13" t="s">
        <v>32</v>
      </c>
      <c r="AX983" s="13" t="s">
        <v>77</v>
      </c>
      <c r="AY983" s="254" t="s">
        <v>235</v>
      </c>
    </row>
    <row r="984" s="13" customFormat="1">
      <c r="A984" s="13"/>
      <c r="B984" s="243"/>
      <c r="C984" s="244"/>
      <c r="D984" s="245" t="s">
        <v>243</v>
      </c>
      <c r="E984" s="246" t="s">
        <v>1</v>
      </c>
      <c r="F984" s="247" t="s">
        <v>2973</v>
      </c>
      <c r="G984" s="244"/>
      <c r="H984" s="248">
        <v>58</v>
      </c>
      <c r="I984" s="249"/>
      <c r="J984" s="244"/>
      <c r="K984" s="244"/>
      <c r="L984" s="250"/>
      <c r="M984" s="251"/>
      <c r="N984" s="252"/>
      <c r="O984" s="252"/>
      <c r="P984" s="252"/>
      <c r="Q984" s="252"/>
      <c r="R984" s="252"/>
      <c r="S984" s="252"/>
      <c r="T984" s="25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54" t="s">
        <v>243</v>
      </c>
      <c r="AU984" s="254" t="s">
        <v>86</v>
      </c>
      <c r="AV984" s="13" t="s">
        <v>86</v>
      </c>
      <c r="AW984" s="13" t="s">
        <v>32</v>
      </c>
      <c r="AX984" s="13" t="s">
        <v>77</v>
      </c>
      <c r="AY984" s="254" t="s">
        <v>235</v>
      </c>
    </row>
    <row r="985" s="13" customFormat="1">
      <c r="A985" s="13"/>
      <c r="B985" s="243"/>
      <c r="C985" s="244"/>
      <c r="D985" s="245" t="s">
        <v>243</v>
      </c>
      <c r="E985" s="246" t="s">
        <v>1</v>
      </c>
      <c r="F985" s="247" t="s">
        <v>2974</v>
      </c>
      <c r="G985" s="244"/>
      <c r="H985" s="248">
        <v>1</v>
      </c>
      <c r="I985" s="249"/>
      <c r="J985" s="244"/>
      <c r="K985" s="244"/>
      <c r="L985" s="250"/>
      <c r="M985" s="251"/>
      <c r="N985" s="252"/>
      <c r="O985" s="252"/>
      <c r="P985" s="252"/>
      <c r="Q985" s="252"/>
      <c r="R985" s="252"/>
      <c r="S985" s="252"/>
      <c r="T985" s="25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54" t="s">
        <v>243</v>
      </c>
      <c r="AU985" s="254" t="s">
        <v>86</v>
      </c>
      <c r="AV985" s="13" t="s">
        <v>86</v>
      </c>
      <c r="AW985" s="13" t="s">
        <v>32</v>
      </c>
      <c r="AX985" s="13" t="s">
        <v>77</v>
      </c>
      <c r="AY985" s="254" t="s">
        <v>235</v>
      </c>
    </row>
    <row r="986" s="13" customFormat="1">
      <c r="A986" s="13"/>
      <c r="B986" s="243"/>
      <c r="C986" s="244"/>
      <c r="D986" s="245" t="s">
        <v>243</v>
      </c>
      <c r="E986" s="246" t="s">
        <v>1</v>
      </c>
      <c r="F986" s="247" t="s">
        <v>2975</v>
      </c>
      <c r="G986" s="244"/>
      <c r="H986" s="248">
        <v>52</v>
      </c>
      <c r="I986" s="249"/>
      <c r="J986" s="244"/>
      <c r="K986" s="244"/>
      <c r="L986" s="250"/>
      <c r="M986" s="251"/>
      <c r="N986" s="252"/>
      <c r="O986" s="252"/>
      <c r="P986" s="252"/>
      <c r="Q986" s="252"/>
      <c r="R986" s="252"/>
      <c r="S986" s="252"/>
      <c r="T986" s="25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54" t="s">
        <v>243</v>
      </c>
      <c r="AU986" s="254" t="s">
        <v>86</v>
      </c>
      <c r="AV986" s="13" t="s">
        <v>86</v>
      </c>
      <c r="AW986" s="13" t="s">
        <v>32</v>
      </c>
      <c r="AX986" s="13" t="s">
        <v>77</v>
      </c>
      <c r="AY986" s="254" t="s">
        <v>235</v>
      </c>
    </row>
    <row r="987" s="13" customFormat="1">
      <c r="A987" s="13"/>
      <c r="B987" s="243"/>
      <c r="C987" s="244"/>
      <c r="D987" s="245" t="s">
        <v>243</v>
      </c>
      <c r="E987" s="246" t="s">
        <v>1</v>
      </c>
      <c r="F987" s="247" t="s">
        <v>2975</v>
      </c>
      <c r="G987" s="244"/>
      <c r="H987" s="248">
        <v>52</v>
      </c>
      <c r="I987" s="249"/>
      <c r="J987" s="244"/>
      <c r="K987" s="244"/>
      <c r="L987" s="250"/>
      <c r="M987" s="251"/>
      <c r="N987" s="252"/>
      <c r="O987" s="252"/>
      <c r="P987" s="252"/>
      <c r="Q987" s="252"/>
      <c r="R987" s="252"/>
      <c r="S987" s="252"/>
      <c r="T987" s="25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4" t="s">
        <v>243</v>
      </c>
      <c r="AU987" s="254" t="s">
        <v>86</v>
      </c>
      <c r="AV987" s="13" t="s">
        <v>86</v>
      </c>
      <c r="AW987" s="13" t="s">
        <v>32</v>
      </c>
      <c r="AX987" s="13" t="s">
        <v>77</v>
      </c>
      <c r="AY987" s="254" t="s">
        <v>235</v>
      </c>
    </row>
    <row r="988" s="13" customFormat="1">
      <c r="A988" s="13"/>
      <c r="B988" s="243"/>
      <c r="C988" s="244"/>
      <c r="D988" s="245" t="s">
        <v>243</v>
      </c>
      <c r="E988" s="246" t="s">
        <v>1</v>
      </c>
      <c r="F988" s="247" t="s">
        <v>2976</v>
      </c>
      <c r="G988" s="244"/>
      <c r="H988" s="248">
        <v>1</v>
      </c>
      <c r="I988" s="249"/>
      <c r="J988" s="244"/>
      <c r="K988" s="244"/>
      <c r="L988" s="250"/>
      <c r="M988" s="251"/>
      <c r="N988" s="252"/>
      <c r="O988" s="252"/>
      <c r="P988" s="252"/>
      <c r="Q988" s="252"/>
      <c r="R988" s="252"/>
      <c r="S988" s="252"/>
      <c r="T988" s="25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54" t="s">
        <v>243</v>
      </c>
      <c r="AU988" s="254" t="s">
        <v>86</v>
      </c>
      <c r="AV988" s="13" t="s">
        <v>86</v>
      </c>
      <c r="AW988" s="13" t="s">
        <v>32</v>
      </c>
      <c r="AX988" s="13" t="s">
        <v>77</v>
      </c>
      <c r="AY988" s="254" t="s">
        <v>235</v>
      </c>
    </row>
    <row r="989" s="13" customFormat="1">
      <c r="A989" s="13"/>
      <c r="B989" s="243"/>
      <c r="C989" s="244"/>
      <c r="D989" s="245" t="s">
        <v>243</v>
      </c>
      <c r="E989" s="246" t="s">
        <v>1</v>
      </c>
      <c r="F989" s="247" t="s">
        <v>2977</v>
      </c>
      <c r="G989" s="244"/>
      <c r="H989" s="248">
        <v>1</v>
      </c>
      <c r="I989" s="249"/>
      <c r="J989" s="244"/>
      <c r="K989" s="244"/>
      <c r="L989" s="250"/>
      <c r="M989" s="251"/>
      <c r="N989" s="252"/>
      <c r="O989" s="252"/>
      <c r="P989" s="252"/>
      <c r="Q989" s="252"/>
      <c r="R989" s="252"/>
      <c r="S989" s="252"/>
      <c r="T989" s="25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54" t="s">
        <v>243</v>
      </c>
      <c r="AU989" s="254" t="s">
        <v>86</v>
      </c>
      <c r="AV989" s="13" t="s">
        <v>86</v>
      </c>
      <c r="AW989" s="13" t="s">
        <v>32</v>
      </c>
      <c r="AX989" s="13" t="s">
        <v>77</v>
      </c>
      <c r="AY989" s="254" t="s">
        <v>235</v>
      </c>
    </row>
    <row r="990" s="13" customFormat="1">
      <c r="A990" s="13"/>
      <c r="B990" s="243"/>
      <c r="C990" s="244"/>
      <c r="D990" s="245" t="s">
        <v>243</v>
      </c>
      <c r="E990" s="246" t="s">
        <v>1</v>
      </c>
      <c r="F990" s="247" t="s">
        <v>2978</v>
      </c>
      <c r="G990" s="244"/>
      <c r="H990" s="248">
        <v>3</v>
      </c>
      <c r="I990" s="249"/>
      <c r="J990" s="244"/>
      <c r="K990" s="244"/>
      <c r="L990" s="250"/>
      <c r="M990" s="251"/>
      <c r="N990" s="252"/>
      <c r="O990" s="252"/>
      <c r="P990" s="252"/>
      <c r="Q990" s="252"/>
      <c r="R990" s="252"/>
      <c r="S990" s="252"/>
      <c r="T990" s="25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54" t="s">
        <v>243</v>
      </c>
      <c r="AU990" s="254" t="s">
        <v>86</v>
      </c>
      <c r="AV990" s="13" t="s">
        <v>86</v>
      </c>
      <c r="AW990" s="13" t="s">
        <v>32</v>
      </c>
      <c r="AX990" s="13" t="s">
        <v>77</v>
      </c>
      <c r="AY990" s="254" t="s">
        <v>235</v>
      </c>
    </row>
    <row r="991" s="13" customFormat="1">
      <c r="A991" s="13"/>
      <c r="B991" s="243"/>
      <c r="C991" s="244"/>
      <c r="D991" s="245" t="s">
        <v>243</v>
      </c>
      <c r="E991" s="246" t="s">
        <v>1</v>
      </c>
      <c r="F991" s="247" t="s">
        <v>2979</v>
      </c>
      <c r="G991" s="244"/>
      <c r="H991" s="248">
        <v>3</v>
      </c>
      <c r="I991" s="249"/>
      <c r="J991" s="244"/>
      <c r="K991" s="244"/>
      <c r="L991" s="250"/>
      <c r="M991" s="251"/>
      <c r="N991" s="252"/>
      <c r="O991" s="252"/>
      <c r="P991" s="252"/>
      <c r="Q991" s="252"/>
      <c r="R991" s="252"/>
      <c r="S991" s="252"/>
      <c r="T991" s="25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54" t="s">
        <v>243</v>
      </c>
      <c r="AU991" s="254" t="s">
        <v>86</v>
      </c>
      <c r="AV991" s="13" t="s">
        <v>86</v>
      </c>
      <c r="AW991" s="13" t="s">
        <v>32</v>
      </c>
      <c r="AX991" s="13" t="s">
        <v>77</v>
      </c>
      <c r="AY991" s="254" t="s">
        <v>235</v>
      </c>
    </row>
    <row r="992" s="13" customFormat="1">
      <c r="A992" s="13"/>
      <c r="B992" s="243"/>
      <c r="C992" s="244"/>
      <c r="D992" s="245" t="s">
        <v>243</v>
      </c>
      <c r="E992" s="246" t="s">
        <v>1</v>
      </c>
      <c r="F992" s="247" t="s">
        <v>2980</v>
      </c>
      <c r="G992" s="244"/>
      <c r="H992" s="248">
        <v>3</v>
      </c>
      <c r="I992" s="249"/>
      <c r="J992" s="244"/>
      <c r="K992" s="244"/>
      <c r="L992" s="250"/>
      <c r="M992" s="251"/>
      <c r="N992" s="252"/>
      <c r="O992" s="252"/>
      <c r="P992" s="252"/>
      <c r="Q992" s="252"/>
      <c r="R992" s="252"/>
      <c r="S992" s="252"/>
      <c r="T992" s="25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54" t="s">
        <v>243</v>
      </c>
      <c r="AU992" s="254" t="s">
        <v>86</v>
      </c>
      <c r="AV992" s="13" t="s">
        <v>86</v>
      </c>
      <c r="AW992" s="13" t="s">
        <v>32</v>
      </c>
      <c r="AX992" s="13" t="s">
        <v>77</v>
      </c>
      <c r="AY992" s="254" t="s">
        <v>235</v>
      </c>
    </row>
    <row r="993" s="13" customFormat="1">
      <c r="A993" s="13"/>
      <c r="B993" s="243"/>
      <c r="C993" s="244"/>
      <c r="D993" s="245" t="s">
        <v>243</v>
      </c>
      <c r="E993" s="246" t="s">
        <v>1</v>
      </c>
      <c r="F993" s="247" t="s">
        <v>2981</v>
      </c>
      <c r="G993" s="244"/>
      <c r="H993" s="248">
        <v>55</v>
      </c>
      <c r="I993" s="249"/>
      <c r="J993" s="244"/>
      <c r="K993" s="244"/>
      <c r="L993" s="250"/>
      <c r="M993" s="251"/>
      <c r="N993" s="252"/>
      <c r="O993" s="252"/>
      <c r="P993" s="252"/>
      <c r="Q993" s="252"/>
      <c r="R993" s="252"/>
      <c r="S993" s="252"/>
      <c r="T993" s="25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54" t="s">
        <v>243</v>
      </c>
      <c r="AU993" s="254" t="s">
        <v>86</v>
      </c>
      <c r="AV993" s="13" t="s">
        <v>86</v>
      </c>
      <c r="AW993" s="13" t="s">
        <v>32</v>
      </c>
      <c r="AX993" s="13" t="s">
        <v>77</v>
      </c>
      <c r="AY993" s="254" t="s">
        <v>235</v>
      </c>
    </row>
    <row r="994" s="13" customFormat="1">
      <c r="A994" s="13"/>
      <c r="B994" s="243"/>
      <c r="C994" s="244"/>
      <c r="D994" s="245" t="s">
        <v>243</v>
      </c>
      <c r="E994" s="246" t="s">
        <v>1</v>
      </c>
      <c r="F994" s="247" t="s">
        <v>2982</v>
      </c>
      <c r="G994" s="244"/>
      <c r="H994" s="248">
        <v>5</v>
      </c>
      <c r="I994" s="249"/>
      <c r="J994" s="244"/>
      <c r="K994" s="244"/>
      <c r="L994" s="250"/>
      <c r="M994" s="251"/>
      <c r="N994" s="252"/>
      <c r="O994" s="252"/>
      <c r="P994" s="252"/>
      <c r="Q994" s="252"/>
      <c r="R994" s="252"/>
      <c r="S994" s="252"/>
      <c r="T994" s="25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54" t="s">
        <v>243</v>
      </c>
      <c r="AU994" s="254" t="s">
        <v>86</v>
      </c>
      <c r="AV994" s="13" t="s">
        <v>86</v>
      </c>
      <c r="AW994" s="13" t="s">
        <v>32</v>
      </c>
      <c r="AX994" s="13" t="s">
        <v>77</v>
      </c>
      <c r="AY994" s="254" t="s">
        <v>235</v>
      </c>
    </row>
    <row r="995" s="13" customFormat="1">
      <c r="A995" s="13"/>
      <c r="B995" s="243"/>
      <c r="C995" s="244"/>
      <c r="D995" s="245" t="s">
        <v>243</v>
      </c>
      <c r="E995" s="246" t="s">
        <v>1</v>
      </c>
      <c r="F995" s="247" t="s">
        <v>2983</v>
      </c>
      <c r="G995" s="244"/>
      <c r="H995" s="248">
        <v>55</v>
      </c>
      <c r="I995" s="249"/>
      <c r="J995" s="244"/>
      <c r="K995" s="244"/>
      <c r="L995" s="250"/>
      <c r="M995" s="251"/>
      <c r="N995" s="252"/>
      <c r="O995" s="252"/>
      <c r="P995" s="252"/>
      <c r="Q995" s="252"/>
      <c r="R995" s="252"/>
      <c r="S995" s="252"/>
      <c r="T995" s="25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54" t="s">
        <v>243</v>
      </c>
      <c r="AU995" s="254" t="s">
        <v>86</v>
      </c>
      <c r="AV995" s="13" t="s">
        <v>86</v>
      </c>
      <c r="AW995" s="13" t="s">
        <v>32</v>
      </c>
      <c r="AX995" s="13" t="s">
        <v>77</v>
      </c>
      <c r="AY995" s="254" t="s">
        <v>235</v>
      </c>
    </row>
    <row r="996" s="13" customFormat="1">
      <c r="A996" s="13"/>
      <c r="B996" s="243"/>
      <c r="C996" s="244"/>
      <c r="D996" s="245" t="s">
        <v>243</v>
      </c>
      <c r="E996" s="246" t="s">
        <v>1</v>
      </c>
      <c r="F996" s="247" t="s">
        <v>2984</v>
      </c>
      <c r="G996" s="244"/>
      <c r="H996" s="248">
        <v>1</v>
      </c>
      <c r="I996" s="249"/>
      <c r="J996" s="244"/>
      <c r="K996" s="244"/>
      <c r="L996" s="250"/>
      <c r="M996" s="251"/>
      <c r="N996" s="252"/>
      <c r="O996" s="252"/>
      <c r="P996" s="252"/>
      <c r="Q996" s="252"/>
      <c r="R996" s="252"/>
      <c r="S996" s="252"/>
      <c r="T996" s="25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54" t="s">
        <v>243</v>
      </c>
      <c r="AU996" s="254" t="s">
        <v>86</v>
      </c>
      <c r="AV996" s="13" t="s">
        <v>86</v>
      </c>
      <c r="AW996" s="13" t="s">
        <v>32</v>
      </c>
      <c r="AX996" s="13" t="s">
        <v>77</v>
      </c>
      <c r="AY996" s="254" t="s">
        <v>235</v>
      </c>
    </row>
    <row r="997" s="13" customFormat="1">
      <c r="A997" s="13"/>
      <c r="B997" s="243"/>
      <c r="C997" s="244"/>
      <c r="D997" s="245" t="s">
        <v>243</v>
      </c>
      <c r="E997" s="246" t="s">
        <v>1</v>
      </c>
      <c r="F997" s="247" t="s">
        <v>2985</v>
      </c>
      <c r="G997" s="244"/>
      <c r="H997" s="248">
        <v>1</v>
      </c>
      <c r="I997" s="249"/>
      <c r="J997" s="244"/>
      <c r="K997" s="244"/>
      <c r="L997" s="250"/>
      <c r="M997" s="251"/>
      <c r="N997" s="252"/>
      <c r="O997" s="252"/>
      <c r="P997" s="252"/>
      <c r="Q997" s="252"/>
      <c r="R997" s="252"/>
      <c r="S997" s="252"/>
      <c r="T997" s="25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54" t="s">
        <v>243</v>
      </c>
      <c r="AU997" s="254" t="s">
        <v>86</v>
      </c>
      <c r="AV997" s="13" t="s">
        <v>86</v>
      </c>
      <c r="AW997" s="13" t="s">
        <v>32</v>
      </c>
      <c r="AX997" s="13" t="s">
        <v>77</v>
      </c>
      <c r="AY997" s="254" t="s">
        <v>235</v>
      </c>
    </row>
    <row r="998" s="13" customFormat="1">
      <c r="A998" s="13"/>
      <c r="B998" s="243"/>
      <c r="C998" s="244"/>
      <c r="D998" s="245" t="s">
        <v>243</v>
      </c>
      <c r="E998" s="246" t="s">
        <v>1</v>
      </c>
      <c r="F998" s="247" t="s">
        <v>2986</v>
      </c>
      <c r="G998" s="244"/>
      <c r="H998" s="248">
        <v>1</v>
      </c>
      <c r="I998" s="249"/>
      <c r="J998" s="244"/>
      <c r="K998" s="244"/>
      <c r="L998" s="250"/>
      <c r="M998" s="251"/>
      <c r="N998" s="252"/>
      <c r="O998" s="252"/>
      <c r="P998" s="252"/>
      <c r="Q998" s="252"/>
      <c r="R998" s="252"/>
      <c r="S998" s="252"/>
      <c r="T998" s="25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54" t="s">
        <v>243</v>
      </c>
      <c r="AU998" s="254" t="s">
        <v>86</v>
      </c>
      <c r="AV998" s="13" t="s">
        <v>86</v>
      </c>
      <c r="AW998" s="13" t="s">
        <v>32</v>
      </c>
      <c r="AX998" s="13" t="s">
        <v>77</v>
      </c>
      <c r="AY998" s="254" t="s">
        <v>235</v>
      </c>
    </row>
    <row r="999" s="13" customFormat="1">
      <c r="A999" s="13"/>
      <c r="B999" s="243"/>
      <c r="C999" s="244"/>
      <c r="D999" s="245" t="s">
        <v>243</v>
      </c>
      <c r="E999" s="246" t="s">
        <v>1</v>
      </c>
      <c r="F999" s="247" t="s">
        <v>2987</v>
      </c>
      <c r="G999" s="244"/>
      <c r="H999" s="248">
        <v>1</v>
      </c>
      <c r="I999" s="249"/>
      <c r="J999" s="244"/>
      <c r="K999" s="244"/>
      <c r="L999" s="250"/>
      <c r="M999" s="251"/>
      <c r="N999" s="252"/>
      <c r="O999" s="252"/>
      <c r="P999" s="252"/>
      <c r="Q999" s="252"/>
      <c r="R999" s="252"/>
      <c r="S999" s="252"/>
      <c r="T999" s="25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54" t="s">
        <v>243</v>
      </c>
      <c r="AU999" s="254" t="s">
        <v>86</v>
      </c>
      <c r="AV999" s="13" t="s">
        <v>86</v>
      </c>
      <c r="AW999" s="13" t="s">
        <v>32</v>
      </c>
      <c r="AX999" s="13" t="s">
        <v>77</v>
      </c>
      <c r="AY999" s="254" t="s">
        <v>235</v>
      </c>
    </row>
    <row r="1000" s="13" customFormat="1">
      <c r="A1000" s="13"/>
      <c r="B1000" s="243"/>
      <c r="C1000" s="244"/>
      <c r="D1000" s="245" t="s">
        <v>243</v>
      </c>
      <c r="E1000" s="246" t="s">
        <v>1</v>
      </c>
      <c r="F1000" s="247" t="s">
        <v>2988</v>
      </c>
      <c r="G1000" s="244"/>
      <c r="H1000" s="248">
        <v>55</v>
      </c>
      <c r="I1000" s="249"/>
      <c r="J1000" s="244"/>
      <c r="K1000" s="244"/>
      <c r="L1000" s="250"/>
      <c r="M1000" s="251"/>
      <c r="N1000" s="252"/>
      <c r="O1000" s="252"/>
      <c r="P1000" s="252"/>
      <c r="Q1000" s="252"/>
      <c r="R1000" s="252"/>
      <c r="S1000" s="252"/>
      <c r="T1000" s="25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4" t="s">
        <v>243</v>
      </c>
      <c r="AU1000" s="254" t="s">
        <v>86</v>
      </c>
      <c r="AV1000" s="13" t="s">
        <v>86</v>
      </c>
      <c r="AW1000" s="13" t="s">
        <v>32</v>
      </c>
      <c r="AX1000" s="13" t="s">
        <v>77</v>
      </c>
      <c r="AY1000" s="254" t="s">
        <v>235</v>
      </c>
    </row>
    <row r="1001" s="13" customFormat="1">
      <c r="A1001" s="13"/>
      <c r="B1001" s="243"/>
      <c r="C1001" s="244"/>
      <c r="D1001" s="245" t="s">
        <v>243</v>
      </c>
      <c r="E1001" s="246" t="s">
        <v>1</v>
      </c>
      <c r="F1001" s="247" t="s">
        <v>2989</v>
      </c>
      <c r="G1001" s="244"/>
      <c r="H1001" s="248">
        <v>1</v>
      </c>
      <c r="I1001" s="249"/>
      <c r="J1001" s="244"/>
      <c r="K1001" s="244"/>
      <c r="L1001" s="250"/>
      <c r="M1001" s="251"/>
      <c r="N1001" s="252"/>
      <c r="O1001" s="252"/>
      <c r="P1001" s="252"/>
      <c r="Q1001" s="252"/>
      <c r="R1001" s="252"/>
      <c r="S1001" s="252"/>
      <c r="T1001" s="25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54" t="s">
        <v>243</v>
      </c>
      <c r="AU1001" s="254" t="s">
        <v>86</v>
      </c>
      <c r="AV1001" s="13" t="s">
        <v>86</v>
      </c>
      <c r="AW1001" s="13" t="s">
        <v>32</v>
      </c>
      <c r="AX1001" s="13" t="s">
        <v>77</v>
      </c>
      <c r="AY1001" s="254" t="s">
        <v>235</v>
      </c>
    </row>
    <row r="1002" s="13" customFormat="1">
      <c r="A1002" s="13"/>
      <c r="B1002" s="243"/>
      <c r="C1002" s="244"/>
      <c r="D1002" s="245" t="s">
        <v>243</v>
      </c>
      <c r="E1002" s="246" t="s">
        <v>1</v>
      </c>
      <c r="F1002" s="247" t="s">
        <v>2990</v>
      </c>
      <c r="G1002" s="244"/>
      <c r="H1002" s="248">
        <v>1</v>
      </c>
      <c r="I1002" s="249"/>
      <c r="J1002" s="244"/>
      <c r="K1002" s="244"/>
      <c r="L1002" s="250"/>
      <c r="M1002" s="251"/>
      <c r="N1002" s="252"/>
      <c r="O1002" s="252"/>
      <c r="P1002" s="252"/>
      <c r="Q1002" s="252"/>
      <c r="R1002" s="252"/>
      <c r="S1002" s="252"/>
      <c r="T1002" s="25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54" t="s">
        <v>243</v>
      </c>
      <c r="AU1002" s="254" t="s">
        <v>86</v>
      </c>
      <c r="AV1002" s="13" t="s">
        <v>86</v>
      </c>
      <c r="AW1002" s="13" t="s">
        <v>32</v>
      </c>
      <c r="AX1002" s="13" t="s">
        <v>77</v>
      </c>
      <c r="AY1002" s="254" t="s">
        <v>235</v>
      </c>
    </row>
    <row r="1003" s="13" customFormat="1">
      <c r="A1003" s="13"/>
      <c r="B1003" s="243"/>
      <c r="C1003" s="244"/>
      <c r="D1003" s="245" t="s">
        <v>243</v>
      </c>
      <c r="E1003" s="246" t="s">
        <v>1</v>
      </c>
      <c r="F1003" s="247" t="s">
        <v>2991</v>
      </c>
      <c r="G1003" s="244"/>
      <c r="H1003" s="248">
        <v>1</v>
      </c>
      <c r="I1003" s="249"/>
      <c r="J1003" s="244"/>
      <c r="K1003" s="244"/>
      <c r="L1003" s="250"/>
      <c r="M1003" s="251"/>
      <c r="N1003" s="252"/>
      <c r="O1003" s="252"/>
      <c r="P1003" s="252"/>
      <c r="Q1003" s="252"/>
      <c r="R1003" s="252"/>
      <c r="S1003" s="252"/>
      <c r="T1003" s="25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54" t="s">
        <v>243</v>
      </c>
      <c r="AU1003" s="254" t="s">
        <v>86</v>
      </c>
      <c r="AV1003" s="13" t="s">
        <v>86</v>
      </c>
      <c r="AW1003" s="13" t="s">
        <v>32</v>
      </c>
      <c r="AX1003" s="13" t="s">
        <v>77</v>
      </c>
      <c r="AY1003" s="254" t="s">
        <v>235</v>
      </c>
    </row>
    <row r="1004" s="13" customFormat="1">
      <c r="A1004" s="13"/>
      <c r="B1004" s="243"/>
      <c r="C1004" s="244"/>
      <c r="D1004" s="245" t="s">
        <v>243</v>
      </c>
      <c r="E1004" s="246" t="s">
        <v>1</v>
      </c>
      <c r="F1004" s="247" t="s">
        <v>2992</v>
      </c>
      <c r="G1004" s="244"/>
      <c r="H1004" s="248">
        <v>1</v>
      </c>
      <c r="I1004" s="249"/>
      <c r="J1004" s="244"/>
      <c r="K1004" s="244"/>
      <c r="L1004" s="250"/>
      <c r="M1004" s="251"/>
      <c r="N1004" s="252"/>
      <c r="O1004" s="252"/>
      <c r="P1004" s="252"/>
      <c r="Q1004" s="252"/>
      <c r="R1004" s="252"/>
      <c r="S1004" s="252"/>
      <c r="T1004" s="25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54" t="s">
        <v>243</v>
      </c>
      <c r="AU1004" s="254" t="s">
        <v>86</v>
      </c>
      <c r="AV1004" s="13" t="s">
        <v>86</v>
      </c>
      <c r="AW1004" s="13" t="s">
        <v>32</v>
      </c>
      <c r="AX1004" s="13" t="s">
        <v>77</v>
      </c>
      <c r="AY1004" s="254" t="s">
        <v>235</v>
      </c>
    </row>
    <row r="1005" s="13" customFormat="1">
      <c r="A1005" s="13"/>
      <c r="B1005" s="243"/>
      <c r="C1005" s="244"/>
      <c r="D1005" s="245" t="s">
        <v>243</v>
      </c>
      <c r="E1005" s="246" t="s">
        <v>1</v>
      </c>
      <c r="F1005" s="247" t="s">
        <v>2993</v>
      </c>
      <c r="G1005" s="244"/>
      <c r="H1005" s="248">
        <v>1</v>
      </c>
      <c r="I1005" s="249"/>
      <c r="J1005" s="244"/>
      <c r="K1005" s="244"/>
      <c r="L1005" s="250"/>
      <c r="M1005" s="251"/>
      <c r="N1005" s="252"/>
      <c r="O1005" s="252"/>
      <c r="P1005" s="252"/>
      <c r="Q1005" s="252"/>
      <c r="R1005" s="252"/>
      <c r="S1005" s="252"/>
      <c r="T1005" s="25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54" t="s">
        <v>243</v>
      </c>
      <c r="AU1005" s="254" t="s">
        <v>86</v>
      </c>
      <c r="AV1005" s="13" t="s">
        <v>86</v>
      </c>
      <c r="AW1005" s="13" t="s">
        <v>32</v>
      </c>
      <c r="AX1005" s="13" t="s">
        <v>77</v>
      </c>
      <c r="AY1005" s="254" t="s">
        <v>235</v>
      </c>
    </row>
    <row r="1006" s="13" customFormat="1">
      <c r="A1006" s="13"/>
      <c r="B1006" s="243"/>
      <c r="C1006" s="244"/>
      <c r="D1006" s="245" t="s">
        <v>243</v>
      </c>
      <c r="E1006" s="246" t="s">
        <v>1</v>
      </c>
      <c r="F1006" s="247" t="s">
        <v>2994</v>
      </c>
      <c r="G1006" s="244"/>
      <c r="H1006" s="248">
        <v>1</v>
      </c>
      <c r="I1006" s="249"/>
      <c r="J1006" s="244"/>
      <c r="K1006" s="244"/>
      <c r="L1006" s="250"/>
      <c r="M1006" s="251"/>
      <c r="N1006" s="252"/>
      <c r="O1006" s="252"/>
      <c r="P1006" s="252"/>
      <c r="Q1006" s="252"/>
      <c r="R1006" s="252"/>
      <c r="S1006" s="252"/>
      <c r="T1006" s="25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54" t="s">
        <v>243</v>
      </c>
      <c r="AU1006" s="254" t="s">
        <v>86</v>
      </c>
      <c r="AV1006" s="13" t="s">
        <v>86</v>
      </c>
      <c r="AW1006" s="13" t="s">
        <v>32</v>
      </c>
      <c r="AX1006" s="13" t="s">
        <v>77</v>
      </c>
      <c r="AY1006" s="254" t="s">
        <v>235</v>
      </c>
    </row>
    <row r="1007" s="13" customFormat="1">
      <c r="A1007" s="13"/>
      <c r="B1007" s="243"/>
      <c r="C1007" s="244"/>
      <c r="D1007" s="245" t="s">
        <v>243</v>
      </c>
      <c r="E1007" s="246" t="s">
        <v>1</v>
      </c>
      <c r="F1007" s="247" t="s">
        <v>2995</v>
      </c>
      <c r="G1007" s="244"/>
      <c r="H1007" s="248">
        <v>1</v>
      </c>
      <c r="I1007" s="249"/>
      <c r="J1007" s="244"/>
      <c r="K1007" s="244"/>
      <c r="L1007" s="250"/>
      <c r="M1007" s="251"/>
      <c r="N1007" s="252"/>
      <c r="O1007" s="252"/>
      <c r="P1007" s="252"/>
      <c r="Q1007" s="252"/>
      <c r="R1007" s="252"/>
      <c r="S1007" s="252"/>
      <c r="T1007" s="25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54" t="s">
        <v>243</v>
      </c>
      <c r="AU1007" s="254" t="s">
        <v>86</v>
      </c>
      <c r="AV1007" s="13" t="s">
        <v>86</v>
      </c>
      <c r="AW1007" s="13" t="s">
        <v>32</v>
      </c>
      <c r="AX1007" s="13" t="s">
        <v>77</v>
      </c>
      <c r="AY1007" s="254" t="s">
        <v>235</v>
      </c>
    </row>
    <row r="1008" s="13" customFormat="1">
      <c r="A1008" s="13"/>
      <c r="B1008" s="243"/>
      <c r="C1008" s="244"/>
      <c r="D1008" s="245" t="s">
        <v>243</v>
      </c>
      <c r="E1008" s="246" t="s">
        <v>1</v>
      </c>
      <c r="F1008" s="247" t="s">
        <v>2996</v>
      </c>
      <c r="G1008" s="244"/>
      <c r="H1008" s="248">
        <v>1</v>
      </c>
      <c r="I1008" s="249"/>
      <c r="J1008" s="244"/>
      <c r="K1008" s="244"/>
      <c r="L1008" s="250"/>
      <c r="M1008" s="251"/>
      <c r="N1008" s="252"/>
      <c r="O1008" s="252"/>
      <c r="P1008" s="252"/>
      <c r="Q1008" s="252"/>
      <c r="R1008" s="252"/>
      <c r="S1008" s="252"/>
      <c r="T1008" s="25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54" t="s">
        <v>243</v>
      </c>
      <c r="AU1008" s="254" t="s">
        <v>86</v>
      </c>
      <c r="AV1008" s="13" t="s">
        <v>86</v>
      </c>
      <c r="AW1008" s="13" t="s">
        <v>32</v>
      </c>
      <c r="AX1008" s="13" t="s">
        <v>77</v>
      </c>
      <c r="AY1008" s="254" t="s">
        <v>235</v>
      </c>
    </row>
    <row r="1009" s="13" customFormat="1">
      <c r="A1009" s="13"/>
      <c r="B1009" s="243"/>
      <c r="C1009" s="244"/>
      <c r="D1009" s="245" t="s">
        <v>243</v>
      </c>
      <c r="E1009" s="246" t="s">
        <v>1</v>
      </c>
      <c r="F1009" s="247" t="s">
        <v>2997</v>
      </c>
      <c r="G1009" s="244"/>
      <c r="H1009" s="248">
        <v>1</v>
      </c>
      <c r="I1009" s="249"/>
      <c r="J1009" s="244"/>
      <c r="K1009" s="244"/>
      <c r="L1009" s="250"/>
      <c r="M1009" s="251"/>
      <c r="N1009" s="252"/>
      <c r="O1009" s="252"/>
      <c r="P1009" s="252"/>
      <c r="Q1009" s="252"/>
      <c r="R1009" s="252"/>
      <c r="S1009" s="252"/>
      <c r="T1009" s="25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54" t="s">
        <v>243</v>
      </c>
      <c r="AU1009" s="254" t="s">
        <v>86</v>
      </c>
      <c r="AV1009" s="13" t="s">
        <v>86</v>
      </c>
      <c r="AW1009" s="13" t="s">
        <v>32</v>
      </c>
      <c r="AX1009" s="13" t="s">
        <v>77</v>
      </c>
      <c r="AY1009" s="254" t="s">
        <v>235</v>
      </c>
    </row>
    <row r="1010" s="13" customFormat="1">
      <c r="A1010" s="13"/>
      <c r="B1010" s="243"/>
      <c r="C1010" s="244"/>
      <c r="D1010" s="245" t="s">
        <v>243</v>
      </c>
      <c r="E1010" s="246" t="s">
        <v>1</v>
      </c>
      <c r="F1010" s="247" t="s">
        <v>2998</v>
      </c>
      <c r="G1010" s="244"/>
      <c r="H1010" s="248">
        <v>1</v>
      </c>
      <c r="I1010" s="249"/>
      <c r="J1010" s="244"/>
      <c r="K1010" s="244"/>
      <c r="L1010" s="250"/>
      <c r="M1010" s="251"/>
      <c r="N1010" s="252"/>
      <c r="O1010" s="252"/>
      <c r="P1010" s="252"/>
      <c r="Q1010" s="252"/>
      <c r="R1010" s="252"/>
      <c r="S1010" s="252"/>
      <c r="T1010" s="25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54" t="s">
        <v>243</v>
      </c>
      <c r="AU1010" s="254" t="s">
        <v>86</v>
      </c>
      <c r="AV1010" s="13" t="s">
        <v>86</v>
      </c>
      <c r="AW1010" s="13" t="s">
        <v>32</v>
      </c>
      <c r="AX1010" s="13" t="s">
        <v>77</v>
      </c>
      <c r="AY1010" s="254" t="s">
        <v>235</v>
      </c>
    </row>
    <row r="1011" s="13" customFormat="1">
      <c r="A1011" s="13"/>
      <c r="B1011" s="243"/>
      <c r="C1011" s="244"/>
      <c r="D1011" s="245" t="s">
        <v>243</v>
      </c>
      <c r="E1011" s="246" t="s">
        <v>1</v>
      </c>
      <c r="F1011" s="247" t="s">
        <v>2999</v>
      </c>
      <c r="G1011" s="244"/>
      <c r="H1011" s="248">
        <v>1</v>
      </c>
      <c r="I1011" s="249"/>
      <c r="J1011" s="244"/>
      <c r="K1011" s="244"/>
      <c r="L1011" s="250"/>
      <c r="M1011" s="251"/>
      <c r="N1011" s="252"/>
      <c r="O1011" s="252"/>
      <c r="P1011" s="252"/>
      <c r="Q1011" s="252"/>
      <c r="R1011" s="252"/>
      <c r="S1011" s="252"/>
      <c r="T1011" s="25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4" t="s">
        <v>243</v>
      </c>
      <c r="AU1011" s="254" t="s">
        <v>86</v>
      </c>
      <c r="AV1011" s="13" t="s">
        <v>86</v>
      </c>
      <c r="AW1011" s="13" t="s">
        <v>32</v>
      </c>
      <c r="AX1011" s="13" t="s">
        <v>77</v>
      </c>
      <c r="AY1011" s="254" t="s">
        <v>235</v>
      </c>
    </row>
    <row r="1012" s="13" customFormat="1">
      <c r="A1012" s="13"/>
      <c r="B1012" s="243"/>
      <c r="C1012" s="244"/>
      <c r="D1012" s="245" t="s">
        <v>243</v>
      </c>
      <c r="E1012" s="246" t="s">
        <v>1</v>
      </c>
      <c r="F1012" s="247" t="s">
        <v>3000</v>
      </c>
      <c r="G1012" s="244"/>
      <c r="H1012" s="248">
        <v>1</v>
      </c>
      <c r="I1012" s="249"/>
      <c r="J1012" s="244"/>
      <c r="K1012" s="244"/>
      <c r="L1012" s="250"/>
      <c r="M1012" s="251"/>
      <c r="N1012" s="252"/>
      <c r="O1012" s="252"/>
      <c r="P1012" s="252"/>
      <c r="Q1012" s="252"/>
      <c r="R1012" s="252"/>
      <c r="S1012" s="252"/>
      <c r="T1012" s="25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54" t="s">
        <v>243</v>
      </c>
      <c r="AU1012" s="254" t="s">
        <v>86</v>
      </c>
      <c r="AV1012" s="13" t="s">
        <v>86</v>
      </c>
      <c r="AW1012" s="13" t="s">
        <v>32</v>
      </c>
      <c r="AX1012" s="13" t="s">
        <v>77</v>
      </c>
      <c r="AY1012" s="254" t="s">
        <v>235</v>
      </c>
    </row>
    <row r="1013" s="14" customFormat="1">
      <c r="A1013" s="14"/>
      <c r="B1013" s="255"/>
      <c r="C1013" s="256"/>
      <c r="D1013" s="245" t="s">
        <v>243</v>
      </c>
      <c r="E1013" s="257" t="s">
        <v>1</v>
      </c>
      <c r="F1013" s="258" t="s">
        <v>245</v>
      </c>
      <c r="G1013" s="256"/>
      <c r="H1013" s="259">
        <v>1755</v>
      </c>
      <c r="I1013" s="260"/>
      <c r="J1013" s="256"/>
      <c r="K1013" s="256"/>
      <c r="L1013" s="261"/>
      <c r="M1013" s="262"/>
      <c r="N1013" s="263"/>
      <c r="O1013" s="263"/>
      <c r="P1013" s="263"/>
      <c r="Q1013" s="263"/>
      <c r="R1013" s="263"/>
      <c r="S1013" s="263"/>
      <c r="T1013" s="26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65" t="s">
        <v>243</v>
      </c>
      <c r="AU1013" s="265" t="s">
        <v>86</v>
      </c>
      <c r="AV1013" s="14" t="s">
        <v>241</v>
      </c>
      <c r="AW1013" s="14" t="s">
        <v>32</v>
      </c>
      <c r="AX1013" s="14" t="s">
        <v>84</v>
      </c>
      <c r="AY1013" s="265" t="s">
        <v>235</v>
      </c>
    </row>
    <row r="1014" s="2" customFormat="1" ht="16.5" customHeight="1">
      <c r="A1014" s="39"/>
      <c r="B1014" s="40"/>
      <c r="C1014" s="287" t="s">
        <v>470</v>
      </c>
      <c r="D1014" s="287" t="s">
        <v>518</v>
      </c>
      <c r="E1014" s="288" t="s">
        <v>3001</v>
      </c>
      <c r="F1014" s="289" t="s">
        <v>3002</v>
      </c>
      <c r="G1014" s="290" t="s">
        <v>166</v>
      </c>
      <c r="H1014" s="291">
        <v>18917.099999999999</v>
      </c>
      <c r="I1014" s="292"/>
      <c r="J1014" s="293">
        <f>ROUND(I1014*H1014,2)</f>
        <v>0</v>
      </c>
      <c r="K1014" s="294"/>
      <c r="L1014" s="295"/>
      <c r="M1014" s="296" t="s">
        <v>1</v>
      </c>
      <c r="N1014" s="297" t="s">
        <v>42</v>
      </c>
      <c r="O1014" s="92"/>
      <c r="P1014" s="239">
        <f>O1014*H1014</f>
        <v>0</v>
      </c>
      <c r="Q1014" s="239">
        <v>0.39000000000000001</v>
      </c>
      <c r="R1014" s="239">
        <f>Q1014*H1014</f>
        <v>7377.6689999999999</v>
      </c>
      <c r="S1014" s="239">
        <v>0</v>
      </c>
      <c r="T1014" s="240">
        <f>S1014*H1014</f>
        <v>0</v>
      </c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R1014" s="241" t="s">
        <v>281</v>
      </c>
      <c r="AT1014" s="241" t="s">
        <v>518</v>
      </c>
      <c r="AU1014" s="241" t="s">
        <v>86</v>
      </c>
      <c r="AY1014" s="18" t="s">
        <v>235</v>
      </c>
      <c r="BE1014" s="242">
        <f>IF(N1014="základní",J1014,0)</f>
        <v>0</v>
      </c>
      <c r="BF1014" s="242">
        <f>IF(N1014="snížená",J1014,0)</f>
        <v>0</v>
      </c>
      <c r="BG1014" s="242">
        <f>IF(N1014="zákl. přenesená",J1014,0)</f>
        <v>0</v>
      </c>
      <c r="BH1014" s="242">
        <f>IF(N1014="sníž. přenesená",J1014,0)</f>
        <v>0</v>
      </c>
      <c r="BI1014" s="242">
        <f>IF(N1014="nulová",J1014,0)</f>
        <v>0</v>
      </c>
      <c r="BJ1014" s="18" t="s">
        <v>84</v>
      </c>
      <c r="BK1014" s="242">
        <f>ROUND(I1014*H1014,2)</f>
        <v>0</v>
      </c>
      <c r="BL1014" s="18" t="s">
        <v>241</v>
      </c>
      <c r="BM1014" s="241" t="s">
        <v>3003</v>
      </c>
    </row>
    <row r="1015" s="15" customFormat="1">
      <c r="A1015" s="15"/>
      <c r="B1015" s="266"/>
      <c r="C1015" s="267"/>
      <c r="D1015" s="245" t="s">
        <v>243</v>
      </c>
      <c r="E1015" s="268" t="s">
        <v>1</v>
      </c>
      <c r="F1015" s="269" t="s">
        <v>2265</v>
      </c>
      <c r="G1015" s="267"/>
      <c r="H1015" s="268" t="s">
        <v>1</v>
      </c>
      <c r="I1015" s="270"/>
      <c r="J1015" s="267"/>
      <c r="K1015" s="267"/>
      <c r="L1015" s="271"/>
      <c r="M1015" s="272"/>
      <c r="N1015" s="273"/>
      <c r="O1015" s="273"/>
      <c r="P1015" s="273"/>
      <c r="Q1015" s="273"/>
      <c r="R1015" s="273"/>
      <c r="S1015" s="273"/>
      <c r="T1015" s="274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T1015" s="275" t="s">
        <v>243</v>
      </c>
      <c r="AU1015" s="275" t="s">
        <v>86</v>
      </c>
      <c r="AV1015" s="15" t="s">
        <v>84</v>
      </c>
      <c r="AW1015" s="15" t="s">
        <v>32</v>
      </c>
      <c r="AX1015" s="15" t="s">
        <v>77</v>
      </c>
      <c r="AY1015" s="275" t="s">
        <v>235</v>
      </c>
    </row>
    <row r="1016" s="13" customFormat="1">
      <c r="A1016" s="13"/>
      <c r="B1016" s="243"/>
      <c r="C1016" s="244"/>
      <c r="D1016" s="245" t="s">
        <v>243</v>
      </c>
      <c r="E1016" s="246" t="s">
        <v>1</v>
      </c>
      <c r="F1016" s="247" t="s">
        <v>3004</v>
      </c>
      <c r="G1016" s="244"/>
      <c r="H1016" s="248">
        <v>561.70000000000005</v>
      </c>
      <c r="I1016" s="249"/>
      <c r="J1016" s="244"/>
      <c r="K1016" s="244"/>
      <c r="L1016" s="250"/>
      <c r="M1016" s="251"/>
      <c r="N1016" s="252"/>
      <c r="O1016" s="252"/>
      <c r="P1016" s="252"/>
      <c r="Q1016" s="252"/>
      <c r="R1016" s="252"/>
      <c r="S1016" s="252"/>
      <c r="T1016" s="25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54" t="s">
        <v>243</v>
      </c>
      <c r="AU1016" s="254" t="s">
        <v>86</v>
      </c>
      <c r="AV1016" s="13" t="s">
        <v>86</v>
      </c>
      <c r="AW1016" s="13" t="s">
        <v>32</v>
      </c>
      <c r="AX1016" s="13" t="s">
        <v>77</v>
      </c>
      <c r="AY1016" s="254" t="s">
        <v>235</v>
      </c>
    </row>
    <row r="1017" s="13" customFormat="1">
      <c r="A1017" s="13"/>
      <c r="B1017" s="243"/>
      <c r="C1017" s="244"/>
      <c r="D1017" s="245" t="s">
        <v>243</v>
      </c>
      <c r="E1017" s="246" t="s">
        <v>1</v>
      </c>
      <c r="F1017" s="247" t="s">
        <v>3005</v>
      </c>
      <c r="G1017" s="244"/>
      <c r="H1017" s="248">
        <v>561.70000000000005</v>
      </c>
      <c r="I1017" s="249"/>
      <c r="J1017" s="244"/>
      <c r="K1017" s="244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4" t="s">
        <v>243</v>
      </c>
      <c r="AU1017" s="254" t="s">
        <v>86</v>
      </c>
      <c r="AV1017" s="13" t="s">
        <v>86</v>
      </c>
      <c r="AW1017" s="13" t="s">
        <v>32</v>
      </c>
      <c r="AX1017" s="13" t="s">
        <v>77</v>
      </c>
      <c r="AY1017" s="254" t="s">
        <v>235</v>
      </c>
    </row>
    <row r="1018" s="13" customFormat="1">
      <c r="A1018" s="13"/>
      <c r="B1018" s="243"/>
      <c r="C1018" s="244"/>
      <c r="D1018" s="245" t="s">
        <v>243</v>
      </c>
      <c r="E1018" s="246" t="s">
        <v>1</v>
      </c>
      <c r="F1018" s="247" t="s">
        <v>3006</v>
      </c>
      <c r="G1018" s="244"/>
      <c r="H1018" s="248">
        <v>773.39999999999998</v>
      </c>
      <c r="I1018" s="249"/>
      <c r="J1018" s="244"/>
      <c r="K1018" s="244"/>
      <c r="L1018" s="250"/>
      <c r="M1018" s="251"/>
      <c r="N1018" s="252"/>
      <c r="O1018" s="252"/>
      <c r="P1018" s="252"/>
      <c r="Q1018" s="252"/>
      <c r="R1018" s="252"/>
      <c r="S1018" s="252"/>
      <c r="T1018" s="25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54" t="s">
        <v>243</v>
      </c>
      <c r="AU1018" s="254" t="s">
        <v>86</v>
      </c>
      <c r="AV1018" s="13" t="s">
        <v>86</v>
      </c>
      <c r="AW1018" s="13" t="s">
        <v>32</v>
      </c>
      <c r="AX1018" s="13" t="s">
        <v>77</v>
      </c>
      <c r="AY1018" s="254" t="s">
        <v>235</v>
      </c>
    </row>
    <row r="1019" s="13" customFormat="1">
      <c r="A1019" s="13"/>
      <c r="B1019" s="243"/>
      <c r="C1019" s="244"/>
      <c r="D1019" s="245" t="s">
        <v>243</v>
      </c>
      <c r="E1019" s="246" t="s">
        <v>1</v>
      </c>
      <c r="F1019" s="247" t="s">
        <v>3007</v>
      </c>
      <c r="G1019" s="244"/>
      <c r="H1019" s="248">
        <v>534.10000000000002</v>
      </c>
      <c r="I1019" s="249"/>
      <c r="J1019" s="244"/>
      <c r="K1019" s="244"/>
      <c r="L1019" s="250"/>
      <c r="M1019" s="251"/>
      <c r="N1019" s="252"/>
      <c r="O1019" s="252"/>
      <c r="P1019" s="252"/>
      <c r="Q1019" s="252"/>
      <c r="R1019" s="252"/>
      <c r="S1019" s="252"/>
      <c r="T1019" s="25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54" t="s">
        <v>243</v>
      </c>
      <c r="AU1019" s="254" t="s">
        <v>86</v>
      </c>
      <c r="AV1019" s="13" t="s">
        <v>86</v>
      </c>
      <c r="AW1019" s="13" t="s">
        <v>32</v>
      </c>
      <c r="AX1019" s="13" t="s">
        <v>77</v>
      </c>
      <c r="AY1019" s="254" t="s">
        <v>235</v>
      </c>
    </row>
    <row r="1020" s="13" customFormat="1">
      <c r="A1020" s="13"/>
      <c r="B1020" s="243"/>
      <c r="C1020" s="244"/>
      <c r="D1020" s="245" t="s">
        <v>243</v>
      </c>
      <c r="E1020" s="246" t="s">
        <v>1</v>
      </c>
      <c r="F1020" s="247" t="s">
        <v>3008</v>
      </c>
      <c r="G1020" s="244"/>
      <c r="H1020" s="248">
        <v>478.5</v>
      </c>
      <c r="I1020" s="249"/>
      <c r="J1020" s="244"/>
      <c r="K1020" s="244"/>
      <c r="L1020" s="250"/>
      <c r="M1020" s="251"/>
      <c r="N1020" s="252"/>
      <c r="O1020" s="252"/>
      <c r="P1020" s="252"/>
      <c r="Q1020" s="252"/>
      <c r="R1020" s="252"/>
      <c r="S1020" s="252"/>
      <c r="T1020" s="25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54" t="s">
        <v>243</v>
      </c>
      <c r="AU1020" s="254" t="s">
        <v>86</v>
      </c>
      <c r="AV1020" s="13" t="s">
        <v>86</v>
      </c>
      <c r="AW1020" s="13" t="s">
        <v>32</v>
      </c>
      <c r="AX1020" s="13" t="s">
        <v>77</v>
      </c>
      <c r="AY1020" s="254" t="s">
        <v>235</v>
      </c>
    </row>
    <row r="1021" s="13" customFormat="1">
      <c r="A1021" s="13"/>
      <c r="B1021" s="243"/>
      <c r="C1021" s="244"/>
      <c r="D1021" s="245" t="s">
        <v>243</v>
      </c>
      <c r="E1021" s="246" t="s">
        <v>1</v>
      </c>
      <c r="F1021" s="247" t="s">
        <v>3009</v>
      </c>
      <c r="G1021" s="244"/>
      <c r="H1021" s="248">
        <v>687.79999999999995</v>
      </c>
      <c r="I1021" s="249"/>
      <c r="J1021" s="244"/>
      <c r="K1021" s="244"/>
      <c r="L1021" s="250"/>
      <c r="M1021" s="251"/>
      <c r="N1021" s="252"/>
      <c r="O1021" s="252"/>
      <c r="P1021" s="252"/>
      <c r="Q1021" s="252"/>
      <c r="R1021" s="252"/>
      <c r="S1021" s="252"/>
      <c r="T1021" s="25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54" t="s">
        <v>243</v>
      </c>
      <c r="AU1021" s="254" t="s">
        <v>86</v>
      </c>
      <c r="AV1021" s="13" t="s">
        <v>86</v>
      </c>
      <c r="AW1021" s="13" t="s">
        <v>32</v>
      </c>
      <c r="AX1021" s="13" t="s">
        <v>77</v>
      </c>
      <c r="AY1021" s="254" t="s">
        <v>235</v>
      </c>
    </row>
    <row r="1022" s="13" customFormat="1">
      <c r="A1022" s="13"/>
      <c r="B1022" s="243"/>
      <c r="C1022" s="244"/>
      <c r="D1022" s="245" t="s">
        <v>243</v>
      </c>
      <c r="E1022" s="246" t="s">
        <v>1</v>
      </c>
      <c r="F1022" s="247" t="s">
        <v>3010</v>
      </c>
      <c r="G1022" s="244"/>
      <c r="H1022" s="248">
        <v>14.1</v>
      </c>
      <c r="I1022" s="249"/>
      <c r="J1022" s="244"/>
      <c r="K1022" s="244"/>
      <c r="L1022" s="250"/>
      <c r="M1022" s="251"/>
      <c r="N1022" s="252"/>
      <c r="O1022" s="252"/>
      <c r="P1022" s="252"/>
      <c r="Q1022" s="252"/>
      <c r="R1022" s="252"/>
      <c r="S1022" s="252"/>
      <c r="T1022" s="25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54" t="s">
        <v>243</v>
      </c>
      <c r="AU1022" s="254" t="s">
        <v>86</v>
      </c>
      <c r="AV1022" s="13" t="s">
        <v>86</v>
      </c>
      <c r="AW1022" s="13" t="s">
        <v>32</v>
      </c>
      <c r="AX1022" s="13" t="s">
        <v>77</v>
      </c>
      <c r="AY1022" s="254" t="s">
        <v>235</v>
      </c>
    </row>
    <row r="1023" s="13" customFormat="1">
      <c r="A1023" s="13"/>
      <c r="B1023" s="243"/>
      <c r="C1023" s="244"/>
      <c r="D1023" s="245" t="s">
        <v>243</v>
      </c>
      <c r="E1023" s="246" t="s">
        <v>1</v>
      </c>
      <c r="F1023" s="247" t="s">
        <v>3011</v>
      </c>
      <c r="G1023" s="244"/>
      <c r="H1023" s="248">
        <v>135.59999999999999</v>
      </c>
      <c r="I1023" s="249"/>
      <c r="J1023" s="244"/>
      <c r="K1023" s="244"/>
      <c r="L1023" s="250"/>
      <c r="M1023" s="251"/>
      <c r="N1023" s="252"/>
      <c r="O1023" s="252"/>
      <c r="P1023" s="252"/>
      <c r="Q1023" s="252"/>
      <c r="R1023" s="252"/>
      <c r="S1023" s="252"/>
      <c r="T1023" s="25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54" t="s">
        <v>243</v>
      </c>
      <c r="AU1023" s="254" t="s">
        <v>86</v>
      </c>
      <c r="AV1023" s="13" t="s">
        <v>86</v>
      </c>
      <c r="AW1023" s="13" t="s">
        <v>32</v>
      </c>
      <c r="AX1023" s="13" t="s">
        <v>77</v>
      </c>
      <c r="AY1023" s="254" t="s">
        <v>235</v>
      </c>
    </row>
    <row r="1024" s="13" customFormat="1">
      <c r="A1024" s="13"/>
      <c r="B1024" s="243"/>
      <c r="C1024" s="244"/>
      <c r="D1024" s="245" t="s">
        <v>243</v>
      </c>
      <c r="E1024" s="246" t="s">
        <v>1</v>
      </c>
      <c r="F1024" s="247" t="s">
        <v>3012</v>
      </c>
      <c r="G1024" s="244"/>
      <c r="H1024" s="248">
        <v>135.59999999999999</v>
      </c>
      <c r="I1024" s="249"/>
      <c r="J1024" s="244"/>
      <c r="K1024" s="244"/>
      <c r="L1024" s="250"/>
      <c r="M1024" s="251"/>
      <c r="N1024" s="252"/>
      <c r="O1024" s="252"/>
      <c r="P1024" s="252"/>
      <c r="Q1024" s="252"/>
      <c r="R1024" s="252"/>
      <c r="S1024" s="252"/>
      <c r="T1024" s="25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54" t="s">
        <v>243</v>
      </c>
      <c r="AU1024" s="254" t="s">
        <v>86</v>
      </c>
      <c r="AV1024" s="13" t="s">
        <v>86</v>
      </c>
      <c r="AW1024" s="13" t="s">
        <v>32</v>
      </c>
      <c r="AX1024" s="13" t="s">
        <v>77</v>
      </c>
      <c r="AY1024" s="254" t="s">
        <v>235</v>
      </c>
    </row>
    <row r="1025" s="13" customFormat="1">
      <c r="A1025" s="13"/>
      <c r="B1025" s="243"/>
      <c r="C1025" s="244"/>
      <c r="D1025" s="245" t="s">
        <v>243</v>
      </c>
      <c r="E1025" s="246" t="s">
        <v>1</v>
      </c>
      <c r="F1025" s="247" t="s">
        <v>3013</v>
      </c>
      <c r="G1025" s="244"/>
      <c r="H1025" s="248">
        <v>8.5</v>
      </c>
      <c r="I1025" s="249"/>
      <c r="J1025" s="244"/>
      <c r="K1025" s="244"/>
      <c r="L1025" s="250"/>
      <c r="M1025" s="251"/>
      <c r="N1025" s="252"/>
      <c r="O1025" s="252"/>
      <c r="P1025" s="252"/>
      <c r="Q1025" s="252"/>
      <c r="R1025" s="252"/>
      <c r="S1025" s="252"/>
      <c r="T1025" s="25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54" t="s">
        <v>243</v>
      </c>
      <c r="AU1025" s="254" t="s">
        <v>86</v>
      </c>
      <c r="AV1025" s="13" t="s">
        <v>86</v>
      </c>
      <c r="AW1025" s="13" t="s">
        <v>32</v>
      </c>
      <c r="AX1025" s="13" t="s">
        <v>77</v>
      </c>
      <c r="AY1025" s="254" t="s">
        <v>235</v>
      </c>
    </row>
    <row r="1026" s="13" customFormat="1">
      <c r="A1026" s="13"/>
      <c r="B1026" s="243"/>
      <c r="C1026" s="244"/>
      <c r="D1026" s="245" t="s">
        <v>243</v>
      </c>
      <c r="E1026" s="246" t="s">
        <v>1</v>
      </c>
      <c r="F1026" s="247" t="s">
        <v>3014</v>
      </c>
      <c r="G1026" s="244"/>
      <c r="H1026" s="248">
        <v>175.69999999999999</v>
      </c>
      <c r="I1026" s="249"/>
      <c r="J1026" s="244"/>
      <c r="K1026" s="244"/>
      <c r="L1026" s="250"/>
      <c r="M1026" s="251"/>
      <c r="N1026" s="252"/>
      <c r="O1026" s="252"/>
      <c r="P1026" s="252"/>
      <c r="Q1026" s="252"/>
      <c r="R1026" s="252"/>
      <c r="S1026" s="252"/>
      <c r="T1026" s="25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54" t="s">
        <v>243</v>
      </c>
      <c r="AU1026" s="254" t="s">
        <v>86</v>
      </c>
      <c r="AV1026" s="13" t="s">
        <v>86</v>
      </c>
      <c r="AW1026" s="13" t="s">
        <v>32</v>
      </c>
      <c r="AX1026" s="13" t="s">
        <v>77</v>
      </c>
      <c r="AY1026" s="254" t="s">
        <v>235</v>
      </c>
    </row>
    <row r="1027" s="13" customFormat="1">
      <c r="A1027" s="13"/>
      <c r="B1027" s="243"/>
      <c r="C1027" s="244"/>
      <c r="D1027" s="245" t="s">
        <v>243</v>
      </c>
      <c r="E1027" s="246" t="s">
        <v>1</v>
      </c>
      <c r="F1027" s="247" t="s">
        <v>3015</v>
      </c>
      <c r="G1027" s="244"/>
      <c r="H1027" s="248">
        <v>176.5</v>
      </c>
      <c r="I1027" s="249"/>
      <c r="J1027" s="244"/>
      <c r="K1027" s="244"/>
      <c r="L1027" s="250"/>
      <c r="M1027" s="251"/>
      <c r="N1027" s="252"/>
      <c r="O1027" s="252"/>
      <c r="P1027" s="252"/>
      <c r="Q1027" s="252"/>
      <c r="R1027" s="252"/>
      <c r="S1027" s="252"/>
      <c r="T1027" s="25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54" t="s">
        <v>243</v>
      </c>
      <c r="AU1027" s="254" t="s">
        <v>86</v>
      </c>
      <c r="AV1027" s="13" t="s">
        <v>86</v>
      </c>
      <c r="AW1027" s="13" t="s">
        <v>32</v>
      </c>
      <c r="AX1027" s="13" t="s">
        <v>77</v>
      </c>
      <c r="AY1027" s="254" t="s">
        <v>235</v>
      </c>
    </row>
    <row r="1028" s="13" customFormat="1">
      <c r="A1028" s="13"/>
      <c r="B1028" s="243"/>
      <c r="C1028" s="244"/>
      <c r="D1028" s="245" t="s">
        <v>243</v>
      </c>
      <c r="E1028" s="246" t="s">
        <v>1</v>
      </c>
      <c r="F1028" s="247" t="s">
        <v>3016</v>
      </c>
      <c r="G1028" s="244"/>
      <c r="H1028" s="248">
        <v>8.5</v>
      </c>
      <c r="I1028" s="249"/>
      <c r="J1028" s="244"/>
      <c r="K1028" s="244"/>
      <c r="L1028" s="250"/>
      <c r="M1028" s="251"/>
      <c r="N1028" s="252"/>
      <c r="O1028" s="252"/>
      <c r="P1028" s="252"/>
      <c r="Q1028" s="252"/>
      <c r="R1028" s="252"/>
      <c r="S1028" s="252"/>
      <c r="T1028" s="25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54" t="s">
        <v>243</v>
      </c>
      <c r="AU1028" s="254" t="s">
        <v>86</v>
      </c>
      <c r="AV1028" s="13" t="s">
        <v>86</v>
      </c>
      <c r="AW1028" s="13" t="s">
        <v>32</v>
      </c>
      <c r="AX1028" s="13" t="s">
        <v>77</v>
      </c>
      <c r="AY1028" s="254" t="s">
        <v>235</v>
      </c>
    </row>
    <row r="1029" s="13" customFormat="1">
      <c r="A1029" s="13"/>
      <c r="B1029" s="243"/>
      <c r="C1029" s="244"/>
      <c r="D1029" s="245" t="s">
        <v>243</v>
      </c>
      <c r="E1029" s="246" t="s">
        <v>1</v>
      </c>
      <c r="F1029" s="247" t="s">
        <v>3017</v>
      </c>
      <c r="G1029" s="244"/>
      <c r="H1029" s="248">
        <v>567.39999999999998</v>
      </c>
      <c r="I1029" s="249"/>
      <c r="J1029" s="244"/>
      <c r="K1029" s="244"/>
      <c r="L1029" s="250"/>
      <c r="M1029" s="251"/>
      <c r="N1029" s="252"/>
      <c r="O1029" s="252"/>
      <c r="P1029" s="252"/>
      <c r="Q1029" s="252"/>
      <c r="R1029" s="252"/>
      <c r="S1029" s="252"/>
      <c r="T1029" s="25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54" t="s">
        <v>243</v>
      </c>
      <c r="AU1029" s="254" t="s">
        <v>86</v>
      </c>
      <c r="AV1029" s="13" t="s">
        <v>86</v>
      </c>
      <c r="AW1029" s="13" t="s">
        <v>32</v>
      </c>
      <c r="AX1029" s="13" t="s">
        <v>77</v>
      </c>
      <c r="AY1029" s="254" t="s">
        <v>235</v>
      </c>
    </row>
    <row r="1030" s="13" customFormat="1">
      <c r="A1030" s="13"/>
      <c r="B1030" s="243"/>
      <c r="C1030" s="244"/>
      <c r="D1030" s="245" t="s">
        <v>243</v>
      </c>
      <c r="E1030" s="246" t="s">
        <v>1</v>
      </c>
      <c r="F1030" s="247" t="s">
        <v>3018</v>
      </c>
      <c r="G1030" s="244"/>
      <c r="H1030" s="248">
        <v>570</v>
      </c>
      <c r="I1030" s="249"/>
      <c r="J1030" s="244"/>
      <c r="K1030" s="244"/>
      <c r="L1030" s="250"/>
      <c r="M1030" s="251"/>
      <c r="N1030" s="252"/>
      <c r="O1030" s="252"/>
      <c r="P1030" s="252"/>
      <c r="Q1030" s="252"/>
      <c r="R1030" s="252"/>
      <c r="S1030" s="252"/>
      <c r="T1030" s="25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54" t="s">
        <v>243</v>
      </c>
      <c r="AU1030" s="254" t="s">
        <v>86</v>
      </c>
      <c r="AV1030" s="13" t="s">
        <v>86</v>
      </c>
      <c r="AW1030" s="13" t="s">
        <v>32</v>
      </c>
      <c r="AX1030" s="13" t="s">
        <v>77</v>
      </c>
      <c r="AY1030" s="254" t="s">
        <v>235</v>
      </c>
    </row>
    <row r="1031" s="13" customFormat="1">
      <c r="A1031" s="13"/>
      <c r="B1031" s="243"/>
      <c r="C1031" s="244"/>
      <c r="D1031" s="245" t="s">
        <v>243</v>
      </c>
      <c r="E1031" s="246" t="s">
        <v>1</v>
      </c>
      <c r="F1031" s="247" t="s">
        <v>3019</v>
      </c>
      <c r="G1031" s="244"/>
      <c r="H1031" s="248">
        <v>9</v>
      </c>
      <c r="I1031" s="249"/>
      <c r="J1031" s="244"/>
      <c r="K1031" s="244"/>
      <c r="L1031" s="250"/>
      <c r="M1031" s="251"/>
      <c r="N1031" s="252"/>
      <c r="O1031" s="252"/>
      <c r="P1031" s="252"/>
      <c r="Q1031" s="252"/>
      <c r="R1031" s="252"/>
      <c r="S1031" s="252"/>
      <c r="T1031" s="25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54" t="s">
        <v>243</v>
      </c>
      <c r="AU1031" s="254" t="s">
        <v>86</v>
      </c>
      <c r="AV1031" s="13" t="s">
        <v>86</v>
      </c>
      <c r="AW1031" s="13" t="s">
        <v>32</v>
      </c>
      <c r="AX1031" s="13" t="s">
        <v>77</v>
      </c>
      <c r="AY1031" s="254" t="s">
        <v>235</v>
      </c>
    </row>
    <row r="1032" s="13" customFormat="1">
      <c r="A1032" s="13"/>
      <c r="B1032" s="243"/>
      <c r="C1032" s="244"/>
      <c r="D1032" s="245" t="s">
        <v>243</v>
      </c>
      <c r="E1032" s="246" t="s">
        <v>1</v>
      </c>
      <c r="F1032" s="247" t="s">
        <v>3020</v>
      </c>
      <c r="G1032" s="244"/>
      <c r="H1032" s="248">
        <v>794.10000000000002</v>
      </c>
      <c r="I1032" s="249"/>
      <c r="J1032" s="244"/>
      <c r="K1032" s="244"/>
      <c r="L1032" s="250"/>
      <c r="M1032" s="251"/>
      <c r="N1032" s="252"/>
      <c r="O1032" s="252"/>
      <c r="P1032" s="252"/>
      <c r="Q1032" s="252"/>
      <c r="R1032" s="252"/>
      <c r="S1032" s="252"/>
      <c r="T1032" s="25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54" t="s">
        <v>243</v>
      </c>
      <c r="AU1032" s="254" t="s">
        <v>86</v>
      </c>
      <c r="AV1032" s="13" t="s">
        <v>86</v>
      </c>
      <c r="AW1032" s="13" t="s">
        <v>32</v>
      </c>
      <c r="AX1032" s="13" t="s">
        <v>77</v>
      </c>
      <c r="AY1032" s="254" t="s">
        <v>235</v>
      </c>
    </row>
    <row r="1033" s="13" customFormat="1">
      <c r="A1033" s="13"/>
      <c r="B1033" s="243"/>
      <c r="C1033" s="244"/>
      <c r="D1033" s="245" t="s">
        <v>243</v>
      </c>
      <c r="E1033" s="246" t="s">
        <v>1</v>
      </c>
      <c r="F1033" s="247" t="s">
        <v>3021</v>
      </c>
      <c r="G1033" s="244"/>
      <c r="H1033" s="248">
        <v>794.10000000000002</v>
      </c>
      <c r="I1033" s="249"/>
      <c r="J1033" s="244"/>
      <c r="K1033" s="244"/>
      <c r="L1033" s="250"/>
      <c r="M1033" s="251"/>
      <c r="N1033" s="252"/>
      <c r="O1033" s="252"/>
      <c r="P1033" s="252"/>
      <c r="Q1033" s="252"/>
      <c r="R1033" s="252"/>
      <c r="S1033" s="252"/>
      <c r="T1033" s="25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54" t="s">
        <v>243</v>
      </c>
      <c r="AU1033" s="254" t="s">
        <v>86</v>
      </c>
      <c r="AV1033" s="13" t="s">
        <v>86</v>
      </c>
      <c r="AW1033" s="13" t="s">
        <v>32</v>
      </c>
      <c r="AX1033" s="13" t="s">
        <v>77</v>
      </c>
      <c r="AY1033" s="254" t="s">
        <v>235</v>
      </c>
    </row>
    <row r="1034" s="13" customFormat="1">
      <c r="A1034" s="13"/>
      <c r="B1034" s="243"/>
      <c r="C1034" s="244"/>
      <c r="D1034" s="245" t="s">
        <v>243</v>
      </c>
      <c r="E1034" s="246" t="s">
        <v>1</v>
      </c>
      <c r="F1034" s="247" t="s">
        <v>3022</v>
      </c>
      <c r="G1034" s="244"/>
      <c r="H1034" s="248">
        <v>684.5</v>
      </c>
      <c r="I1034" s="249"/>
      <c r="J1034" s="244"/>
      <c r="K1034" s="244"/>
      <c r="L1034" s="250"/>
      <c r="M1034" s="251"/>
      <c r="N1034" s="252"/>
      <c r="O1034" s="252"/>
      <c r="P1034" s="252"/>
      <c r="Q1034" s="252"/>
      <c r="R1034" s="252"/>
      <c r="S1034" s="252"/>
      <c r="T1034" s="25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54" t="s">
        <v>243</v>
      </c>
      <c r="AU1034" s="254" t="s">
        <v>86</v>
      </c>
      <c r="AV1034" s="13" t="s">
        <v>86</v>
      </c>
      <c r="AW1034" s="13" t="s">
        <v>32</v>
      </c>
      <c r="AX1034" s="13" t="s">
        <v>77</v>
      </c>
      <c r="AY1034" s="254" t="s">
        <v>235</v>
      </c>
    </row>
    <row r="1035" s="13" customFormat="1">
      <c r="A1035" s="13"/>
      <c r="B1035" s="243"/>
      <c r="C1035" s="244"/>
      <c r="D1035" s="245" t="s">
        <v>243</v>
      </c>
      <c r="E1035" s="246" t="s">
        <v>1</v>
      </c>
      <c r="F1035" s="247" t="s">
        <v>3023</v>
      </c>
      <c r="G1035" s="244"/>
      <c r="H1035" s="248">
        <v>8.9000000000000004</v>
      </c>
      <c r="I1035" s="249"/>
      <c r="J1035" s="244"/>
      <c r="K1035" s="244"/>
      <c r="L1035" s="250"/>
      <c r="M1035" s="251"/>
      <c r="N1035" s="252"/>
      <c r="O1035" s="252"/>
      <c r="P1035" s="252"/>
      <c r="Q1035" s="252"/>
      <c r="R1035" s="252"/>
      <c r="S1035" s="252"/>
      <c r="T1035" s="25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54" t="s">
        <v>243</v>
      </c>
      <c r="AU1035" s="254" t="s">
        <v>86</v>
      </c>
      <c r="AV1035" s="13" t="s">
        <v>86</v>
      </c>
      <c r="AW1035" s="13" t="s">
        <v>32</v>
      </c>
      <c r="AX1035" s="13" t="s">
        <v>77</v>
      </c>
      <c r="AY1035" s="254" t="s">
        <v>235</v>
      </c>
    </row>
    <row r="1036" s="13" customFormat="1">
      <c r="A1036" s="13"/>
      <c r="B1036" s="243"/>
      <c r="C1036" s="244"/>
      <c r="D1036" s="245" t="s">
        <v>243</v>
      </c>
      <c r="E1036" s="246" t="s">
        <v>1</v>
      </c>
      <c r="F1036" s="247" t="s">
        <v>3024</v>
      </c>
      <c r="G1036" s="244"/>
      <c r="H1036" s="248">
        <v>8.5</v>
      </c>
      <c r="I1036" s="249"/>
      <c r="J1036" s="244"/>
      <c r="K1036" s="244"/>
      <c r="L1036" s="250"/>
      <c r="M1036" s="251"/>
      <c r="N1036" s="252"/>
      <c r="O1036" s="252"/>
      <c r="P1036" s="252"/>
      <c r="Q1036" s="252"/>
      <c r="R1036" s="252"/>
      <c r="S1036" s="252"/>
      <c r="T1036" s="25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54" t="s">
        <v>243</v>
      </c>
      <c r="AU1036" s="254" t="s">
        <v>86</v>
      </c>
      <c r="AV1036" s="13" t="s">
        <v>86</v>
      </c>
      <c r="AW1036" s="13" t="s">
        <v>32</v>
      </c>
      <c r="AX1036" s="13" t="s">
        <v>77</v>
      </c>
      <c r="AY1036" s="254" t="s">
        <v>235</v>
      </c>
    </row>
    <row r="1037" s="13" customFormat="1">
      <c r="A1037" s="13"/>
      <c r="B1037" s="243"/>
      <c r="C1037" s="244"/>
      <c r="D1037" s="245" t="s">
        <v>243</v>
      </c>
      <c r="E1037" s="246" t="s">
        <v>1</v>
      </c>
      <c r="F1037" s="247" t="s">
        <v>3025</v>
      </c>
      <c r="G1037" s="244"/>
      <c r="H1037" s="248">
        <v>8.5</v>
      </c>
      <c r="I1037" s="249"/>
      <c r="J1037" s="244"/>
      <c r="K1037" s="244"/>
      <c r="L1037" s="250"/>
      <c r="M1037" s="251"/>
      <c r="N1037" s="252"/>
      <c r="O1037" s="252"/>
      <c r="P1037" s="252"/>
      <c r="Q1037" s="252"/>
      <c r="R1037" s="252"/>
      <c r="S1037" s="252"/>
      <c r="T1037" s="25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54" t="s">
        <v>243</v>
      </c>
      <c r="AU1037" s="254" t="s">
        <v>86</v>
      </c>
      <c r="AV1037" s="13" t="s">
        <v>86</v>
      </c>
      <c r="AW1037" s="13" t="s">
        <v>32</v>
      </c>
      <c r="AX1037" s="13" t="s">
        <v>77</v>
      </c>
      <c r="AY1037" s="254" t="s">
        <v>235</v>
      </c>
    </row>
    <row r="1038" s="13" customFormat="1">
      <c r="A1038" s="13"/>
      <c r="B1038" s="243"/>
      <c r="C1038" s="244"/>
      <c r="D1038" s="245" t="s">
        <v>243</v>
      </c>
      <c r="E1038" s="246" t="s">
        <v>1</v>
      </c>
      <c r="F1038" s="247" t="s">
        <v>3026</v>
      </c>
      <c r="G1038" s="244"/>
      <c r="H1038" s="248">
        <v>9.4000000000000004</v>
      </c>
      <c r="I1038" s="249"/>
      <c r="J1038" s="244"/>
      <c r="K1038" s="244"/>
      <c r="L1038" s="250"/>
      <c r="M1038" s="251"/>
      <c r="N1038" s="252"/>
      <c r="O1038" s="252"/>
      <c r="P1038" s="252"/>
      <c r="Q1038" s="252"/>
      <c r="R1038" s="252"/>
      <c r="S1038" s="252"/>
      <c r="T1038" s="25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54" t="s">
        <v>243</v>
      </c>
      <c r="AU1038" s="254" t="s">
        <v>86</v>
      </c>
      <c r="AV1038" s="13" t="s">
        <v>86</v>
      </c>
      <c r="AW1038" s="13" t="s">
        <v>32</v>
      </c>
      <c r="AX1038" s="13" t="s">
        <v>77</v>
      </c>
      <c r="AY1038" s="254" t="s">
        <v>235</v>
      </c>
    </row>
    <row r="1039" s="13" customFormat="1">
      <c r="A1039" s="13"/>
      <c r="B1039" s="243"/>
      <c r="C1039" s="244"/>
      <c r="D1039" s="245" t="s">
        <v>243</v>
      </c>
      <c r="E1039" s="246" t="s">
        <v>1</v>
      </c>
      <c r="F1039" s="247" t="s">
        <v>3027</v>
      </c>
      <c r="G1039" s="244"/>
      <c r="H1039" s="248">
        <v>209</v>
      </c>
      <c r="I1039" s="249"/>
      <c r="J1039" s="244"/>
      <c r="K1039" s="244"/>
      <c r="L1039" s="250"/>
      <c r="M1039" s="251"/>
      <c r="N1039" s="252"/>
      <c r="O1039" s="252"/>
      <c r="P1039" s="252"/>
      <c r="Q1039" s="252"/>
      <c r="R1039" s="252"/>
      <c r="S1039" s="252"/>
      <c r="T1039" s="25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54" t="s">
        <v>243</v>
      </c>
      <c r="AU1039" s="254" t="s">
        <v>86</v>
      </c>
      <c r="AV1039" s="13" t="s">
        <v>86</v>
      </c>
      <c r="AW1039" s="13" t="s">
        <v>32</v>
      </c>
      <c r="AX1039" s="13" t="s">
        <v>77</v>
      </c>
      <c r="AY1039" s="254" t="s">
        <v>235</v>
      </c>
    </row>
    <row r="1040" s="13" customFormat="1">
      <c r="A1040" s="13"/>
      <c r="B1040" s="243"/>
      <c r="C1040" s="244"/>
      <c r="D1040" s="245" t="s">
        <v>243</v>
      </c>
      <c r="E1040" s="246" t="s">
        <v>1</v>
      </c>
      <c r="F1040" s="247" t="s">
        <v>3028</v>
      </c>
      <c r="G1040" s="244"/>
      <c r="H1040" s="248">
        <v>9.6999999999999993</v>
      </c>
      <c r="I1040" s="249"/>
      <c r="J1040" s="244"/>
      <c r="K1040" s="244"/>
      <c r="L1040" s="250"/>
      <c r="M1040" s="251"/>
      <c r="N1040" s="252"/>
      <c r="O1040" s="252"/>
      <c r="P1040" s="252"/>
      <c r="Q1040" s="252"/>
      <c r="R1040" s="252"/>
      <c r="S1040" s="252"/>
      <c r="T1040" s="25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54" t="s">
        <v>243</v>
      </c>
      <c r="AU1040" s="254" t="s">
        <v>86</v>
      </c>
      <c r="AV1040" s="13" t="s">
        <v>86</v>
      </c>
      <c r="AW1040" s="13" t="s">
        <v>32</v>
      </c>
      <c r="AX1040" s="13" t="s">
        <v>77</v>
      </c>
      <c r="AY1040" s="254" t="s">
        <v>235</v>
      </c>
    </row>
    <row r="1041" s="13" customFormat="1">
      <c r="A1041" s="13"/>
      <c r="B1041" s="243"/>
      <c r="C1041" s="244"/>
      <c r="D1041" s="245" t="s">
        <v>243</v>
      </c>
      <c r="E1041" s="246" t="s">
        <v>1</v>
      </c>
      <c r="F1041" s="247" t="s">
        <v>3029</v>
      </c>
      <c r="G1041" s="244"/>
      <c r="H1041" s="248">
        <v>9.4000000000000004</v>
      </c>
      <c r="I1041" s="249"/>
      <c r="J1041" s="244"/>
      <c r="K1041" s="244"/>
      <c r="L1041" s="250"/>
      <c r="M1041" s="251"/>
      <c r="N1041" s="252"/>
      <c r="O1041" s="252"/>
      <c r="P1041" s="252"/>
      <c r="Q1041" s="252"/>
      <c r="R1041" s="252"/>
      <c r="S1041" s="252"/>
      <c r="T1041" s="25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54" t="s">
        <v>243</v>
      </c>
      <c r="AU1041" s="254" t="s">
        <v>86</v>
      </c>
      <c r="AV1041" s="13" t="s">
        <v>86</v>
      </c>
      <c r="AW1041" s="13" t="s">
        <v>32</v>
      </c>
      <c r="AX1041" s="13" t="s">
        <v>77</v>
      </c>
      <c r="AY1041" s="254" t="s">
        <v>235</v>
      </c>
    </row>
    <row r="1042" s="13" customFormat="1">
      <c r="A1042" s="13"/>
      <c r="B1042" s="243"/>
      <c r="C1042" s="244"/>
      <c r="D1042" s="245" t="s">
        <v>243</v>
      </c>
      <c r="E1042" s="246" t="s">
        <v>1</v>
      </c>
      <c r="F1042" s="247" t="s">
        <v>3030</v>
      </c>
      <c r="G1042" s="244"/>
      <c r="H1042" s="248">
        <v>9.6999999999999993</v>
      </c>
      <c r="I1042" s="249"/>
      <c r="J1042" s="244"/>
      <c r="K1042" s="244"/>
      <c r="L1042" s="250"/>
      <c r="M1042" s="251"/>
      <c r="N1042" s="252"/>
      <c r="O1042" s="252"/>
      <c r="P1042" s="252"/>
      <c r="Q1042" s="252"/>
      <c r="R1042" s="252"/>
      <c r="S1042" s="252"/>
      <c r="T1042" s="25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54" t="s">
        <v>243</v>
      </c>
      <c r="AU1042" s="254" t="s">
        <v>86</v>
      </c>
      <c r="AV1042" s="13" t="s">
        <v>86</v>
      </c>
      <c r="AW1042" s="13" t="s">
        <v>32</v>
      </c>
      <c r="AX1042" s="13" t="s">
        <v>77</v>
      </c>
      <c r="AY1042" s="254" t="s">
        <v>235</v>
      </c>
    </row>
    <row r="1043" s="13" customFormat="1">
      <c r="A1043" s="13"/>
      <c r="B1043" s="243"/>
      <c r="C1043" s="244"/>
      <c r="D1043" s="245" t="s">
        <v>243</v>
      </c>
      <c r="E1043" s="246" t="s">
        <v>1</v>
      </c>
      <c r="F1043" s="247" t="s">
        <v>3031</v>
      </c>
      <c r="G1043" s="244"/>
      <c r="H1043" s="248">
        <v>9.4000000000000004</v>
      </c>
      <c r="I1043" s="249"/>
      <c r="J1043" s="244"/>
      <c r="K1043" s="244"/>
      <c r="L1043" s="250"/>
      <c r="M1043" s="251"/>
      <c r="N1043" s="252"/>
      <c r="O1043" s="252"/>
      <c r="P1043" s="252"/>
      <c r="Q1043" s="252"/>
      <c r="R1043" s="252"/>
      <c r="S1043" s="252"/>
      <c r="T1043" s="25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54" t="s">
        <v>243</v>
      </c>
      <c r="AU1043" s="254" t="s">
        <v>86</v>
      </c>
      <c r="AV1043" s="13" t="s">
        <v>86</v>
      </c>
      <c r="AW1043" s="13" t="s">
        <v>32</v>
      </c>
      <c r="AX1043" s="13" t="s">
        <v>77</v>
      </c>
      <c r="AY1043" s="254" t="s">
        <v>235</v>
      </c>
    </row>
    <row r="1044" s="13" customFormat="1">
      <c r="A1044" s="13"/>
      <c r="B1044" s="243"/>
      <c r="C1044" s="244"/>
      <c r="D1044" s="245" t="s">
        <v>243</v>
      </c>
      <c r="E1044" s="246" t="s">
        <v>1</v>
      </c>
      <c r="F1044" s="247" t="s">
        <v>3032</v>
      </c>
      <c r="G1044" s="244"/>
      <c r="H1044" s="248">
        <v>9.9000000000000004</v>
      </c>
      <c r="I1044" s="249"/>
      <c r="J1044" s="244"/>
      <c r="K1044" s="244"/>
      <c r="L1044" s="250"/>
      <c r="M1044" s="251"/>
      <c r="N1044" s="252"/>
      <c r="O1044" s="252"/>
      <c r="P1044" s="252"/>
      <c r="Q1044" s="252"/>
      <c r="R1044" s="252"/>
      <c r="S1044" s="252"/>
      <c r="T1044" s="25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54" t="s">
        <v>243</v>
      </c>
      <c r="AU1044" s="254" t="s">
        <v>86</v>
      </c>
      <c r="AV1044" s="13" t="s">
        <v>86</v>
      </c>
      <c r="AW1044" s="13" t="s">
        <v>32</v>
      </c>
      <c r="AX1044" s="13" t="s">
        <v>77</v>
      </c>
      <c r="AY1044" s="254" t="s">
        <v>235</v>
      </c>
    </row>
    <row r="1045" s="13" customFormat="1">
      <c r="A1045" s="13"/>
      <c r="B1045" s="243"/>
      <c r="C1045" s="244"/>
      <c r="D1045" s="245" t="s">
        <v>243</v>
      </c>
      <c r="E1045" s="246" t="s">
        <v>1</v>
      </c>
      <c r="F1045" s="247" t="s">
        <v>3033</v>
      </c>
      <c r="G1045" s="244"/>
      <c r="H1045" s="248">
        <v>9.4000000000000004</v>
      </c>
      <c r="I1045" s="249"/>
      <c r="J1045" s="244"/>
      <c r="K1045" s="244"/>
      <c r="L1045" s="250"/>
      <c r="M1045" s="251"/>
      <c r="N1045" s="252"/>
      <c r="O1045" s="252"/>
      <c r="P1045" s="252"/>
      <c r="Q1045" s="252"/>
      <c r="R1045" s="252"/>
      <c r="S1045" s="252"/>
      <c r="T1045" s="25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4" t="s">
        <v>243</v>
      </c>
      <c r="AU1045" s="254" t="s">
        <v>86</v>
      </c>
      <c r="AV1045" s="13" t="s">
        <v>86</v>
      </c>
      <c r="AW1045" s="13" t="s">
        <v>32</v>
      </c>
      <c r="AX1045" s="13" t="s">
        <v>77</v>
      </c>
      <c r="AY1045" s="254" t="s">
        <v>235</v>
      </c>
    </row>
    <row r="1046" s="13" customFormat="1">
      <c r="A1046" s="13"/>
      <c r="B1046" s="243"/>
      <c r="C1046" s="244"/>
      <c r="D1046" s="245" t="s">
        <v>243</v>
      </c>
      <c r="E1046" s="246" t="s">
        <v>1</v>
      </c>
      <c r="F1046" s="247" t="s">
        <v>3034</v>
      </c>
      <c r="G1046" s="244"/>
      <c r="H1046" s="248">
        <v>9.4000000000000004</v>
      </c>
      <c r="I1046" s="249"/>
      <c r="J1046" s="244"/>
      <c r="K1046" s="244"/>
      <c r="L1046" s="250"/>
      <c r="M1046" s="251"/>
      <c r="N1046" s="252"/>
      <c r="O1046" s="252"/>
      <c r="P1046" s="252"/>
      <c r="Q1046" s="252"/>
      <c r="R1046" s="252"/>
      <c r="S1046" s="252"/>
      <c r="T1046" s="25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54" t="s">
        <v>243</v>
      </c>
      <c r="AU1046" s="254" t="s">
        <v>86</v>
      </c>
      <c r="AV1046" s="13" t="s">
        <v>86</v>
      </c>
      <c r="AW1046" s="13" t="s">
        <v>32</v>
      </c>
      <c r="AX1046" s="13" t="s">
        <v>77</v>
      </c>
      <c r="AY1046" s="254" t="s">
        <v>235</v>
      </c>
    </row>
    <row r="1047" s="13" customFormat="1">
      <c r="A1047" s="13"/>
      <c r="B1047" s="243"/>
      <c r="C1047" s="244"/>
      <c r="D1047" s="245" t="s">
        <v>243</v>
      </c>
      <c r="E1047" s="246" t="s">
        <v>1</v>
      </c>
      <c r="F1047" s="247" t="s">
        <v>3035</v>
      </c>
      <c r="G1047" s="244"/>
      <c r="H1047" s="248">
        <v>9.8000000000000007</v>
      </c>
      <c r="I1047" s="249"/>
      <c r="J1047" s="244"/>
      <c r="K1047" s="244"/>
      <c r="L1047" s="250"/>
      <c r="M1047" s="251"/>
      <c r="N1047" s="252"/>
      <c r="O1047" s="252"/>
      <c r="P1047" s="252"/>
      <c r="Q1047" s="252"/>
      <c r="R1047" s="252"/>
      <c r="S1047" s="252"/>
      <c r="T1047" s="25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54" t="s">
        <v>243</v>
      </c>
      <c r="AU1047" s="254" t="s">
        <v>86</v>
      </c>
      <c r="AV1047" s="13" t="s">
        <v>86</v>
      </c>
      <c r="AW1047" s="13" t="s">
        <v>32</v>
      </c>
      <c r="AX1047" s="13" t="s">
        <v>77</v>
      </c>
      <c r="AY1047" s="254" t="s">
        <v>235</v>
      </c>
    </row>
    <row r="1048" s="13" customFormat="1">
      <c r="A1048" s="13"/>
      <c r="B1048" s="243"/>
      <c r="C1048" s="244"/>
      <c r="D1048" s="245" t="s">
        <v>243</v>
      </c>
      <c r="E1048" s="246" t="s">
        <v>1</v>
      </c>
      <c r="F1048" s="247" t="s">
        <v>3036</v>
      </c>
      <c r="G1048" s="244"/>
      <c r="H1048" s="248">
        <v>9.4000000000000004</v>
      </c>
      <c r="I1048" s="249"/>
      <c r="J1048" s="244"/>
      <c r="K1048" s="244"/>
      <c r="L1048" s="250"/>
      <c r="M1048" s="251"/>
      <c r="N1048" s="252"/>
      <c r="O1048" s="252"/>
      <c r="P1048" s="252"/>
      <c r="Q1048" s="252"/>
      <c r="R1048" s="252"/>
      <c r="S1048" s="252"/>
      <c r="T1048" s="25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54" t="s">
        <v>243</v>
      </c>
      <c r="AU1048" s="254" t="s">
        <v>86</v>
      </c>
      <c r="AV1048" s="13" t="s">
        <v>86</v>
      </c>
      <c r="AW1048" s="13" t="s">
        <v>32</v>
      </c>
      <c r="AX1048" s="13" t="s">
        <v>77</v>
      </c>
      <c r="AY1048" s="254" t="s">
        <v>235</v>
      </c>
    </row>
    <row r="1049" s="13" customFormat="1">
      <c r="A1049" s="13"/>
      <c r="B1049" s="243"/>
      <c r="C1049" s="244"/>
      <c r="D1049" s="245" t="s">
        <v>243</v>
      </c>
      <c r="E1049" s="246" t="s">
        <v>1</v>
      </c>
      <c r="F1049" s="247" t="s">
        <v>3037</v>
      </c>
      <c r="G1049" s="244"/>
      <c r="H1049" s="248">
        <v>6.4000000000000004</v>
      </c>
      <c r="I1049" s="249"/>
      <c r="J1049" s="244"/>
      <c r="K1049" s="244"/>
      <c r="L1049" s="250"/>
      <c r="M1049" s="251"/>
      <c r="N1049" s="252"/>
      <c r="O1049" s="252"/>
      <c r="P1049" s="252"/>
      <c r="Q1049" s="252"/>
      <c r="R1049" s="252"/>
      <c r="S1049" s="252"/>
      <c r="T1049" s="25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54" t="s">
        <v>243</v>
      </c>
      <c r="AU1049" s="254" t="s">
        <v>86</v>
      </c>
      <c r="AV1049" s="13" t="s">
        <v>86</v>
      </c>
      <c r="AW1049" s="13" t="s">
        <v>32</v>
      </c>
      <c r="AX1049" s="13" t="s">
        <v>77</v>
      </c>
      <c r="AY1049" s="254" t="s">
        <v>235</v>
      </c>
    </row>
    <row r="1050" s="13" customFormat="1">
      <c r="A1050" s="13"/>
      <c r="B1050" s="243"/>
      <c r="C1050" s="244"/>
      <c r="D1050" s="245" t="s">
        <v>243</v>
      </c>
      <c r="E1050" s="246" t="s">
        <v>1</v>
      </c>
      <c r="F1050" s="247" t="s">
        <v>3038</v>
      </c>
      <c r="G1050" s="244"/>
      <c r="H1050" s="248">
        <v>4.5999999999999996</v>
      </c>
      <c r="I1050" s="249"/>
      <c r="J1050" s="244"/>
      <c r="K1050" s="244"/>
      <c r="L1050" s="250"/>
      <c r="M1050" s="251"/>
      <c r="N1050" s="252"/>
      <c r="O1050" s="252"/>
      <c r="P1050" s="252"/>
      <c r="Q1050" s="252"/>
      <c r="R1050" s="252"/>
      <c r="S1050" s="252"/>
      <c r="T1050" s="25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54" t="s">
        <v>243</v>
      </c>
      <c r="AU1050" s="254" t="s">
        <v>86</v>
      </c>
      <c r="AV1050" s="13" t="s">
        <v>86</v>
      </c>
      <c r="AW1050" s="13" t="s">
        <v>32</v>
      </c>
      <c r="AX1050" s="13" t="s">
        <v>77</v>
      </c>
      <c r="AY1050" s="254" t="s">
        <v>235</v>
      </c>
    </row>
    <row r="1051" s="13" customFormat="1">
      <c r="A1051" s="13"/>
      <c r="B1051" s="243"/>
      <c r="C1051" s="244"/>
      <c r="D1051" s="245" t="s">
        <v>243</v>
      </c>
      <c r="E1051" s="246" t="s">
        <v>1</v>
      </c>
      <c r="F1051" s="247" t="s">
        <v>3039</v>
      </c>
      <c r="G1051" s="244"/>
      <c r="H1051" s="248">
        <v>10.4</v>
      </c>
      <c r="I1051" s="249"/>
      <c r="J1051" s="244"/>
      <c r="K1051" s="244"/>
      <c r="L1051" s="250"/>
      <c r="M1051" s="251"/>
      <c r="N1051" s="252"/>
      <c r="O1051" s="252"/>
      <c r="P1051" s="252"/>
      <c r="Q1051" s="252"/>
      <c r="R1051" s="252"/>
      <c r="S1051" s="252"/>
      <c r="T1051" s="25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54" t="s">
        <v>243</v>
      </c>
      <c r="AU1051" s="254" t="s">
        <v>86</v>
      </c>
      <c r="AV1051" s="13" t="s">
        <v>86</v>
      </c>
      <c r="AW1051" s="13" t="s">
        <v>32</v>
      </c>
      <c r="AX1051" s="13" t="s">
        <v>77</v>
      </c>
      <c r="AY1051" s="254" t="s">
        <v>235</v>
      </c>
    </row>
    <row r="1052" s="13" customFormat="1">
      <c r="A1052" s="13"/>
      <c r="B1052" s="243"/>
      <c r="C1052" s="244"/>
      <c r="D1052" s="245" t="s">
        <v>243</v>
      </c>
      <c r="E1052" s="246" t="s">
        <v>1</v>
      </c>
      <c r="F1052" s="247" t="s">
        <v>3040</v>
      </c>
      <c r="G1052" s="244"/>
      <c r="H1052" s="248">
        <v>6.2999999999999998</v>
      </c>
      <c r="I1052" s="249"/>
      <c r="J1052" s="244"/>
      <c r="K1052" s="244"/>
      <c r="L1052" s="250"/>
      <c r="M1052" s="251"/>
      <c r="N1052" s="252"/>
      <c r="O1052" s="252"/>
      <c r="P1052" s="252"/>
      <c r="Q1052" s="252"/>
      <c r="R1052" s="252"/>
      <c r="S1052" s="252"/>
      <c r="T1052" s="25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54" t="s">
        <v>243</v>
      </c>
      <c r="AU1052" s="254" t="s">
        <v>86</v>
      </c>
      <c r="AV1052" s="13" t="s">
        <v>86</v>
      </c>
      <c r="AW1052" s="13" t="s">
        <v>32</v>
      </c>
      <c r="AX1052" s="13" t="s">
        <v>77</v>
      </c>
      <c r="AY1052" s="254" t="s">
        <v>235</v>
      </c>
    </row>
    <row r="1053" s="13" customFormat="1">
      <c r="A1053" s="13"/>
      <c r="B1053" s="243"/>
      <c r="C1053" s="244"/>
      <c r="D1053" s="245" t="s">
        <v>243</v>
      </c>
      <c r="E1053" s="246" t="s">
        <v>1</v>
      </c>
      <c r="F1053" s="247" t="s">
        <v>3041</v>
      </c>
      <c r="G1053" s="244"/>
      <c r="H1053" s="248">
        <v>410.5</v>
      </c>
      <c r="I1053" s="249"/>
      <c r="J1053" s="244"/>
      <c r="K1053" s="244"/>
      <c r="L1053" s="250"/>
      <c r="M1053" s="251"/>
      <c r="N1053" s="252"/>
      <c r="O1053" s="252"/>
      <c r="P1053" s="252"/>
      <c r="Q1053" s="252"/>
      <c r="R1053" s="252"/>
      <c r="S1053" s="252"/>
      <c r="T1053" s="25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54" t="s">
        <v>243</v>
      </c>
      <c r="AU1053" s="254" t="s">
        <v>86</v>
      </c>
      <c r="AV1053" s="13" t="s">
        <v>86</v>
      </c>
      <c r="AW1053" s="13" t="s">
        <v>32</v>
      </c>
      <c r="AX1053" s="13" t="s">
        <v>77</v>
      </c>
      <c r="AY1053" s="254" t="s">
        <v>235</v>
      </c>
    </row>
    <row r="1054" s="13" customFormat="1">
      <c r="A1054" s="13"/>
      <c r="B1054" s="243"/>
      <c r="C1054" s="244"/>
      <c r="D1054" s="245" t="s">
        <v>243</v>
      </c>
      <c r="E1054" s="246" t="s">
        <v>1</v>
      </c>
      <c r="F1054" s="247" t="s">
        <v>3042</v>
      </c>
      <c r="G1054" s="244"/>
      <c r="H1054" s="248">
        <v>70.700000000000003</v>
      </c>
      <c r="I1054" s="249"/>
      <c r="J1054" s="244"/>
      <c r="K1054" s="244"/>
      <c r="L1054" s="250"/>
      <c r="M1054" s="251"/>
      <c r="N1054" s="252"/>
      <c r="O1054" s="252"/>
      <c r="P1054" s="252"/>
      <c r="Q1054" s="252"/>
      <c r="R1054" s="252"/>
      <c r="S1054" s="252"/>
      <c r="T1054" s="25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54" t="s">
        <v>243</v>
      </c>
      <c r="AU1054" s="254" t="s">
        <v>86</v>
      </c>
      <c r="AV1054" s="13" t="s">
        <v>86</v>
      </c>
      <c r="AW1054" s="13" t="s">
        <v>32</v>
      </c>
      <c r="AX1054" s="13" t="s">
        <v>77</v>
      </c>
      <c r="AY1054" s="254" t="s">
        <v>235</v>
      </c>
    </row>
    <row r="1055" s="13" customFormat="1">
      <c r="A1055" s="13"/>
      <c r="B1055" s="243"/>
      <c r="C1055" s="244"/>
      <c r="D1055" s="245" t="s">
        <v>243</v>
      </c>
      <c r="E1055" s="246" t="s">
        <v>1</v>
      </c>
      <c r="F1055" s="247" t="s">
        <v>3043</v>
      </c>
      <c r="G1055" s="244"/>
      <c r="H1055" s="248">
        <v>10.199999999999999</v>
      </c>
      <c r="I1055" s="249"/>
      <c r="J1055" s="244"/>
      <c r="K1055" s="244"/>
      <c r="L1055" s="250"/>
      <c r="M1055" s="251"/>
      <c r="N1055" s="252"/>
      <c r="O1055" s="252"/>
      <c r="P1055" s="252"/>
      <c r="Q1055" s="252"/>
      <c r="R1055" s="252"/>
      <c r="S1055" s="252"/>
      <c r="T1055" s="25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54" t="s">
        <v>243</v>
      </c>
      <c r="AU1055" s="254" t="s">
        <v>86</v>
      </c>
      <c r="AV1055" s="13" t="s">
        <v>86</v>
      </c>
      <c r="AW1055" s="13" t="s">
        <v>32</v>
      </c>
      <c r="AX1055" s="13" t="s">
        <v>77</v>
      </c>
      <c r="AY1055" s="254" t="s">
        <v>235</v>
      </c>
    </row>
    <row r="1056" s="13" customFormat="1">
      <c r="A1056" s="13"/>
      <c r="B1056" s="243"/>
      <c r="C1056" s="244"/>
      <c r="D1056" s="245" t="s">
        <v>243</v>
      </c>
      <c r="E1056" s="246" t="s">
        <v>1</v>
      </c>
      <c r="F1056" s="247" t="s">
        <v>3044</v>
      </c>
      <c r="G1056" s="244"/>
      <c r="H1056" s="248">
        <v>354.5</v>
      </c>
      <c r="I1056" s="249"/>
      <c r="J1056" s="244"/>
      <c r="K1056" s="244"/>
      <c r="L1056" s="250"/>
      <c r="M1056" s="251"/>
      <c r="N1056" s="252"/>
      <c r="O1056" s="252"/>
      <c r="P1056" s="252"/>
      <c r="Q1056" s="252"/>
      <c r="R1056" s="252"/>
      <c r="S1056" s="252"/>
      <c r="T1056" s="25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54" t="s">
        <v>243</v>
      </c>
      <c r="AU1056" s="254" t="s">
        <v>86</v>
      </c>
      <c r="AV1056" s="13" t="s">
        <v>86</v>
      </c>
      <c r="AW1056" s="13" t="s">
        <v>32</v>
      </c>
      <c r="AX1056" s="13" t="s">
        <v>77</v>
      </c>
      <c r="AY1056" s="254" t="s">
        <v>235</v>
      </c>
    </row>
    <row r="1057" s="13" customFormat="1">
      <c r="A1057" s="13"/>
      <c r="B1057" s="243"/>
      <c r="C1057" s="244"/>
      <c r="D1057" s="245" t="s">
        <v>243</v>
      </c>
      <c r="E1057" s="246" t="s">
        <v>1</v>
      </c>
      <c r="F1057" s="247" t="s">
        <v>3045</v>
      </c>
      <c r="G1057" s="244"/>
      <c r="H1057" s="248">
        <v>11.300000000000001</v>
      </c>
      <c r="I1057" s="249"/>
      <c r="J1057" s="244"/>
      <c r="K1057" s="244"/>
      <c r="L1057" s="250"/>
      <c r="M1057" s="251"/>
      <c r="N1057" s="252"/>
      <c r="O1057" s="252"/>
      <c r="P1057" s="252"/>
      <c r="Q1057" s="252"/>
      <c r="R1057" s="252"/>
      <c r="S1057" s="252"/>
      <c r="T1057" s="25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54" t="s">
        <v>243</v>
      </c>
      <c r="AU1057" s="254" t="s">
        <v>86</v>
      </c>
      <c r="AV1057" s="13" t="s">
        <v>86</v>
      </c>
      <c r="AW1057" s="13" t="s">
        <v>32</v>
      </c>
      <c r="AX1057" s="13" t="s">
        <v>77</v>
      </c>
      <c r="AY1057" s="254" t="s">
        <v>235</v>
      </c>
    </row>
    <row r="1058" s="13" customFormat="1">
      <c r="A1058" s="13"/>
      <c r="B1058" s="243"/>
      <c r="C1058" s="244"/>
      <c r="D1058" s="245" t="s">
        <v>243</v>
      </c>
      <c r="E1058" s="246" t="s">
        <v>1</v>
      </c>
      <c r="F1058" s="247" t="s">
        <v>3046</v>
      </c>
      <c r="G1058" s="244"/>
      <c r="H1058" s="248">
        <v>10.800000000000001</v>
      </c>
      <c r="I1058" s="249"/>
      <c r="J1058" s="244"/>
      <c r="K1058" s="244"/>
      <c r="L1058" s="250"/>
      <c r="M1058" s="251"/>
      <c r="N1058" s="252"/>
      <c r="O1058" s="252"/>
      <c r="P1058" s="252"/>
      <c r="Q1058" s="252"/>
      <c r="R1058" s="252"/>
      <c r="S1058" s="252"/>
      <c r="T1058" s="25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54" t="s">
        <v>243</v>
      </c>
      <c r="AU1058" s="254" t="s">
        <v>86</v>
      </c>
      <c r="AV1058" s="13" t="s">
        <v>86</v>
      </c>
      <c r="AW1058" s="13" t="s">
        <v>32</v>
      </c>
      <c r="AX1058" s="13" t="s">
        <v>77</v>
      </c>
      <c r="AY1058" s="254" t="s">
        <v>235</v>
      </c>
    </row>
    <row r="1059" s="13" customFormat="1">
      <c r="A1059" s="13"/>
      <c r="B1059" s="243"/>
      <c r="C1059" s="244"/>
      <c r="D1059" s="245" t="s">
        <v>243</v>
      </c>
      <c r="E1059" s="246" t="s">
        <v>1</v>
      </c>
      <c r="F1059" s="247" t="s">
        <v>3047</v>
      </c>
      <c r="G1059" s="244"/>
      <c r="H1059" s="248">
        <v>55.600000000000001</v>
      </c>
      <c r="I1059" s="249"/>
      <c r="J1059" s="244"/>
      <c r="K1059" s="244"/>
      <c r="L1059" s="250"/>
      <c r="M1059" s="251"/>
      <c r="N1059" s="252"/>
      <c r="O1059" s="252"/>
      <c r="P1059" s="252"/>
      <c r="Q1059" s="252"/>
      <c r="R1059" s="252"/>
      <c r="S1059" s="252"/>
      <c r="T1059" s="25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54" t="s">
        <v>243</v>
      </c>
      <c r="AU1059" s="254" t="s">
        <v>86</v>
      </c>
      <c r="AV1059" s="13" t="s">
        <v>86</v>
      </c>
      <c r="AW1059" s="13" t="s">
        <v>32</v>
      </c>
      <c r="AX1059" s="13" t="s">
        <v>77</v>
      </c>
      <c r="AY1059" s="254" t="s">
        <v>235</v>
      </c>
    </row>
    <row r="1060" s="13" customFormat="1">
      <c r="A1060" s="13"/>
      <c r="B1060" s="243"/>
      <c r="C1060" s="244"/>
      <c r="D1060" s="245" t="s">
        <v>243</v>
      </c>
      <c r="E1060" s="246" t="s">
        <v>1</v>
      </c>
      <c r="F1060" s="247" t="s">
        <v>3048</v>
      </c>
      <c r="G1060" s="244"/>
      <c r="H1060" s="248">
        <v>11</v>
      </c>
      <c r="I1060" s="249"/>
      <c r="J1060" s="244"/>
      <c r="K1060" s="244"/>
      <c r="L1060" s="250"/>
      <c r="M1060" s="251"/>
      <c r="N1060" s="252"/>
      <c r="O1060" s="252"/>
      <c r="P1060" s="252"/>
      <c r="Q1060" s="252"/>
      <c r="R1060" s="252"/>
      <c r="S1060" s="252"/>
      <c r="T1060" s="25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54" t="s">
        <v>243</v>
      </c>
      <c r="AU1060" s="254" t="s">
        <v>86</v>
      </c>
      <c r="AV1060" s="13" t="s">
        <v>86</v>
      </c>
      <c r="AW1060" s="13" t="s">
        <v>32</v>
      </c>
      <c r="AX1060" s="13" t="s">
        <v>77</v>
      </c>
      <c r="AY1060" s="254" t="s">
        <v>235</v>
      </c>
    </row>
    <row r="1061" s="13" customFormat="1">
      <c r="A1061" s="13"/>
      <c r="B1061" s="243"/>
      <c r="C1061" s="244"/>
      <c r="D1061" s="245" t="s">
        <v>243</v>
      </c>
      <c r="E1061" s="246" t="s">
        <v>1</v>
      </c>
      <c r="F1061" s="247" t="s">
        <v>3049</v>
      </c>
      <c r="G1061" s="244"/>
      <c r="H1061" s="248">
        <v>10.6</v>
      </c>
      <c r="I1061" s="249"/>
      <c r="J1061" s="244"/>
      <c r="K1061" s="244"/>
      <c r="L1061" s="250"/>
      <c r="M1061" s="251"/>
      <c r="N1061" s="252"/>
      <c r="O1061" s="252"/>
      <c r="P1061" s="252"/>
      <c r="Q1061" s="252"/>
      <c r="R1061" s="252"/>
      <c r="S1061" s="252"/>
      <c r="T1061" s="25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54" t="s">
        <v>243</v>
      </c>
      <c r="AU1061" s="254" t="s">
        <v>86</v>
      </c>
      <c r="AV1061" s="13" t="s">
        <v>86</v>
      </c>
      <c r="AW1061" s="13" t="s">
        <v>32</v>
      </c>
      <c r="AX1061" s="13" t="s">
        <v>77</v>
      </c>
      <c r="AY1061" s="254" t="s">
        <v>235</v>
      </c>
    </row>
    <row r="1062" s="13" customFormat="1">
      <c r="A1062" s="13"/>
      <c r="B1062" s="243"/>
      <c r="C1062" s="244"/>
      <c r="D1062" s="245" t="s">
        <v>243</v>
      </c>
      <c r="E1062" s="246" t="s">
        <v>1</v>
      </c>
      <c r="F1062" s="247" t="s">
        <v>3050</v>
      </c>
      <c r="G1062" s="244"/>
      <c r="H1062" s="248">
        <v>11.300000000000001</v>
      </c>
      <c r="I1062" s="249"/>
      <c r="J1062" s="244"/>
      <c r="K1062" s="244"/>
      <c r="L1062" s="250"/>
      <c r="M1062" s="251"/>
      <c r="N1062" s="252"/>
      <c r="O1062" s="252"/>
      <c r="P1062" s="252"/>
      <c r="Q1062" s="252"/>
      <c r="R1062" s="252"/>
      <c r="S1062" s="252"/>
      <c r="T1062" s="25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54" t="s">
        <v>243</v>
      </c>
      <c r="AU1062" s="254" t="s">
        <v>86</v>
      </c>
      <c r="AV1062" s="13" t="s">
        <v>86</v>
      </c>
      <c r="AW1062" s="13" t="s">
        <v>32</v>
      </c>
      <c r="AX1062" s="13" t="s">
        <v>77</v>
      </c>
      <c r="AY1062" s="254" t="s">
        <v>235</v>
      </c>
    </row>
    <row r="1063" s="13" customFormat="1">
      <c r="A1063" s="13"/>
      <c r="B1063" s="243"/>
      <c r="C1063" s="244"/>
      <c r="D1063" s="245" t="s">
        <v>243</v>
      </c>
      <c r="E1063" s="246" t="s">
        <v>1</v>
      </c>
      <c r="F1063" s="247" t="s">
        <v>3051</v>
      </c>
      <c r="G1063" s="244"/>
      <c r="H1063" s="248">
        <v>401.89999999999998</v>
      </c>
      <c r="I1063" s="249"/>
      <c r="J1063" s="244"/>
      <c r="K1063" s="244"/>
      <c r="L1063" s="250"/>
      <c r="M1063" s="251"/>
      <c r="N1063" s="252"/>
      <c r="O1063" s="252"/>
      <c r="P1063" s="252"/>
      <c r="Q1063" s="252"/>
      <c r="R1063" s="252"/>
      <c r="S1063" s="252"/>
      <c r="T1063" s="25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54" t="s">
        <v>243</v>
      </c>
      <c r="AU1063" s="254" t="s">
        <v>86</v>
      </c>
      <c r="AV1063" s="13" t="s">
        <v>86</v>
      </c>
      <c r="AW1063" s="13" t="s">
        <v>32</v>
      </c>
      <c r="AX1063" s="13" t="s">
        <v>77</v>
      </c>
      <c r="AY1063" s="254" t="s">
        <v>235</v>
      </c>
    </row>
    <row r="1064" s="13" customFormat="1">
      <c r="A1064" s="13"/>
      <c r="B1064" s="243"/>
      <c r="C1064" s="244"/>
      <c r="D1064" s="245" t="s">
        <v>243</v>
      </c>
      <c r="E1064" s="246" t="s">
        <v>1</v>
      </c>
      <c r="F1064" s="247" t="s">
        <v>3052</v>
      </c>
      <c r="G1064" s="244"/>
      <c r="H1064" s="248">
        <v>8.5</v>
      </c>
      <c r="I1064" s="249"/>
      <c r="J1064" s="244"/>
      <c r="K1064" s="244"/>
      <c r="L1064" s="250"/>
      <c r="M1064" s="251"/>
      <c r="N1064" s="252"/>
      <c r="O1064" s="252"/>
      <c r="P1064" s="252"/>
      <c r="Q1064" s="252"/>
      <c r="R1064" s="252"/>
      <c r="S1064" s="252"/>
      <c r="T1064" s="25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54" t="s">
        <v>243</v>
      </c>
      <c r="AU1064" s="254" t="s">
        <v>86</v>
      </c>
      <c r="AV1064" s="13" t="s">
        <v>86</v>
      </c>
      <c r="AW1064" s="13" t="s">
        <v>32</v>
      </c>
      <c r="AX1064" s="13" t="s">
        <v>77</v>
      </c>
      <c r="AY1064" s="254" t="s">
        <v>235</v>
      </c>
    </row>
    <row r="1065" s="13" customFormat="1">
      <c r="A1065" s="13"/>
      <c r="B1065" s="243"/>
      <c r="C1065" s="244"/>
      <c r="D1065" s="245" t="s">
        <v>243</v>
      </c>
      <c r="E1065" s="246" t="s">
        <v>1</v>
      </c>
      <c r="F1065" s="247" t="s">
        <v>3053</v>
      </c>
      <c r="G1065" s="244"/>
      <c r="H1065" s="248">
        <v>11.1</v>
      </c>
      <c r="I1065" s="249"/>
      <c r="J1065" s="244"/>
      <c r="K1065" s="244"/>
      <c r="L1065" s="250"/>
      <c r="M1065" s="251"/>
      <c r="N1065" s="252"/>
      <c r="O1065" s="252"/>
      <c r="P1065" s="252"/>
      <c r="Q1065" s="252"/>
      <c r="R1065" s="252"/>
      <c r="S1065" s="252"/>
      <c r="T1065" s="25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54" t="s">
        <v>243</v>
      </c>
      <c r="AU1065" s="254" t="s">
        <v>86</v>
      </c>
      <c r="AV1065" s="13" t="s">
        <v>86</v>
      </c>
      <c r="AW1065" s="13" t="s">
        <v>32</v>
      </c>
      <c r="AX1065" s="13" t="s">
        <v>77</v>
      </c>
      <c r="AY1065" s="254" t="s">
        <v>235</v>
      </c>
    </row>
    <row r="1066" s="13" customFormat="1">
      <c r="A1066" s="13"/>
      <c r="B1066" s="243"/>
      <c r="C1066" s="244"/>
      <c r="D1066" s="245" t="s">
        <v>243</v>
      </c>
      <c r="E1066" s="246" t="s">
        <v>1</v>
      </c>
      <c r="F1066" s="247" t="s">
        <v>3054</v>
      </c>
      <c r="G1066" s="244"/>
      <c r="H1066" s="248">
        <v>12.4</v>
      </c>
      <c r="I1066" s="249"/>
      <c r="J1066" s="244"/>
      <c r="K1066" s="244"/>
      <c r="L1066" s="250"/>
      <c r="M1066" s="251"/>
      <c r="N1066" s="252"/>
      <c r="O1066" s="252"/>
      <c r="P1066" s="252"/>
      <c r="Q1066" s="252"/>
      <c r="R1066" s="252"/>
      <c r="S1066" s="252"/>
      <c r="T1066" s="25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54" t="s">
        <v>243</v>
      </c>
      <c r="AU1066" s="254" t="s">
        <v>86</v>
      </c>
      <c r="AV1066" s="13" t="s">
        <v>86</v>
      </c>
      <c r="AW1066" s="13" t="s">
        <v>32</v>
      </c>
      <c r="AX1066" s="13" t="s">
        <v>77</v>
      </c>
      <c r="AY1066" s="254" t="s">
        <v>235</v>
      </c>
    </row>
    <row r="1067" s="13" customFormat="1">
      <c r="A1067" s="13"/>
      <c r="B1067" s="243"/>
      <c r="C1067" s="244"/>
      <c r="D1067" s="245" t="s">
        <v>243</v>
      </c>
      <c r="E1067" s="246" t="s">
        <v>1</v>
      </c>
      <c r="F1067" s="247" t="s">
        <v>3055</v>
      </c>
      <c r="G1067" s="244"/>
      <c r="H1067" s="248">
        <v>400.10000000000002</v>
      </c>
      <c r="I1067" s="249"/>
      <c r="J1067" s="244"/>
      <c r="K1067" s="244"/>
      <c r="L1067" s="250"/>
      <c r="M1067" s="251"/>
      <c r="N1067" s="252"/>
      <c r="O1067" s="252"/>
      <c r="P1067" s="252"/>
      <c r="Q1067" s="252"/>
      <c r="R1067" s="252"/>
      <c r="S1067" s="252"/>
      <c r="T1067" s="25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54" t="s">
        <v>243</v>
      </c>
      <c r="AU1067" s="254" t="s">
        <v>86</v>
      </c>
      <c r="AV1067" s="13" t="s">
        <v>86</v>
      </c>
      <c r="AW1067" s="13" t="s">
        <v>32</v>
      </c>
      <c r="AX1067" s="13" t="s">
        <v>77</v>
      </c>
      <c r="AY1067" s="254" t="s">
        <v>235</v>
      </c>
    </row>
    <row r="1068" s="13" customFormat="1">
      <c r="A1068" s="13"/>
      <c r="B1068" s="243"/>
      <c r="C1068" s="244"/>
      <c r="D1068" s="245" t="s">
        <v>243</v>
      </c>
      <c r="E1068" s="246" t="s">
        <v>1</v>
      </c>
      <c r="F1068" s="247" t="s">
        <v>3056</v>
      </c>
      <c r="G1068" s="244"/>
      <c r="H1068" s="248">
        <v>4.5999999999999996</v>
      </c>
      <c r="I1068" s="249"/>
      <c r="J1068" s="244"/>
      <c r="K1068" s="244"/>
      <c r="L1068" s="250"/>
      <c r="M1068" s="251"/>
      <c r="N1068" s="252"/>
      <c r="O1068" s="252"/>
      <c r="P1068" s="252"/>
      <c r="Q1068" s="252"/>
      <c r="R1068" s="252"/>
      <c r="S1068" s="252"/>
      <c r="T1068" s="25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54" t="s">
        <v>243</v>
      </c>
      <c r="AU1068" s="254" t="s">
        <v>86</v>
      </c>
      <c r="AV1068" s="13" t="s">
        <v>86</v>
      </c>
      <c r="AW1068" s="13" t="s">
        <v>32</v>
      </c>
      <c r="AX1068" s="13" t="s">
        <v>77</v>
      </c>
      <c r="AY1068" s="254" t="s">
        <v>235</v>
      </c>
    </row>
    <row r="1069" s="13" customFormat="1">
      <c r="A1069" s="13"/>
      <c r="B1069" s="243"/>
      <c r="C1069" s="244"/>
      <c r="D1069" s="245" t="s">
        <v>243</v>
      </c>
      <c r="E1069" s="246" t="s">
        <v>1</v>
      </c>
      <c r="F1069" s="247" t="s">
        <v>3057</v>
      </c>
      <c r="G1069" s="244"/>
      <c r="H1069" s="248">
        <v>7.4000000000000004</v>
      </c>
      <c r="I1069" s="249"/>
      <c r="J1069" s="244"/>
      <c r="K1069" s="244"/>
      <c r="L1069" s="250"/>
      <c r="M1069" s="251"/>
      <c r="N1069" s="252"/>
      <c r="O1069" s="252"/>
      <c r="P1069" s="252"/>
      <c r="Q1069" s="252"/>
      <c r="R1069" s="252"/>
      <c r="S1069" s="252"/>
      <c r="T1069" s="25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54" t="s">
        <v>243</v>
      </c>
      <c r="AU1069" s="254" t="s">
        <v>86</v>
      </c>
      <c r="AV1069" s="13" t="s">
        <v>86</v>
      </c>
      <c r="AW1069" s="13" t="s">
        <v>32</v>
      </c>
      <c r="AX1069" s="13" t="s">
        <v>77</v>
      </c>
      <c r="AY1069" s="254" t="s">
        <v>235</v>
      </c>
    </row>
    <row r="1070" s="13" customFormat="1">
      <c r="A1070" s="13"/>
      <c r="B1070" s="243"/>
      <c r="C1070" s="244"/>
      <c r="D1070" s="245" t="s">
        <v>243</v>
      </c>
      <c r="E1070" s="246" t="s">
        <v>1</v>
      </c>
      <c r="F1070" s="247" t="s">
        <v>3058</v>
      </c>
      <c r="G1070" s="244"/>
      <c r="H1070" s="248">
        <v>12.4</v>
      </c>
      <c r="I1070" s="249"/>
      <c r="J1070" s="244"/>
      <c r="K1070" s="244"/>
      <c r="L1070" s="250"/>
      <c r="M1070" s="251"/>
      <c r="N1070" s="252"/>
      <c r="O1070" s="252"/>
      <c r="P1070" s="252"/>
      <c r="Q1070" s="252"/>
      <c r="R1070" s="252"/>
      <c r="S1070" s="252"/>
      <c r="T1070" s="25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54" t="s">
        <v>243</v>
      </c>
      <c r="AU1070" s="254" t="s">
        <v>86</v>
      </c>
      <c r="AV1070" s="13" t="s">
        <v>86</v>
      </c>
      <c r="AW1070" s="13" t="s">
        <v>32</v>
      </c>
      <c r="AX1070" s="13" t="s">
        <v>77</v>
      </c>
      <c r="AY1070" s="254" t="s">
        <v>235</v>
      </c>
    </row>
    <row r="1071" s="13" customFormat="1">
      <c r="A1071" s="13"/>
      <c r="B1071" s="243"/>
      <c r="C1071" s="244"/>
      <c r="D1071" s="245" t="s">
        <v>243</v>
      </c>
      <c r="E1071" s="246" t="s">
        <v>1</v>
      </c>
      <c r="F1071" s="247" t="s">
        <v>3059</v>
      </c>
      <c r="G1071" s="244"/>
      <c r="H1071" s="248">
        <v>71.099999999999994</v>
      </c>
      <c r="I1071" s="249"/>
      <c r="J1071" s="244"/>
      <c r="K1071" s="244"/>
      <c r="L1071" s="250"/>
      <c r="M1071" s="251"/>
      <c r="N1071" s="252"/>
      <c r="O1071" s="252"/>
      <c r="P1071" s="252"/>
      <c r="Q1071" s="252"/>
      <c r="R1071" s="252"/>
      <c r="S1071" s="252"/>
      <c r="T1071" s="25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54" t="s">
        <v>243</v>
      </c>
      <c r="AU1071" s="254" t="s">
        <v>86</v>
      </c>
      <c r="AV1071" s="13" t="s">
        <v>86</v>
      </c>
      <c r="AW1071" s="13" t="s">
        <v>32</v>
      </c>
      <c r="AX1071" s="13" t="s">
        <v>77</v>
      </c>
      <c r="AY1071" s="254" t="s">
        <v>235</v>
      </c>
    </row>
    <row r="1072" s="13" customFormat="1">
      <c r="A1072" s="13"/>
      <c r="B1072" s="243"/>
      <c r="C1072" s="244"/>
      <c r="D1072" s="245" t="s">
        <v>243</v>
      </c>
      <c r="E1072" s="246" t="s">
        <v>1</v>
      </c>
      <c r="F1072" s="247" t="s">
        <v>3060</v>
      </c>
      <c r="G1072" s="244"/>
      <c r="H1072" s="248">
        <v>4.5999999999999996</v>
      </c>
      <c r="I1072" s="249"/>
      <c r="J1072" s="244"/>
      <c r="K1072" s="244"/>
      <c r="L1072" s="250"/>
      <c r="M1072" s="251"/>
      <c r="N1072" s="252"/>
      <c r="O1072" s="252"/>
      <c r="P1072" s="252"/>
      <c r="Q1072" s="252"/>
      <c r="R1072" s="252"/>
      <c r="S1072" s="252"/>
      <c r="T1072" s="25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54" t="s">
        <v>243</v>
      </c>
      <c r="AU1072" s="254" t="s">
        <v>86</v>
      </c>
      <c r="AV1072" s="13" t="s">
        <v>86</v>
      </c>
      <c r="AW1072" s="13" t="s">
        <v>32</v>
      </c>
      <c r="AX1072" s="13" t="s">
        <v>77</v>
      </c>
      <c r="AY1072" s="254" t="s">
        <v>235</v>
      </c>
    </row>
    <row r="1073" s="13" customFormat="1">
      <c r="A1073" s="13"/>
      <c r="B1073" s="243"/>
      <c r="C1073" s="244"/>
      <c r="D1073" s="245" t="s">
        <v>243</v>
      </c>
      <c r="E1073" s="246" t="s">
        <v>1</v>
      </c>
      <c r="F1073" s="247" t="s">
        <v>3061</v>
      </c>
      <c r="G1073" s="244"/>
      <c r="H1073" s="248">
        <v>2.8999999999999999</v>
      </c>
      <c r="I1073" s="249"/>
      <c r="J1073" s="244"/>
      <c r="K1073" s="244"/>
      <c r="L1073" s="250"/>
      <c r="M1073" s="251"/>
      <c r="N1073" s="252"/>
      <c r="O1073" s="252"/>
      <c r="P1073" s="252"/>
      <c r="Q1073" s="252"/>
      <c r="R1073" s="252"/>
      <c r="S1073" s="252"/>
      <c r="T1073" s="25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54" t="s">
        <v>243</v>
      </c>
      <c r="AU1073" s="254" t="s">
        <v>86</v>
      </c>
      <c r="AV1073" s="13" t="s">
        <v>86</v>
      </c>
      <c r="AW1073" s="13" t="s">
        <v>32</v>
      </c>
      <c r="AX1073" s="13" t="s">
        <v>77</v>
      </c>
      <c r="AY1073" s="254" t="s">
        <v>235</v>
      </c>
    </row>
    <row r="1074" s="13" customFormat="1">
      <c r="A1074" s="13"/>
      <c r="B1074" s="243"/>
      <c r="C1074" s="244"/>
      <c r="D1074" s="245" t="s">
        <v>243</v>
      </c>
      <c r="E1074" s="246" t="s">
        <v>1</v>
      </c>
      <c r="F1074" s="247" t="s">
        <v>3062</v>
      </c>
      <c r="G1074" s="244"/>
      <c r="H1074" s="248">
        <v>71.099999999999994</v>
      </c>
      <c r="I1074" s="249"/>
      <c r="J1074" s="244"/>
      <c r="K1074" s="244"/>
      <c r="L1074" s="250"/>
      <c r="M1074" s="251"/>
      <c r="N1074" s="252"/>
      <c r="O1074" s="252"/>
      <c r="P1074" s="252"/>
      <c r="Q1074" s="252"/>
      <c r="R1074" s="252"/>
      <c r="S1074" s="252"/>
      <c r="T1074" s="25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54" t="s">
        <v>243</v>
      </c>
      <c r="AU1074" s="254" t="s">
        <v>86</v>
      </c>
      <c r="AV1074" s="13" t="s">
        <v>86</v>
      </c>
      <c r="AW1074" s="13" t="s">
        <v>32</v>
      </c>
      <c r="AX1074" s="13" t="s">
        <v>77</v>
      </c>
      <c r="AY1074" s="254" t="s">
        <v>235</v>
      </c>
    </row>
    <row r="1075" s="13" customFormat="1">
      <c r="A1075" s="13"/>
      <c r="B1075" s="243"/>
      <c r="C1075" s="244"/>
      <c r="D1075" s="245" t="s">
        <v>243</v>
      </c>
      <c r="E1075" s="246" t="s">
        <v>1</v>
      </c>
      <c r="F1075" s="247" t="s">
        <v>3063</v>
      </c>
      <c r="G1075" s="244"/>
      <c r="H1075" s="248">
        <v>4.5999999999999996</v>
      </c>
      <c r="I1075" s="249"/>
      <c r="J1075" s="244"/>
      <c r="K1075" s="244"/>
      <c r="L1075" s="250"/>
      <c r="M1075" s="251"/>
      <c r="N1075" s="252"/>
      <c r="O1075" s="252"/>
      <c r="P1075" s="252"/>
      <c r="Q1075" s="252"/>
      <c r="R1075" s="252"/>
      <c r="S1075" s="252"/>
      <c r="T1075" s="25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54" t="s">
        <v>243</v>
      </c>
      <c r="AU1075" s="254" t="s">
        <v>86</v>
      </c>
      <c r="AV1075" s="13" t="s">
        <v>86</v>
      </c>
      <c r="AW1075" s="13" t="s">
        <v>32</v>
      </c>
      <c r="AX1075" s="13" t="s">
        <v>77</v>
      </c>
      <c r="AY1075" s="254" t="s">
        <v>235</v>
      </c>
    </row>
    <row r="1076" s="13" customFormat="1">
      <c r="A1076" s="13"/>
      <c r="B1076" s="243"/>
      <c r="C1076" s="244"/>
      <c r="D1076" s="245" t="s">
        <v>243</v>
      </c>
      <c r="E1076" s="246" t="s">
        <v>1</v>
      </c>
      <c r="F1076" s="247" t="s">
        <v>3064</v>
      </c>
      <c r="G1076" s="244"/>
      <c r="H1076" s="248">
        <v>2.8999999999999999</v>
      </c>
      <c r="I1076" s="249"/>
      <c r="J1076" s="244"/>
      <c r="K1076" s="244"/>
      <c r="L1076" s="250"/>
      <c r="M1076" s="251"/>
      <c r="N1076" s="252"/>
      <c r="O1076" s="252"/>
      <c r="P1076" s="252"/>
      <c r="Q1076" s="252"/>
      <c r="R1076" s="252"/>
      <c r="S1076" s="252"/>
      <c r="T1076" s="25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54" t="s">
        <v>243</v>
      </c>
      <c r="AU1076" s="254" t="s">
        <v>86</v>
      </c>
      <c r="AV1076" s="13" t="s">
        <v>86</v>
      </c>
      <c r="AW1076" s="13" t="s">
        <v>32</v>
      </c>
      <c r="AX1076" s="13" t="s">
        <v>77</v>
      </c>
      <c r="AY1076" s="254" t="s">
        <v>235</v>
      </c>
    </row>
    <row r="1077" s="13" customFormat="1">
      <c r="A1077" s="13"/>
      <c r="B1077" s="243"/>
      <c r="C1077" s="244"/>
      <c r="D1077" s="245" t="s">
        <v>243</v>
      </c>
      <c r="E1077" s="246" t="s">
        <v>1</v>
      </c>
      <c r="F1077" s="247" t="s">
        <v>3065</v>
      </c>
      <c r="G1077" s="244"/>
      <c r="H1077" s="248">
        <v>4</v>
      </c>
      <c r="I1077" s="249"/>
      <c r="J1077" s="244"/>
      <c r="K1077" s="244"/>
      <c r="L1077" s="250"/>
      <c r="M1077" s="251"/>
      <c r="N1077" s="252"/>
      <c r="O1077" s="252"/>
      <c r="P1077" s="252"/>
      <c r="Q1077" s="252"/>
      <c r="R1077" s="252"/>
      <c r="S1077" s="252"/>
      <c r="T1077" s="25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54" t="s">
        <v>243</v>
      </c>
      <c r="AU1077" s="254" t="s">
        <v>86</v>
      </c>
      <c r="AV1077" s="13" t="s">
        <v>86</v>
      </c>
      <c r="AW1077" s="13" t="s">
        <v>32</v>
      </c>
      <c r="AX1077" s="13" t="s">
        <v>77</v>
      </c>
      <c r="AY1077" s="254" t="s">
        <v>235</v>
      </c>
    </row>
    <row r="1078" s="13" customFormat="1">
      <c r="A1078" s="13"/>
      <c r="B1078" s="243"/>
      <c r="C1078" s="244"/>
      <c r="D1078" s="245" t="s">
        <v>243</v>
      </c>
      <c r="E1078" s="246" t="s">
        <v>1</v>
      </c>
      <c r="F1078" s="247" t="s">
        <v>3066</v>
      </c>
      <c r="G1078" s="244"/>
      <c r="H1078" s="248">
        <v>41.399999999999999</v>
      </c>
      <c r="I1078" s="249"/>
      <c r="J1078" s="244"/>
      <c r="K1078" s="244"/>
      <c r="L1078" s="250"/>
      <c r="M1078" s="251"/>
      <c r="N1078" s="252"/>
      <c r="O1078" s="252"/>
      <c r="P1078" s="252"/>
      <c r="Q1078" s="252"/>
      <c r="R1078" s="252"/>
      <c r="S1078" s="252"/>
      <c r="T1078" s="25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T1078" s="254" t="s">
        <v>243</v>
      </c>
      <c r="AU1078" s="254" t="s">
        <v>86</v>
      </c>
      <c r="AV1078" s="13" t="s">
        <v>86</v>
      </c>
      <c r="AW1078" s="13" t="s">
        <v>32</v>
      </c>
      <c r="AX1078" s="13" t="s">
        <v>77</v>
      </c>
      <c r="AY1078" s="254" t="s">
        <v>235</v>
      </c>
    </row>
    <row r="1079" s="13" customFormat="1">
      <c r="A1079" s="13"/>
      <c r="B1079" s="243"/>
      <c r="C1079" s="244"/>
      <c r="D1079" s="245" t="s">
        <v>243</v>
      </c>
      <c r="E1079" s="246" t="s">
        <v>1</v>
      </c>
      <c r="F1079" s="247" t="s">
        <v>3067</v>
      </c>
      <c r="G1079" s="244"/>
      <c r="H1079" s="248">
        <v>4.5999999999999996</v>
      </c>
      <c r="I1079" s="249"/>
      <c r="J1079" s="244"/>
      <c r="K1079" s="244"/>
      <c r="L1079" s="250"/>
      <c r="M1079" s="251"/>
      <c r="N1079" s="252"/>
      <c r="O1079" s="252"/>
      <c r="P1079" s="252"/>
      <c r="Q1079" s="252"/>
      <c r="R1079" s="252"/>
      <c r="S1079" s="252"/>
      <c r="T1079" s="25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54" t="s">
        <v>243</v>
      </c>
      <c r="AU1079" s="254" t="s">
        <v>86</v>
      </c>
      <c r="AV1079" s="13" t="s">
        <v>86</v>
      </c>
      <c r="AW1079" s="13" t="s">
        <v>32</v>
      </c>
      <c r="AX1079" s="13" t="s">
        <v>77</v>
      </c>
      <c r="AY1079" s="254" t="s">
        <v>235</v>
      </c>
    </row>
    <row r="1080" s="13" customFormat="1">
      <c r="A1080" s="13"/>
      <c r="B1080" s="243"/>
      <c r="C1080" s="244"/>
      <c r="D1080" s="245" t="s">
        <v>243</v>
      </c>
      <c r="E1080" s="246" t="s">
        <v>1</v>
      </c>
      <c r="F1080" s="247" t="s">
        <v>3068</v>
      </c>
      <c r="G1080" s="244"/>
      <c r="H1080" s="248">
        <v>3.8999999999999999</v>
      </c>
      <c r="I1080" s="249"/>
      <c r="J1080" s="244"/>
      <c r="K1080" s="244"/>
      <c r="L1080" s="250"/>
      <c r="M1080" s="251"/>
      <c r="N1080" s="252"/>
      <c r="O1080" s="252"/>
      <c r="P1080" s="252"/>
      <c r="Q1080" s="252"/>
      <c r="R1080" s="252"/>
      <c r="S1080" s="252"/>
      <c r="T1080" s="25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54" t="s">
        <v>243</v>
      </c>
      <c r="AU1080" s="254" t="s">
        <v>86</v>
      </c>
      <c r="AV1080" s="13" t="s">
        <v>86</v>
      </c>
      <c r="AW1080" s="13" t="s">
        <v>32</v>
      </c>
      <c r="AX1080" s="13" t="s">
        <v>77</v>
      </c>
      <c r="AY1080" s="254" t="s">
        <v>235</v>
      </c>
    </row>
    <row r="1081" s="13" customFormat="1">
      <c r="A1081" s="13"/>
      <c r="B1081" s="243"/>
      <c r="C1081" s="244"/>
      <c r="D1081" s="245" t="s">
        <v>243</v>
      </c>
      <c r="E1081" s="246" t="s">
        <v>1</v>
      </c>
      <c r="F1081" s="247" t="s">
        <v>3069</v>
      </c>
      <c r="G1081" s="244"/>
      <c r="H1081" s="248">
        <v>9</v>
      </c>
      <c r="I1081" s="249"/>
      <c r="J1081" s="244"/>
      <c r="K1081" s="244"/>
      <c r="L1081" s="250"/>
      <c r="M1081" s="251"/>
      <c r="N1081" s="252"/>
      <c r="O1081" s="252"/>
      <c r="P1081" s="252"/>
      <c r="Q1081" s="252"/>
      <c r="R1081" s="252"/>
      <c r="S1081" s="252"/>
      <c r="T1081" s="25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54" t="s">
        <v>243</v>
      </c>
      <c r="AU1081" s="254" t="s">
        <v>86</v>
      </c>
      <c r="AV1081" s="13" t="s">
        <v>86</v>
      </c>
      <c r="AW1081" s="13" t="s">
        <v>32</v>
      </c>
      <c r="AX1081" s="13" t="s">
        <v>77</v>
      </c>
      <c r="AY1081" s="254" t="s">
        <v>235</v>
      </c>
    </row>
    <row r="1082" s="13" customFormat="1">
      <c r="A1082" s="13"/>
      <c r="B1082" s="243"/>
      <c r="C1082" s="244"/>
      <c r="D1082" s="245" t="s">
        <v>243</v>
      </c>
      <c r="E1082" s="246" t="s">
        <v>1</v>
      </c>
      <c r="F1082" s="247" t="s">
        <v>3070</v>
      </c>
      <c r="G1082" s="244"/>
      <c r="H1082" s="248">
        <v>4</v>
      </c>
      <c r="I1082" s="249"/>
      <c r="J1082" s="244"/>
      <c r="K1082" s="244"/>
      <c r="L1082" s="250"/>
      <c r="M1082" s="251"/>
      <c r="N1082" s="252"/>
      <c r="O1082" s="252"/>
      <c r="P1082" s="252"/>
      <c r="Q1082" s="252"/>
      <c r="R1082" s="252"/>
      <c r="S1082" s="252"/>
      <c r="T1082" s="25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54" t="s">
        <v>243</v>
      </c>
      <c r="AU1082" s="254" t="s">
        <v>86</v>
      </c>
      <c r="AV1082" s="13" t="s">
        <v>86</v>
      </c>
      <c r="AW1082" s="13" t="s">
        <v>32</v>
      </c>
      <c r="AX1082" s="13" t="s">
        <v>77</v>
      </c>
      <c r="AY1082" s="254" t="s">
        <v>235</v>
      </c>
    </row>
    <row r="1083" s="13" customFormat="1">
      <c r="A1083" s="13"/>
      <c r="B1083" s="243"/>
      <c r="C1083" s="244"/>
      <c r="D1083" s="245" t="s">
        <v>243</v>
      </c>
      <c r="E1083" s="246" t="s">
        <v>1</v>
      </c>
      <c r="F1083" s="247" t="s">
        <v>3071</v>
      </c>
      <c r="G1083" s="244"/>
      <c r="H1083" s="248">
        <v>523</v>
      </c>
      <c r="I1083" s="249"/>
      <c r="J1083" s="244"/>
      <c r="K1083" s="244"/>
      <c r="L1083" s="250"/>
      <c r="M1083" s="251"/>
      <c r="N1083" s="252"/>
      <c r="O1083" s="252"/>
      <c r="P1083" s="252"/>
      <c r="Q1083" s="252"/>
      <c r="R1083" s="252"/>
      <c r="S1083" s="252"/>
      <c r="T1083" s="25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4" t="s">
        <v>243</v>
      </c>
      <c r="AU1083" s="254" t="s">
        <v>86</v>
      </c>
      <c r="AV1083" s="13" t="s">
        <v>86</v>
      </c>
      <c r="AW1083" s="13" t="s">
        <v>32</v>
      </c>
      <c r="AX1083" s="13" t="s">
        <v>77</v>
      </c>
      <c r="AY1083" s="254" t="s">
        <v>235</v>
      </c>
    </row>
    <row r="1084" s="13" customFormat="1">
      <c r="A1084" s="13"/>
      <c r="B1084" s="243"/>
      <c r="C1084" s="244"/>
      <c r="D1084" s="245" t="s">
        <v>243</v>
      </c>
      <c r="E1084" s="246" t="s">
        <v>1</v>
      </c>
      <c r="F1084" s="247" t="s">
        <v>3072</v>
      </c>
      <c r="G1084" s="244"/>
      <c r="H1084" s="248">
        <v>3.8999999999999999</v>
      </c>
      <c r="I1084" s="249"/>
      <c r="J1084" s="244"/>
      <c r="K1084" s="244"/>
      <c r="L1084" s="250"/>
      <c r="M1084" s="251"/>
      <c r="N1084" s="252"/>
      <c r="O1084" s="252"/>
      <c r="P1084" s="252"/>
      <c r="Q1084" s="252"/>
      <c r="R1084" s="252"/>
      <c r="S1084" s="252"/>
      <c r="T1084" s="25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54" t="s">
        <v>243</v>
      </c>
      <c r="AU1084" s="254" t="s">
        <v>86</v>
      </c>
      <c r="AV1084" s="13" t="s">
        <v>86</v>
      </c>
      <c r="AW1084" s="13" t="s">
        <v>32</v>
      </c>
      <c r="AX1084" s="13" t="s">
        <v>77</v>
      </c>
      <c r="AY1084" s="254" t="s">
        <v>235</v>
      </c>
    </row>
    <row r="1085" s="13" customFormat="1">
      <c r="A1085" s="13"/>
      <c r="B1085" s="243"/>
      <c r="C1085" s="244"/>
      <c r="D1085" s="245" t="s">
        <v>243</v>
      </c>
      <c r="E1085" s="246" t="s">
        <v>1</v>
      </c>
      <c r="F1085" s="247" t="s">
        <v>3073</v>
      </c>
      <c r="G1085" s="244"/>
      <c r="H1085" s="248">
        <v>5.2000000000000002</v>
      </c>
      <c r="I1085" s="249"/>
      <c r="J1085" s="244"/>
      <c r="K1085" s="244"/>
      <c r="L1085" s="250"/>
      <c r="M1085" s="251"/>
      <c r="N1085" s="252"/>
      <c r="O1085" s="252"/>
      <c r="P1085" s="252"/>
      <c r="Q1085" s="252"/>
      <c r="R1085" s="252"/>
      <c r="S1085" s="252"/>
      <c r="T1085" s="25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54" t="s">
        <v>243</v>
      </c>
      <c r="AU1085" s="254" t="s">
        <v>86</v>
      </c>
      <c r="AV1085" s="13" t="s">
        <v>86</v>
      </c>
      <c r="AW1085" s="13" t="s">
        <v>32</v>
      </c>
      <c r="AX1085" s="13" t="s">
        <v>77</v>
      </c>
      <c r="AY1085" s="254" t="s">
        <v>235</v>
      </c>
    </row>
    <row r="1086" s="13" customFormat="1">
      <c r="A1086" s="13"/>
      <c r="B1086" s="243"/>
      <c r="C1086" s="244"/>
      <c r="D1086" s="245" t="s">
        <v>243</v>
      </c>
      <c r="E1086" s="246" t="s">
        <v>1</v>
      </c>
      <c r="F1086" s="247" t="s">
        <v>3074</v>
      </c>
      <c r="G1086" s="244"/>
      <c r="H1086" s="248">
        <v>523</v>
      </c>
      <c r="I1086" s="249"/>
      <c r="J1086" s="244"/>
      <c r="K1086" s="244"/>
      <c r="L1086" s="250"/>
      <c r="M1086" s="251"/>
      <c r="N1086" s="252"/>
      <c r="O1086" s="252"/>
      <c r="P1086" s="252"/>
      <c r="Q1086" s="252"/>
      <c r="R1086" s="252"/>
      <c r="S1086" s="252"/>
      <c r="T1086" s="25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54" t="s">
        <v>243</v>
      </c>
      <c r="AU1086" s="254" t="s">
        <v>86</v>
      </c>
      <c r="AV1086" s="13" t="s">
        <v>86</v>
      </c>
      <c r="AW1086" s="13" t="s">
        <v>32</v>
      </c>
      <c r="AX1086" s="13" t="s">
        <v>77</v>
      </c>
      <c r="AY1086" s="254" t="s">
        <v>235</v>
      </c>
    </row>
    <row r="1087" s="13" customFormat="1">
      <c r="A1087" s="13"/>
      <c r="B1087" s="243"/>
      <c r="C1087" s="244"/>
      <c r="D1087" s="245" t="s">
        <v>243</v>
      </c>
      <c r="E1087" s="246" t="s">
        <v>1</v>
      </c>
      <c r="F1087" s="247" t="s">
        <v>3075</v>
      </c>
      <c r="G1087" s="244"/>
      <c r="H1087" s="248">
        <v>10.5</v>
      </c>
      <c r="I1087" s="249"/>
      <c r="J1087" s="244"/>
      <c r="K1087" s="244"/>
      <c r="L1087" s="250"/>
      <c r="M1087" s="251"/>
      <c r="N1087" s="252"/>
      <c r="O1087" s="252"/>
      <c r="P1087" s="252"/>
      <c r="Q1087" s="252"/>
      <c r="R1087" s="252"/>
      <c r="S1087" s="252"/>
      <c r="T1087" s="25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54" t="s">
        <v>243</v>
      </c>
      <c r="AU1087" s="254" t="s">
        <v>86</v>
      </c>
      <c r="AV1087" s="13" t="s">
        <v>86</v>
      </c>
      <c r="AW1087" s="13" t="s">
        <v>32</v>
      </c>
      <c r="AX1087" s="13" t="s">
        <v>77</v>
      </c>
      <c r="AY1087" s="254" t="s">
        <v>235</v>
      </c>
    </row>
    <row r="1088" s="13" customFormat="1">
      <c r="A1088" s="13"/>
      <c r="B1088" s="243"/>
      <c r="C1088" s="244"/>
      <c r="D1088" s="245" t="s">
        <v>243</v>
      </c>
      <c r="E1088" s="246" t="s">
        <v>1</v>
      </c>
      <c r="F1088" s="247" t="s">
        <v>3076</v>
      </c>
      <c r="G1088" s="244"/>
      <c r="H1088" s="248">
        <v>16.5</v>
      </c>
      <c r="I1088" s="249"/>
      <c r="J1088" s="244"/>
      <c r="K1088" s="244"/>
      <c r="L1088" s="250"/>
      <c r="M1088" s="251"/>
      <c r="N1088" s="252"/>
      <c r="O1088" s="252"/>
      <c r="P1088" s="252"/>
      <c r="Q1088" s="252"/>
      <c r="R1088" s="252"/>
      <c r="S1088" s="252"/>
      <c r="T1088" s="25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54" t="s">
        <v>243</v>
      </c>
      <c r="AU1088" s="254" t="s">
        <v>86</v>
      </c>
      <c r="AV1088" s="13" t="s">
        <v>86</v>
      </c>
      <c r="AW1088" s="13" t="s">
        <v>32</v>
      </c>
      <c r="AX1088" s="13" t="s">
        <v>77</v>
      </c>
      <c r="AY1088" s="254" t="s">
        <v>235</v>
      </c>
    </row>
    <row r="1089" s="13" customFormat="1">
      <c r="A1089" s="13"/>
      <c r="B1089" s="243"/>
      <c r="C1089" s="244"/>
      <c r="D1089" s="245" t="s">
        <v>243</v>
      </c>
      <c r="E1089" s="246" t="s">
        <v>1</v>
      </c>
      <c r="F1089" s="247" t="s">
        <v>3077</v>
      </c>
      <c r="G1089" s="244"/>
      <c r="H1089" s="248">
        <v>5.2000000000000002</v>
      </c>
      <c r="I1089" s="249"/>
      <c r="J1089" s="244"/>
      <c r="K1089" s="244"/>
      <c r="L1089" s="250"/>
      <c r="M1089" s="251"/>
      <c r="N1089" s="252"/>
      <c r="O1089" s="252"/>
      <c r="P1089" s="252"/>
      <c r="Q1089" s="252"/>
      <c r="R1089" s="252"/>
      <c r="S1089" s="252"/>
      <c r="T1089" s="25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54" t="s">
        <v>243</v>
      </c>
      <c r="AU1089" s="254" t="s">
        <v>86</v>
      </c>
      <c r="AV1089" s="13" t="s">
        <v>86</v>
      </c>
      <c r="AW1089" s="13" t="s">
        <v>32</v>
      </c>
      <c r="AX1089" s="13" t="s">
        <v>77</v>
      </c>
      <c r="AY1089" s="254" t="s">
        <v>235</v>
      </c>
    </row>
    <row r="1090" s="13" customFormat="1">
      <c r="A1090" s="13"/>
      <c r="B1090" s="243"/>
      <c r="C1090" s="244"/>
      <c r="D1090" s="245" t="s">
        <v>243</v>
      </c>
      <c r="E1090" s="246" t="s">
        <v>1</v>
      </c>
      <c r="F1090" s="247" t="s">
        <v>3078</v>
      </c>
      <c r="G1090" s="244"/>
      <c r="H1090" s="248">
        <v>14.300000000000001</v>
      </c>
      <c r="I1090" s="249"/>
      <c r="J1090" s="244"/>
      <c r="K1090" s="244"/>
      <c r="L1090" s="250"/>
      <c r="M1090" s="251"/>
      <c r="N1090" s="252"/>
      <c r="O1090" s="252"/>
      <c r="P1090" s="252"/>
      <c r="Q1090" s="252"/>
      <c r="R1090" s="252"/>
      <c r="S1090" s="252"/>
      <c r="T1090" s="25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T1090" s="254" t="s">
        <v>243</v>
      </c>
      <c r="AU1090" s="254" t="s">
        <v>86</v>
      </c>
      <c r="AV1090" s="13" t="s">
        <v>86</v>
      </c>
      <c r="AW1090" s="13" t="s">
        <v>32</v>
      </c>
      <c r="AX1090" s="13" t="s">
        <v>77</v>
      </c>
      <c r="AY1090" s="254" t="s">
        <v>235</v>
      </c>
    </row>
    <row r="1091" s="13" customFormat="1">
      <c r="A1091" s="13"/>
      <c r="B1091" s="243"/>
      <c r="C1091" s="244"/>
      <c r="D1091" s="245" t="s">
        <v>243</v>
      </c>
      <c r="E1091" s="246" t="s">
        <v>1</v>
      </c>
      <c r="F1091" s="247" t="s">
        <v>3079</v>
      </c>
      <c r="G1091" s="244"/>
      <c r="H1091" s="248">
        <v>17</v>
      </c>
      <c r="I1091" s="249"/>
      <c r="J1091" s="244"/>
      <c r="K1091" s="244"/>
      <c r="L1091" s="250"/>
      <c r="M1091" s="251"/>
      <c r="N1091" s="252"/>
      <c r="O1091" s="252"/>
      <c r="P1091" s="252"/>
      <c r="Q1091" s="252"/>
      <c r="R1091" s="252"/>
      <c r="S1091" s="252"/>
      <c r="T1091" s="25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54" t="s">
        <v>243</v>
      </c>
      <c r="AU1091" s="254" t="s">
        <v>86</v>
      </c>
      <c r="AV1091" s="13" t="s">
        <v>86</v>
      </c>
      <c r="AW1091" s="13" t="s">
        <v>32</v>
      </c>
      <c r="AX1091" s="13" t="s">
        <v>77</v>
      </c>
      <c r="AY1091" s="254" t="s">
        <v>235</v>
      </c>
    </row>
    <row r="1092" s="13" customFormat="1">
      <c r="A1092" s="13"/>
      <c r="B1092" s="243"/>
      <c r="C1092" s="244"/>
      <c r="D1092" s="245" t="s">
        <v>243</v>
      </c>
      <c r="E1092" s="246" t="s">
        <v>1</v>
      </c>
      <c r="F1092" s="247" t="s">
        <v>3080</v>
      </c>
      <c r="G1092" s="244"/>
      <c r="H1092" s="248">
        <v>10.5</v>
      </c>
      <c r="I1092" s="249"/>
      <c r="J1092" s="244"/>
      <c r="K1092" s="244"/>
      <c r="L1092" s="250"/>
      <c r="M1092" s="251"/>
      <c r="N1092" s="252"/>
      <c r="O1092" s="252"/>
      <c r="P1092" s="252"/>
      <c r="Q1092" s="252"/>
      <c r="R1092" s="252"/>
      <c r="S1092" s="252"/>
      <c r="T1092" s="25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54" t="s">
        <v>243</v>
      </c>
      <c r="AU1092" s="254" t="s">
        <v>86</v>
      </c>
      <c r="AV1092" s="13" t="s">
        <v>86</v>
      </c>
      <c r="AW1092" s="13" t="s">
        <v>32</v>
      </c>
      <c r="AX1092" s="13" t="s">
        <v>77</v>
      </c>
      <c r="AY1092" s="254" t="s">
        <v>235</v>
      </c>
    </row>
    <row r="1093" s="13" customFormat="1">
      <c r="A1093" s="13"/>
      <c r="B1093" s="243"/>
      <c r="C1093" s="244"/>
      <c r="D1093" s="245" t="s">
        <v>243</v>
      </c>
      <c r="E1093" s="246" t="s">
        <v>1</v>
      </c>
      <c r="F1093" s="247" t="s">
        <v>3081</v>
      </c>
      <c r="G1093" s="244"/>
      <c r="H1093" s="248">
        <v>17.300000000000001</v>
      </c>
      <c r="I1093" s="249"/>
      <c r="J1093" s="244"/>
      <c r="K1093" s="244"/>
      <c r="L1093" s="250"/>
      <c r="M1093" s="251"/>
      <c r="N1093" s="252"/>
      <c r="O1093" s="252"/>
      <c r="P1093" s="252"/>
      <c r="Q1093" s="252"/>
      <c r="R1093" s="252"/>
      <c r="S1093" s="252"/>
      <c r="T1093" s="25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54" t="s">
        <v>243</v>
      </c>
      <c r="AU1093" s="254" t="s">
        <v>86</v>
      </c>
      <c r="AV1093" s="13" t="s">
        <v>86</v>
      </c>
      <c r="AW1093" s="13" t="s">
        <v>32</v>
      </c>
      <c r="AX1093" s="13" t="s">
        <v>77</v>
      </c>
      <c r="AY1093" s="254" t="s">
        <v>235</v>
      </c>
    </row>
    <row r="1094" s="13" customFormat="1">
      <c r="A1094" s="13"/>
      <c r="B1094" s="243"/>
      <c r="C1094" s="244"/>
      <c r="D1094" s="245" t="s">
        <v>243</v>
      </c>
      <c r="E1094" s="246" t="s">
        <v>1</v>
      </c>
      <c r="F1094" s="247" t="s">
        <v>3082</v>
      </c>
      <c r="G1094" s="244"/>
      <c r="H1094" s="248">
        <v>14.300000000000001</v>
      </c>
      <c r="I1094" s="249"/>
      <c r="J1094" s="244"/>
      <c r="K1094" s="244"/>
      <c r="L1094" s="250"/>
      <c r="M1094" s="251"/>
      <c r="N1094" s="252"/>
      <c r="O1094" s="252"/>
      <c r="P1094" s="252"/>
      <c r="Q1094" s="252"/>
      <c r="R1094" s="252"/>
      <c r="S1094" s="252"/>
      <c r="T1094" s="25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54" t="s">
        <v>243</v>
      </c>
      <c r="AU1094" s="254" t="s">
        <v>86</v>
      </c>
      <c r="AV1094" s="13" t="s">
        <v>86</v>
      </c>
      <c r="AW1094" s="13" t="s">
        <v>32</v>
      </c>
      <c r="AX1094" s="13" t="s">
        <v>77</v>
      </c>
      <c r="AY1094" s="254" t="s">
        <v>235</v>
      </c>
    </row>
    <row r="1095" s="13" customFormat="1">
      <c r="A1095" s="13"/>
      <c r="B1095" s="243"/>
      <c r="C1095" s="244"/>
      <c r="D1095" s="245" t="s">
        <v>243</v>
      </c>
      <c r="E1095" s="246" t="s">
        <v>1</v>
      </c>
      <c r="F1095" s="247" t="s">
        <v>3083</v>
      </c>
      <c r="G1095" s="244"/>
      <c r="H1095" s="248">
        <v>83.200000000000003</v>
      </c>
      <c r="I1095" s="249"/>
      <c r="J1095" s="244"/>
      <c r="K1095" s="244"/>
      <c r="L1095" s="250"/>
      <c r="M1095" s="251"/>
      <c r="N1095" s="252"/>
      <c r="O1095" s="252"/>
      <c r="P1095" s="252"/>
      <c r="Q1095" s="252"/>
      <c r="R1095" s="252"/>
      <c r="S1095" s="252"/>
      <c r="T1095" s="25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54" t="s">
        <v>243</v>
      </c>
      <c r="AU1095" s="254" t="s">
        <v>86</v>
      </c>
      <c r="AV1095" s="13" t="s">
        <v>86</v>
      </c>
      <c r="AW1095" s="13" t="s">
        <v>32</v>
      </c>
      <c r="AX1095" s="13" t="s">
        <v>77</v>
      </c>
      <c r="AY1095" s="254" t="s">
        <v>235</v>
      </c>
    </row>
    <row r="1096" s="13" customFormat="1">
      <c r="A1096" s="13"/>
      <c r="B1096" s="243"/>
      <c r="C1096" s="244"/>
      <c r="D1096" s="245" t="s">
        <v>243</v>
      </c>
      <c r="E1096" s="246" t="s">
        <v>1</v>
      </c>
      <c r="F1096" s="247" t="s">
        <v>3084</v>
      </c>
      <c r="G1096" s="244"/>
      <c r="H1096" s="248">
        <v>253.69999999999999</v>
      </c>
      <c r="I1096" s="249"/>
      <c r="J1096" s="244"/>
      <c r="K1096" s="244"/>
      <c r="L1096" s="250"/>
      <c r="M1096" s="251"/>
      <c r="N1096" s="252"/>
      <c r="O1096" s="252"/>
      <c r="P1096" s="252"/>
      <c r="Q1096" s="252"/>
      <c r="R1096" s="252"/>
      <c r="S1096" s="252"/>
      <c r="T1096" s="25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54" t="s">
        <v>243</v>
      </c>
      <c r="AU1096" s="254" t="s">
        <v>86</v>
      </c>
      <c r="AV1096" s="13" t="s">
        <v>86</v>
      </c>
      <c r="AW1096" s="13" t="s">
        <v>32</v>
      </c>
      <c r="AX1096" s="13" t="s">
        <v>77</v>
      </c>
      <c r="AY1096" s="254" t="s">
        <v>235</v>
      </c>
    </row>
    <row r="1097" s="13" customFormat="1">
      <c r="A1097" s="13"/>
      <c r="B1097" s="243"/>
      <c r="C1097" s="244"/>
      <c r="D1097" s="245" t="s">
        <v>243</v>
      </c>
      <c r="E1097" s="246" t="s">
        <v>1</v>
      </c>
      <c r="F1097" s="247" t="s">
        <v>3085</v>
      </c>
      <c r="G1097" s="244"/>
      <c r="H1097" s="248">
        <v>88.799999999999997</v>
      </c>
      <c r="I1097" s="249"/>
      <c r="J1097" s="244"/>
      <c r="K1097" s="244"/>
      <c r="L1097" s="250"/>
      <c r="M1097" s="251"/>
      <c r="N1097" s="252"/>
      <c r="O1097" s="252"/>
      <c r="P1097" s="252"/>
      <c r="Q1097" s="252"/>
      <c r="R1097" s="252"/>
      <c r="S1097" s="252"/>
      <c r="T1097" s="25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T1097" s="254" t="s">
        <v>243</v>
      </c>
      <c r="AU1097" s="254" t="s">
        <v>86</v>
      </c>
      <c r="AV1097" s="13" t="s">
        <v>86</v>
      </c>
      <c r="AW1097" s="13" t="s">
        <v>32</v>
      </c>
      <c r="AX1097" s="13" t="s">
        <v>77</v>
      </c>
      <c r="AY1097" s="254" t="s">
        <v>235</v>
      </c>
    </row>
    <row r="1098" s="13" customFormat="1">
      <c r="A1098" s="13"/>
      <c r="B1098" s="243"/>
      <c r="C1098" s="244"/>
      <c r="D1098" s="245" t="s">
        <v>243</v>
      </c>
      <c r="E1098" s="246" t="s">
        <v>1</v>
      </c>
      <c r="F1098" s="247" t="s">
        <v>3086</v>
      </c>
      <c r="G1098" s="244"/>
      <c r="H1098" s="248">
        <v>7.4000000000000004</v>
      </c>
      <c r="I1098" s="249"/>
      <c r="J1098" s="244"/>
      <c r="K1098" s="244"/>
      <c r="L1098" s="250"/>
      <c r="M1098" s="251"/>
      <c r="N1098" s="252"/>
      <c r="O1098" s="252"/>
      <c r="P1098" s="252"/>
      <c r="Q1098" s="252"/>
      <c r="R1098" s="252"/>
      <c r="S1098" s="252"/>
      <c r="T1098" s="25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54" t="s">
        <v>243</v>
      </c>
      <c r="AU1098" s="254" t="s">
        <v>86</v>
      </c>
      <c r="AV1098" s="13" t="s">
        <v>86</v>
      </c>
      <c r="AW1098" s="13" t="s">
        <v>32</v>
      </c>
      <c r="AX1098" s="13" t="s">
        <v>77</v>
      </c>
      <c r="AY1098" s="254" t="s">
        <v>235</v>
      </c>
    </row>
    <row r="1099" s="13" customFormat="1">
      <c r="A1099" s="13"/>
      <c r="B1099" s="243"/>
      <c r="C1099" s="244"/>
      <c r="D1099" s="245" t="s">
        <v>243</v>
      </c>
      <c r="E1099" s="246" t="s">
        <v>1</v>
      </c>
      <c r="F1099" s="247" t="s">
        <v>3087</v>
      </c>
      <c r="G1099" s="244"/>
      <c r="H1099" s="248">
        <v>92.200000000000003</v>
      </c>
      <c r="I1099" s="249"/>
      <c r="J1099" s="244"/>
      <c r="K1099" s="244"/>
      <c r="L1099" s="250"/>
      <c r="M1099" s="251"/>
      <c r="N1099" s="252"/>
      <c r="O1099" s="252"/>
      <c r="P1099" s="252"/>
      <c r="Q1099" s="252"/>
      <c r="R1099" s="252"/>
      <c r="S1099" s="252"/>
      <c r="T1099" s="25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54" t="s">
        <v>243</v>
      </c>
      <c r="AU1099" s="254" t="s">
        <v>86</v>
      </c>
      <c r="AV1099" s="13" t="s">
        <v>86</v>
      </c>
      <c r="AW1099" s="13" t="s">
        <v>32</v>
      </c>
      <c r="AX1099" s="13" t="s">
        <v>77</v>
      </c>
      <c r="AY1099" s="254" t="s">
        <v>235</v>
      </c>
    </row>
    <row r="1100" s="13" customFormat="1">
      <c r="A1100" s="13"/>
      <c r="B1100" s="243"/>
      <c r="C1100" s="244"/>
      <c r="D1100" s="245" t="s">
        <v>243</v>
      </c>
      <c r="E1100" s="246" t="s">
        <v>1</v>
      </c>
      <c r="F1100" s="247" t="s">
        <v>3088</v>
      </c>
      <c r="G1100" s="244"/>
      <c r="H1100" s="248">
        <v>253.69999999999999</v>
      </c>
      <c r="I1100" s="249"/>
      <c r="J1100" s="244"/>
      <c r="K1100" s="244"/>
      <c r="L1100" s="250"/>
      <c r="M1100" s="251"/>
      <c r="N1100" s="252"/>
      <c r="O1100" s="252"/>
      <c r="P1100" s="252"/>
      <c r="Q1100" s="252"/>
      <c r="R1100" s="252"/>
      <c r="S1100" s="252"/>
      <c r="T1100" s="25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54" t="s">
        <v>243</v>
      </c>
      <c r="AU1100" s="254" t="s">
        <v>86</v>
      </c>
      <c r="AV1100" s="13" t="s">
        <v>86</v>
      </c>
      <c r="AW1100" s="13" t="s">
        <v>32</v>
      </c>
      <c r="AX1100" s="13" t="s">
        <v>77</v>
      </c>
      <c r="AY1100" s="254" t="s">
        <v>235</v>
      </c>
    </row>
    <row r="1101" s="13" customFormat="1">
      <c r="A1101" s="13"/>
      <c r="B1101" s="243"/>
      <c r="C1101" s="244"/>
      <c r="D1101" s="245" t="s">
        <v>243</v>
      </c>
      <c r="E1101" s="246" t="s">
        <v>1</v>
      </c>
      <c r="F1101" s="247" t="s">
        <v>3089</v>
      </c>
      <c r="G1101" s="244"/>
      <c r="H1101" s="248">
        <v>2.1000000000000001</v>
      </c>
      <c r="I1101" s="249"/>
      <c r="J1101" s="244"/>
      <c r="K1101" s="244"/>
      <c r="L1101" s="250"/>
      <c r="M1101" s="251"/>
      <c r="N1101" s="252"/>
      <c r="O1101" s="252"/>
      <c r="P1101" s="252"/>
      <c r="Q1101" s="252"/>
      <c r="R1101" s="252"/>
      <c r="S1101" s="252"/>
      <c r="T1101" s="25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54" t="s">
        <v>243</v>
      </c>
      <c r="AU1101" s="254" t="s">
        <v>86</v>
      </c>
      <c r="AV1101" s="13" t="s">
        <v>86</v>
      </c>
      <c r="AW1101" s="13" t="s">
        <v>32</v>
      </c>
      <c r="AX1101" s="13" t="s">
        <v>77</v>
      </c>
      <c r="AY1101" s="254" t="s">
        <v>235</v>
      </c>
    </row>
    <row r="1102" s="13" customFormat="1">
      <c r="A1102" s="13"/>
      <c r="B1102" s="243"/>
      <c r="C1102" s="244"/>
      <c r="D1102" s="245" t="s">
        <v>243</v>
      </c>
      <c r="E1102" s="246" t="s">
        <v>1</v>
      </c>
      <c r="F1102" s="247" t="s">
        <v>3090</v>
      </c>
      <c r="G1102" s="244"/>
      <c r="H1102" s="248">
        <v>91.599999999999994</v>
      </c>
      <c r="I1102" s="249"/>
      <c r="J1102" s="244"/>
      <c r="K1102" s="244"/>
      <c r="L1102" s="250"/>
      <c r="M1102" s="251"/>
      <c r="N1102" s="252"/>
      <c r="O1102" s="252"/>
      <c r="P1102" s="252"/>
      <c r="Q1102" s="252"/>
      <c r="R1102" s="252"/>
      <c r="S1102" s="252"/>
      <c r="T1102" s="25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54" t="s">
        <v>243</v>
      </c>
      <c r="AU1102" s="254" t="s">
        <v>86</v>
      </c>
      <c r="AV1102" s="13" t="s">
        <v>86</v>
      </c>
      <c r="AW1102" s="13" t="s">
        <v>32</v>
      </c>
      <c r="AX1102" s="13" t="s">
        <v>77</v>
      </c>
      <c r="AY1102" s="254" t="s">
        <v>235</v>
      </c>
    </row>
    <row r="1103" s="13" customFormat="1">
      <c r="A1103" s="13"/>
      <c r="B1103" s="243"/>
      <c r="C1103" s="244"/>
      <c r="D1103" s="245" t="s">
        <v>243</v>
      </c>
      <c r="E1103" s="246" t="s">
        <v>1</v>
      </c>
      <c r="F1103" s="247" t="s">
        <v>3091</v>
      </c>
      <c r="G1103" s="244"/>
      <c r="H1103" s="248">
        <v>7.4000000000000004</v>
      </c>
      <c r="I1103" s="249"/>
      <c r="J1103" s="244"/>
      <c r="K1103" s="244"/>
      <c r="L1103" s="250"/>
      <c r="M1103" s="251"/>
      <c r="N1103" s="252"/>
      <c r="O1103" s="252"/>
      <c r="P1103" s="252"/>
      <c r="Q1103" s="252"/>
      <c r="R1103" s="252"/>
      <c r="S1103" s="252"/>
      <c r="T1103" s="25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54" t="s">
        <v>243</v>
      </c>
      <c r="AU1103" s="254" t="s">
        <v>86</v>
      </c>
      <c r="AV1103" s="13" t="s">
        <v>86</v>
      </c>
      <c r="AW1103" s="13" t="s">
        <v>32</v>
      </c>
      <c r="AX1103" s="13" t="s">
        <v>77</v>
      </c>
      <c r="AY1103" s="254" t="s">
        <v>235</v>
      </c>
    </row>
    <row r="1104" s="13" customFormat="1">
      <c r="A1104" s="13"/>
      <c r="B1104" s="243"/>
      <c r="C1104" s="244"/>
      <c r="D1104" s="245" t="s">
        <v>243</v>
      </c>
      <c r="E1104" s="246" t="s">
        <v>1</v>
      </c>
      <c r="F1104" s="247" t="s">
        <v>3092</v>
      </c>
      <c r="G1104" s="244"/>
      <c r="H1104" s="248">
        <v>14.9</v>
      </c>
      <c r="I1104" s="249"/>
      <c r="J1104" s="244"/>
      <c r="K1104" s="244"/>
      <c r="L1104" s="250"/>
      <c r="M1104" s="251"/>
      <c r="N1104" s="252"/>
      <c r="O1104" s="252"/>
      <c r="P1104" s="252"/>
      <c r="Q1104" s="252"/>
      <c r="R1104" s="252"/>
      <c r="S1104" s="252"/>
      <c r="T1104" s="25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54" t="s">
        <v>243</v>
      </c>
      <c r="AU1104" s="254" t="s">
        <v>86</v>
      </c>
      <c r="AV1104" s="13" t="s">
        <v>86</v>
      </c>
      <c r="AW1104" s="13" t="s">
        <v>32</v>
      </c>
      <c r="AX1104" s="13" t="s">
        <v>77</v>
      </c>
      <c r="AY1104" s="254" t="s">
        <v>235</v>
      </c>
    </row>
    <row r="1105" s="13" customFormat="1">
      <c r="A1105" s="13"/>
      <c r="B1105" s="243"/>
      <c r="C1105" s="244"/>
      <c r="D1105" s="245" t="s">
        <v>243</v>
      </c>
      <c r="E1105" s="246" t="s">
        <v>1</v>
      </c>
      <c r="F1105" s="247" t="s">
        <v>3093</v>
      </c>
      <c r="G1105" s="244"/>
      <c r="H1105" s="248">
        <v>85.700000000000003</v>
      </c>
      <c r="I1105" s="249"/>
      <c r="J1105" s="244"/>
      <c r="K1105" s="244"/>
      <c r="L1105" s="250"/>
      <c r="M1105" s="251"/>
      <c r="N1105" s="252"/>
      <c r="O1105" s="252"/>
      <c r="P1105" s="252"/>
      <c r="Q1105" s="252"/>
      <c r="R1105" s="252"/>
      <c r="S1105" s="252"/>
      <c r="T1105" s="25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T1105" s="254" t="s">
        <v>243</v>
      </c>
      <c r="AU1105" s="254" t="s">
        <v>86</v>
      </c>
      <c r="AV1105" s="13" t="s">
        <v>86</v>
      </c>
      <c r="AW1105" s="13" t="s">
        <v>32</v>
      </c>
      <c r="AX1105" s="13" t="s">
        <v>77</v>
      </c>
      <c r="AY1105" s="254" t="s">
        <v>235</v>
      </c>
    </row>
    <row r="1106" s="13" customFormat="1">
      <c r="A1106" s="13"/>
      <c r="B1106" s="243"/>
      <c r="C1106" s="244"/>
      <c r="D1106" s="245" t="s">
        <v>243</v>
      </c>
      <c r="E1106" s="246" t="s">
        <v>1</v>
      </c>
      <c r="F1106" s="247" t="s">
        <v>3094</v>
      </c>
      <c r="G1106" s="244"/>
      <c r="H1106" s="248">
        <v>2.1000000000000001</v>
      </c>
      <c r="I1106" s="249"/>
      <c r="J1106" s="244"/>
      <c r="K1106" s="244"/>
      <c r="L1106" s="250"/>
      <c r="M1106" s="251"/>
      <c r="N1106" s="252"/>
      <c r="O1106" s="252"/>
      <c r="P1106" s="252"/>
      <c r="Q1106" s="252"/>
      <c r="R1106" s="252"/>
      <c r="S1106" s="252"/>
      <c r="T1106" s="25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54" t="s">
        <v>243</v>
      </c>
      <c r="AU1106" s="254" t="s">
        <v>86</v>
      </c>
      <c r="AV1106" s="13" t="s">
        <v>86</v>
      </c>
      <c r="AW1106" s="13" t="s">
        <v>32</v>
      </c>
      <c r="AX1106" s="13" t="s">
        <v>77</v>
      </c>
      <c r="AY1106" s="254" t="s">
        <v>235</v>
      </c>
    </row>
    <row r="1107" s="13" customFormat="1">
      <c r="A1107" s="13"/>
      <c r="B1107" s="243"/>
      <c r="C1107" s="244"/>
      <c r="D1107" s="245" t="s">
        <v>243</v>
      </c>
      <c r="E1107" s="246" t="s">
        <v>1</v>
      </c>
      <c r="F1107" s="247" t="s">
        <v>3095</v>
      </c>
      <c r="G1107" s="244"/>
      <c r="H1107" s="248">
        <v>14.9</v>
      </c>
      <c r="I1107" s="249"/>
      <c r="J1107" s="244"/>
      <c r="K1107" s="244"/>
      <c r="L1107" s="250"/>
      <c r="M1107" s="251"/>
      <c r="N1107" s="252"/>
      <c r="O1107" s="252"/>
      <c r="P1107" s="252"/>
      <c r="Q1107" s="252"/>
      <c r="R1107" s="252"/>
      <c r="S1107" s="252"/>
      <c r="T1107" s="25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54" t="s">
        <v>243</v>
      </c>
      <c r="AU1107" s="254" t="s">
        <v>86</v>
      </c>
      <c r="AV1107" s="13" t="s">
        <v>86</v>
      </c>
      <c r="AW1107" s="13" t="s">
        <v>32</v>
      </c>
      <c r="AX1107" s="13" t="s">
        <v>77</v>
      </c>
      <c r="AY1107" s="254" t="s">
        <v>235</v>
      </c>
    </row>
    <row r="1108" s="13" customFormat="1">
      <c r="A1108" s="13"/>
      <c r="B1108" s="243"/>
      <c r="C1108" s="244"/>
      <c r="D1108" s="245" t="s">
        <v>243</v>
      </c>
      <c r="E1108" s="246" t="s">
        <v>1</v>
      </c>
      <c r="F1108" s="247" t="s">
        <v>3096</v>
      </c>
      <c r="G1108" s="244"/>
      <c r="H1108" s="248">
        <v>71.599999999999994</v>
      </c>
      <c r="I1108" s="249"/>
      <c r="J1108" s="244"/>
      <c r="K1108" s="244"/>
      <c r="L1108" s="250"/>
      <c r="M1108" s="251"/>
      <c r="N1108" s="252"/>
      <c r="O1108" s="252"/>
      <c r="P1108" s="252"/>
      <c r="Q1108" s="252"/>
      <c r="R1108" s="252"/>
      <c r="S1108" s="252"/>
      <c r="T1108" s="25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54" t="s">
        <v>243</v>
      </c>
      <c r="AU1108" s="254" t="s">
        <v>86</v>
      </c>
      <c r="AV1108" s="13" t="s">
        <v>86</v>
      </c>
      <c r="AW1108" s="13" t="s">
        <v>32</v>
      </c>
      <c r="AX1108" s="13" t="s">
        <v>77</v>
      </c>
      <c r="AY1108" s="254" t="s">
        <v>235</v>
      </c>
    </row>
    <row r="1109" s="13" customFormat="1">
      <c r="A1109" s="13"/>
      <c r="B1109" s="243"/>
      <c r="C1109" s="244"/>
      <c r="D1109" s="245" t="s">
        <v>243</v>
      </c>
      <c r="E1109" s="246" t="s">
        <v>1</v>
      </c>
      <c r="F1109" s="247" t="s">
        <v>3097</v>
      </c>
      <c r="G1109" s="244"/>
      <c r="H1109" s="248">
        <v>14.9</v>
      </c>
      <c r="I1109" s="249"/>
      <c r="J1109" s="244"/>
      <c r="K1109" s="244"/>
      <c r="L1109" s="250"/>
      <c r="M1109" s="251"/>
      <c r="N1109" s="252"/>
      <c r="O1109" s="252"/>
      <c r="P1109" s="252"/>
      <c r="Q1109" s="252"/>
      <c r="R1109" s="252"/>
      <c r="S1109" s="252"/>
      <c r="T1109" s="25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54" t="s">
        <v>243</v>
      </c>
      <c r="AU1109" s="254" t="s">
        <v>86</v>
      </c>
      <c r="AV1109" s="13" t="s">
        <v>86</v>
      </c>
      <c r="AW1109" s="13" t="s">
        <v>32</v>
      </c>
      <c r="AX1109" s="13" t="s">
        <v>77</v>
      </c>
      <c r="AY1109" s="254" t="s">
        <v>235</v>
      </c>
    </row>
    <row r="1110" s="13" customFormat="1">
      <c r="A1110" s="13"/>
      <c r="B1110" s="243"/>
      <c r="C1110" s="244"/>
      <c r="D1110" s="245" t="s">
        <v>243</v>
      </c>
      <c r="E1110" s="246" t="s">
        <v>1</v>
      </c>
      <c r="F1110" s="247" t="s">
        <v>3098</v>
      </c>
      <c r="G1110" s="244"/>
      <c r="H1110" s="248">
        <v>14.9</v>
      </c>
      <c r="I1110" s="249"/>
      <c r="J1110" s="244"/>
      <c r="K1110" s="244"/>
      <c r="L1110" s="250"/>
      <c r="M1110" s="251"/>
      <c r="N1110" s="252"/>
      <c r="O1110" s="252"/>
      <c r="P1110" s="252"/>
      <c r="Q1110" s="252"/>
      <c r="R1110" s="252"/>
      <c r="S1110" s="252"/>
      <c r="T1110" s="25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54" t="s">
        <v>243</v>
      </c>
      <c r="AU1110" s="254" t="s">
        <v>86</v>
      </c>
      <c r="AV1110" s="13" t="s">
        <v>86</v>
      </c>
      <c r="AW1110" s="13" t="s">
        <v>32</v>
      </c>
      <c r="AX1110" s="13" t="s">
        <v>77</v>
      </c>
      <c r="AY1110" s="254" t="s">
        <v>235</v>
      </c>
    </row>
    <row r="1111" s="13" customFormat="1">
      <c r="A1111" s="13"/>
      <c r="B1111" s="243"/>
      <c r="C1111" s="244"/>
      <c r="D1111" s="245" t="s">
        <v>243</v>
      </c>
      <c r="E1111" s="246" t="s">
        <v>1</v>
      </c>
      <c r="F1111" s="247" t="s">
        <v>3099</v>
      </c>
      <c r="G1111" s="244"/>
      <c r="H1111" s="248">
        <v>7.2999999999999998</v>
      </c>
      <c r="I1111" s="249"/>
      <c r="J1111" s="244"/>
      <c r="K1111" s="244"/>
      <c r="L1111" s="250"/>
      <c r="M1111" s="251"/>
      <c r="N1111" s="252"/>
      <c r="O1111" s="252"/>
      <c r="P1111" s="252"/>
      <c r="Q1111" s="252"/>
      <c r="R1111" s="252"/>
      <c r="S1111" s="252"/>
      <c r="T1111" s="25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54" t="s">
        <v>243</v>
      </c>
      <c r="AU1111" s="254" t="s">
        <v>86</v>
      </c>
      <c r="AV1111" s="13" t="s">
        <v>86</v>
      </c>
      <c r="AW1111" s="13" t="s">
        <v>32</v>
      </c>
      <c r="AX1111" s="13" t="s">
        <v>77</v>
      </c>
      <c r="AY1111" s="254" t="s">
        <v>235</v>
      </c>
    </row>
    <row r="1112" s="13" customFormat="1">
      <c r="A1112" s="13"/>
      <c r="B1112" s="243"/>
      <c r="C1112" s="244"/>
      <c r="D1112" s="245" t="s">
        <v>243</v>
      </c>
      <c r="E1112" s="246" t="s">
        <v>1</v>
      </c>
      <c r="F1112" s="247" t="s">
        <v>3100</v>
      </c>
      <c r="G1112" s="244"/>
      <c r="H1112" s="248">
        <v>14.9</v>
      </c>
      <c r="I1112" s="249"/>
      <c r="J1112" s="244"/>
      <c r="K1112" s="244"/>
      <c r="L1112" s="250"/>
      <c r="M1112" s="251"/>
      <c r="N1112" s="252"/>
      <c r="O1112" s="252"/>
      <c r="P1112" s="252"/>
      <c r="Q1112" s="252"/>
      <c r="R1112" s="252"/>
      <c r="S1112" s="252"/>
      <c r="T1112" s="25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T1112" s="254" t="s">
        <v>243</v>
      </c>
      <c r="AU1112" s="254" t="s">
        <v>86</v>
      </c>
      <c r="AV1112" s="13" t="s">
        <v>86</v>
      </c>
      <c r="AW1112" s="13" t="s">
        <v>32</v>
      </c>
      <c r="AX1112" s="13" t="s">
        <v>77</v>
      </c>
      <c r="AY1112" s="254" t="s">
        <v>235</v>
      </c>
    </row>
    <row r="1113" s="13" customFormat="1">
      <c r="A1113" s="13"/>
      <c r="B1113" s="243"/>
      <c r="C1113" s="244"/>
      <c r="D1113" s="245" t="s">
        <v>243</v>
      </c>
      <c r="E1113" s="246" t="s">
        <v>1</v>
      </c>
      <c r="F1113" s="247" t="s">
        <v>3101</v>
      </c>
      <c r="G1113" s="244"/>
      <c r="H1113" s="248">
        <v>14.9</v>
      </c>
      <c r="I1113" s="249"/>
      <c r="J1113" s="244"/>
      <c r="K1113" s="244"/>
      <c r="L1113" s="250"/>
      <c r="M1113" s="251"/>
      <c r="N1113" s="252"/>
      <c r="O1113" s="252"/>
      <c r="P1113" s="252"/>
      <c r="Q1113" s="252"/>
      <c r="R1113" s="252"/>
      <c r="S1113" s="252"/>
      <c r="T1113" s="25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54" t="s">
        <v>243</v>
      </c>
      <c r="AU1113" s="254" t="s">
        <v>86</v>
      </c>
      <c r="AV1113" s="13" t="s">
        <v>86</v>
      </c>
      <c r="AW1113" s="13" t="s">
        <v>32</v>
      </c>
      <c r="AX1113" s="13" t="s">
        <v>77</v>
      </c>
      <c r="AY1113" s="254" t="s">
        <v>235</v>
      </c>
    </row>
    <row r="1114" s="13" customFormat="1">
      <c r="A1114" s="13"/>
      <c r="B1114" s="243"/>
      <c r="C1114" s="244"/>
      <c r="D1114" s="245" t="s">
        <v>243</v>
      </c>
      <c r="E1114" s="246" t="s">
        <v>1</v>
      </c>
      <c r="F1114" s="247" t="s">
        <v>3102</v>
      </c>
      <c r="G1114" s="244"/>
      <c r="H1114" s="248">
        <v>353.89999999999998</v>
      </c>
      <c r="I1114" s="249"/>
      <c r="J1114" s="244"/>
      <c r="K1114" s="244"/>
      <c r="L1114" s="250"/>
      <c r="M1114" s="251"/>
      <c r="N1114" s="252"/>
      <c r="O1114" s="252"/>
      <c r="P1114" s="252"/>
      <c r="Q1114" s="252"/>
      <c r="R1114" s="252"/>
      <c r="S1114" s="252"/>
      <c r="T1114" s="25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54" t="s">
        <v>243</v>
      </c>
      <c r="AU1114" s="254" t="s">
        <v>86</v>
      </c>
      <c r="AV1114" s="13" t="s">
        <v>86</v>
      </c>
      <c r="AW1114" s="13" t="s">
        <v>32</v>
      </c>
      <c r="AX1114" s="13" t="s">
        <v>77</v>
      </c>
      <c r="AY1114" s="254" t="s">
        <v>235</v>
      </c>
    </row>
    <row r="1115" s="13" customFormat="1">
      <c r="A1115" s="13"/>
      <c r="B1115" s="243"/>
      <c r="C1115" s="244"/>
      <c r="D1115" s="245" t="s">
        <v>243</v>
      </c>
      <c r="E1115" s="246" t="s">
        <v>1</v>
      </c>
      <c r="F1115" s="247" t="s">
        <v>3103</v>
      </c>
      <c r="G1115" s="244"/>
      <c r="H1115" s="248">
        <v>14.9</v>
      </c>
      <c r="I1115" s="249"/>
      <c r="J1115" s="244"/>
      <c r="K1115" s="244"/>
      <c r="L1115" s="250"/>
      <c r="M1115" s="251"/>
      <c r="N1115" s="252"/>
      <c r="O1115" s="252"/>
      <c r="P1115" s="252"/>
      <c r="Q1115" s="252"/>
      <c r="R1115" s="252"/>
      <c r="S1115" s="252"/>
      <c r="T1115" s="25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T1115" s="254" t="s">
        <v>243</v>
      </c>
      <c r="AU1115" s="254" t="s">
        <v>86</v>
      </c>
      <c r="AV1115" s="13" t="s">
        <v>86</v>
      </c>
      <c r="AW1115" s="13" t="s">
        <v>32</v>
      </c>
      <c r="AX1115" s="13" t="s">
        <v>77</v>
      </c>
      <c r="AY1115" s="254" t="s">
        <v>235</v>
      </c>
    </row>
    <row r="1116" s="13" customFormat="1">
      <c r="A1116" s="13"/>
      <c r="B1116" s="243"/>
      <c r="C1116" s="244"/>
      <c r="D1116" s="245" t="s">
        <v>243</v>
      </c>
      <c r="E1116" s="246" t="s">
        <v>1</v>
      </c>
      <c r="F1116" s="247" t="s">
        <v>3104</v>
      </c>
      <c r="G1116" s="244"/>
      <c r="H1116" s="248">
        <v>14.9</v>
      </c>
      <c r="I1116" s="249"/>
      <c r="J1116" s="244"/>
      <c r="K1116" s="244"/>
      <c r="L1116" s="250"/>
      <c r="M1116" s="251"/>
      <c r="N1116" s="252"/>
      <c r="O1116" s="252"/>
      <c r="P1116" s="252"/>
      <c r="Q1116" s="252"/>
      <c r="R1116" s="252"/>
      <c r="S1116" s="252"/>
      <c r="T1116" s="25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54" t="s">
        <v>243</v>
      </c>
      <c r="AU1116" s="254" t="s">
        <v>86</v>
      </c>
      <c r="AV1116" s="13" t="s">
        <v>86</v>
      </c>
      <c r="AW1116" s="13" t="s">
        <v>32</v>
      </c>
      <c r="AX1116" s="13" t="s">
        <v>77</v>
      </c>
      <c r="AY1116" s="254" t="s">
        <v>235</v>
      </c>
    </row>
    <row r="1117" s="13" customFormat="1">
      <c r="A1117" s="13"/>
      <c r="B1117" s="243"/>
      <c r="C1117" s="244"/>
      <c r="D1117" s="245" t="s">
        <v>243</v>
      </c>
      <c r="E1117" s="246" t="s">
        <v>1</v>
      </c>
      <c r="F1117" s="247" t="s">
        <v>3105</v>
      </c>
      <c r="G1117" s="244"/>
      <c r="H1117" s="248">
        <v>47.399999999999999</v>
      </c>
      <c r="I1117" s="249"/>
      <c r="J1117" s="244"/>
      <c r="K1117" s="244"/>
      <c r="L1117" s="250"/>
      <c r="M1117" s="251"/>
      <c r="N1117" s="252"/>
      <c r="O1117" s="252"/>
      <c r="P1117" s="252"/>
      <c r="Q1117" s="252"/>
      <c r="R1117" s="252"/>
      <c r="S1117" s="252"/>
      <c r="T1117" s="25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54" t="s">
        <v>243</v>
      </c>
      <c r="AU1117" s="254" t="s">
        <v>86</v>
      </c>
      <c r="AV1117" s="13" t="s">
        <v>86</v>
      </c>
      <c r="AW1117" s="13" t="s">
        <v>32</v>
      </c>
      <c r="AX1117" s="13" t="s">
        <v>77</v>
      </c>
      <c r="AY1117" s="254" t="s">
        <v>235</v>
      </c>
    </row>
    <row r="1118" s="13" customFormat="1">
      <c r="A1118" s="13"/>
      <c r="B1118" s="243"/>
      <c r="C1118" s="244"/>
      <c r="D1118" s="245" t="s">
        <v>243</v>
      </c>
      <c r="E1118" s="246" t="s">
        <v>1</v>
      </c>
      <c r="F1118" s="247" t="s">
        <v>3106</v>
      </c>
      <c r="G1118" s="244"/>
      <c r="H1118" s="248">
        <v>14.9</v>
      </c>
      <c r="I1118" s="249"/>
      <c r="J1118" s="244"/>
      <c r="K1118" s="244"/>
      <c r="L1118" s="250"/>
      <c r="M1118" s="251"/>
      <c r="N1118" s="252"/>
      <c r="O1118" s="252"/>
      <c r="P1118" s="252"/>
      <c r="Q1118" s="252"/>
      <c r="R1118" s="252"/>
      <c r="S1118" s="252"/>
      <c r="T1118" s="25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54" t="s">
        <v>243</v>
      </c>
      <c r="AU1118" s="254" t="s">
        <v>86</v>
      </c>
      <c r="AV1118" s="13" t="s">
        <v>86</v>
      </c>
      <c r="AW1118" s="13" t="s">
        <v>32</v>
      </c>
      <c r="AX1118" s="13" t="s">
        <v>77</v>
      </c>
      <c r="AY1118" s="254" t="s">
        <v>235</v>
      </c>
    </row>
    <row r="1119" s="13" customFormat="1">
      <c r="A1119" s="13"/>
      <c r="B1119" s="243"/>
      <c r="C1119" s="244"/>
      <c r="D1119" s="245" t="s">
        <v>243</v>
      </c>
      <c r="E1119" s="246" t="s">
        <v>1</v>
      </c>
      <c r="F1119" s="247" t="s">
        <v>3107</v>
      </c>
      <c r="G1119" s="244"/>
      <c r="H1119" s="248">
        <v>14.9</v>
      </c>
      <c r="I1119" s="249"/>
      <c r="J1119" s="244"/>
      <c r="K1119" s="244"/>
      <c r="L1119" s="250"/>
      <c r="M1119" s="251"/>
      <c r="N1119" s="252"/>
      <c r="O1119" s="252"/>
      <c r="P1119" s="252"/>
      <c r="Q1119" s="252"/>
      <c r="R1119" s="252"/>
      <c r="S1119" s="252"/>
      <c r="T1119" s="25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54" t="s">
        <v>243</v>
      </c>
      <c r="AU1119" s="254" t="s">
        <v>86</v>
      </c>
      <c r="AV1119" s="13" t="s">
        <v>86</v>
      </c>
      <c r="AW1119" s="13" t="s">
        <v>32</v>
      </c>
      <c r="AX1119" s="13" t="s">
        <v>77</v>
      </c>
      <c r="AY1119" s="254" t="s">
        <v>235</v>
      </c>
    </row>
    <row r="1120" s="13" customFormat="1">
      <c r="A1120" s="13"/>
      <c r="B1120" s="243"/>
      <c r="C1120" s="244"/>
      <c r="D1120" s="245" t="s">
        <v>243</v>
      </c>
      <c r="E1120" s="246" t="s">
        <v>1</v>
      </c>
      <c r="F1120" s="247" t="s">
        <v>3108</v>
      </c>
      <c r="G1120" s="244"/>
      <c r="H1120" s="248">
        <v>16.399999999999999</v>
      </c>
      <c r="I1120" s="249"/>
      <c r="J1120" s="244"/>
      <c r="K1120" s="244"/>
      <c r="L1120" s="250"/>
      <c r="M1120" s="251"/>
      <c r="N1120" s="252"/>
      <c r="O1120" s="252"/>
      <c r="P1120" s="252"/>
      <c r="Q1120" s="252"/>
      <c r="R1120" s="252"/>
      <c r="S1120" s="252"/>
      <c r="T1120" s="25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54" t="s">
        <v>243</v>
      </c>
      <c r="AU1120" s="254" t="s">
        <v>86</v>
      </c>
      <c r="AV1120" s="13" t="s">
        <v>86</v>
      </c>
      <c r="AW1120" s="13" t="s">
        <v>32</v>
      </c>
      <c r="AX1120" s="13" t="s">
        <v>77</v>
      </c>
      <c r="AY1120" s="254" t="s">
        <v>235</v>
      </c>
    </row>
    <row r="1121" s="13" customFormat="1">
      <c r="A1121" s="13"/>
      <c r="B1121" s="243"/>
      <c r="C1121" s="244"/>
      <c r="D1121" s="245" t="s">
        <v>243</v>
      </c>
      <c r="E1121" s="246" t="s">
        <v>1</v>
      </c>
      <c r="F1121" s="247" t="s">
        <v>3109</v>
      </c>
      <c r="G1121" s="244"/>
      <c r="H1121" s="248">
        <v>14.9</v>
      </c>
      <c r="I1121" s="249"/>
      <c r="J1121" s="244"/>
      <c r="K1121" s="244"/>
      <c r="L1121" s="250"/>
      <c r="M1121" s="251"/>
      <c r="N1121" s="252"/>
      <c r="O1121" s="252"/>
      <c r="P1121" s="252"/>
      <c r="Q1121" s="252"/>
      <c r="R1121" s="252"/>
      <c r="S1121" s="252"/>
      <c r="T1121" s="25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54" t="s">
        <v>243</v>
      </c>
      <c r="AU1121" s="254" t="s">
        <v>86</v>
      </c>
      <c r="AV1121" s="13" t="s">
        <v>86</v>
      </c>
      <c r="AW1121" s="13" t="s">
        <v>32</v>
      </c>
      <c r="AX1121" s="13" t="s">
        <v>77</v>
      </c>
      <c r="AY1121" s="254" t="s">
        <v>235</v>
      </c>
    </row>
    <row r="1122" s="13" customFormat="1">
      <c r="A1122" s="13"/>
      <c r="B1122" s="243"/>
      <c r="C1122" s="244"/>
      <c r="D1122" s="245" t="s">
        <v>243</v>
      </c>
      <c r="E1122" s="246" t="s">
        <v>1</v>
      </c>
      <c r="F1122" s="247" t="s">
        <v>3110</v>
      </c>
      <c r="G1122" s="244"/>
      <c r="H1122" s="248">
        <v>14.9</v>
      </c>
      <c r="I1122" s="249"/>
      <c r="J1122" s="244"/>
      <c r="K1122" s="244"/>
      <c r="L1122" s="250"/>
      <c r="M1122" s="251"/>
      <c r="N1122" s="252"/>
      <c r="O1122" s="252"/>
      <c r="P1122" s="252"/>
      <c r="Q1122" s="252"/>
      <c r="R1122" s="252"/>
      <c r="S1122" s="252"/>
      <c r="T1122" s="25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54" t="s">
        <v>243</v>
      </c>
      <c r="AU1122" s="254" t="s">
        <v>86</v>
      </c>
      <c r="AV1122" s="13" t="s">
        <v>86</v>
      </c>
      <c r="AW1122" s="13" t="s">
        <v>32</v>
      </c>
      <c r="AX1122" s="13" t="s">
        <v>77</v>
      </c>
      <c r="AY1122" s="254" t="s">
        <v>235</v>
      </c>
    </row>
    <row r="1123" s="13" customFormat="1">
      <c r="A1123" s="13"/>
      <c r="B1123" s="243"/>
      <c r="C1123" s="244"/>
      <c r="D1123" s="245" t="s">
        <v>243</v>
      </c>
      <c r="E1123" s="246" t="s">
        <v>1</v>
      </c>
      <c r="F1123" s="247" t="s">
        <v>3111</v>
      </c>
      <c r="G1123" s="244"/>
      <c r="H1123" s="248">
        <v>16.199999999999999</v>
      </c>
      <c r="I1123" s="249"/>
      <c r="J1123" s="244"/>
      <c r="K1123" s="244"/>
      <c r="L1123" s="250"/>
      <c r="M1123" s="251"/>
      <c r="N1123" s="252"/>
      <c r="O1123" s="252"/>
      <c r="P1123" s="252"/>
      <c r="Q1123" s="252"/>
      <c r="R1123" s="252"/>
      <c r="S1123" s="252"/>
      <c r="T1123" s="25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54" t="s">
        <v>243</v>
      </c>
      <c r="AU1123" s="254" t="s">
        <v>86</v>
      </c>
      <c r="AV1123" s="13" t="s">
        <v>86</v>
      </c>
      <c r="AW1123" s="13" t="s">
        <v>32</v>
      </c>
      <c r="AX1123" s="13" t="s">
        <v>77</v>
      </c>
      <c r="AY1123" s="254" t="s">
        <v>235</v>
      </c>
    </row>
    <row r="1124" s="13" customFormat="1">
      <c r="A1124" s="13"/>
      <c r="B1124" s="243"/>
      <c r="C1124" s="244"/>
      <c r="D1124" s="245" t="s">
        <v>243</v>
      </c>
      <c r="E1124" s="246" t="s">
        <v>1</v>
      </c>
      <c r="F1124" s="247" t="s">
        <v>3112</v>
      </c>
      <c r="G1124" s="244"/>
      <c r="H1124" s="248">
        <v>14.9</v>
      </c>
      <c r="I1124" s="249"/>
      <c r="J1124" s="244"/>
      <c r="K1124" s="244"/>
      <c r="L1124" s="250"/>
      <c r="M1124" s="251"/>
      <c r="N1124" s="252"/>
      <c r="O1124" s="252"/>
      <c r="P1124" s="252"/>
      <c r="Q1124" s="252"/>
      <c r="R1124" s="252"/>
      <c r="S1124" s="252"/>
      <c r="T1124" s="25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54" t="s">
        <v>243</v>
      </c>
      <c r="AU1124" s="254" t="s">
        <v>86</v>
      </c>
      <c r="AV1124" s="13" t="s">
        <v>86</v>
      </c>
      <c r="AW1124" s="13" t="s">
        <v>32</v>
      </c>
      <c r="AX1124" s="13" t="s">
        <v>77</v>
      </c>
      <c r="AY1124" s="254" t="s">
        <v>235</v>
      </c>
    </row>
    <row r="1125" s="13" customFormat="1">
      <c r="A1125" s="13"/>
      <c r="B1125" s="243"/>
      <c r="C1125" s="244"/>
      <c r="D1125" s="245" t="s">
        <v>243</v>
      </c>
      <c r="E1125" s="246" t="s">
        <v>1</v>
      </c>
      <c r="F1125" s="247" t="s">
        <v>3113</v>
      </c>
      <c r="G1125" s="244"/>
      <c r="H1125" s="248">
        <v>14.9</v>
      </c>
      <c r="I1125" s="249"/>
      <c r="J1125" s="244"/>
      <c r="K1125" s="244"/>
      <c r="L1125" s="250"/>
      <c r="M1125" s="251"/>
      <c r="N1125" s="252"/>
      <c r="O1125" s="252"/>
      <c r="P1125" s="252"/>
      <c r="Q1125" s="252"/>
      <c r="R1125" s="252"/>
      <c r="S1125" s="252"/>
      <c r="T1125" s="25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54" t="s">
        <v>243</v>
      </c>
      <c r="AU1125" s="254" t="s">
        <v>86</v>
      </c>
      <c r="AV1125" s="13" t="s">
        <v>86</v>
      </c>
      <c r="AW1125" s="13" t="s">
        <v>32</v>
      </c>
      <c r="AX1125" s="13" t="s">
        <v>77</v>
      </c>
      <c r="AY1125" s="254" t="s">
        <v>235</v>
      </c>
    </row>
    <row r="1126" s="13" customFormat="1">
      <c r="A1126" s="13"/>
      <c r="B1126" s="243"/>
      <c r="C1126" s="244"/>
      <c r="D1126" s="245" t="s">
        <v>243</v>
      </c>
      <c r="E1126" s="246" t="s">
        <v>1</v>
      </c>
      <c r="F1126" s="247" t="s">
        <v>3114</v>
      </c>
      <c r="G1126" s="244"/>
      <c r="H1126" s="248">
        <v>16</v>
      </c>
      <c r="I1126" s="249"/>
      <c r="J1126" s="244"/>
      <c r="K1126" s="244"/>
      <c r="L1126" s="250"/>
      <c r="M1126" s="251"/>
      <c r="N1126" s="252"/>
      <c r="O1126" s="252"/>
      <c r="P1126" s="252"/>
      <c r="Q1126" s="252"/>
      <c r="R1126" s="252"/>
      <c r="S1126" s="252"/>
      <c r="T1126" s="25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54" t="s">
        <v>243</v>
      </c>
      <c r="AU1126" s="254" t="s">
        <v>86</v>
      </c>
      <c r="AV1126" s="13" t="s">
        <v>86</v>
      </c>
      <c r="AW1126" s="13" t="s">
        <v>32</v>
      </c>
      <c r="AX1126" s="13" t="s">
        <v>77</v>
      </c>
      <c r="AY1126" s="254" t="s">
        <v>235</v>
      </c>
    </row>
    <row r="1127" s="13" customFormat="1">
      <c r="A1127" s="13"/>
      <c r="B1127" s="243"/>
      <c r="C1127" s="244"/>
      <c r="D1127" s="245" t="s">
        <v>243</v>
      </c>
      <c r="E1127" s="246" t="s">
        <v>1</v>
      </c>
      <c r="F1127" s="247" t="s">
        <v>3115</v>
      </c>
      <c r="G1127" s="244"/>
      <c r="H1127" s="248">
        <v>14.9</v>
      </c>
      <c r="I1127" s="249"/>
      <c r="J1127" s="244"/>
      <c r="K1127" s="244"/>
      <c r="L1127" s="250"/>
      <c r="M1127" s="251"/>
      <c r="N1127" s="252"/>
      <c r="O1127" s="252"/>
      <c r="P1127" s="252"/>
      <c r="Q1127" s="252"/>
      <c r="R1127" s="252"/>
      <c r="S1127" s="252"/>
      <c r="T1127" s="25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54" t="s">
        <v>243</v>
      </c>
      <c r="AU1127" s="254" t="s">
        <v>86</v>
      </c>
      <c r="AV1127" s="13" t="s">
        <v>86</v>
      </c>
      <c r="AW1127" s="13" t="s">
        <v>32</v>
      </c>
      <c r="AX1127" s="13" t="s">
        <v>77</v>
      </c>
      <c r="AY1127" s="254" t="s">
        <v>235</v>
      </c>
    </row>
    <row r="1128" s="13" customFormat="1">
      <c r="A1128" s="13"/>
      <c r="B1128" s="243"/>
      <c r="C1128" s="244"/>
      <c r="D1128" s="245" t="s">
        <v>243</v>
      </c>
      <c r="E1128" s="246" t="s">
        <v>1</v>
      </c>
      <c r="F1128" s="247" t="s">
        <v>3116</v>
      </c>
      <c r="G1128" s="244"/>
      <c r="H1128" s="248">
        <v>14.9</v>
      </c>
      <c r="I1128" s="249"/>
      <c r="J1128" s="244"/>
      <c r="K1128" s="244"/>
      <c r="L1128" s="250"/>
      <c r="M1128" s="251"/>
      <c r="N1128" s="252"/>
      <c r="O1128" s="252"/>
      <c r="P1128" s="252"/>
      <c r="Q1128" s="252"/>
      <c r="R1128" s="252"/>
      <c r="S1128" s="252"/>
      <c r="T1128" s="25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54" t="s">
        <v>243</v>
      </c>
      <c r="AU1128" s="254" t="s">
        <v>86</v>
      </c>
      <c r="AV1128" s="13" t="s">
        <v>86</v>
      </c>
      <c r="AW1128" s="13" t="s">
        <v>32</v>
      </c>
      <c r="AX1128" s="13" t="s">
        <v>77</v>
      </c>
      <c r="AY1128" s="254" t="s">
        <v>235</v>
      </c>
    </row>
    <row r="1129" s="13" customFormat="1">
      <c r="A1129" s="13"/>
      <c r="B1129" s="243"/>
      <c r="C1129" s="244"/>
      <c r="D1129" s="245" t="s">
        <v>243</v>
      </c>
      <c r="E1129" s="246" t="s">
        <v>1</v>
      </c>
      <c r="F1129" s="247" t="s">
        <v>3117</v>
      </c>
      <c r="G1129" s="244"/>
      <c r="H1129" s="248">
        <v>15.9</v>
      </c>
      <c r="I1129" s="249"/>
      <c r="J1129" s="244"/>
      <c r="K1129" s="244"/>
      <c r="L1129" s="250"/>
      <c r="M1129" s="251"/>
      <c r="N1129" s="252"/>
      <c r="O1129" s="252"/>
      <c r="P1129" s="252"/>
      <c r="Q1129" s="252"/>
      <c r="R1129" s="252"/>
      <c r="S1129" s="252"/>
      <c r="T1129" s="25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54" t="s">
        <v>243</v>
      </c>
      <c r="AU1129" s="254" t="s">
        <v>86</v>
      </c>
      <c r="AV1129" s="13" t="s">
        <v>86</v>
      </c>
      <c r="AW1129" s="13" t="s">
        <v>32</v>
      </c>
      <c r="AX1129" s="13" t="s">
        <v>77</v>
      </c>
      <c r="AY1129" s="254" t="s">
        <v>235</v>
      </c>
    </row>
    <row r="1130" s="13" customFormat="1">
      <c r="A1130" s="13"/>
      <c r="B1130" s="243"/>
      <c r="C1130" s="244"/>
      <c r="D1130" s="245" t="s">
        <v>243</v>
      </c>
      <c r="E1130" s="246" t="s">
        <v>1</v>
      </c>
      <c r="F1130" s="247" t="s">
        <v>3118</v>
      </c>
      <c r="G1130" s="244"/>
      <c r="H1130" s="248">
        <v>14.9</v>
      </c>
      <c r="I1130" s="249"/>
      <c r="J1130" s="244"/>
      <c r="K1130" s="244"/>
      <c r="L1130" s="250"/>
      <c r="M1130" s="251"/>
      <c r="N1130" s="252"/>
      <c r="O1130" s="252"/>
      <c r="P1130" s="252"/>
      <c r="Q1130" s="252"/>
      <c r="R1130" s="252"/>
      <c r="S1130" s="252"/>
      <c r="T1130" s="25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54" t="s">
        <v>243</v>
      </c>
      <c r="AU1130" s="254" t="s">
        <v>86</v>
      </c>
      <c r="AV1130" s="13" t="s">
        <v>86</v>
      </c>
      <c r="AW1130" s="13" t="s">
        <v>32</v>
      </c>
      <c r="AX1130" s="13" t="s">
        <v>77</v>
      </c>
      <c r="AY1130" s="254" t="s">
        <v>235</v>
      </c>
    </row>
    <row r="1131" s="13" customFormat="1">
      <c r="A1131" s="13"/>
      <c r="B1131" s="243"/>
      <c r="C1131" s="244"/>
      <c r="D1131" s="245" t="s">
        <v>243</v>
      </c>
      <c r="E1131" s="246" t="s">
        <v>1</v>
      </c>
      <c r="F1131" s="247" t="s">
        <v>3119</v>
      </c>
      <c r="G1131" s="244"/>
      <c r="H1131" s="248">
        <v>14.9</v>
      </c>
      <c r="I1131" s="249"/>
      <c r="J1131" s="244"/>
      <c r="K1131" s="244"/>
      <c r="L1131" s="250"/>
      <c r="M1131" s="251"/>
      <c r="N1131" s="252"/>
      <c r="O1131" s="252"/>
      <c r="P1131" s="252"/>
      <c r="Q1131" s="252"/>
      <c r="R1131" s="252"/>
      <c r="S1131" s="252"/>
      <c r="T1131" s="25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54" t="s">
        <v>243</v>
      </c>
      <c r="AU1131" s="254" t="s">
        <v>86</v>
      </c>
      <c r="AV1131" s="13" t="s">
        <v>86</v>
      </c>
      <c r="AW1131" s="13" t="s">
        <v>32</v>
      </c>
      <c r="AX1131" s="13" t="s">
        <v>77</v>
      </c>
      <c r="AY1131" s="254" t="s">
        <v>235</v>
      </c>
    </row>
    <row r="1132" s="13" customFormat="1">
      <c r="A1132" s="13"/>
      <c r="B1132" s="243"/>
      <c r="C1132" s="244"/>
      <c r="D1132" s="245" t="s">
        <v>243</v>
      </c>
      <c r="E1132" s="246" t="s">
        <v>1</v>
      </c>
      <c r="F1132" s="247" t="s">
        <v>3120</v>
      </c>
      <c r="G1132" s="244"/>
      <c r="H1132" s="248">
        <v>14</v>
      </c>
      <c r="I1132" s="249"/>
      <c r="J1132" s="244"/>
      <c r="K1132" s="244"/>
      <c r="L1132" s="250"/>
      <c r="M1132" s="251"/>
      <c r="N1132" s="252"/>
      <c r="O1132" s="252"/>
      <c r="P1132" s="252"/>
      <c r="Q1132" s="252"/>
      <c r="R1132" s="252"/>
      <c r="S1132" s="252"/>
      <c r="T1132" s="25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54" t="s">
        <v>243</v>
      </c>
      <c r="AU1132" s="254" t="s">
        <v>86</v>
      </c>
      <c r="AV1132" s="13" t="s">
        <v>86</v>
      </c>
      <c r="AW1132" s="13" t="s">
        <v>32</v>
      </c>
      <c r="AX1132" s="13" t="s">
        <v>77</v>
      </c>
      <c r="AY1132" s="254" t="s">
        <v>235</v>
      </c>
    </row>
    <row r="1133" s="13" customFormat="1">
      <c r="A1133" s="13"/>
      <c r="B1133" s="243"/>
      <c r="C1133" s="244"/>
      <c r="D1133" s="245" t="s">
        <v>243</v>
      </c>
      <c r="E1133" s="246" t="s">
        <v>1</v>
      </c>
      <c r="F1133" s="247" t="s">
        <v>3121</v>
      </c>
      <c r="G1133" s="244"/>
      <c r="H1133" s="248">
        <v>14.9</v>
      </c>
      <c r="I1133" s="249"/>
      <c r="J1133" s="244"/>
      <c r="K1133" s="244"/>
      <c r="L1133" s="250"/>
      <c r="M1133" s="251"/>
      <c r="N1133" s="252"/>
      <c r="O1133" s="252"/>
      <c r="P1133" s="252"/>
      <c r="Q1133" s="252"/>
      <c r="R1133" s="252"/>
      <c r="S1133" s="252"/>
      <c r="T1133" s="25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54" t="s">
        <v>243</v>
      </c>
      <c r="AU1133" s="254" t="s">
        <v>86</v>
      </c>
      <c r="AV1133" s="13" t="s">
        <v>86</v>
      </c>
      <c r="AW1133" s="13" t="s">
        <v>32</v>
      </c>
      <c r="AX1133" s="13" t="s">
        <v>77</v>
      </c>
      <c r="AY1133" s="254" t="s">
        <v>235</v>
      </c>
    </row>
    <row r="1134" s="13" customFormat="1">
      <c r="A1134" s="13"/>
      <c r="B1134" s="243"/>
      <c r="C1134" s="244"/>
      <c r="D1134" s="245" t="s">
        <v>243</v>
      </c>
      <c r="E1134" s="246" t="s">
        <v>1</v>
      </c>
      <c r="F1134" s="247" t="s">
        <v>3122</v>
      </c>
      <c r="G1134" s="244"/>
      <c r="H1134" s="248">
        <v>82.700000000000003</v>
      </c>
      <c r="I1134" s="249"/>
      <c r="J1134" s="244"/>
      <c r="K1134" s="244"/>
      <c r="L1134" s="250"/>
      <c r="M1134" s="251"/>
      <c r="N1134" s="252"/>
      <c r="O1134" s="252"/>
      <c r="P1134" s="252"/>
      <c r="Q1134" s="252"/>
      <c r="R1134" s="252"/>
      <c r="S1134" s="252"/>
      <c r="T1134" s="25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54" t="s">
        <v>243</v>
      </c>
      <c r="AU1134" s="254" t="s">
        <v>86</v>
      </c>
      <c r="AV1134" s="13" t="s">
        <v>86</v>
      </c>
      <c r="AW1134" s="13" t="s">
        <v>32</v>
      </c>
      <c r="AX1134" s="13" t="s">
        <v>77</v>
      </c>
      <c r="AY1134" s="254" t="s">
        <v>235</v>
      </c>
    </row>
    <row r="1135" s="13" customFormat="1">
      <c r="A1135" s="13"/>
      <c r="B1135" s="243"/>
      <c r="C1135" s="244"/>
      <c r="D1135" s="245" t="s">
        <v>243</v>
      </c>
      <c r="E1135" s="246" t="s">
        <v>1</v>
      </c>
      <c r="F1135" s="247" t="s">
        <v>3123</v>
      </c>
      <c r="G1135" s="244"/>
      <c r="H1135" s="248">
        <v>14.800000000000001</v>
      </c>
      <c r="I1135" s="249"/>
      <c r="J1135" s="244"/>
      <c r="K1135" s="244"/>
      <c r="L1135" s="250"/>
      <c r="M1135" s="251"/>
      <c r="N1135" s="252"/>
      <c r="O1135" s="252"/>
      <c r="P1135" s="252"/>
      <c r="Q1135" s="252"/>
      <c r="R1135" s="252"/>
      <c r="S1135" s="252"/>
      <c r="T1135" s="25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54" t="s">
        <v>243</v>
      </c>
      <c r="AU1135" s="254" t="s">
        <v>86</v>
      </c>
      <c r="AV1135" s="13" t="s">
        <v>86</v>
      </c>
      <c r="AW1135" s="13" t="s">
        <v>32</v>
      </c>
      <c r="AX1135" s="13" t="s">
        <v>77</v>
      </c>
      <c r="AY1135" s="254" t="s">
        <v>235</v>
      </c>
    </row>
    <row r="1136" s="13" customFormat="1">
      <c r="A1136" s="13"/>
      <c r="B1136" s="243"/>
      <c r="C1136" s="244"/>
      <c r="D1136" s="245" t="s">
        <v>243</v>
      </c>
      <c r="E1136" s="246" t="s">
        <v>1</v>
      </c>
      <c r="F1136" s="247" t="s">
        <v>3124</v>
      </c>
      <c r="G1136" s="244"/>
      <c r="H1136" s="248">
        <v>14.9</v>
      </c>
      <c r="I1136" s="249"/>
      <c r="J1136" s="244"/>
      <c r="K1136" s="244"/>
      <c r="L1136" s="250"/>
      <c r="M1136" s="251"/>
      <c r="N1136" s="252"/>
      <c r="O1136" s="252"/>
      <c r="P1136" s="252"/>
      <c r="Q1136" s="252"/>
      <c r="R1136" s="252"/>
      <c r="S1136" s="252"/>
      <c r="T1136" s="25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54" t="s">
        <v>243</v>
      </c>
      <c r="AU1136" s="254" t="s">
        <v>86</v>
      </c>
      <c r="AV1136" s="13" t="s">
        <v>86</v>
      </c>
      <c r="AW1136" s="13" t="s">
        <v>32</v>
      </c>
      <c r="AX1136" s="13" t="s">
        <v>77</v>
      </c>
      <c r="AY1136" s="254" t="s">
        <v>235</v>
      </c>
    </row>
    <row r="1137" s="13" customFormat="1">
      <c r="A1137" s="13"/>
      <c r="B1137" s="243"/>
      <c r="C1137" s="244"/>
      <c r="D1137" s="245" t="s">
        <v>243</v>
      </c>
      <c r="E1137" s="246" t="s">
        <v>1</v>
      </c>
      <c r="F1137" s="247" t="s">
        <v>3125</v>
      </c>
      <c r="G1137" s="244"/>
      <c r="H1137" s="248">
        <v>2.2999999999999998</v>
      </c>
      <c r="I1137" s="249"/>
      <c r="J1137" s="244"/>
      <c r="K1137" s="244"/>
      <c r="L1137" s="250"/>
      <c r="M1137" s="251"/>
      <c r="N1137" s="252"/>
      <c r="O1137" s="252"/>
      <c r="P1137" s="252"/>
      <c r="Q1137" s="252"/>
      <c r="R1137" s="252"/>
      <c r="S1137" s="252"/>
      <c r="T1137" s="25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54" t="s">
        <v>243</v>
      </c>
      <c r="AU1137" s="254" t="s">
        <v>86</v>
      </c>
      <c r="AV1137" s="13" t="s">
        <v>86</v>
      </c>
      <c r="AW1137" s="13" t="s">
        <v>32</v>
      </c>
      <c r="AX1137" s="13" t="s">
        <v>77</v>
      </c>
      <c r="AY1137" s="254" t="s">
        <v>235</v>
      </c>
    </row>
    <row r="1138" s="13" customFormat="1">
      <c r="A1138" s="13"/>
      <c r="B1138" s="243"/>
      <c r="C1138" s="244"/>
      <c r="D1138" s="245" t="s">
        <v>243</v>
      </c>
      <c r="E1138" s="246" t="s">
        <v>1</v>
      </c>
      <c r="F1138" s="247" t="s">
        <v>3126</v>
      </c>
      <c r="G1138" s="244"/>
      <c r="H1138" s="248">
        <v>29.5</v>
      </c>
      <c r="I1138" s="249"/>
      <c r="J1138" s="244"/>
      <c r="K1138" s="244"/>
      <c r="L1138" s="250"/>
      <c r="M1138" s="251"/>
      <c r="N1138" s="252"/>
      <c r="O1138" s="252"/>
      <c r="P1138" s="252"/>
      <c r="Q1138" s="252"/>
      <c r="R1138" s="252"/>
      <c r="S1138" s="252"/>
      <c r="T1138" s="25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54" t="s">
        <v>243</v>
      </c>
      <c r="AU1138" s="254" t="s">
        <v>86</v>
      </c>
      <c r="AV1138" s="13" t="s">
        <v>86</v>
      </c>
      <c r="AW1138" s="13" t="s">
        <v>32</v>
      </c>
      <c r="AX1138" s="13" t="s">
        <v>77</v>
      </c>
      <c r="AY1138" s="254" t="s">
        <v>235</v>
      </c>
    </row>
    <row r="1139" s="13" customFormat="1">
      <c r="A1139" s="13"/>
      <c r="B1139" s="243"/>
      <c r="C1139" s="244"/>
      <c r="D1139" s="245" t="s">
        <v>243</v>
      </c>
      <c r="E1139" s="246" t="s">
        <v>1</v>
      </c>
      <c r="F1139" s="247" t="s">
        <v>3127</v>
      </c>
      <c r="G1139" s="244"/>
      <c r="H1139" s="248">
        <v>82.700000000000003</v>
      </c>
      <c r="I1139" s="249"/>
      <c r="J1139" s="244"/>
      <c r="K1139" s="244"/>
      <c r="L1139" s="250"/>
      <c r="M1139" s="251"/>
      <c r="N1139" s="252"/>
      <c r="O1139" s="252"/>
      <c r="P1139" s="252"/>
      <c r="Q1139" s="252"/>
      <c r="R1139" s="252"/>
      <c r="S1139" s="252"/>
      <c r="T1139" s="25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54" t="s">
        <v>243</v>
      </c>
      <c r="AU1139" s="254" t="s">
        <v>86</v>
      </c>
      <c r="AV1139" s="13" t="s">
        <v>86</v>
      </c>
      <c r="AW1139" s="13" t="s">
        <v>32</v>
      </c>
      <c r="AX1139" s="13" t="s">
        <v>77</v>
      </c>
      <c r="AY1139" s="254" t="s">
        <v>235</v>
      </c>
    </row>
    <row r="1140" s="13" customFormat="1">
      <c r="A1140" s="13"/>
      <c r="B1140" s="243"/>
      <c r="C1140" s="244"/>
      <c r="D1140" s="245" t="s">
        <v>243</v>
      </c>
      <c r="E1140" s="246" t="s">
        <v>1</v>
      </c>
      <c r="F1140" s="247" t="s">
        <v>3128</v>
      </c>
      <c r="G1140" s="244"/>
      <c r="H1140" s="248">
        <v>4.5999999999999996</v>
      </c>
      <c r="I1140" s="249"/>
      <c r="J1140" s="244"/>
      <c r="K1140" s="244"/>
      <c r="L1140" s="250"/>
      <c r="M1140" s="251"/>
      <c r="N1140" s="252"/>
      <c r="O1140" s="252"/>
      <c r="P1140" s="252"/>
      <c r="Q1140" s="252"/>
      <c r="R1140" s="252"/>
      <c r="S1140" s="252"/>
      <c r="T1140" s="25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54" t="s">
        <v>243</v>
      </c>
      <c r="AU1140" s="254" t="s">
        <v>86</v>
      </c>
      <c r="AV1140" s="13" t="s">
        <v>86</v>
      </c>
      <c r="AW1140" s="13" t="s">
        <v>32</v>
      </c>
      <c r="AX1140" s="13" t="s">
        <v>77</v>
      </c>
      <c r="AY1140" s="254" t="s">
        <v>235</v>
      </c>
    </row>
    <row r="1141" s="13" customFormat="1">
      <c r="A1141" s="13"/>
      <c r="B1141" s="243"/>
      <c r="C1141" s="244"/>
      <c r="D1141" s="245" t="s">
        <v>243</v>
      </c>
      <c r="E1141" s="246" t="s">
        <v>1</v>
      </c>
      <c r="F1141" s="247" t="s">
        <v>3129</v>
      </c>
      <c r="G1141" s="244"/>
      <c r="H1141" s="248">
        <v>14.800000000000001</v>
      </c>
      <c r="I1141" s="249"/>
      <c r="J1141" s="244"/>
      <c r="K1141" s="244"/>
      <c r="L1141" s="250"/>
      <c r="M1141" s="251"/>
      <c r="N1141" s="252"/>
      <c r="O1141" s="252"/>
      <c r="P1141" s="252"/>
      <c r="Q1141" s="252"/>
      <c r="R1141" s="252"/>
      <c r="S1141" s="252"/>
      <c r="T1141" s="25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54" t="s">
        <v>243</v>
      </c>
      <c r="AU1141" s="254" t="s">
        <v>86</v>
      </c>
      <c r="AV1141" s="13" t="s">
        <v>86</v>
      </c>
      <c r="AW1141" s="13" t="s">
        <v>32</v>
      </c>
      <c r="AX1141" s="13" t="s">
        <v>77</v>
      </c>
      <c r="AY1141" s="254" t="s">
        <v>235</v>
      </c>
    </row>
    <row r="1142" s="13" customFormat="1">
      <c r="A1142" s="13"/>
      <c r="B1142" s="243"/>
      <c r="C1142" s="244"/>
      <c r="D1142" s="245" t="s">
        <v>243</v>
      </c>
      <c r="E1142" s="246" t="s">
        <v>1</v>
      </c>
      <c r="F1142" s="247" t="s">
        <v>3130</v>
      </c>
      <c r="G1142" s="244"/>
      <c r="H1142" s="248">
        <v>2.2999999999999998</v>
      </c>
      <c r="I1142" s="249"/>
      <c r="J1142" s="244"/>
      <c r="K1142" s="244"/>
      <c r="L1142" s="250"/>
      <c r="M1142" s="251"/>
      <c r="N1142" s="252"/>
      <c r="O1142" s="252"/>
      <c r="P1142" s="252"/>
      <c r="Q1142" s="252"/>
      <c r="R1142" s="252"/>
      <c r="S1142" s="252"/>
      <c r="T1142" s="25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54" t="s">
        <v>243</v>
      </c>
      <c r="AU1142" s="254" t="s">
        <v>86</v>
      </c>
      <c r="AV1142" s="13" t="s">
        <v>86</v>
      </c>
      <c r="AW1142" s="13" t="s">
        <v>32</v>
      </c>
      <c r="AX1142" s="13" t="s">
        <v>77</v>
      </c>
      <c r="AY1142" s="254" t="s">
        <v>235</v>
      </c>
    </row>
    <row r="1143" s="13" customFormat="1">
      <c r="A1143" s="13"/>
      <c r="B1143" s="243"/>
      <c r="C1143" s="244"/>
      <c r="D1143" s="245" t="s">
        <v>243</v>
      </c>
      <c r="E1143" s="246" t="s">
        <v>1</v>
      </c>
      <c r="F1143" s="247" t="s">
        <v>3131</v>
      </c>
      <c r="G1143" s="244"/>
      <c r="H1143" s="248">
        <v>4.0999999999999996</v>
      </c>
      <c r="I1143" s="249"/>
      <c r="J1143" s="244"/>
      <c r="K1143" s="244"/>
      <c r="L1143" s="250"/>
      <c r="M1143" s="251"/>
      <c r="N1143" s="252"/>
      <c r="O1143" s="252"/>
      <c r="P1143" s="252"/>
      <c r="Q1143" s="252"/>
      <c r="R1143" s="252"/>
      <c r="S1143" s="252"/>
      <c r="T1143" s="25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54" t="s">
        <v>243</v>
      </c>
      <c r="AU1143" s="254" t="s">
        <v>86</v>
      </c>
      <c r="AV1143" s="13" t="s">
        <v>86</v>
      </c>
      <c r="AW1143" s="13" t="s">
        <v>32</v>
      </c>
      <c r="AX1143" s="13" t="s">
        <v>77</v>
      </c>
      <c r="AY1143" s="254" t="s">
        <v>235</v>
      </c>
    </row>
    <row r="1144" s="13" customFormat="1">
      <c r="A1144" s="13"/>
      <c r="B1144" s="243"/>
      <c r="C1144" s="244"/>
      <c r="D1144" s="245" t="s">
        <v>243</v>
      </c>
      <c r="E1144" s="246" t="s">
        <v>1</v>
      </c>
      <c r="F1144" s="247" t="s">
        <v>3132</v>
      </c>
      <c r="G1144" s="244"/>
      <c r="H1144" s="248">
        <v>14.800000000000001</v>
      </c>
      <c r="I1144" s="249"/>
      <c r="J1144" s="244"/>
      <c r="K1144" s="244"/>
      <c r="L1144" s="250"/>
      <c r="M1144" s="251"/>
      <c r="N1144" s="252"/>
      <c r="O1144" s="252"/>
      <c r="P1144" s="252"/>
      <c r="Q1144" s="252"/>
      <c r="R1144" s="252"/>
      <c r="S1144" s="252"/>
      <c r="T1144" s="25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54" t="s">
        <v>243</v>
      </c>
      <c r="AU1144" s="254" t="s">
        <v>86</v>
      </c>
      <c r="AV1144" s="13" t="s">
        <v>86</v>
      </c>
      <c r="AW1144" s="13" t="s">
        <v>32</v>
      </c>
      <c r="AX1144" s="13" t="s">
        <v>77</v>
      </c>
      <c r="AY1144" s="254" t="s">
        <v>235</v>
      </c>
    </row>
    <row r="1145" s="13" customFormat="1">
      <c r="A1145" s="13"/>
      <c r="B1145" s="243"/>
      <c r="C1145" s="244"/>
      <c r="D1145" s="245" t="s">
        <v>243</v>
      </c>
      <c r="E1145" s="246" t="s">
        <v>1</v>
      </c>
      <c r="F1145" s="247" t="s">
        <v>3133</v>
      </c>
      <c r="G1145" s="244"/>
      <c r="H1145" s="248">
        <v>4.5999999999999996</v>
      </c>
      <c r="I1145" s="249"/>
      <c r="J1145" s="244"/>
      <c r="K1145" s="244"/>
      <c r="L1145" s="250"/>
      <c r="M1145" s="251"/>
      <c r="N1145" s="252"/>
      <c r="O1145" s="252"/>
      <c r="P1145" s="252"/>
      <c r="Q1145" s="252"/>
      <c r="R1145" s="252"/>
      <c r="S1145" s="252"/>
      <c r="T1145" s="25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54" t="s">
        <v>243</v>
      </c>
      <c r="AU1145" s="254" t="s">
        <v>86</v>
      </c>
      <c r="AV1145" s="13" t="s">
        <v>86</v>
      </c>
      <c r="AW1145" s="13" t="s">
        <v>32</v>
      </c>
      <c r="AX1145" s="13" t="s">
        <v>77</v>
      </c>
      <c r="AY1145" s="254" t="s">
        <v>235</v>
      </c>
    </row>
    <row r="1146" s="13" customFormat="1">
      <c r="A1146" s="13"/>
      <c r="B1146" s="243"/>
      <c r="C1146" s="244"/>
      <c r="D1146" s="245" t="s">
        <v>243</v>
      </c>
      <c r="E1146" s="246" t="s">
        <v>1</v>
      </c>
      <c r="F1146" s="247" t="s">
        <v>3134</v>
      </c>
      <c r="G1146" s="244"/>
      <c r="H1146" s="248">
        <v>2.3999999999999999</v>
      </c>
      <c r="I1146" s="249"/>
      <c r="J1146" s="244"/>
      <c r="K1146" s="244"/>
      <c r="L1146" s="250"/>
      <c r="M1146" s="251"/>
      <c r="N1146" s="252"/>
      <c r="O1146" s="252"/>
      <c r="P1146" s="252"/>
      <c r="Q1146" s="252"/>
      <c r="R1146" s="252"/>
      <c r="S1146" s="252"/>
      <c r="T1146" s="25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54" t="s">
        <v>243</v>
      </c>
      <c r="AU1146" s="254" t="s">
        <v>86</v>
      </c>
      <c r="AV1146" s="13" t="s">
        <v>86</v>
      </c>
      <c r="AW1146" s="13" t="s">
        <v>32</v>
      </c>
      <c r="AX1146" s="13" t="s">
        <v>77</v>
      </c>
      <c r="AY1146" s="254" t="s">
        <v>235</v>
      </c>
    </row>
    <row r="1147" s="13" customFormat="1">
      <c r="A1147" s="13"/>
      <c r="B1147" s="243"/>
      <c r="C1147" s="244"/>
      <c r="D1147" s="245" t="s">
        <v>243</v>
      </c>
      <c r="E1147" s="246" t="s">
        <v>1</v>
      </c>
      <c r="F1147" s="247" t="s">
        <v>3135</v>
      </c>
      <c r="G1147" s="244"/>
      <c r="H1147" s="248">
        <v>14.800000000000001</v>
      </c>
      <c r="I1147" s="249"/>
      <c r="J1147" s="244"/>
      <c r="K1147" s="244"/>
      <c r="L1147" s="250"/>
      <c r="M1147" s="251"/>
      <c r="N1147" s="252"/>
      <c r="O1147" s="252"/>
      <c r="P1147" s="252"/>
      <c r="Q1147" s="252"/>
      <c r="R1147" s="252"/>
      <c r="S1147" s="252"/>
      <c r="T1147" s="25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54" t="s">
        <v>243</v>
      </c>
      <c r="AU1147" s="254" t="s">
        <v>86</v>
      </c>
      <c r="AV1147" s="13" t="s">
        <v>86</v>
      </c>
      <c r="AW1147" s="13" t="s">
        <v>32</v>
      </c>
      <c r="AX1147" s="13" t="s">
        <v>77</v>
      </c>
      <c r="AY1147" s="254" t="s">
        <v>235</v>
      </c>
    </row>
    <row r="1148" s="13" customFormat="1">
      <c r="A1148" s="13"/>
      <c r="B1148" s="243"/>
      <c r="C1148" s="244"/>
      <c r="D1148" s="245" t="s">
        <v>243</v>
      </c>
      <c r="E1148" s="246" t="s">
        <v>1</v>
      </c>
      <c r="F1148" s="247" t="s">
        <v>3136</v>
      </c>
      <c r="G1148" s="244"/>
      <c r="H1148" s="248">
        <v>4.0999999999999996</v>
      </c>
      <c r="I1148" s="249"/>
      <c r="J1148" s="244"/>
      <c r="K1148" s="244"/>
      <c r="L1148" s="250"/>
      <c r="M1148" s="251"/>
      <c r="N1148" s="252"/>
      <c r="O1148" s="252"/>
      <c r="P1148" s="252"/>
      <c r="Q1148" s="252"/>
      <c r="R1148" s="252"/>
      <c r="S1148" s="252"/>
      <c r="T1148" s="25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54" t="s">
        <v>243</v>
      </c>
      <c r="AU1148" s="254" t="s">
        <v>86</v>
      </c>
      <c r="AV1148" s="13" t="s">
        <v>86</v>
      </c>
      <c r="AW1148" s="13" t="s">
        <v>32</v>
      </c>
      <c r="AX1148" s="13" t="s">
        <v>77</v>
      </c>
      <c r="AY1148" s="254" t="s">
        <v>235</v>
      </c>
    </row>
    <row r="1149" s="13" customFormat="1">
      <c r="A1149" s="13"/>
      <c r="B1149" s="243"/>
      <c r="C1149" s="244"/>
      <c r="D1149" s="245" t="s">
        <v>243</v>
      </c>
      <c r="E1149" s="246" t="s">
        <v>1</v>
      </c>
      <c r="F1149" s="247" t="s">
        <v>3137</v>
      </c>
      <c r="G1149" s="244"/>
      <c r="H1149" s="248">
        <v>14.9</v>
      </c>
      <c r="I1149" s="249"/>
      <c r="J1149" s="244"/>
      <c r="K1149" s="244"/>
      <c r="L1149" s="250"/>
      <c r="M1149" s="251"/>
      <c r="N1149" s="252"/>
      <c r="O1149" s="252"/>
      <c r="P1149" s="252"/>
      <c r="Q1149" s="252"/>
      <c r="R1149" s="252"/>
      <c r="S1149" s="252"/>
      <c r="T1149" s="25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54" t="s">
        <v>243</v>
      </c>
      <c r="AU1149" s="254" t="s">
        <v>86</v>
      </c>
      <c r="AV1149" s="13" t="s">
        <v>86</v>
      </c>
      <c r="AW1149" s="13" t="s">
        <v>32</v>
      </c>
      <c r="AX1149" s="13" t="s">
        <v>77</v>
      </c>
      <c r="AY1149" s="254" t="s">
        <v>235</v>
      </c>
    </row>
    <row r="1150" s="13" customFormat="1">
      <c r="A1150" s="13"/>
      <c r="B1150" s="243"/>
      <c r="C1150" s="244"/>
      <c r="D1150" s="245" t="s">
        <v>243</v>
      </c>
      <c r="E1150" s="246" t="s">
        <v>1</v>
      </c>
      <c r="F1150" s="247" t="s">
        <v>3138</v>
      </c>
      <c r="G1150" s="244"/>
      <c r="H1150" s="248">
        <v>14.800000000000001</v>
      </c>
      <c r="I1150" s="249"/>
      <c r="J1150" s="244"/>
      <c r="K1150" s="244"/>
      <c r="L1150" s="250"/>
      <c r="M1150" s="251"/>
      <c r="N1150" s="252"/>
      <c r="O1150" s="252"/>
      <c r="P1150" s="252"/>
      <c r="Q1150" s="252"/>
      <c r="R1150" s="252"/>
      <c r="S1150" s="252"/>
      <c r="T1150" s="25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54" t="s">
        <v>243</v>
      </c>
      <c r="AU1150" s="254" t="s">
        <v>86</v>
      </c>
      <c r="AV1150" s="13" t="s">
        <v>86</v>
      </c>
      <c r="AW1150" s="13" t="s">
        <v>32</v>
      </c>
      <c r="AX1150" s="13" t="s">
        <v>77</v>
      </c>
      <c r="AY1150" s="254" t="s">
        <v>235</v>
      </c>
    </row>
    <row r="1151" s="13" customFormat="1">
      <c r="A1151" s="13"/>
      <c r="B1151" s="243"/>
      <c r="C1151" s="244"/>
      <c r="D1151" s="245" t="s">
        <v>243</v>
      </c>
      <c r="E1151" s="246" t="s">
        <v>1</v>
      </c>
      <c r="F1151" s="247" t="s">
        <v>3139</v>
      </c>
      <c r="G1151" s="244"/>
      <c r="H1151" s="248">
        <v>2.3999999999999999</v>
      </c>
      <c r="I1151" s="249"/>
      <c r="J1151" s="244"/>
      <c r="K1151" s="244"/>
      <c r="L1151" s="250"/>
      <c r="M1151" s="251"/>
      <c r="N1151" s="252"/>
      <c r="O1151" s="252"/>
      <c r="P1151" s="252"/>
      <c r="Q1151" s="252"/>
      <c r="R1151" s="252"/>
      <c r="S1151" s="252"/>
      <c r="T1151" s="25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T1151" s="254" t="s">
        <v>243</v>
      </c>
      <c r="AU1151" s="254" t="s">
        <v>86</v>
      </c>
      <c r="AV1151" s="13" t="s">
        <v>86</v>
      </c>
      <c r="AW1151" s="13" t="s">
        <v>32</v>
      </c>
      <c r="AX1151" s="13" t="s">
        <v>77</v>
      </c>
      <c r="AY1151" s="254" t="s">
        <v>235</v>
      </c>
    </row>
    <row r="1152" s="13" customFormat="1">
      <c r="A1152" s="13"/>
      <c r="B1152" s="243"/>
      <c r="C1152" s="244"/>
      <c r="D1152" s="245" t="s">
        <v>243</v>
      </c>
      <c r="E1152" s="246" t="s">
        <v>1</v>
      </c>
      <c r="F1152" s="247" t="s">
        <v>3140</v>
      </c>
      <c r="G1152" s="244"/>
      <c r="H1152" s="248">
        <v>14.9</v>
      </c>
      <c r="I1152" s="249"/>
      <c r="J1152" s="244"/>
      <c r="K1152" s="244"/>
      <c r="L1152" s="250"/>
      <c r="M1152" s="251"/>
      <c r="N1152" s="252"/>
      <c r="O1152" s="252"/>
      <c r="P1152" s="252"/>
      <c r="Q1152" s="252"/>
      <c r="R1152" s="252"/>
      <c r="S1152" s="252"/>
      <c r="T1152" s="25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54" t="s">
        <v>243</v>
      </c>
      <c r="AU1152" s="254" t="s">
        <v>86</v>
      </c>
      <c r="AV1152" s="13" t="s">
        <v>86</v>
      </c>
      <c r="AW1152" s="13" t="s">
        <v>32</v>
      </c>
      <c r="AX1152" s="13" t="s">
        <v>77</v>
      </c>
      <c r="AY1152" s="254" t="s">
        <v>235</v>
      </c>
    </row>
    <row r="1153" s="13" customFormat="1">
      <c r="A1153" s="13"/>
      <c r="B1153" s="243"/>
      <c r="C1153" s="244"/>
      <c r="D1153" s="245" t="s">
        <v>243</v>
      </c>
      <c r="E1153" s="246" t="s">
        <v>1</v>
      </c>
      <c r="F1153" s="247" t="s">
        <v>3141</v>
      </c>
      <c r="G1153" s="244"/>
      <c r="H1153" s="248">
        <v>14.800000000000001</v>
      </c>
      <c r="I1153" s="249"/>
      <c r="J1153" s="244"/>
      <c r="K1153" s="244"/>
      <c r="L1153" s="250"/>
      <c r="M1153" s="251"/>
      <c r="N1153" s="252"/>
      <c r="O1153" s="252"/>
      <c r="P1153" s="252"/>
      <c r="Q1153" s="252"/>
      <c r="R1153" s="252"/>
      <c r="S1153" s="252"/>
      <c r="T1153" s="25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54" t="s">
        <v>243</v>
      </c>
      <c r="AU1153" s="254" t="s">
        <v>86</v>
      </c>
      <c r="AV1153" s="13" t="s">
        <v>86</v>
      </c>
      <c r="AW1153" s="13" t="s">
        <v>32</v>
      </c>
      <c r="AX1153" s="13" t="s">
        <v>77</v>
      </c>
      <c r="AY1153" s="254" t="s">
        <v>235</v>
      </c>
    </row>
    <row r="1154" s="13" customFormat="1">
      <c r="A1154" s="13"/>
      <c r="B1154" s="243"/>
      <c r="C1154" s="244"/>
      <c r="D1154" s="245" t="s">
        <v>243</v>
      </c>
      <c r="E1154" s="246" t="s">
        <v>1</v>
      </c>
      <c r="F1154" s="247" t="s">
        <v>3142</v>
      </c>
      <c r="G1154" s="244"/>
      <c r="H1154" s="248">
        <v>13</v>
      </c>
      <c r="I1154" s="249"/>
      <c r="J1154" s="244"/>
      <c r="K1154" s="244"/>
      <c r="L1154" s="250"/>
      <c r="M1154" s="251"/>
      <c r="N1154" s="252"/>
      <c r="O1154" s="252"/>
      <c r="P1154" s="252"/>
      <c r="Q1154" s="252"/>
      <c r="R1154" s="252"/>
      <c r="S1154" s="252"/>
      <c r="T1154" s="25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54" t="s">
        <v>243</v>
      </c>
      <c r="AU1154" s="254" t="s">
        <v>86</v>
      </c>
      <c r="AV1154" s="13" t="s">
        <v>86</v>
      </c>
      <c r="AW1154" s="13" t="s">
        <v>32</v>
      </c>
      <c r="AX1154" s="13" t="s">
        <v>77</v>
      </c>
      <c r="AY1154" s="254" t="s">
        <v>235</v>
      </c>
    </row>
    <row r="1155" s="13" customFormat="1">
      <c r="A1155" s="13"/>
      <c r="B1155" s="243"/>
      <c r="C1155" s="244"/>
      <c r="D1155" s="245" t="s">
        <v>243</v>
      </c>
      <c r="E1155" s="246" t="s">
        <v>1</v>
      </c>
      <c r="F1155" s="247" t="s">
        <v>3143</v>
      </c>
      <c r="G1155" s="244"/>
      <c r="H1155" s="248">
        <v>14.9</v>
      </c>
      <c r="I1155" s="249"/>
      <c r="J1155" s="244"/>
      <c r="K1155" s="244"/>
      <c r="L1155" s="250"/>
      <c r="M1155" s="251"/>
      <c r="N1155" s="252"/>
      <c r="O1155" s="252"/>
      <c r="P1155" s="252"/>
      <c r="Q1155" s="252"/>
      <c r="R1155" s="252"/>
      <c r="S1155" s="252"/>
      <c r="T1155" s="25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54" t="s">
        <v>243</v>
      </c>
      <c r="AU1155" s="254" t="s">
        <v>86</v>
      </c>
      <c r="AV1155" s="13" t="s">
        <v>86</v>
      </c>
      <c r="AW1155" s="13" t="s">
        <v>32</v>
      </c>
      <c r="AX1155" s="13" t="s">
        <v>77</v>
      </c>
      <c r="AY1155" s="254" t="s">
        <v>235</v>
      </c>
    </row>
    <row r="1156" s="13" customFormat="1">
      <c r="A1156" s="13"/>
      <c r="B1156" s="243"/>
      <c r="C1156" s="244"/>
      <c r="D1156" s="245" t="s">
        <v>243</v>
      </c>
      <c r="E1156" s="246" t="s">
        <v>1</v>
      </c>
      <c r="F1156" s="247" t="s">
        <v>3144</v>
      </c>
      <c r="G1156" s="244"/>
      <c r="H1156" s="248">
        <v>14.800000000000001</v>
      </c>
      <c r="I1156" s="249"/>
      <c r="J1156" s="244"/>
      <c r="K1156" s="244"/>
      <c r="L1156" s="250"/>
      <c r="M1156" s="251"/>
      <c r="N1156" s="252"/>
      <c r="O1156" s="252"/>
      <c r="P1156" s="252"/>
      <c r="Q1156" s="252"/>
      <c r="R1156" s="252"/>
      <c r="S1156" s="252"/>
      <c r="T1156" s="25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54" t="s">
        <v>243</v>
      </c>
      <c r="AU1156" s="254" t="s">
        <v>86</v>
      </c>
      <c r="AV1156" s="13" t="s">
        <v>86</v>
      </c>
      <c r="AW1156" s="13" t="s">
        <v>32</v>
      </c>
      <c r="AX1156" s="13" t="s">
        <v>77</v>
      </c>
      <c r="AY1156" s="254" t="s">
        <v>235</v>
      </c>
    </row>
    <row r="1157" s="13" customFormat="1">
      <c r="A1157" s="13"/>
      <c r="B1157" s="243"/>
      <c r="C1157" s="244"/>
      <c r="D1157" s="245" t="s">
        <v>243</v>
      </c>
      <c r="E1157" s="246" t="s">
        <v>1</v>
      </c>
      <c r="F1157" s="247" t="s">
        <v>3145</v>
      </c>
      <c r="G1157" s="244"/>
      <c r="H1157" s="248">
        <v>14.9</v>
      </c>
      <c r="I1157" s="249"/>
      <c r="J1157" s="244"/>
      <c r="K1157" s="244"/>
      <c r="L1157" s="250"/>
      <c r="M1157" s="251"/>
      <c r="N1157" s="252"/>
      <c r="O1157" s="252"/>
      <c r="P1157" s="252"/>
      <c r="Q1157" s="252"/>
      <c r="R1157" s="252"/>
      <c r="S1157" s="252"/>
      <c r="T1157" s="25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54" t="s">
        <v>243</v>
      </c>
      <c r="AU1157" s="254" t="s">
        <v>86</v>
      </c>
      <c r="AV1157" s="13" t="s">
        <v>86</v>
      </c>
      <c r="AW1157" s="13" t="s">
        <v>32</v>
      </c>
      <c r="AX1157" s="13" t="s">
        <v>77</v>
      </c>
      <c r="AY1157" s="254" t="s">
        <v>235</v>
      </c>
    </row>
    <row r="1158" s="13" customFormat="1">
      <c r="A1158" s="13"/>
      <c r="B1158" s="243"/>
      <c r="C1158" s="244"/>
      <c r="D1158" s="245" t="s">
        <v>243</v>
      </c>
      <c r="E1158" s="246" t="s">
        <v>1</v>
      </c>
      <c r="F1158" s="247" t="s">
        <v>3146</v>
      </c>
      <c r="G1158" s="244"/>
      <c r="H1158" s="248">
        <v>14.9</v>
      </c>
      <c r="I1158" s="249"/>
      <c r="J1158" s="244"/>
      <c r="K1158" s="244"/>
      <c r="L1158" s="250"/>
      <c r="M1158" s="251"/>
      <c r="N1158" s="252"/>
      <c r="O1158" s="252"/>
      <c r="P1158" s="252"/>
      <c r="Q1158" s="252"/>
      <c r="R1158" s="252"/>
      <c r="S1158" s="252"/>
      <c r="T1158" s="25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54" t="s">
        <v>243</v>
      </c>
      <c r="AU1158" s="254" t="s">
        <v>86</v>
      </c>
      <c r="AV1158" s="13" t="s">
        <v>86</v>
      </c>
      <c r="AW1158" s="13" t="s">
        <v>32</v>
      </c>
      <c r="AX1158" s="13" t="s">
        <v>77</v>
      </c>
      <c r="AY1158" s="254" t="s">
        <v>235</v>
      </c>
    </row>
    <row r="1159" s="13" customFormat="1">
      <c r="A1159" s="13"/>
      <c r="B1159" s="243"/>
      <c r="C1159" s="244"/>
      <c r="D1159" s="245" t="s">
        <v>243</v>
      </c>
      <c r="E1159" s="246" t="s">
        <v>1</v>
      </c>
      <c r="F1159" s="247" t="s">
        <v>3147</v>
      </c>
      <c r="G1159" s="244"/>
      <c r="H1159" s="248">
        <v>44.299999999999997</v>
      </c>
      <c r="I1159" s="249"/>
      <c r="J1159" s="244"/>
      <c r="K1159" s="244"/>
      <c r="L1159" s="250"/>
      <c r="M1159" s="251"/>
      <c r="N1159" s="252"/>
      <c r="O1159" s="252"/>
      <c r="P1159" s="252"/>
      <c r="Q1159" s="252"/>
      <c r="R1159" s="252"/>
      <c r="S1159" s="252"/>
      <c r="T1159" s="25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54" t="s">
        <v>243</v>
      </c>
      <c r="AU1159" s="254" t="s">
        <v>86</v>
      </c>
      <c r="AV1159" s="13" t="s">
        <v>86</v>
      </c>
      <c r="AW1159" s="13" t="s">
        <v>32</v>
      </c>
      <c r="AX1159" s="13" t="s">
        <v>77</v>
      </c>
      <c r="AY1159" s="254" t="s">
        <v>235</v>
      </c>
    </row>
    <row r="1160" s="13" customFormat="1">
      <c r="A1160" s="13"/>
      <c r="B1160" s="243"/>
      <c r="C1160" s="244"/>
      <c r="D1160" s="245" t="s">
        <v>243</v>
      </c>
      <c r="E1160" s="246" t="s">
        <v>1</v>
      </c>
      <c r="F1160" s="247" t="s">
        <v>3147</v>
      </c>
      <c r="G1160" s="244"/>
      <c r="H1160" s="248">
        <v>44.299999999999997</v>
      </c>
      <c r="I1160" s="249"/>
      <c r="J1160" s="244"/>
      <c r="K1160" s="244"/>
      <c r="L1160" s="250"/>
      <c r="M1160" s="251"/>
      <c r="N1160" s="252"/>
      <c r="O1160" s="252"/>
      <c r="P1160" s="252"/>
      <c r="Q1160" s="252"/>
      <c r="R1160" s="252"/>
      <c r="S1160" s="252"/>
      <c r="T1160" s="25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54" t="s">
        <v>243</v>
      </c>
      <c r="AU1160" s="254" t="s">
        <v>86</v>
      </c>
      <c r="AV1160" s="13" t="s">
        <v>86</v>
      </c>
      <c r="AW1160" s="13" t="s">
        <v>32</v>
      </c>
      <c r="AX1160" s="13" t="s">
        <v>77</v>
      </c>
      <c r="AY1160" s="254" t="s">
        <v>235</v>
      </c>
    </row>
    <row r="1161" s="13" customFormat="1">
      <c r="A1161" s="13"/>
      <c r="B1161" s="243"/>
      <c r="C1161" s="244"/>
      <c r="D1161" s="245" t="s">
        <v>243</v>
      </c>
      <c r="E1161" s="246" t="s">
        <v>1</v>
      </c>
      <c r="F1161" s="247" t="s">
        <v>3147</v>
      </c>
      <c r="G1161" s="244"/>
      <c r="H1161" s="248">
        <v>44.299999999999997</v>
      </c>
      <c r="I1161" s="249"/>
      <c r="J1161" s="244"/>
      <c r="K1161" s="244"/>
      <c r="L1161" s="250"/>
      <c r="M1161" s="251"/>
      <c r="N1161" s="252"/>
      <c r="O1161" s="252"/>
      <c r="P1161" s="252"/>
      <c r="Q1161" s="252"/>
      <c r="R1161" s="252"/>
      <c r="S1161" s="252"/>
      <c r="T1161" s="25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54" t="s">
        <v>243</v>
      </c>
      <c r="AU1161" s="254" t="s">
        <v>86</v>
      </c>
      <c r="AV1161" s="13" t="s">
        <v>86</v>
      </c>
      <c r="AW1161" s="13" t="s">
        <v>32</v>
      </c>
      <c r="AX1161" s="13" t="s">
        <v>77</v>
      </c>
      <c r="AY1161" s="254" t="s">
        <v>235</v>
      </c>
    </row>
    <row r="1162" s="13" customFormat="1">
      <c r="A1162" s="13"/>
      <c r="B1162" s="243"/>
      <c r="C1162" s="244"/>
      <c r="D1162" s="245" t="s">
        <v>243</v>
      </c>
      <c r="E1162" s="246" t="s">
        <v>1</v>
      </c>
      <c r="F1162" s="247" t="s">
        <v>3148</v>
      </c>
      <c r="G1162" s="244"/>
      <c r="H1162" s="248">
        <v>14.9</v>
      </c>
      <c r="I1162" s="249"/>
      <c r="J1162" s="244"/>
      <c r="K1162" s="244"/>
      <c r="L1162" s="250"/>
      <c r="M1162" s="251"/>
      <c r="N1162" s="252"/>
      <c r="O1162" s="252"/>
      <c r="P1162" s="252"/>
      <c r="Q1162" s="252"/>
      <c r="R1162" s="252"/>
      <c r="S1162" s="252"/>
      <c r="T1162" s="25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54" t="s">
        <v>243</v>
      </c>
      <c r="AU1162" s="254" t="s">
        <v>86</v>
      </c>
      <c r="AV1162" s="13" t="s">
        <v>86</v>
      </c>
      <c r="AW1162" s="13" t="s">
        <v>32</v>
      </c>
      <c r="AX1162" s="13" t="s">
        <v>77</v>
      </c>
      <c r="AY1162" s="254" t="s">
        <v>235</v>
      </c>
    </row>
    <row r="1163" s="13" customFormat="1">
      <c r="A1163" s="13"/>
      <c r="B1163" s="243"/>
      <c r="C1163" s="244"/>
      <c r="D1163" s="245" t="s">
        <v>243</v>
      </c>
      <c r="E1163" s="246" t="s">
        <v>1</v>
      </c>
      <c r="F1163" s="247" t="s">
        <v>3149</v>
      </c>
      <c r="G1163" s="244"/>
      <c r="H1163" s="248">
        <v>14.800000000000001</v>
      </c>
      <c r="I1163" s="249"/>
      <c r="J1163" s="244"/>
      <c r="K1163" s="244"/>
      <c r="L1163" s="250"/>
      <c r="M1163" s="251"/>
      <c r="N1163" s="252"/>
      <c r="O1163" s="252"/>
      <c r="P1163" s="252"/>
      <c r="Q1163" s="252"/>
      <c r="R1163" s="252"/>
      <c r="S1163" s="252"/>
      <c r="T1163" s="25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54" t="s">
        <v>243</v>
      </c>
      <c r="AU1163" s="254" t="s">
        <v>86</v>
      </c>
      <c r="AV1163" s="13" t="s">
        <v>86</v>
      </c>
      <c r="AW1163" s="13" t="s">
        <v>32</v>
      </c>
      <c r="AX1163" s="13" t="s">
        <v>77</v>
      </c>
      <c r="AY1163" s="254" t="s">
        <v>235</v>
      </c>
    </row>
    <row r="1164" s="13" customFormat="1">
      <c r="A1164" s="13"/>
      <c r="B1164" s="243"/>
      <c r="C1164" s="244"/>
      <c r="D1164" s="245" t="s">
        <v>243</v>
      </c>
      <c r="E1164" s="246" t="s">
        <v>1</v>
      </c>
      <c r="F1164" s="247" t="s">
        <v>3150</v>
      </c>
      <c r="G1164" s="244"/>
      <c r="H1164" s="248">
        <v>14.9</v>
      </c>
      <c r="I1164" s="249"/>
      <c r="J1164" s="244"/>
      <c r="K1164" s="244"/>
      <c r="L1164" s="250"/>
      <c r="M1164" s="251"/>
      <c r="N1164" s="252"/>
      <c r="O1164" s="252"/>
      <c r="P1164" s="252"/>
      <c r="Q1164" s="252"/>
      <c r="R1164" s="252"/>
      <c r="S1164" s="252"/>
      <c r="T1164" s="25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54" t="s">
        <v>243</v>
      </c>
      <c r="AU1164" s="254" t="s">
        <v>86</v>
      </c>
      <c r="AV1164" s="13" t="s">
        <v>86</v>
      </c>
      <c r="AW1164" s="13" t="s">
        <v>32</v>
      </c>
      <c r="AX1164" s="13" t="s">
        <v>77</v>
      </c>
      <c r="AY1164" s="254" t="s">
        <v>235</v>
      </c>
    </row>
    <row r="1165" s="13" customFormat="1">
      <c r="A1165" s="13"/>
      <c r="B1165" s="243"/>
      <c r="C1165" s="244"/>
      <c r="D1165" s="245" t="s">
        <v>243</v>
      </c>
      <c r="E1165" s="246" t="s">
        <v>1</v>
      </c>
      <c r="F1165" s="247" t="s">
        <v>3151</v>
      </c>
      <c r="G1165" s="244"/>
      <c r="H1165" s="248">
        <v>14.800000000000001</v>
      </c>
      <c r="I1165" s="249"/>
      <c r="J1165" s="244"/>
      <c r="K1165" s="244"/>
      <c r="L1165" s="250"/>
      <c r="M1165" s="251"/>
      <c r="N1165" s="252"/>
      <c r="O1165" s="252"/>
      <c r="P1165" s="252"/>
      <c r="Q1165" s="252"/>
      <c r="R1165" s="252"/>
      <c r="S1165" s="252"/>
      <c r="T1165" s="25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4" t="s">
        <v>243</v>
      </c>
      <c r="AU1165" s="254" t="s">
        <v>86</v>
      </c>
      <c r="AV1165" s="13" t="s">
        <v>86</v>
      </c>
      <c r="AW1165" s="13" t="s">
        <v>32</v>
      </c>
      <c r="AX1165" s="13" t="s">
        <v>77</v>
      </c>
      <c r="AY1165" s="254" t="s">
        <v>235</v>
      </c>
    </row>
    <row r="1166" s="13" customFormat="1">
      <c r="A1166" s="13"/>
      <c r="B1166" s="243"/>
      <c r="C1166" s="244"/>
      <c r="D1166" s="245" t="s">
        <v>243</v>
      </c>
      <c r="E1166" s="246" t="s">
        <v>1</v>
      </c>
      <c r="F1166" s="247" t="s">
        <v>3152</v>
      </c>
      <c r="G1166" s="244"/>
      <c r="H1166" s="248">
        <v>27.5</v>
      </c>
      <c r="I1166" s="249"/>
      <c r="J1166" s="244"/>
      <c r="K1166" s="244"/>
      <c r="L1166" s="250"/>
      <c r="M1166" s="251"/>
      <c r="N1166" s="252"/>
      <c r="O1166" s="252"/>
      <c r="P1166" s="252"/>
      <c r="Q1166" s="252"/>
      <c r="R1166" s="252"/>
      <c r="S1166" s="252"/>
      <c r="T1166" s="25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54" t="s">
        <v>243</v>
      </c>
      <c r="AU1166" s="254" t="s">
        <v>86</v>
      </c>
      <c r="AV1166" s="13" t="s">
        <v>86</v>
      </c>
      <c r="AW1166" s="13" t="s">
        <v>32</v>
      </c>
      <c r="AX1166" s="13" t="s">
        <v>77</v>
      </c>
      <c r="AY1166" s="254" t="s">
        <v>235</v>
      </c>
    </row>
    <row r="1167" s="13" customFormat="1">
      <c r="A1167" s="13"/>
      <c r="B1167" s="243"/>
      <c r="C1167" s="244"/>
      <c r="D1167" s="245" t="s">
        <v>243</v>
      </c>
      <c r="E1167" s="246" t="s">
        <v>1</v>
      </c>
      <c r="F1167" s="247" t="s">
        <v>3153</v>
      </c>
      <c r="G1167" s="244"/>
      <c r="H1167" s="248">
        <v>4</v>
      </c>
      <c r="I1167" s="249"/>
      <c r="J1167" s="244"/>
      <c r="K1167" s="244"/>
      <c r="L1167" s="250"/>
      <c r="M1167" s="251"/>
      <c r="N1167" s="252"/>
      <c r="O1167" s="252"/>
      <c r="P1167" s="252"/>
      <c r="Q1167" s="252"/>
      <c r="R1167" s="252"/>
      <c r="S1167" s="252"/>
      <c r="T1167" s="25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54" t="s">
        <v>243</v>
      </c>
      <c r="AU1167" s="254" t="s">
        <v>86</v>
      </c>
      <c r="AV1167" s="13" t="s">
        <v>86</v>
      </c>
      <c r="AW1167" s="13" t="s">
        <v>32</v>
      </c>
      <c r="AX1167" s="13" t="s">
        <v>77</v>
      </c>
      <c r="AY1167" s="254" t="s">
        <v>235</v>
      </c>
    </row>
    <row r="1168" s="13" customFormat="1">
      <c r="A1168" s="13"/>
      <c r="B1168" s="243"/>
      <c r="C1168" s="244"/>
      <c r="D1168" s="245" t="s">
        <v>243</v>
      </c>
      <c r="E1168" s="246" t="s">
        <v>1</v>
      </c>
      <c r="F1168" s="247" t="s">
        <v>3154</v>
      </c>
      <c r="G1168" s="244"/>
      <c r="H1168" s="248">
        <v>10.300000000000001</v>
      </c>
      <c r="I1168" s="249"/>
      <c r="J1168" s="244"/>
      <c r="K1168" s="244"/>
      <c r="L1168" s="250"/>
      <c r="M1168" s="251"/>
      <c r="N1168" s="252"/>
      <c r="O1168" s="252"/>
      <c r="P1168" s="252"/>
      <c r="Q1168" s="252"/>
      <c r="R1168" s="252"/>
      <c r="S1168" s="252"/>
      <c r="T1168" s="25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54" t="s">
        <v>243</v>
      </c>
      <c r="AU1168" s="254" t="s">
        <v>86</v>
      </c>
      <c r="AV1168" s="13" t="s">
        <v>86</v>
      </c>
      <c r="AW1168" s="13" t="s">
        <v>32</v>
      </c>
      <c r="AX1168" s="13" t="s">
        <v>77</v>
      </c>
      <c r="AY1168" s="254" t="s">
        <v>235</v>
      </c>
    </row>
    <row r="1169" s="13" customFormat="1">
      <c r="A1169" s="13"/>
      <c r="B1169" s="243"/>
      <c r="C1169" s="244"/>
      <c r="D1169" s="245" t="s">
        <v>243</v>
      </c>
      <c r="E1169" s="246" t="s">
        <v>1</v>
      </c>
      <c r="F1169" s="247" t="s">
        <v>3155</v>
      </c>
      <c r="G1169" s="244"/>
      <c r="H1169" s="248">
        <v>4</v>
      </c>
      <c r="I1169" s="249"/>
      <c r="J1169" s="244"/>
      <c r="K1169" s="244"/>
      <c r="L1169" s="250"/>
      <c r="M1169" s="251"/>
      <c r="N1169" s="252"/>
      <c r="O1169" s="252"/>
      <c r="P1169" s="252"/>
      <c r="Q1169" s="252"/>
      <c r="R1169" s="252"/>
      <c r="S1169" s="252"/>
      <c r="T1169" s="25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54" t="s">
        <v>243</v>
      </c>
      <c r="AU1169" s="254" t="s">
        <v>86</v>
      </c>
      <c r="AV1169" s="13" t="s">
        <v>86</v>
      </c>
      <c r="AW1169" s="13" t="s">
        <v>32</v>
      </c>
      <c r="AX1169" s="13" t="s">
        <v>77</v>
      </c>
      <c r="AY1169" s="254" t="s">
        <v>235</v>
      </c>
    </row>
    <row r="1170" s="13" customFormat="1">
      <c r="A1170" s="13"/>
      <c r="B1170" s="243"/>
      <c r="C1170" s="244"/>
      <c r="D1170" s="245" t="s">
        <v>243</v>
      </c>
      <c r="E1170" s="246" t="s">
        <v>1</v>
      </c>
      <c r="F1170" s="247" t="s">
        <v>3156</v>
      </c>
      <c r="G1170" s="244"/>
      <c r="H1170" s="248">
        <v>13.9</v>
      </c>
      <c r="I1170" s="249"/>
      <c r="J1170" s="244"/>
      <c r="K1170" s="244"/>
      <c r="L1170" s="250"/>
      <c r="M1170" s="251"/>
      <c r="N1170" s="252"/>
      <c r="O1170" s="252"/>
      <c r="P1170" s="252"/>
      <c r="Q1170" s="252"/>
      <c r="R1170" s="252"/>
      <c r="S1170" s="252"/>
      <c r="T1170" s="25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54" t="s">
        <v>243</v>
      </c>
      <c r="AU1170" s="254" t="s">
        <v>86</v>
      </c>
      <c r="AV1170" s="13" t="s">
        <v>86</v>
      </c>
      <c r="AW1170" s="13" t="s">
        <v>32</v>
      </c>
      <c r="AX1170" s="13" t="s">
        <v>77</v>
      </c>
      <c r="AY1170" s="254" t="s">
        <v>235</v>
      </c>
    </row>
    <row r="1171" s="13" customFormat="1">
      <c r="A1171" s="13"/>
      <c r="B1171" s="243"/>
      <c r="C1171" s="244"/>
      <c r="D1171" s="245" t="s">
        <v>243</v>
      </c>
      <c r="E1171" s="246" t="s">
        <v>1</v>
      </c>
      <c r="F1171" s="247" t="s">
        <v>3157</v>
      </c>
      <c r="G1171" s="244"/>
      <c r="H1171" s="248">
        <v>13.9</v>
      </c>
      <c r="I1171" s="249"/>
      <c r="J1171" s="244"/>
      <c r="K1171" s="244"/>
      <c r="L1171" s="250"/>
      <c r="M1171" s="251"/>
      <c r="N1171" s="252"/>
      <c r="O1171" s="252"/>
      <c r="P1171" s="252"/>
      <c r="Q1171" s="252"/>
      <c r="R1171" s="252"/>
      <c r="S1171" s="252"/>
      <c r="T1171" s="25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54" t="s">
        <v>243</v>
      </c>
      <c r="AU1171" s="254" t="s">
        <v>86</v>
      </c>
      <c r="AV1171" s="13" t="s">
        <v>86</v>
      </c>
      <c r="AW1171" s="13" t="s">
        <v>32</v>
      </c>
      <c r="AX1171" s="13" t="s">
        <v>77</v>
      </c>
      <c r="AY1171" s="254" t="s">
        <v>235</v>
      </c>
    </row>
    <row r="1172" s="13" customFormat="1">
      <c r="A1172" s="13"/>
      <c r="B1172" s="243"/>
      <c r="C1172" s="244"/>
      <c r="D1172" s="245" t="s">
        <v>243</v>
      </c>
      <c r="E1172" s="246" t="s">
        <v>1</v>
      </c>
      <c r="F1172" s="247" t="s">
        <v>3158</v>
      </c>
      <c r="G1172" s="244"/>
      <c r="H1172" s="248">
        <v>13.9</v>
      </c>
      <c r="I1172" s="249"/>
      <c r="J1172" s="244"/>
      <c r="K1172" s="244"/>
      <c r="L1172" s="250"/>
      <c r="M1172" s="251"/>
      <c r="N1172" s="252"/>
      <c r="O1172" s="252"/>
      <c r="P1172" s="252"/>
      <c r="Q1172" s="252"/>
      <c r="R1172" s="252"/>
      <c r="S1172" s="252"/>
      <c r="T1172" s="25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254" t="s">
        <v>243</v>
      </c>
      <c r="AU1172" s="254" t="s">
        <v>86</v>
      </c>
      <c r="AV1172" s="13" t="s">
        <v>86</v>
      </c>
      <c r="AW1172" s="13" t="s">
        <v>32</v>
      </c>
      <c r="AX1172" s="13" t="s">
        <v>77</v>
      </c>
      <c r="AY1172" s="254" t="s">
        <v>235</v>
      </c>
    </row>
    <row r="1173" s="13" customFormat="1">
      <c r="A1173" s="13"/>
      <c r="B1173" s="243"/>
      <c r="C1173" s="244"/>
      <c r="D1173" s="245" t="s">
        <v>243</v>
      </c>
      <c r="E1173" s="246" t="s">
        <v>1</v>
      </c>
      <c r="F1173" s="247" t="s">
        <v>3159</v>
      </c>
      <c r="G1173" s="244"/>
      <c r="H1173" s="248">
        <v>13.9</v>
      </c>
      <c r="I1173" s="249"/>
      <c r="J1173" s="244"/>
      <c r="K1173" s="244"/>
      <c r="L1173" s="250"/>
      <c r="M1173" s="251"/>
      <c r="N1173" s="252"/>
      <c r="O1173" s="252"/>
      <c r="P1173" s="252"/>
      <c r="Q1173" s="252"/>
      <c r="R1173" s="252"/>
      <c r="S1173" s="252"/>
      <c r="T1173" s="25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54" t="s">
        <v>243</v>
      </c>
      <c r="AU1173" s="254" t="s">
        <v>86</v>
      </c>
      <c r="AV1173" s="13" t="s">
        <v>86</v>
      </c>
      <c r="AW1173" s="13" t="s">
        <v>32</v>
      </c>
      <c r="AX1173" s="13" t="s">
        <v>77</v>
      </c>
      <c r="AY1173" s="254" t="s">
        <v>235</v>
      </c>
    </row>
    <row r="1174" s="13" customFormat="1">
      <c r="A1174" s="13"/>
      <c r="B1174" s="243"/>
      <c r="C1174" s="244"/>
      <c r="D1174" s="245" t="s">
        <v>243</v>
      </c>
      <c r="E1174" s="246" t="s">
        <v>1</v>
      </c>
      <c r="F1174" s="247" t="s">
        <v>3160</v>
      </c>
      <c r="G1174" s="244"/>
      <c r="H1174" s="248">
        <v>249.5</v>
      </c>
      <c r="I1174" s="249"/>
      <c r="J1174" s="244"/>
      <c r="K1174" s="244"/>
      <c r="L1174" s="250"/>
      <c r="M1174" s="251"/>
      <c r="N1174" s="252"/>
      <c r="O1174" s="252"/>
      <c r="P1174" s="252"/>
      <c r="Q1174" s="252"/>
      <c r="R1174" s="252"/>
      <c r="S1174" s="252"/>
      <c r="T1174" s="25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54" t="s">
        <v>243</v>
      </c>
      <c r="AU1174" s="254" t="s">
        <v>86</v>
      </c>
      <c r="AV1174" s="13" t="s">
        <v>86</v>
      </c>
      <c r="AW1174" s="13" t="s">
        <v>32</v>
      </c>
      <c r="AX1174" s="13" t="s">
        <v>77</v>
      </c>
      <c r="AY1174" s="254" t="s">
        <v>235</v>
      </c>
    </row>
    <row r="1175" s="13" customFormat="1">
      <c r="A1175" s="13"/>
      <c r="B1175" s="243"/>
      <c r="C1175" s="244"/>
      <c r="D1175" s="245" t="s">
        <v>243</v>
      </c>
      <c r="E1175" s="246" t="s">
        <v>1</v>
      </c>
      <c r="F1175" s="247" t="s">
        <v>3161</v>
      </c>
      <c r="G1175" s="244"/>
      <c r="H1175" s="248">
        <v>249.5</v>
      </c>
      <c r="I1175" s="249"/>
      <c r="J1175" s="244"/>
      <c r="K1175" s="244"/>
      <c r="L1175" s="250"/>
      <c r="M1175" s="251"/>
      <c r="N1175" s="252"/>
      <c r="O1175" s="252"/>
      <c r="P1175" s="252"/>
      <c r="Q1175" s="252"/>
      <c r="R1175" s="252"/>
      <c r="S1175" s="252"/>
      <c r="T1175" s="25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54" t="s">
        <v>243</v>
      </c>
      <c r="AU1175" s="254" t="s">
        <v>86</v>
      </c>
      <c r="AV1175" s="13" t="s">
        <v>86</v>
      </c>
      <c r="AW1175" s="13" t="s">
        <v>32</v>
      </c>
      <c r="AX1175" s="13" t="s">
        <v>77</v>
      </c>
      <c r="AY1175" s="254" t="s">
        <v>235</v>
      </c>
    </row>
    <row r="1176" s="13" customFormat="1">
      <c r="A1176" s="13"/>
      <c r="B1176" s="243"/>
      <c r="C1176" s="244"/>
      <c r="D1176" s="245" t="s">
        <v>243</v>
      </c>
      <c r="E1176" s="246" t="s">
        <v>1</v>
      </c>
      <c r="F1176" s="247" t="s">
        <v>3162</v>
      </c>
      <c r="G1176" s="244"/>
      <c r="H1176" s="248">
        <v>13.9</v>
      </c>
      <c r="I1176" s="249"/>
      <c r="J1176" s="244"/>
      <c r="K1176" s="244"/>
      <c r="L1176" s="250"/>
      <c r="M1176" s="251"/>
      <c r="N1176" s="252"/>
      <c r="O1176" s="252"/>
      <c r="P1176" s="252"/>
      <c r="Q1176" s="252"/>
      <c r="R1176" s="252"/>
      <c r="S1176" s="252"/>
      <c r="T1176" s="25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54" t="s">
        <v>243</v>
      </c>
      <c r="AU1176" s="254" t="s">
        <v>86</v>
      </c>
      <c r="AV1176" s="13" t="s">
        <v>86</v>
      </c>
      <c r="AW1176" s="13" t="s">
        <v>32</v>
      </c>
      <c r="AX1176" s="13" t="s">
        <v>77</v>
      </c>
      <c r="AY1176" s="254" t="s">
        <v>235</v>
      </c>
    </row>
    <row r="1177" s="13" customFormat="1">
      <c r="A1177" s="13"/>
      <c r="B1177" s="243"/>
      <c r="C1177" s="244"/>
      <c r="D1177" s="245" t="s">
        <v>243</v>
      </c>
      <c r="E1177" s="246" t="s">
        <v>1</v>
      </c>
      <c r="F1177" s="247" t="s">
        <v>3163</v>
      </c>
      <c r="G1177" s="244"/>
      <c r="H1177" s="248">
        <v>13.9</v>
      </c>
      <c r="I1177" s="249"/>
      <c r="J1177" s="244"/>
      <c r="K1177" s="244"/>
      <c r="L1177" s="250"/>
      <c r="M1177" s="251"/>
      <c r="N1177" s="252"/>
      <c r="O1177" s="252"/>
      <c r="P1177" s="252"/>
      <c r="Q1177" s="252"/>
      <c r="R1177" s="252"/>
      <c r="S1177" s="252"/>
      <c r="T1177" s="25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54" t="s">
        <v>243</v>
      </c>
      <c r="AU1177" s="254" t="s">
        <v>86</v>
      </c>
      <c r="AV1177" s="13" t="s">
        <v>86</v>
      </c>
      <c r="AW1177" s="13" t="s">
        <v>32</v>
      </c>
      <c r="AX1177" s="13" t="s">
        <v>77</v>
      </c>
      <c r="AY1177" s="254" t="s">
        <v>235</v>
      </c>
    </row>
    <row r="1178" s="13" customFormat="1">
      <c r="A1178" s="13"/>
      <c r="B1178" s="243"/>
      <c r="C1178" s="244"/>
      <c r="D1178" s="245" t="s">
        <v>243</v>
      </c>
      <c r="E1178" s="246" t="s">
        <v>1</v>
      </c>
      <c r="F1178" s="247" t="s">
        <v>3164</v>
      </c>
      <c r="G1178" s="244"/>
      <c r="H1178" s="248">
        <v>13.9</v>
      </c>
      <c r="I1178" s="249"/>
      <c r="J1178" s="244"/>
      <c r="K1178" s="244"/>
      <c r="L1178" s="250"/>
      <c r="M1178" s="251"/>
      <c r="N1178" s="252"/>
      <c r="O1178" s="252"/>
      <c r="P1178" s="252"/>
      <c r="Q1178" s="252"/>
      <c r="R1178" s="252"/>
      <c r="S1178" s="252"/>
      <c r="T1178" s="25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T1178" s="254" t="s">
        <v>243</v>
      </c>
      <c r="AU1178" s="254" t="s">
        <v>86</v>
      </c>
      <c r="AV1178" s="13" t="s">
        <v>86</v>
      </c>
      <c r="AW1178" s="13" t="s">
        <v>32</v>
      </c>
      <c r="AX1178" s="13" t="s">
        <v>77</v>
      </c>
      <c r="AY1178" s="254" t="s">
        <v>235</v>
      </c>
    </row>
    <row r="1179" s="13" customFormat="1">
      <c r="A1179" s="13"/>
      <c r="B1179" s="243"/>
      <c r="C1179" s="244"/>
      <c r="D1179" s="245" t="s">
        <v>243</v>
      </c>
      <c r="E1179" s="246" t="s">
        <v>1</v>
      </c>
      <c r="F1179" s="247" t="s">
        <v>3165</v>
      </c>
      <c r="G1179" s="244"/>
      <c r="H1179" s="248">
        <v>13.9</v>
      </c>
      <c r="I1179" s="249"/>
      <c r="J1179" s="244"/>
      <c r="K1179" s="244"/>
      <c r="L1179" s="250"/>
      <c r="M1179" s="251"/>
      <c r="N1179" s="252"/>
      <c r="O1179" s="252"/>
      <c r="P1179" s="252"/>
      <c r="Q1179" s="252"/>
      <c r="R1179" s="252"/>
      <c r="S1179" s="252"/>
      <c r="T1179" s="25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54" t="s">
        <v>243</v>
      </c>
      <c r="AU1179" s="254" t="s">
        <v>86</v>
      </c>
      <c r="AV1179" s="13" t="s">
        <v>86</v>
      </c>
      <c r="AW1179" s="13" t="s">
        <v>32</v>
      </c>
      <c r="AX1179" s="13" t="s">
        <v>77</v>
      </c>
      <c r="AY1179" s="254" t="s">
        <v>235</v>
      </c>
    </row>
    <row r="1180" s="13" customFormat="1">
      <c r="A1180" s="13"/>
      <c r="B1180" s="243"/>
      <c r="C1180" s="244"/>
      <c r="D1180" s="245" t="s">
        <v>243</v>
      </c>
      <c r="E1180" s="246" t="s">
        <v>1</v>
      </c>
      <c r="F1180" s="247" t="s">
        <v>3166</v>
      </c>
      <c r="G1180" s="244"/>
      <c r="H1180" s="248">
        <v>13.9</v>
      </c>
      <c r="I1180" s="249"/>
      <c r="J1180" s="244"/>
      <c r="K1180" s="244"/>
      <c r="L1180" s="250"/>
      <c r="M1180" s="251"/>
      <c r="N1180" s="252"/>
      <c r="O1180" s="252"/>
      <c r="P1180" s="252"/>
      <c r="Q1180" s="252"/>
      <c r="R1180" s="252"/>
      <c r="S1180" s="252"/>
      <c r="T1180" s="25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54" t="s">
        <v>243</v>
      </c>
      <c r="AU1180" s="254" t="s">
        <v>86</v>
      </c>
      <c r="AV1180" s="13" t="s">
        <v>86</v>
      </c>
      <c r="AW1180" s="13" t="s">
        <v>32</v>
      </c>
      <c r="AX1180" s="13" t="s">
        <v>77</v>
      </c>
      <c r="AY1180" s="254" t="s">
        <v>235</v>
      </c>
    </row>
    <row r="1181" s="13" customFormat="1">
      <c r="A1181" s="13"/>
      <c r="B1181" s="243"/>
      <c r="C1181" s="244"/>
      <c r="D1181" s="245" t="s">
        <v>243</v>
      </c>
      <c r="E1181" s="246" t="s">
        <v>1</v>
      </c>
      <c r="F1181" s="247" t="s">
        <v>3167</v>
      </c>
      <c r="G1181" s="244"/>
      <c r="H1181" s="248">
        <v>13.9</v>
      </c>
      <c r="I1181" s="249"/>
      <c r="J1181" s="244"/>
      <c r="K1181" s="244"/>
      <c r="L1181" s="250"/>
      <c r="M1181" s="251"/>
      <c r="N1181" s="252"/>
      <c r="O1181" s="252"/>
      <c r="P1181" s="252"/>
      <c r="Q1181" s="252"/>
      <c r="R1181" s="252"/>
      <c r="S1181" s="252"/>
      <c r="T1181" s="25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54" t="s">
        <v>243</v>
      </c>
      <c r="AU1181" s="254" t="s">
        <v>86</v>
      </c>
      <c r="AV1181" s="13" t="s">
        <v>86</v>
      </c>
      <c r="AW1181" s="13" t="s">
        <v>32</v>
      </c>
      <c r="AX1181" s="13" t="s">
        <v>77</v>
      </c>
      <c r="AY1181" s="254" t="s">
        <v>235</v>
      </c>
    </row>
    <row r="1182" s="13" customFormat="1">
      <c r="A1182" s="13"/>
      <c r="B1182" s="243"/>
      <c r="C1182" s="244"/>
      <c r="D1182" s="245" t="s">
        <v>243</v>
      </c>
      <c r="E1182" s="246" t="s">
        <v>1</v>
      </c>
      <c r="F1182" s="247" t="s">
        <v>3168</v>
      </c>
      <c r="G1182" s="244"/>
      <c r="H1182" s="248">
        <v>13.9</v>
      </c>
      <c r="I1182" s="249"/>
      <c r="J1182" s="244"/>
      <c r="K1182" s="244"/>
      <c r="L1182" s="250"/>
      <c r="M1182" s="251"/>
      <c r="N1182" s="252"/>
      <c r="O1182" s="252"/>
      <c r="P1182" s="252"/>
      <c r="Q1182" s="252"/>
      <c r="R1182" s="252"/>
      <c r="S1182" s="252"/>
      <c r="T1182" s="25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54" t="s">
        <v>243</v>
      </c>
      <c r="AU1182" s="254" t="s">
        <v>86</v>
      </c>
      <c r="AV1182" s="13" t="s">
        <v>86</v>
      </c>
      <c r="AW1182" s="13" t="s">
        <v>32</v>
      </c>
      <c r="AX1182" s="13" t="s">
        <v>77</v>
      </c>
      <c r="AY1182" s="254" t="s">
        <v>235</v>
      </c>
    </row>
    <row r="1183" s="13" customFormat="1">
      <c r="A1183" s="13"/>
      <c r="B1183" s="243"/>
      <c r="C1183" s="244"/>
      <c r="D1183" s="245" t="s">
        <v>243</v>
      </c>
      <c r="E1183" s="246" t="s">
        <v>1</v>
      </c>
      <c r="F1183" s="247" t="s">
        <v>3169</v>
      </c>
      <c r="G1183" s="244"/>
      <c r="H1183" s="248">
        <v>13.9</v>
      </c>
      <c r="I1183" s="249"/>
      <c r="J1183" s="244"/>
      <c r="K1183" s="244"/>
      <c r="L1183" s="250"/>
      <c r="M1183" s="251"/>
      <c r="N1183" s="252"/>
      <c r="O1183" s="252"/>
      <c r="P1183" s="252"/>
      <c r="Q1183" s="252"/>
      <c r="R1183" s="252"/>
      <c r="S1183" s="252"/>
      <c r="T1183" s="25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4" t="s">
        <v>243</v>
      </c>
      <c r="AU1183" s="254" t="s">
        <v>86</v>
      </c>
      <c r="AV1183" s="13" t="s">
        <v>86</v>
      </c>
      <c r="AW1183" s="13" t="s">
        <v>32</v>
      </c>
      <c r="AX1183" s="13" t="s">
        <v>77</v>
      </c>
      <c r="AY1183" s="254" t="s">
        <v>235</v>
      </c>
    </row>
    <row r="1184" s="13" customFormat="1">
      <c r="A1184" s="13"/>
      <c r="B1184" s="243"/>
      <c r="C1184" s="244"/>
      <c r="D1184" s="245" t="s">
        <v>243</v>
      </c>
      <c r="E1184" s="246" t="s">
        <v>1</v>
      </c>
      <c r="F1184" s="247" t="s">
        <v>3170</v>
      </c>
      <c r="G1184" s="244"/>
      <c r="H1184" s="248">
        <v>221.80000000000001</v>
      </c>
      <c r="I1184" s="249"/>
      <c r="J1184" s="244"/>
      <c r="K1184" s="244"/>
      <c r="L1184" s="250"/>
      <c r="M1184" s="251"/>
      <c r="N1184" s="252"/>
      <c r="O1184" s="252"/>
      <c r="P1184" s="252"/>
      <c r="Q1184" s="252"/>
      <c r="R1184" s="252"/>
      <c r="S1184" s="252"/>
      <c r="T1184" s="25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54" t="s">
        <v>243</v>
      </c>
      <c r="AU1184" s="254" t="s">
        <v>86</v>
      </c>
      <c r="AV1184" s="13" t="s">
        <v>86</v>
      </c>
      <c r="AW1184" s="13" t="s">
        <v>32</v>
      </c>
      <c r="AX1184" s="13" t="s">
        <v>77</v>
      </c>
      <c r="AY1184" s="254" t="s">
        <v>235</v>
      </c>
    </row>
    <row r="1185" s="13" customFormat="1">
      <c r="A1185" s="13"/>
      <c r="B1185" s="243"/>
      <c r="C1185" s="244"/>
      <c r="D1185" s="245" t="s">
        <v>243</v>
      </c>
      <c r="E1185" s="246" t="s">
        <v>1</v>
      </c>
      <c r="F1185" s="247" t="s">
        <v>3170</v>
      </c>
      <c r="G1185" s="244"/>
      <c r="H1185" s="248">
        <v>221.80000000000001</v>
      </c>
      <c r="I1185" s="249"/>
      <c r="J1185" s="244"/>
      <c r="K1185" s="244"/>
      <c r="L1185" s="250"/>
      <c r="M1185" s="251"/>
      <c r="N1185" s="252"/>
      <c r="O1185" s="252"/>
      <c r="P1185" s="252"/>
      <c r="Q1185" s="252"/>
      <c r="R1185" s="252"/>
      <c r="S1185" s="252"/>
      <c r="T1185" s="25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4" t="s">
        <v>243</v>
      </c>
      <c r="AU1185" s="254" t="s">
        <v>86</v>
      </c>
      <c r="AV1185" s="13" t="s">
        <v>86</v>
      </c>
      <c r="AW1185" s="13" t="s">
        <v>32</v>
      </c>
      <c r="AX1185" s="13" t="s">
        <v>77</v>
      </c>
      <c r="AY1185" s="254" t="s">
        <v>235</v>
      </c>
    </row>
    <row r="1186" s="13" customFormat="1">
      <c r="A1186" s="13"/>
      <c r="B1186" s="243"/>
      <c r="C1186" s="244"/>
      <c r="D1186" s="245" t="s">
        <v>243</v>
      </c>
      <c r="E1186" s="246" t="s">
        <v>1</v>
      </c>
      <c r="F1186" s="247" t="s">
        <v>3171</v>
      </c>
      <c r="G1186" s="244"/>
      <c r="H1186" s="248">
        <v>221.80000000000001</v>
      </c>
      <c r="I1186" s="249"/>
      <c r="J1186" s="244"/>
      <c r="K1186" s="244"/>
      <c r="L1186" s="250"/>
      <c r="M1186" s="251"/>
      <c r="N1186" s="252"/>
      <c r="O1186" s="252"/>
      <c r="P1186" s="252"/>
      <c r="Q1186" s="252"/>
      <c r="R1186" s="252"/>
      <c r="S1186" s="252"/>
      <c r="T1186" s="25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T1186" s="254" t="s">
        <v>243</v>
      </c>
      <c r="AU1186" s="254" t="s">
        <v>86</v>
      </c>
      <c r="AV1186" s="13" t="s">
        <v>86</v>
      </c>
      <c r="AW1186" s="13" t="s">
        <v>32</v>
      </c>
      <c r="AX1186" s="13" t="s">
        <v>77</v>
      </c>
      <c r="AY1186" s="254" t="s">
        <v>235</v>
      </c>
    </row>
    <row r="1187" s="13" customFormat="1">
      <c r="A1187" s="13"/>
      <c r="B1187" s="243"/>
      <c r="C1187" s="244"/>
      <c r="D1187" s="245" t="s">
        <v>243</v>
      </c>
      <c r="E1187" s="246" t="s">
        <v>1</v>
      </c>
      <c r="F1187" s="247" t="s">
        <v>3171</v>
      </c>
      <c r="G1187" s="244"/>
      <c r="H1187" s="248">
        <v>221.80000000000001</v>
      </c>
      <c r="I1187" s="249"/>
      <c r="J1187" s="244"/>
      <c r="K1187" s="244"/>
      <c r="L1187" s="250"/>
      <c r="M1187" s="251"/>
      <c r="N1187" s="252"/>
      <c r="O1187" s="252"/>
      <c r="P1187" s="252"/>
      <c r="Q1187" s="252"/>
      <c r="R1187" s="252"/>
      <c r="S1187" s="252"/>
      <c r="T1187" s="25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54" t="s">
        <v>243</v>
      </c>
      <c r="AU1187" s="254" t="s">
        <v>86</v>
      </c>
      <c r="AV1187" s="13" t="s">
        <v>86</v>
      </c>
      <c r="AW1187" s="13" t="s">
        <v>32</v>
      </c>
      <c r="AX1187" s="13" t="s">
        <v>77</v>
      </c>
      <c r="AY1187" s="254" t="s">
        <v>235</v>
      </c>
    </row>
    <row r="1188" s="13" customFormat="1">
      <c r="A1188" s="13"/>
      <c r="B1188" s="243"/>
      <c r="C1188" s="244"/>
      <c r="D1188" s="245" t="s">
        <v>243</v>
      </c>
      <c r="E1188" s="246" t="s">
        <v>1</v>
      </c>
      <c r="F1188" s="247" t="s">
        <v>3172</v>
      </c>
      <c r="G1188" s="244"/>
      <c r="H1188" s="248">
        <v>12.1</v>
      </c>
      <c r="I1188" s="249"/>
      <c r="J1188" s="244"/>
      <c r="K1188" s="244"/>
      <c r="L1188" s="250"/>
      <c r="M1188" s="251"/>
      <c r="N1188" s="252"/>
      <c r="O1188" s="252"/>
      <c r="P1188" s="252"/>
      <c r="Q1188" s="252"/>
      <c r="R1188" s="252"/>
      <c r="S1188" s="252"/>
      <c r="T1188" s="25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54" t="s">
        <v>243</v>
      </c>
      <c r="AU1188" s="254" t="s">
        <v>86</v>
      </c>
      <c r="AV1188" s="13" t="s">
        <v>86</v>
      </c>
      <c r="AW1188" s="13" t="s">
        <v>32</v>
      </c>
      <c r="AX1188" s="13" t="s">
        <v>77</v>
      </c>
      <c r="AY1188" s="254" t="s">
        <v>235</v>
      </c>
    </row>
    <row r="1189" s="13" customFormat="1">
      <c r="A1189" s="13"/>
      <c r="B1189" s="243"/>
      <c r="C1189" s="244"/>
      <c r="D1189" s="245" t="s">
        <v>243</v>
      </c>
      <c r="E1189" s="246" t="s">
        <v>1</v>
      </c>
      <c r="F1189" s="247" t="s">
        <v>3173</v>
      </c>
      <c r="G1189" s="244"/>
      <c r="H1189" s="248">
        <v>12.1</v>
      </c>
      <c r="I1189" s="249"/>
      <c r="J1189" s="244"/>
      <c r="K1189" s="244"/>
      <c r="L1189" s="250"/>
      <c r="M1189" s="251"/>
      <c r="N1189" s="252"/>
      <c r="O1189" s="252"/>
      <c r="P1189" s="252"/>
      <c r="Q1189" s="252"/>
      <c r="R1189" s="252"/>
      <c r="S1189" s="252"/>
      <c r="T1189" s="25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54" t="s">
        <v>243</v>
      </c>
      <c r="AU1189" s="254" t="s">
        <v>86</v>
      </c>
      <c r="AV1189" s="13" t="s">
        <v>86</v>
      </c>
      <c r="AW1189" s="13" t="s">
        <v>32</v>
      </c>
      <c r="AX1189" s="13" t="s">
        <v>77</v>
      </c>
      <c r="AY1189" s="254" t="s">
        <v>235</v>
      </c>
    </row>
    <row r="1190" s="13" customFormat="1">
      <c r="A1190" s="13"/>
      <c r="B1190" s="243"/>
      <c r="C1190" s="244"/>
      <c r="D1190" s="245" t="s">
        <v>243</v>
      </c>
      <c r="E1190" s="246" t="s">
        <v>1</v>
      </c>
      <c r="F1190" s="247" t="s">
        <v>3174</v>
      </c>
      <c r="G1190" s="244"/>
      <c r="H1190" s="248">
        <v>166.19999999999999</v>
      </c>
      <c r="I1190" s="249"/>
      <c r="J1190" s="244"/>
      <c r="K1190" s="244"/>
      <c r="L1190" s="250"/>
      <c r="M1190" s="251"/>
      <c r="N1190" s="252"/>
      <c r="O1190" s="252"/>
      <c r="P1190" s="252"/>
      <c r="Q1190" s="252"/>
      <c r="R1190" s="252"/>
      <c r="S1190" s="252"/>
      <c r="T1190" s="25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54" t="s">
        <v>243</v>
      </c>
      <c r="AU1190" s="254" t="s">
        <v>86</v>
      </c>
      <c r="AV1190" s="13" t="s">
        <v>86</v>
      </c>
      <c r="AW1190" s="13" t="s">
        <v>32</v>
      </c>
      <c r="AX1190" s="13" t="s">
        <v>77</v>
      </c>
      <c r="AY1190" s="254" t="s">
        <v>235</v>
      </c>
    </row>
    <row r="1191" s="13" customFormat="1">
      <c r="A1191" s="13"/>
      <c r="B1191" s="243"/>
      <c r="C1191" s="244"/>
      <c r="D1191" s="245" t="s">
        <v>243</v>
      </c>
      <c r="E1191" s="246" t="s">
        <v>1</v>
      </c>
      <c r="F1191" s="247" t="s">
        <v>3175</v>
      </c>
      <c r="G1191" s="244"/>
      <c r="H1191" s="248">
        <v>166.19999999999999</v>
      </c>
      <c r="I1191" s="249"/>
      <c r="J1191" s="244"/>
      <c r="K1191" s="244"/>
      <c r="L1191" s="250"/>
      <c r="M1191" s="251"/>
      <c r="N1191" s="252"/>
      <c r="O1191" s="252"/>
      <c r="P1191" s="252"/>
      <c r="Q1191" s="252"/>
      <c r="R1191" s="252"/>
      <c r="S1191" s="252"/>
      <c r="T1191" s="25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54" t="s">
        <v>243</v>
      </c>
      <c r="AU1191" s="254" t="s">
        <v>86</v>
      </c>
      <c r="AV1191" s="13" t="s">
        <v>86</v>
      </c>
      <c r="AW1191" s="13" t="s">
        <v>32</v>
      </c>
      <c r="AX1191" s="13" t="s">
        <v>77</v>
      </c>
      <c r="AY1191" s="254" t="s">
        <v>235</v>
      </c>
    </row>
    <row r="1192" s="13" customFormat="1">
      <c r="A1192" s="13"/>
      <c r="B1192" s="243"/>
      <c r="C1192" s="244"/>
      <c r="D1192" s="245" t="s">
        <v>243</v>
      </c>
      <c r="E1192" s="246" t="s">
        <v>1</v>
      </c>
      <c r="F1192" s="247" t="s">
        <v>3176</v>
      </c>
      <c r="G1192" s="244"/>
      <c r="H1192" s="248">
        <v>138</v>
      </c>
      <c r="I1192" s="249"/>
      <c r="J1192" s="244"/>
      <c r="K1192" s="244"/>
      <c r="L1192" s="250"/>
      <c r="M1192" s="251"/>
      <c r="N1192" s="252"/>
      <c r="O1192" s="252"/>
      <c r="P1192" s="252"/>
      <c r="Q1192" s="252"/>
      <c r="R1192" s="252"/>
      <c r="S1192" s="252"/>
      <c r="T1192" s="25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54" t="s">
        <v>243</v>
      </c>
      <c r="AU1192" s="254" t="s">
        <v>86</v>
      </c>
      <c r="AV1192" s="13" t="s">
        <v>86</v>
      </c>
      <c r="AW1192" s="13" t="s">
        <v>32</v>
      </c>
      <c r="AX1192" s="13" t="s">
        <v>77</v>
      </c>
      <c r="AY1192" s="254" t="s">
        <v>235</v>
      </c>
    </row>
    <row r="1193" s="13" customFormat="1">
      <c r="A1193" s="13"/>
      <c r="B1193" s="243"/>
      <c r="C1193" s="244"/>
      <c r="D1193" s="245" t="s">
        <v>243</v>
      </c>
      <c r="E1193" s="246" t="s">
        <v>1</v>
      </c>
      <c r="F1193" s="247" t="s">
        <v>3177</v>
      </c>
      <c r="G1193" s="244"/>
      <c r="H1193" s="248">
        <v>138</v>
      </c>
      <c r="I1193" s="249"/>
      <c r="J1193" s="244"/>
      <c r="K1193" s="244"/>
      <c r="L1193" s="250"/>
      <c r="M1193" s="251"/>
      <c r="N1193" s="252"/>
      <c r="O1193" s="252"/>
      <c r="P1193" s="252"/>
      <c r="Q1193" s="252"/>
      <c r="R1193" s="252"/>
      <c r="S1193" s="252"/>
      <c r="T1193" s="25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54" t="s">
        <v>243</v>
      </c>
      <c r="AU1193" s="254" t="s">
        <v>86</v>
      </c>
      <c r="AV1193" s="13" t="s">
        <v>86</v>
      </c>
      <c r="AW1193" s="13" t="s">
        <v>32</v>
      </c>
      <c r="AX1193" s="13" t="s">
        <v>77</v>
      </c>
      <c r="AY1193" s="254" t="s">
        <v>235</v>
      </c>
    </row>
    <row r="1194" s="13" customFormat="1">
      <c r="A1194" s="13"/>
      <c r="B1194" s="243"/>
      <c r="C1194" s="244"/>
      <c r="D1194" s="245" t="s">
        <v>243</v>
      </c>
      <c r="E1194" s="246" t="s">
        <v>1</v>
      </c>
      <c r="F1194" s="247" t="s">
        <v>3178</v>
      </c>
      <c r="G1194" s="244"/>
      <c r="H1194" s="248">
        <v>9.5</v>
      </c>
      <c r="I1194" s="249"/>
      <c r="J1194" s="244"/>
      <c r="K1194" s="244"/>
      <c r="L1194" s="250"/>
      <c r="M1194" s="251"/>
      <c r="N1194" s="252"/>
      <c r="O1194" s="252"/>
      <c r="P1194" s="252"/>
      <c r="Q1194" s="252"/>
      <c r="R1194" s="252"/>
      <c r="S1194" s="252"/>
      <c r="T1194" s="25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54" t="s">
        <v>243</v>
      </c>
      <c r="AU1194" s="254" t="s">
        <v>86</v>
      </c>
      <c r="AV1194" s="13" t="s">
        <v>86</v>
      </c>
      <c r="AW1194" s="13" t="s">
        <v>32</v>
      </c>
      <c r="AX1194" s="13" t="s">
        <v>77</v>
      </c>
      <c r="AY1194" s="254" t="s">
        <v>235</v>
      </c>
    </row>
    <row r="1195" s="13" customFormat="1">
      <c r="A1195" s="13"/>
      <c r="B1195" s="243"/>
      <c r="C1195" s="244"/>
      <c r="D1195" s="245" t="s">
        <v>243</v>
      </c>
      <c r="E1195" s="246" t="s">
        <v>1</v>
      </c>
      <c r="F1195" s="247" t="s">
        <v>3179</v>
      </c>
      <c r="G1195" s="244"/>
      <c r="H1195" s="248">
        <v>9.5</v>
      </c>
      <c r="I1195" s="249"/>
      <c r="J1195" s="244"/>
      <c r="K1195" s="244"/>
      <c r="L1195" s="250"/>
      <c r="M1195" s="251"/>
      <c r="N1195" s="252"/>
      <c r="O1195" s="252"/>
      <c r="P1195" s="252"/>
      <c r="Q1195" s="252"/>
      <c r="R1195" s="252"/>
      <c r="S1195" s="252"/>
      <c r="T1195" s="25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54" t="s">
        <v>243</v>
      </c>
      <c r="AU1195" s="254" t="s">
        <v>86</v>
      </c>
      <c r="AV1195" s="13" t="s">
        <v>86</v>
      </c>
      <c r="AW1195" s="13" t="s">
        <v>32</v>
      </c>
      <c r="AX1195" s="13" t="s">
        <v>77</v>
      </c>
      <c r="AY1195" s="254" t="s">
        <v>235</v>
      </c>
    </row>
    <row r="1196" s="13" customFormat="1">
      <c r="A1196" s="13"/>
      <c r="B1196" s="243"/>
      <c r="C1196" s="244"/>
      <c r="D1196" s="245" t="s">
        <v>243</v>
      </c>
      <c r="E1196" s="246" t="s">
        <v>1</v>
      </c>
      <c r="F1196" s="247" t="s">
        <v>3180</v>
      </c>
      <c r="G1196" s="244"/>
      <c r="H1196" s="248">
        <v>557</v>
      </c>
      <c r="I1196" s="249"/>
      <c r="J1196" s="244"/>
      <c r="K1196" s="244"/>
      <c r="L1196" s="250"/>
      <c r="M1196" s="251"/>
      <c r="N1196" s="252"/>
      <c r="O1196" s="252"/>
      <c r="P1196" s="252"/>
      <c r="Q1196" s="252"/>
      <c r="R1196" s="252"/>
      <c r="S1196" s="252"/>
      <c r="T1196" s="25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54" t="s">
        <v>243</v>
      </c>
      <c r="AU1196" s="254" t="s">
        <v>86</v>
      </c>
      <c r="AV1196" s="13" t="s">
        <v>86</v>
      </c>
      <c r="AW1196" s="13" t="s">
        <v>32</v>
      </c>
      <c r="AX1196" s="13" t="s">
        <v>77</v>
      </c>
      <c r="AY1196" s="254" t="s">
        <v>235</v>
      </c>
    </row>
    <row r="1197" s="13" customFormat="1">
      <c r="A1197" s="13"/>
      <c r="B1197" s="243"/>
      <c r="C1197" s="244"/>
      <c r="D1197" s="245" t="s">
        <v>243</v>
      </c>
      <c r="E1197" s="246" t="s">
        <v>1</v>
      </c>
      <c r="F1197" s="247" t="s">
        <v>3181</v>
      </c>
      <c r="G1197" s="244"/>
      <c r="H1197" s="248">
        <v>557</v>
      </c>
      <c r="I1197" s="249"/>
      <c r="J1197" s="244"/>
      <c r="K1197" s="244"/>
      <c r="L1197" s="250"/>
      <c r="M1197" s="251"/>
      <c r="N1197" s="252"/>
      <c r="O1197" s="252"/>
      <c r="P1197" s="252"/>
      <c r="Q1197" s="252"/>
      <c r="R1197" s="252"/>
      <c r="S1197" s="252"/>
      <c r="T1197" s="25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54" t="s">
        <v>243</v>
      </c>
      <c r="AU1197" s="254" t="s">
        <v>86</v>
      </c>
      <c r="AV1197" s="13" t="s">
        <v>86</v>
      </c>
      <c r="AW1197" s="13" t="s">
        <v>32</v>
      </c>
      <c r="AX1197" s="13" t="s">
        <v>77</v>
      </c>
      <c r="AY1197" s="254" t="s">
        <v>235</v>
      </c>
    </row>
    <row r="1198" s="13" customFormat="1">
      <c r="A1198" s="13"/>
      <c r="B1198" s="243"/>
      <c r="C1198" s="244"/>
      <c r="D1198" s="245" t="s">
        <v>243</v>
      </c>
      <c r="E1198" s="246" t="s">
        <v>1</v>
      </c>
      <c r="F1198" s="247" t="s">
        <v>3182</v>
      </c>
      <c r="G1198" s="244"/>
      <c r="H1198" s="248">
        <v>6.5999999999999996</v>
      </c>
      <c r="I1198" s="249"/>
      <c r="J1198" s="244"/>
      <c r="K1198" s="244"/>
      <c r="L1198" s="250"/>
      <c r="M1198" s="251"/>
      <c r="N1198" s="252"/>
      <c r="O1198" s="252"/>
      <c r="P1198" s="252"/>
      <c r="Q1198" s="252"/>
      <c r="R1198" s="252"/>
      <c r="S1198" s="252"/>
      <c r="T1198" s="25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54" t="s">
        <v>243</v>
      </c>
      <c r="AU1198" s="254" t="s">
        <v>86</v>
      </c>
      <c r="AV1198" s="13" t="s">
        <v>86</v>
      </c>
      <c r="AW1198" s="13" t="s">
        <v>32</v>
      </c>
      <c r="AX1198" s="13" t="s">
        <v>77</v>
      </c>
      <c r="AY1198" s="254" t="s">
        <v>235</v>
      </c>
    </row>
    <row r="1199" s="13" customFormat="1">
      <c r="A1199" s="13"/>
      <c r="B1199" s="243"/>
      <c r="C1199" s="244"/>
      <c r="D1199" s="245" t="s">
        <v>243</v>
      </c>
      <c r="E1199" s="246" t="s">
        <v>1</v>
      </c>
      <c r="F1199" s="247" t="s">
        <v>3183</v>
      </c>
      <c r="G1199" s="244"/>
      <c r="H1199" s="248">
        <v>6.5999999999999996</v>
      </c>
      <c r="I1199" s="249"/>
      <c r="J1199" s="244"/>
      <c r="K1199" s="244"/>
      <c r="L1199" s="250"/>
      <c r="M1199" s="251"/>
      <c r="N1199" s="252"/>
      <c r="O1199" s="252"/>
      <c r="P1199" s="252"/>
      <c r="Q1199" s="252"/>
      <c r="R1199" s="252"/>
      <c r="S1199" s="252"/>
      <c r="T1199" s="25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54" t="s">
        <v>243</v>
      </c>
      <c r="AU1199" s="254" t="s">
        <v>86</v>
      </c>
      <c r="AV1199" s="13" t="s">
        <v>86</v>
      </c>
      <c r="AW1199" s="13" t="s">
        <v>32</v>
      </c>
      <c r="AX1199" s="13" t="s">
        <v>77</v>
      </c>
      <c r="AY1199" s="254" t="s">
        <v>235</v>
      </c>
    </row>
    <row r="1200" s="13" customFormat="1">
      <c r="A1200" s="13"/>
      <c r="B1200" s="243"/>
      <c r="C1200" s="244"/>
      <c r="D1200" s="245" t="s">
        <v>243</v>
      </c>
      <c r="E1200" s="246" t="s">
        <v>1</v>
      </c>
      <c r="F1200" s="247" t="s">
        <v>3184</v>
      </c>
      <c r="G1200" s="244"/>
      <c r="H1200" s="248">
        <v>48.399999999999999</v>
      </c>
      <c r="I1200" s="249"/>
      <c r="J1200" s="244"/>
      <c r="K1200" s="244"/>
      <c r="L1200" s="250"/>
      <c r="M1200" s="251"/>
      <c r="N1200" s="252"/>
      <c r="O1200" s="252"/>
      <c r="P1200" s="252"/>
      <c r="Q1200" s="252"/>
      <c r="R1200" s="252"/>
      <c r="S1200" s="252"/>
      <c r="T1200" s="25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54" t="s">
        <v>243</v>
      </c>
      <c r="AU1200" s="254" t="s">
        <v>86</v>
      </c>
      <c r="AV1200" s="13" t="s">
        <v>86</v>
      </c>
      <c r="AW1200" s="13" t="s">
        <v>32</v>
      </c>
      <c r="AX1200" s="13" t="s">
        <v>77</v>
      </c>
      <c r="AY1200" s="254" t="s">
        <v>235</v>
      </c>
    </row>
    <row r="1201" s="13" customFormat="1">
      <c r="A1201" s="13"/>
      <c r="B1201" s="243"/>
      <c r="C1201" s="244"/>
      <c r="D1201" s="245" t="s">
        <v>243</v>
      </c>
      <c r="E1201" s="246" t="s">
        <v>1</v>
      </c>
      <c r="F1201" s="247" t="s">
        <v>3185</v>
      </c>
      <c r="G1201" s="244"/>
      <c r="H1201" s="248">
        <v>48.399999999999999</v>
      </c>
      <c r="I1201" s="249"/>
      <c r="J1201" s="244"/>
      <c r="K1201" s="244"/>
      <c r="L1201" s="250"/>
      <c r="M1201" s="251"/>
      <c r="N1201" s="252"/>
      <c r="O1201" s="252"/>
      <c r="P1201" s="252"/>
      <c r="Q1201" s="252"/>
      <c r="R1201" s="252"/>
      <c r="S1201" s="252"/>
      <c r="T1201" s="25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54" t="s">
        <v>243</v>
      </c>
      <c r="AU1201" s="254" t="s">
        <v>86</v>
      </c>
      <c r="AV1201" s="13" t="s">
        <v>86</v>
      </c>
      <c r="AW1201" s="13" t="s">
        <v>32</v>
      </c>
      <c r="AX1201" s="13" t="s">
        <v>77</v>
      </c>
      <c r="AY1201" s="254" t="s">
        <v>235</v>
      </c>
    </row>
    <row r="1202" s="13" customFormat="1">
      <c r="A1202" s="13"/>
      <c r="B1202" s="243"/>
      <c r="C1202" s="244"/>
      <c r="D1202" s="245" t="s">
        <v>243</v>
      </c>
      <c r="E1202" s="246" t="s">
        <v>1</v>
      </c>
      <c r="F1202" s="247" t="s">
        <v>3186</v>
      </c>
      <c r="G1202" s="244"/>
      <c r="H1202" s="248">
        <v>25.300000000000001</v>
      </c>
      <c r="I1202" s="249"/>
      <c r="J1202" s="244"/>
      <c r="K1202" s="244"/>
      <c r="L1202" s="250"/>
      <c r="M1202" s="251"/>
      <c r="N1202" s="252"/>
      <c r="O1202" s="252"/>
      <c r="P1202" s="252"/>
      <c r="Q1202" s="252"/>
      <c r="R1202" s="252"/>
      <c r="S1202" s="252"/>
      <c r="T1202" s="25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54" t="s">
        <v>243</v>
      </c>
      <c r="AU1202" s="254" t="s">
        <v>86</v>
      </c>
      <c r="AV1202" s="13" t="s">
        <v>86</v>
      </c>
      <c r="AW1202" s="13" t="s">
        <v>32</v>
      </c>
      <c r="AX1202" s="13" t="s">
        <v>77</v>
      </c>
      <c r="AY1202" s="254" t="s">
        <v>235</v>
      </c>
    </row>
    <row r="1203" s="13" customFormat="1">
      <c r="A1203" s="13"/>
      <c r="B1203" s="243"/>
      <c r="C1203" s="244"/>
      <c r="D1203" s="245" t="s">
        <v>243</v>
      </c>
      <c r="E1203" s="246" t="s">
        <v>1</v>
      </c>
      <c r="F1203" s="247" t="s">
        <v>3187</v>
      </c>
      <c r="G1203" s="244"/>
      <c r="H1203" s="248">
        <v>25.300000000000001</v>
      </c>
      <c r="I1203" s="249"/>
      <c r="J1203" s="244"/>
      <c r="K1203" s="244"/>
      <c r="L1203" s="250"/>
      <c r="M1203" s="251"/>
      <c r="N1203" s="252"/>
      <c r="O1203" s="252"/>
      <c r="P1203" s="252"/>
      <c r="Q1203" s="252"/>
      <c r="R1203" s="252"/>
      <c r="S1203" s="252"/>
      <c r="T1203" s="25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54" t="s">
        <v>243</v>
      </c>
      <c r="AU1203" s="254" t="s">
        <v>86</v>
      </c>
      <c r="AV1203" s="13" t="s">
        <v>86</v>
      </c>
      <c r="AW1203" s="13" t="s">
        <v>32</v>
      </c>
      <c r="AX1203" s="13" t="s">
        <v>77</v>
      </c>
      <c r="AY1203" s="254" t="s">
        <v>235</v>
      </c>
    </row>
    <row r="1204" s="13" customFormat="1">
      <c r="A1204" s="13"/>
      <c r="B1204" s="243"/>
      <c r="C1204" s="244"/>
      <c r="D1204" s="245" t="s">
        <v>243</v>
      </c>
      <c r="E1204" s="246" t="s">
        <v>1</v>
      </c>
      <c r="F1204" s="247" t="s">
        <v>3188</v>
      </c>
      <c r="G1204" s="244"/>
      <c r="H1204" s="248">
        <v>810.29999999999995</v>
      </c>
      <c r="I1204" s="249"/>
      <c r="J1204" s="244"/>
      <c r="K1204" s="244"/>
      <c r="L1204" s="250"/>
      <c r="M1204" s="251"/>
      <c r="N1204" s="252"/>
      <c r="O1204" s="252"/>
      <c r="P1204" s="252"/>
      <c r="Q1204" s="252"/>
      <c r="R1204" s="252"/>
      <c r="S1204" s="252"/>
      <c r="T1204" s="25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54" t="s">
        <v>243</v>
      </c>
      <c r="AU1204" s="254" t="s">
        <v>86</v>
      </c>
      <c r="AV1204" s="13" t="s">
        <v>86</v>
      </c>
      <c r="AW1204" s="13" t="s">
        <v>32</v>
      </c>
      <c r="AX1204" s="13" t="s">
        <v>77</v>
      </c>
      <c r="AY1204" s="254" t="s">
        <v>235</v>
      </c>
    </row>
    <row r="1205" s="13" customFormat="1">
      <c r="A1205" s="13"/>
      <c r="B1205" s="243"/>
      <c r="C1205" s="244"/>
      <c r="D1205" s="245" t="s">
        <v>243</v>
      </c>
      <c r="E1205" s="246" t="s">
        <v>1</v>
      </c>
      <c r="F1205" s="247" t="s">
        <v>3189</v>
      </c>
      <c r="G1205" s="244"/>
      <c r="H1205" s="248">
        <v>810.29999999999995</v>
      </c>
      <c r="I1205" s="249"/>
      <c r="J1205" s="244"/>
      <c r="K1205" s="244"/>
      <c r="L1205" s="250"/>
      <c r="M1205" s="251"/>
      <c r="N1205" s="252"/>
      <c r="O1205" s="252"/>
      <c r="P1205" s="252"/>
      <c r="Q1205" s="252"/>
      <c r="R1205" s="252"/>
      <c r="S1205" s="252"/>
      <c r="T1205" s="25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54" t="s">
        <v>243</v>
      </c>
      <c r="AU1205" s="254" t="s">
        <v>86</v>
      </c>
      <c r="AV1205" s="13" t="s">
        <v>86</v>
      </c>
      <c r="AW1205" s="13" t="s">
        <v>32</v>
      </c>
      <c r="AX1205" s="13" t="s">
        <v>77</v>
      </c>
      <c r="AY1205" s="254" t="s">
        <v>235</v>
      </c>
    </row>
    <row r="1206" s="13" customFormat="1">
      <c r="A1206" s="13"/>
      <c r="B1206" s="243"/>
      <c r="C1206" s="244"/>
      <c r="D1206" s="245" t="s">
        <v>243</v>
      </c>
      <c r="E1206" s="246" t="s">
        <v>1</v>
      </c>
      <c r="F1206" s="247" t="s">
        <v>3190</v>
      </c>
      <c r="G1206" s="244"/>
      <c r="H1206" s="248">
        <v>4.5</v>
      </c>
      <c r="I1206" s="249"/>
      <c r="J1206" s="244"/>
      <c r="K1206" s="244"/>
      <c r="L1206" s="250"/>
      <c r="M1206" s="251"/>
      <c r="N1206" s="252"/>
      <c r="O1206" s="252"/>
      <c r="P1206" s="252"/>
      <c r="Q1206" s="252"/>
      <c r="R1206" s="252"/>
      <c r="S1206" s="252"/>
      <c r="T1206" s="25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54" t="s">
        <v>243</v>
      </c>
      <c r="AU1206" s="254" t="s">
        <v>86</v>
      </c>
      <c r="AV1206" s="13" t="s">
        <v>86</v>
      </c>
      <c r="AW1206" s="13" t="s">
        <v>32</v>
      </c>
      <c r="AX1206" s="13" t="s">
        <v>77</v>
      </c>
      <c r="AY1206" s="254" t="s">
        <v>235</v>
      </c>
    </row>
    <row r="1207" s="13" customFormat="1">
      <c r="A1207" s="13"/>
      <c r="B1207" s="243"/>
      <c r="C1207" s="244"/>
      <c r="D1207" s="245" t="s">
        <v>243</v>
      </c>
      <c r="E1207" s="246" t="s">
        <v>1</v>
      </c>
      <c r="F1207" s="247" t="s">
        <v>3191</v>
      </c>
      <c r="G1207" s="244"/>
      <c r="H1207" s="248">
        <v>4.5</v>
      </c>
      <c r="I1207" s="249"/>
      <c r="J1207" s="244"/>
      <c r="K1207" s="244"/>
      <c r="L1207" s="250"/>
      <c r="M1207" s="251"/>
      <c r="N1207" s="252"/>
      <c r="O1207" s="252"/>
      <c r="P1207" s="252"/>
      <c r="Q1207" s="252"/>
      <c r="R1207" s="252"/>
      <c r="S1207" s="252"/>
      <c r="T1207" s="25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54" t="s">
        <v>243</v>
      </c>
      <c r="AU1207" s="254" t="s">
        <v>86</v>
      </c>
      <c r="AV1207" s="13" t="s">
        <v>86</v>
      </c>
      <c r="AW1207" s="13" t="s">
        <v>32</v>
      </c>
      <c r="AX1207" s="13" t="s">
        <v>77</v>
      </c>
      <c r="AY1207" s="254" t="s">
        <v>235</v>
      </c>
    </row>
    <row r="1208" s="13" customFormat="1">
      <c r="A1208" s="13"/>
      <c r="B1208" s="243"/>
      <c r="C1208" s="244"/>
      <c r="D1208" s="245" t="s">
        <v>243</v>
      </c>
      <c r="E1208" s="246" t="s">
        <v>1</v>
      </c>
      <c r="F1208" s="247" t="s">
        <v>3192</v>
      </c>
      <c r="G1208" s="244"/>
      <c r="H1208" s="248">
        <v>10.1</v>
      </c>
      <c r="I1208" s="249"/>
      <c r="J1208" s="244"/>
      <c r="K1208" s="244"/>
      <c r="L1208" s="250"/>
      <c r="M1208" s="251"/>
      <c r="N1208" s="252"/>
      <c r="O1208" s="252"/>
      <c r="P1208" s="252"/>
      <c r="Q1208" s="252"/>
      <c r="R1208" s="252"/>
      <c r="S1208" s="252"/>
      <c r="T1208" s="25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54" t="s">
        <v>243</v>
      </c>
      <c r="AU1208" s="254" t="s">
        <v>86</v>
      </c>
      <c r="AV1208" s="13" t="s">
        <v>86</v>
      </c>
      <c r="AW1208" s="13" t="s">
        <v>32</v>
      </c>
      <c r="AX1208" s="13" t="s">
        <v>77</v>
      </c>
      <c r="AY1208" s="254" t="s">
        <v>235</v>
      </c>
    </row>
    <row r="1209" s="13" customFormat="1">
      <c r="A1209" s="13"/>
      <c r="B1209" s="243"/>
      <c r="C1209" s="244"/>
      <c r="D1209" s="245" t="s">
        <v>243</v>
      </c>
      <c r="E1209" s="246" t="s">
        <v>1</v>
      </c>
      <c r="F1209" s="247" t="s">
        <v>3193</v>
      </c>
      <c r="G1209" s="244"/>
      <c r="H1209" s="248">
        <v>10.1</v>
      </c>
      <c r="I1209" s="249"/>
      <c r="J1209" s="244"/>
      <c r="K1209" s="244"/>
      <c r="L1209" s="250"/>
      <c r="M1209" s="251"/>
      <c r="N1209" s="252"/>
      <c r="O1209" s="252"/>
      <c r="P1209" s="252"/>
      <c r="Q1209" s="252"/>
      <c r="R1209" s="252"/>
      <c r="S1209" s="252"/>
      <c r="T1209" s="25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54" t="s">
        <v>243</v>
      </c>
      <c r="AU1209" s="254" t="s">
        <v>86</v>
      </c>
      <c r="AV1209" s="13" t="s">
        <v>86</v>
      </c>
      <c r="AW1209" s="13" t="s">
        <v>32</v>
      </c>
      <c r="AX1209" s="13" t="s">
        <v>77</v>
      </c>
      <c r="AY1209" s="254" t="s">
        <v>235</v>
      </c>
    </row>
    <row r="1210" s="13" customFormat="1">
      <c r="A1210" s="13"/>
      <c r="B1210" s="243"/>
      <c r="C1210" s="244"/>
      <c r="D1210" s="245" t="s">
        <v>243</v>
      </c>
      <c r="E1210" s="246" t="s">
        <v>1</v>
      </c>
      <c r="F1210" s="247" t="s">
        <v>3194</v>
      </c>
      <c r="G1210" s="244"/>
      <c r="H1210" s="248">
        <v>7.4000000000000004</v>
      </c>
      <c r="I1210" s="249"/>
      <c r="J1210" s="244"/>
      <c r="K1210" s="244"/>
      <c r="L1210" s="250"/>
      <c r="M1210" s="251"/>
      <c r="N1210" s="252"/>
      <c r="O1210" s="252"/>
      <c r="P1210" s="252"/>
      <c r="Q1210" s="252"/>
      <c r="R1210" s="252"/>
      <c r="S1210" s="252"/>
      <c r="T1210" s="25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54" t="s">
        <v>243</v>
      </c>
      <c r="AU1210" s="254" t="s">
        <v>86</v>
      </c>
      <c r="AV1210" s="13" t="s">
        <v>86</v>
      </c>
      <c r="AW1210" s="13" t="s">
        <v>32</v>
      </c>
      <c r="AX1210" s="13" t="s">
        <v>77</v>
      </c>
      <c r="AY1210" s="254" t="s">
        <v>235</v>
      </c>
    </row>
    <row r="1211" s="13" customFormat="1">
      <c r="A1211" s="13"/>
      <c r="B1211" s="243"/>
      <c r="C1211" s="244"/>
      <c r="D1211" s="245" t="s">
        <v>243</v>
      </c>
      <c r="E1211" s="246" t="s">
        <v>1</v>
      </c>
      <c r="F1211" s="247" t="s">
        <v>3195</v>
      </c>
      <c r="G1211" s="244"/>
      <c r="H1211" s="248">
        <v>7.4000000000000004</v>
      </c>
      <c r="I1211" s="249"/>
      <c r="J1211" s="244"/>
      <c r="K1211" s="244"/>
      <c r="L1211" s="250"/>
      <c r="M1211" s="251"/>
      <c r="N1211" s="252"/>
      <c r="O1211" s="252"/>
      <c r="P1211" s="252"/>
      <c r="Q1211" s="252"/>
      <c r="R1211" s="252"/>
      <c r="S1211" s="252"/>
      <c r="T1211" s="25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54" t="s">
        <v>243</v>
      </c>
      <c r="AU1211" s="254" t="s">
        <v>86</v>
      </c>
      <c r="AV1211" s="13" t="s">
        <v>86</v>
      </c>
      <c r="AW1211" s="13" t="s">
        <v>32</v>
      </c>
      <c r="AX1211" s="13" t="s">
        <v>77</v>
      </c>
      <c r="AY1211" s="254" t="s">
        <v>235</v>
      </c>
    </row>
    <row r="1212" s="13" customFormat="1">
      <c r="A1212" s="13"/>
      <c r="B1212" s="243"/>
      <c r="C1212" s="244"/>
      <c r="D1212" s="245" t="s">
        <v>243</v>
      </c>
      <c r="E1212" s="246" t="s">
        <v>1</v>
      </c>
      <c r="F1212" s="247" t="s">
        <v>3196</v>
      </c>
      <c r="G1212" s="244"/>
      <c r="H1212" s="248">
        <v>9</v>
      </c>
      <c r="I1212" s="249"/>
      <c r="J1212" s="244"/>
      <c r="K1212" s="244"/>
      <c r="L1212" s="250"/>
      <c r="M1212" s="251"/>
      <c r="N1212" s="252"/>
      <c r="O1212" s="252"/>
      <c r="P1212" s="252"/>
      <c r="Q1212" s="252"/>
      <c r="R1212" s="252"/>
      <c r="S1212" s="252"/>
      <c r="T1212" s="25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54" t="s">
        <v>243</v>
      </c>
      <c r="AU1212" s="254" t="s">
        <v>86</v>
      </c>
      <c r="AV1212" s="13" t="s">
        <v>86</v>
      </c>
      <c r="AW1212" s="13" t="s">
        <v>32</v>
      </c>
      <c r="AX1212" s="13" t="s">
        <v>77</v>
      </c>
      <c r="AY1212" s="254" t="s">
        <v>235</v>
      </c>
    </row>
    <row r="1213" s="13" customFormat="1">
      <c r="A1213" s="13"/>
      <c r="B1213" s="243"/>
      <c r="C1213" s="244"/>
      <c r="D1213" s="245" t="s">
        <v>243</v>
      </c>
      <c r="E1213" s="246" t="s">
        <v>1</v>
      </c>
      <c r="F1213" s="247" t="s">
        <v>3197</v>
      </c>
      <c r="G1213" s="244"/>
      <c r="H1213" s="248">
        <v>9</v>
      </c>
      <c r="I1213" s="249"/>
      <c r="J1213" s="244"/>
      <c r="K1213" s="244"/>
      <c r="L1213" s="250"/>
      <c r="M1213" s="251"/>
      <c r="N1213" s="252"/>
      <c r="O1213" s="252"/>
      <c r="P1213" s="252"/>
      <c r="Q1213" s="252"/>
      <c r="R1213" s="252"/>
      <c r="S1213" s="252"/>
      <c r="T1213" s="25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54" t="s">
        <v>243</v>
      </c>
      <c r="AU1213" s="254" t="s">
        <v>86</v>
      </c>
      <c r="AV1213" s="13" t="s">
        <v>86</v>
      </c>
      <c r="AW1213" s="13" t="s">
        <v>32</v>
      </c>
      <c r="AX1213" s="13" t="s">
        <v>77</v>
      </c>
      <c r="AY1213" s="254" t="s">
        <v>235</v>
      </c>
    </row>
    <row r="1214" s="13" customFormat="1">
      <c r="A1214" s="13"/>
      <c r="B1214" s="243"/>
      <c r="C1214" s="244"/>
      <c r="D1214" s="245" t="s">
        <v>243</v>
      </c>
      <c r="E1214" s="246" t="s">
        <v>1</v>
      </c>
      <c r="F1214" s="247" t="s">
        <v>3198</v>
      </c>
      <c r="G1214" s="244"/>
      <c r="H1214" s="248">
        <v>8.6999999999999993</v>
      </c>
      <c r="I1214" s="249"/>
      <c r="J1214" s="244"/>
      <c r="K1214" s="244"/>
      <c r="L1214" s="250"/>
      <c r="M1214" s="251"/>
      <c r="N1214" s="252"/>
      <c r="O1214" s="252"/>
      <c r="P1214" s="252"/>
      <c r="Q1214" s="252"/>
      <c r="R1214" s="252"/>
      <c r="S1214" s="252"/>
      <c r="T1214" s="25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54" t="s">
        <v>243</v>
      </c>
      <c r="AU1214" s="254" t="s">
        <v>86</v>
      </c>
      <c r="AV1214" s="13" t="s">
        <v>86</v>
      </c>
      <c r="AW1214" s="13" t="s">
        <v>32</v>
      </c>
      <c r="AX1214" s="13" t="s">
        <v>77</v>
      </c>
      <c r="AY1214" s="254" t="s">
        <v>235</v>
      </c>
    </row>
    <row r="1215" s="13" customFormat="1">
      <c r="A1215" s="13"/>
      <c r="B1215" s="243"/>
      <c r="C1215" s="244"/>
      <c r="D1215" s="245" t="s">
        <v>243</v>
      </c>
      <c r="E1215" s="246" t="s">
        <v>1</v>
      </c>
      <c r="F1215" s="247" t="s">
        <v>3199</v>
      </c>
      <c r="G1215" s="244"/>
      <c r="H1215" s="248">
        <v>8.6999999999999993</v>
      </c>
      <c r="I1215" s="249"/>
      <c r="J1215" s="244"/>
      <c r="K1215" s="244"/>
      <c r="L1215" s="250"/>
      <c r="M1215" s="251"/>
      <c r="N1215" s="252"/>
      <c r="O1215" s="252"/>
      <c r="P1215" s="252"/>
      <c r="Q1215" s="252"/>
      <c r="R1215" s="252"/>
      <c r="S1215" s="252"/>
      <c r="T1215" s="25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54" t="s">
        <v>243</v>
      </c>
      <c r="AU1215" s="254" t="s">
        <v>86</v>
      </c>
      <c r="AV1215" s="13" t="s">
        <v>86</v>
      </c>
      <c r="AW1215" s="13" t="s">
        <v>32</v>
      </c>
      <c r="AX1215" s="13" t="s">
        <v>77</v>
      </c>
      <c r="AY1215" s="254" t="s">
        <v>235</v>
      </c>
    </row>
    <row r="1216" s="13" customFormat="1">
      <c r="A1216" s="13"/>
      <c r="B1216" s="243"/>
      <c r="C1216" s="244"/>
      <c r="D1216" s="245" t="s">
        <v>243</v>
      </c>
      <c r="E1216" s="246" t="s">
        <v>1</v>
      </c>
      <c r="F1216" s="247" t="s">
        <v>3200</v>
      </c>
      <c r="G1216" s="244"/>
      <c r="H1216" s="248">
        <v>8.5</v>
      </c>
      <c r="I1216" s="249"/>
      <c r="J1216" s="244"/>
      <c r="K1216" s="244"/>
      <c r="L1216" s="250"/>
      <c r="M1216" s="251"/>
      <c r="N1216" s="252"/>
      <c r="O1216" s="252"/>
      <c r="P1216" s="252"/>
      <c r="Q1216" s="252"/>
      <c r="R1216" s="252"/>
      <c r="S1216" s="252"/>
      <c r="T1216" s="25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54" t="s">
        <v>243</v>
      </c>
      <c r="AU1216" s="254" t="s">
        <v>86</v>
      </c>
      <c r="AV1216" s="13" t="s">
        <v>86</v>
      </c>
      <c r="AW1216" s="13" t="s">
        <v>32</v>
      </c>
      <c r="AX1216" s="13" t="s">
        <v>77</v>
      </c>
      <c r="AY1216" s="254" t="s">
        <v>235</v>
      </c>
    </row>
    <row r="1217" s="13" customFormat="1">
      <c r="A1217" s="13"/>
      <c r="B1217" s="243"/>
      <c r="C1217" s="244"/>
      <c r="D1217" s="245" t="s">
        <v>243</v>
      </c>
      <c r="E1217" s="246" t="s">
        <v>1</v>
      </c>
      <c r="F1217" s="247" t="s">
        <v>3201</v>
      </c>
      <c r="G1217" s="244"/>
      <c r="H1217" s="248">
        <v>8.5</v>
      </c>
      <c r="I1217" s="249"/>
      <c r="J1217" s="244"/>
      <c r="K1217" s="244"/>
      <c r="L1217" s="250"/>
      <c r="M1217" s="251"/>
      <c r="N1217" s="252"/>
      <c r="O1217" s="252"/>
      <c r="P1217" s="252"/>
      <c r="Q1217" s="252"/>
      <c r="R1217" s="252"/>
      <c r="S1217" s="252"/>
      <c r="T1217" s="25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54" t="s">
        <v>243</v>
      </c>
      <c r="AU1217" s="254" t="s">
        <v>86</v>
      </c>
      <c r="AV1217" s="13" t="s">
        <v>86</v>
      </c>
      <c r="AW1217" s="13" t="s">
        <v>32</v>
      </c>
      <c r="AX1217" s="13" t="s">
        <v>77</v>
      </c>
      <c r="AY1217" s="254" t="s">
        <v>235</v>
      </c>
    </row>
    <row r="1218" s="13" customFormat="1">
      <c r="A1218" s="13"/>
      <c r="B1218" s="243"/>
      <c r="C1218" s="244"/>
      <c r="D1218" s="245" t="s">
        <v>243</v>
      </c>
      <c r="E1218" s="246" t="s">
        <v>1</v>
      </c>
      <c r="F1218" s="247" t="s">
        <v>3202</v>
      </c>
      <c r="G1218" s="244"/>
      <c r="H1218" s="248">
        <v>8.4000000000000004</v>
      </c>
      <c r="I1218" s="249"/>
      <c r="J1218" s="244"/>
      <c r="K1218" s="244"/>
      <c r="L1218" s="250"/>
      <c r="M1218" s="251"/>
      <c r="N1218" s="252"/>
      <c r="O1218" s="252"/>
      <c r="P1218" s="252"/>
      <c r="Q1218" s="252"/>
      <c r="R1218" s="252"/>
      <c r="S1218" s="252"/>
      <c r="T1218" s="25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54" t="s">
        <v>243</v>
      </c>
      <c r="AU1218" s="254" t="s">
        <v>86</v>
      </c>
      <c r="AV1218" s="13" t="s">
        <v>86</v>
      </c>
      <c r="AW1218" s="13" t="s">
        <v>32</v>
      </c>
      <c r="AX1218" s="13" t="s">
        <v>77</v>
      </c>
      <c r="AY1218" s="254" t="s">
        <v>235</v>
      </c>
    </row>
    <row r="1219" s="13" customFormat="1">
      <c r="A1219" s="13"/>
      <c r="B1219" s="243"/>
      <c r="C1219" s="244"/>
      <c r="D1219" s="245" t="s">
        <v>243</v>
      </c>
      <c r="E1219" s="246" t="s">
        <v>1</v>
      </c>
      <c r="F1219" s="247" t="s">
        <v>3203</v>
      </c>
      <c r="G1219" s="244"/>
      <c r="H1219" s="248">
        <v>8.4000000000000004</v>
      </c>
      <c r="I1219" s="249"/>
      <c r="J1219" s="244"/>
      <c r="K1219" s="244"/>
      <c r="L1219" s="250"/>
      <c r="M1219" s="251"/>
      <c r="N1219" s="252"/>
      <c r="O1219" s="252"/>
      <c r="P1219" s="252"/>
      <c r="Q1219" s="252"/>
      <c r="R1219" s="252"/>
      <c r="S1219" s="252"/>
      <c r="T1219" s="25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54" t="s">
        <v>243</v>
      </c>
      <c r="AU1219" s="254" t="s">
        <v>86</v>
      </c>
      <c r="AV1219" s="13" t="s">
        <v>86</v>
      </c>
      <c r="AW1219" s="13" t="s">
        <v>32</v>
      </c>
      <c r="AX1219" s="13" t="s">
        <v>77</v>
      </c>
      <c r="AY1219" s="254" t="s">
        <v>235</v>
      </c>
    </row>
    <row r="1220" s="14" customFormat="1">
      <c r="A1220" s="14"/>
      <c r="B1220" s="255"/>
      <c r="C1220" s="256"/>
      <c r="D1220" s="245" t="s">
        <v>243</v>
      </c>
      <c r="E1220" s="257" t="s">
        <v>1</v>
      </c>
      <c r="F1220" s="258" t="s">
        <v>245</v>
      </c>
      <c r="G1220" s="256"/>
      <c r="H1220" s="259">
        <v>18917.099999999999</v>
      </c>
      <c r="I1220" s="260"/>
      <c r="J1220" s="256"/>
      <c r="K1220" s="256"/>
      <c r="L1220" s="261"/>
      <c r="M1220" s="262"/>
      <c r="N1220" s="263"/>
      <c r="O1220" s="263"/>
      <c r="P1220" s="263"/>
      <c r="Q1220" s="263"/>
      <c r="R1220" s="263"/>
      <c r="S1220" s="263"/>
      <c r="T1220" s="26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65" t="s">
        <v>243</v>
      </c>
      <c r="AU1220" s="265" t="s">
        <v>86</v>
      </c>
      <c r="AV1220" s="14" t="s">
        <v>241</v>
      </c>
      <c r="AW1220" s="14" t="s">
        <v>32</v>
      </c>
      <c r="AX1220" s="14" t="s">
        <v>84</v>
      </c>
      <c r="AY1220" s="265" t="s">
        <v>235</v>
      </c>
    </row>
    <row r="1221" s="2" customFormat="1" ht="16.5" customHeight="1">
      <c r="A1221" s="39"/>
      <c r="B1221" s="40"/>
      <c r="C1221" s="287" t="s">
        <v>479</v>
      </c>
      <c r="D1221" s="287" t="s">
        <v>518</v>
      </c>
      <c r="E1221" s="288" t="s">
        <v>3204</v>
      </c>
      <c r="F1221" s="289" t="s">
        <v>3205</v>
      </c>
      <c r="G1221" s="290" t="s">
        <v>166</v>
      </c>
      <c r="H1221" s="291">
        <v>5.2999999999999998</v>
      </c>
      <c r="I1221" s="292"/>
      <c r="J1221" s="293">
        <f>ROUND(I1221*H1221,2)</f>
        <v>0</v>
      </c>
      <c r="K1221" s="294"/>
      <c r="L1221" s="295"/>
      <c r="M1221" s="296" t="s">
        <v>1</v>
      </c>
      <c r="N1221" s="297" t="s">
        <v>42</v>
      </c>
      <c r="O1221" s="92"/>
      <c r="P1221" s="239">
        <f>O1221*H1221</f>
        <v>0</v>
      </c>
      <c r="Q1221" s="239">
        <v>0.46300000000000002</v>
      </c>
      <c r="R1221" s="239">
        <f>Q1221*H1221</f>
        <v>2.4539</v>
      </c>
      <c r="S1221" s="239">
        <v>0</v>
      </c>
      <c r="T1221" s="240">
        <f>S1221*H1221</f>
        <v>0</v>
      </c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R1221" s="241" t="s">
        <v>281</v>
      </c>
      <c r="AT1221" s="241" t="s">
        <v>518</v>
      </c>
      <c r="AU1221" s="241" t="s">
        <v>86</v>
      </c>
      <c r="AY1221" s="18" t="s">
        <v>235</v>
      </c>
      <c r="BE1221" s="242">
        <f>IF(N1221="základní",J1221,0)</f>
        <v>0</v>
      </c>
      <c r="BF1221" s="242">
        <f>IF(N1221="snížená",J1221,0)</f>
        <v>0</v>
      </c>
      <c r="BG1221" s="242">
        <f>IF(N1221="zákl. přenesená",J1221,0)</f>
        <v>0</v>
      </c>
      <c r="BH1221" s="242">
        <f>IF(N1221="sníž. přenesená",J1221,0)</f>
        <v>0</v>
      </c>
      <c r="BI1221" s="242">
        <f>IF(N1221="nulová",J1221,0)</f>
        <v>0</v>
      </c>
      <c r="BJ1221" s="18" t="s">
        <v>84</v>
      </c>
      <c r="BK1221" s="242">
        <f>ROUND(I1221*H1221,2)</f>
        <v>0</v>
      </c>
      <c r="BL1221" s="18" t="s">
        <v>241</v>
      </c>
      <c r="BM1221" s="241" t="s">
        <v>3206</v>
      </c>
    </row>
    <row r="1222" s="15" customFormat="1">
      <c r="A1222" s="15"/>
      <c r="B1222" s="266"/>
      <c r="C1222" s="267"/>
      <c r="D1222" s="245" t="s">
        <v>243</v>
      </c>
      <c r="E1222" s="268" t="s">
        <v>1</v>
      </c>
      <c r="F1222" s="269" t="s">
        <v>2265</v>
      </c>
      <c r="G1222" s="267"/>
      <c r="H1222" s="268" t="s">
        <v>1</v>
      </c>
      <c r="I1222" s="270"/>
      <c r="J1222" s="267"/>
      <c r="K1222" s="267"/>
      <c r="L1222" s="271"/>
      <c r="M1222" s="272"/>
      <c r="N1222" s="273"/>
      <c r="O1222" s="273"/>
      <c r="P1222" s="273"/>
      <c r="Q1222" s="273"/>
      <c r="R1222" s="273"/>
      <c r="S1222" s="273"/>
      <c r="T1222" s="274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T1222" s="275" t="s">
        <v>243</v>
      </c>
      <c r="AU1222" s="275" t="s">
        <v>86</v>
      </c>
      <c r="AV1222" s="15" t="s">
        <v>84</v>
      </c>
      <c r="AW1222" s="15" t="s">
        <v>32</v>
      </c>
      <c r="AX1222" s="15" t="s">
        <v>77</v>
      </c>
      <c r="AY1222" s="275" t="s">
        <v>235</v>
      </c>
    </row>
    <row r="1223" s="13" customFormat="1">
      <c r="A1223" s="13"/>
      <c r="B1223" s="243"/>
      <c r="C1223" s="244"/>
      <c r="D1223" s="245" t="s">
        <v>243</v>
      </c>
      <c r="E1223" s="246" t="s">
        <v>1</v>
      </c>
      <c r="F1223" s="247" t="s">
        <v>3207</v>
      </c>
      <c r="G1223" s="244"/>
      <c r="H1223" s="248">
        <v>2.1000000000000001</v>
      </c>
      <c r="I1223" s="249"/>
      <c r="J1223" s="244"/>
      <c r="K1223" s="244"/>
      <c r="L1223" s="250"/>
      <c r="M1223" s="251"/>
      <c r="N1223" s="252"/>
      <c r="O1223" s="252"/>
      <c r="P1223" s="252"/>
      <c r="Q1223" s="252"/>
      <c r="R1223" s="252"/>
      <c r="S1223" s="252"/>
      <c r="T1223" s="25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54" t="s">
        <v>243</v>
      </c>
      <c r="AU1223" s="254" t="s">
        <v>86</v>
      </c>
      <c r="AV1223" s="13" t="s">
        <v>86</v>
      </c>
      <c r="AW1223" s="13" t="s">
        <v>32</v>
      </c>
      <c r="AX1223" s="13" t="s">
        <v>77</v>
      </c>
      <c r="AY1223" s="254" t="s">
        <v>235</v>
      </c>
    </row>
    <row r="1224" s="13" customFormat="1">
      <c r="A1224" s="13"/>
      <c r="B1224" s="243"/>
      <c r="C1224" s="244"/>
      <c r="D1224" s="245" t="s">
        <v>243</v>
      </c>
      <c r="E1224" s="246" t="s">
        <v>1</v>
      </c>
      <c r="F1224" s="247" t="s">
        <v>3208</v>
      </c>
      <c r="G1224" s="244"/>
      <c r="H1224" s="248">
        <v>3.2000000000000002</v>
      </c>
      <c r="I1224" s="249"/>
      <c r="J1224" s="244"/>
      <c r="K1224" s="244"/>
      <c r="L1224" s="250"/>
      <c r="M1224" s="251"/>
      <c r="N1224" s="252"/>
      <c r="O1224" s="252"/>
      <c r="P1224" s="252"/>
      <c r="Q1224" s="252"/>
      <c r="R1224" s="252"/>
      <c r="S1224" s="252"/>
      <c r="T1224" s="25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54" t="s">
        <v>243</v>
      </c>
      <c r="AU1224" s="254" t="s">
        <v>86</v>
      </c>
      <c r="AV1224" s="13" t="s">
        <v>86</v>
      </c>
      <c r="AW1224" s="13" t="s">
        <v>32</v>
      </c>
      <c r="AX1224" s="13" t="s">
        <v>77</v>
      </c>
      <c r="AY1224" s="254" t="s">
        <v>235</v>
      </c>
    </row>
    <row r="1225" s="14" customFormat="1">
      <c r="A1225" s="14"/>
      <c r="B1225" s="255"/>
      <c r="C1225" s="256"/>
      <c r="D1225" s="245" t="s">
        <v>243</v>
      </c>
      <c r="E1225" s="257" t="s">
        <v>1</v>
      </c>
      <c r="F1225" s="258" t="s">
        <v>245</v>
      </c>
      <c r="G1225" s="256"/>
      <c r="H1225" s="259">
        <v>5.2999999999999998</v>
      </c>
      <c r="I1225" s="260"/>
      <c r="J1225" s="256"/>
      <c r="K1225" s="256"/>
      <c r="L1225" s="261"/>
      <c r="M1225" s="262"/>
      <c r="N1225" s="263"/>
      <c r="O1225" s="263"/>
      <c r="P1225" s="263"/>
      <c r="Q1225" s="263"/>
      <c r="R1225" s="263"/>
      <c r="S1225" s="263"/>
      <c r="T1225" s="26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65" t="s">
        <v>243</v>
      </c>
      <c r="AU1225" s="265" t="s">
        <v>86</v>
      </c>
      <c r="AV1225" s="14" t="s">
        <v>241</v>
      </c>
      <c r="AW1225" s="14" t="s">
        <v>32</v>
      </c>
      <c r="AX1225" s="14" t="s">
        <v>84</v>
      </c>
      <c r="AY1225" s="265" t="s">
        <v>235</v>
      </c>
    </row>
    <row r="1226" s="2" customFormat="1" ht="16.5" customHeight="1">
      <c r="A1226" s="39"/>
      <c r="B1226" s="40"/>
      <c r="C1226" s="287" t="s">
        <v>493</v>
      </c>
      <c r="D1226" s="287" t="s">
        <v>518</v>
      </c>
      <c r="E1226" s="288" t="s">
        <v>3209</v>
      </c>
      <c r="F1226" s="289" t="s">
        <v>3210</v>
      </c>
      <c r="G1226" s="290" t="s">
        <v>166</v>
      </c>
      <c r="H1226" s="291">
        <v>8561.5</v>
      </c>
      <c r="I1226" s="292"/>
      <c r="J1226" s="293">
        <f>ROUND(I1226*H1226,2)</f>
        <v>0</v>
      </c>
      <c r="K1226" s="294"/>
      <c r="L1226" s="295"/>
      <c r="M1226" s="296" t="s">
        <v>1</v>
      </c>
      <c r="N1226" s="297" t="s">
        <v>42</v>
      </c>
      <c r="O1226" s="92"/>
      <c r="P1226" s="239">
        <f>O1226*H1226</f>
        <v>0</v>
      </c>
      <c r="Q1226" s="239">
        <v>0.34999999999999998</v>
      </c>
      <c r="R1226" s="239">
        <f>Q1226*H1226</f>
        <v>2996.5249999999996</v>
      </c>
      <c r="S1226" s="239">
        <v>0</v>
      </c>
      <c r="T1226" s="240">
        <f>S1226*H1226</f>
        <v>0</v>
      </c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R1226" s="241" t="s">
        <v>281</v>
      </c>
      <c r="AT1226" s="241" t="s">
        <v>518</v>
      </c>
      <c r="AU1226" s="241" t="s">
        <v>86</v>
      </c>
      <c r="AY1226" s="18" t="s">
        <v>235</v>
      </c>
      <c r="BE1226" s="242">
        <f>IF(N1226="základní",J1226,0)</f>
        <v>0</v>
      </c>
      <c r="BF1226" s="242">
        <f>IF(N1226="snížená",J1226,0)</f>
        <v>0</v>
      </c>
      <c r="BG1226" s="242">
        <f>IF(N1226="zákl. přenesená",J1226,0)</f>
        <v>0</v>
      </c>
      <c r="BH1226" s="242">
        <f>IF(N1226="sníž. přenesená",J1226,0)</f>
        <v>0</v>
      </c>
      <c r="BI1226" s="242">
        <f>IF(N1226="nulová",J1226,0)</f>
        <v>0</v>
      </c>
      <c r="BJ1226" s="18" t="s">
        <v>84</v>
      </c>
      <c r="BK1226" s="242">
        <f>ROUND(I1226*H1226,2)</f>
        <v>0</v>
      </c>
      <c r="BL1226" s="18" t="s">
        <v>241</v>
      </c>
      <c r="BM1226" s="241" t="s">
        <v>3211</v>
      </c>
    </row>
    <row r="1227" s="15" customFormat="1">
      <c r="A1227" s="15"/>
      <c r="B1227" s="266"/>
      <c r="C1227" s="267"/>
      <c r="D1227" s="245" t="s">
        <v>243</v>
      </c>
      <c r="E1227" s="268" t="s">
        <v>1</v>
      </c>
      <c r="F1227" s="269" t="s">
        <v>2265</v>
      </c>
      <c r="G1227" s="267"/>
      <c r="H1227" s="268" t="s">
        <v>1</v>
      </c>
      <c r="I1227" s="270"/>
      <c r="J1227" s="267"/>
      <c r="K1227" s="267"/>
      <c r="L1227" s="271"/>
      <c r="M1227" s="272"/>
      <c r="N1227" s="273"/>
      <c r="O1227" s="273"/>
      <c r="P1227" s="273"/>
      <c r="Q1227" s="273"/>
      <c r="R1227" s="273"/>
      <c r="S1227" s="273"/>
      <c r="T1227" s="274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T1227" s="275" t="s">
        <v>243</v>
      </c>
      <c r="AU1227" s="275" t="s">
        <v>86</v>
      </c>
      <c r="AV1227" s="15" t="s">
        <v>84</v>
      </c>
      <c r="AW1227" s="15" t="s">
        <v>32</v>
      </c>
      <c r="AX1227" s="15" t="s">
        <v>77</v>
      </c>
      <c r="AY1227" s="275" t="s">
        <v>235</v>
      </c>
    </row>
    <row r="1228" s="13" customFormat="1">
      <c r="A1228" s="13"/>
      <c r="B1228" s="243"/>
      <c r="C1228" s="244"/>
      <c r="D1228" s="245" t="s">
        <v>243</v>
      </c>
      <c r="E1228" s="246" t="s">
        <v>1</v>
      </c>
      <c r="F1228" s="247" t="s">
        <v>3212</v>
      </c>
      <c r="G1228" s="244"/>
      <c r="H1228" s="248">
        <v>7.5</v>
      </c>
      <c r="I1228" s="249"/>
      <c r="J1228" s="244"/>
      <c r="K1228" s="244"/>
      <c r="L1228" s="250"/>
      <c r="M1228" s="251"/>
      <c r="N1228" s="252"/>
      <c r="O1228" s="252"/>
      <c r="P1228" s="252"/>
      <c r="Q1228" s="252"/>
      <c r="R1228" s="252"/>
      <c r="S1228" s="252"/>
      <c r="T1228" s="25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54" t="s">
        <v>243</v>
      </c>
      <c r="AU1228" s="254" t="s">
        <v>86</v>
      </c>
      <c r="AV1228" s="13" t="s">
        <v>86</v>
      </c>
      <c r="AW1228" s="13" t="s">
        <v>32</v>
      </c>
      <c r="AX1228" s="13" t="s">
        <v>77</v>
      </c>
      <c r="AY1228" s="254" t="s">
        <v>235</v>
      </c>
    </row>
    <row r="1229" s="13" customFormat="1">
      <c r="A1229" s="13"/>
      <c r="B1229" s="243"/>
      <c r="C1229" s="244"/>
      <c r="D1229" s="245" t="s">
        <v>243</v>
      </c>
      <c r="E1229" s="246" t="s">
        <v>1</v>
      </c>
      <c r="F1229" s="247" t="s">
        <v>3213</v>
      </c>
      <c r="G1229" s="244"/>
      <c r="H1229" s="248">
        <v>142.90000000000001</v>
      </c>
      <c r="I1229" s="249"/>
      <c r="J1229" s="244"/>
      <c r="K1229" s="244"/>
      <c r="L1229" s="250"/>
      <c r="M1229" s="251"/>
      <c r="N1229" s="252"/>
      <c r="O1229" s="252"/>
      <c r="P1229" s="252"/>
      <c r="Q1229" s="252"/>
      <c r="R1229" s="252"/>
      <c r="S1229" s="252"/>
      <c r="T1229" s="25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T1229" s="254" t="s">
        <v>243</v>
      </c>
      <c r="AU1229" s="254" t="s">
        <v>86</v>
      </c>
      <c r="AV1229" s="13" t="s">
        <v>86</v>
      </c>
      <c r="AW1229" s="13" t="s">
        <v>32</v>
      </c>
      <c r="AX1229" s="13" t="s">
        <v>77</v>
      </c>
      <c r="AY1229" s="254" t="s">
        <v>235</v>
      </c>
    </row>
    <row r="1230" s="13" customFormat="1">
      <c r="A1230" s="13"/>
      <c r="B1230" s="243"/>
      <c r="C1230" s="244"/>
      <c r="D1230" s="245" t="s">
        <v>243</v>
      </c>
      <c r="E1230" s="246" t="s">
        <v>1</v>
      </c>
      <c r="F1230" s="247" t="s">
        <v>3214</v>
      </c>
      <c r="G1230" s="244"/>
      <c r="H1230" s="248">
        <v>35.100000000000001</v>
      </c>
      <c r="I1230" s="249"/>
      <c r="J1230" s="244"/>
      <c r="K1230" s="244"/>
      <c r="L1230" s="250"/>
      <c r="M1230" s="251"/>
      <c r="N1230" s="252"/>
      <c r="O1230" s="252"/>
      <c r="P1230" s="252"/>
      <c r="Q1230" s="252"/>
      <c r="R1230" s="252"/>
      <c r="S1230" s="252"/>
      <c r="T1230" s="25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54" t="s">
        <v>243</v>
      </c>
      <c r="AU1230" s="254" t="s">
        <v>86</v>
      </c>
      <c r="AV1230" s="13" t="s">
        <v>86</v>
      </c>
      <c r="AW1230" s="13" t="s">
        <v>32</v>
      </c>
      <c r="AX1230" s="13" t="s">
        <v>77</v>
      </c>
      <c r="AY1230" s="254" t="s">
        <v>235</v>
      </c>
    </row>
    <row r="1231" s="13" customFormat="1">
      <c r="A1231" s="13"/>
      <c r="B1231" s="243"/>
      <c r="C1231" s="244"/>
      <c r="D1231" s="245" t="s">
        <v>243</v>
      </c>
      <c r="E1231" s="246" t="s">
        <v>1</v>
      </c>
      <c r="F1231" s="247" t="s">
        <v>3214</v>
      </c>
      <c r="G1231" s="244"/>
      <c r="H1231" s="248">
        <v>35.100000000000001</v>
      </c>
      <c r="I1231" s="249"/>
      <c r="J1231" s="244"/>
      <c r="K1231" s="244"/>
      <c r="L1231" s="250"/>
      <c r="M1231" s="251"/>
      <c r="N1231" s="252"/>
      <c r="O1231" s="252"/>
      <c r="P1231" s="252"/>
      <c r="Q1231" s="252"/>
      <c r="R1231" s="252"/>
      <c r="S1231" s="252"/>
      <c r="T1231" s="25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54" t="s">
        <v>243</v>
      </c>
      <c r="AU1231" s="254" t="s">
        <v>86</v>
      </c>
      <c r="AV1231" s="13" t="s">
        <v>86</v>
      </c>
      <c r="AW1231" s="13" t="s">
        <v>32</v>
      </c>
      <c r="AX1231" s="13" t="s">
        <v>77</v>
      </c>
      <c r="AY1231" s="254" t="s">
        <v>235</v>
      </c>
    </row>
    <row r="1232" s="13" customFormat="1">
      <c r="A1232" s="13"/>
      <c r="B1232" s="243"/>
      <c r="C1232" s="244"/>
      <c r="D1232" s="245" t="s">
        <v>243</v>
      </c>
      <c r="E1232" s="246" t="s">
        <v>1</v>
      </c>
      <c r="F1232" s="247" t="s">
        <v>3215</v>
      </c>
      <c r="G1232" s="244"/>
      <c r="H1232" s="248">
        <v>186.59999999999999</v>
      </c>
      <c r="I1232" s="249"/>
      <c r="J1232" s="244"/>
      <c r="K1232" s="244"/>
      <c r="L1232" s="250"/>
      <c r="M1232" s="251"/>
      <c r="N1232" s="252"/>
      <c r="O1232" s="252"/>
      <c r="P1232" s="252"/>
      <c r="Q1232" s="252"/>
      <c r="R1232" s="252"/>
      <c r="S1232" s="252"/>
      <c r="T1232" s="25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54" t="s">
        <v>243</v>
      </c>
      <c r="AU1232" s="254" t="s">
        <v>86</v>
      </c>
      <c r="AV1232" s="13" t="s">
        <v>86</v>
      </c>
      <c r="AW1232" s="13" t="s">
        <v>32</v>
      </c>
      <c r="AX1232" s="13" t="s">
        <v>77</v>
      </c>
      <c r="AY1232" s="254" t="s">
        <v>235</v>
      </c>
    </row>
    <row r="1233" s="13" customFormat="1">
      <c r="A1233" s="13"/>
      <c r="B1233" s="243"/>
      <c r="C1233" s="244"/>
      <c r="D1233" s="245" t="s">
        <v>243</v>
      </c>
      <c r="E1233" s="246" t="s">
        <v>1</v>
      </c>
      <c r="F1233" s="247" t="s">
        <v>3215</v>
      </c>
      <c r="G1233" s="244"/>
      <c r="H1233" s="248">
        <v>186.59999999999999</v>
      </c>
      <c r="I1233" s="249"/>
      <c r="J1233" s="244"/>
      <c r="K1233" s="244"/>
      <c r="L1233" s="250"/>
      <c r="M1233" s="251"/>
      <c r="N1233" s="252"/>
      <c r="O1233" s="252"/>
      <c r="P1233" s="252"/>
      <c r="Q1233" s="252"/>
      <c r="R1233" s="252"/>
      <c r="S1233" s="252"/>
      <c r="T1233" s="25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54" t="s">
        <v>243</v>
      </c>
      <c r="AU1233" s="254" t="s">
        <v>86</v>
      </c>
      <c r="AV1233" s="13" t="s">
        <v>86</v>
      </c>
      <c r="AW1233" s="13" t="s">
        <v>32</v>
      </c>
      <c r="AX1233" s="13" t="s">
        <v>77</v>
      </c>
      <c r="AY1233" s="254" t="s">
        <v>235</v>
      </c>
    </row>
    <row r="1234" s="13" customFormat="1">
      <c r="A1234" s="13"/>
      <c r="B1234" s="243"/>
      <c r="C1234" s="244"/>
      <c r="D1234" s="245" t="s">
        <v>243</v>
      </c>
      <c r="E1234" s="246" t="s">
        <v>1</v>
      </c>
      <c r="F1234" s="247" t="s">
        <v>3216</v>
      </c>
      <c r="G1234" s="244"/>
      <c r="H1234" s="248">
        <v>1.5</v>
      </c>
      <c r="I1234" s="249"/>
      <c r="J1234" s="244"/>
      <c r="K1234" s="244"/>
      <c r="L1234" s="250"/>
      <c r="M1234" s="251"/>
      <c r="N1234" s="252"/>
      <c r="O1234" s="252"/>
      <c r="P1234" s="252"/>
      <c r="Q1234" s="252"/>
      <c r="R1234" s="252"/>
      <c r="S1234" s="252"/>
      <c r="T1234" s="25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54" t="s">
        <v>243</v>
      </c>
      <c r="AU1234" s="254" t="s">
        <v>86</v>
      </c>
      <c r="AV1234" s="13" t="s">
        <v>86</v>
      </c>
      <c r="AW1234" s="13" t="s">
        <v>32</v>
      </c>
      <c r="AX1234" s="13" t="s">
        <v>77</v>
      </c>
      <c r="AY1234" s="254" t="s">
        <v>235</v>
      </c>
    </row>
    <row r="1235" s="13" customFormat="1">
      <c r="A1235" s="13"/>
      <c r="B1235" s="243"/>
      <c r="C1235" s="244"/>
      <c r="D1235" s="245" t="s">
        <v>243</v>
      </c>
      <c r="E1235" s="246" t="s">
        <v>1</v>
      </c>
      <c r="F1235" s="247" t="s">
        <v>3217</v>
      </c>
      <c r="G1235" s="244"/>
      <c r="H1235" s="248">
        <v>649.70000000000005</v>
      </c>
      <c r="I1235" s="249"/>
      <c r="J1235" s="244"/>
      <c r="K1235" s="244"/>
      <c r="L1235" s="250"/>
      <c r="M1235" s="251"/>
      <c r="N1235" s="252"/>
      <c r="O1235" s="252"/>
      <c r="P1235" s="252"/>
      <c r="Q1235" s="252"/>
      <c r="R1235" s="252"/>
      <c r="S1235" s="252"/>
      <c r="T1235" s="25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54" t="s">
        <v>243</v>
      </c>
      <c r="AU1235" s="254" t="s">
        <v>86</v>
      </c>
      <c r="AV1235" s="13" t="s">
        <v>86</v>
      </c>
      <c r="AW1235" s="13" t="s">
        <v>32</v>
      </c>
      <c r="AX1235" s="13" t="s">
        <v>77</v>
      </c>
      <c r="AY1235" s="254" t="s">
        <v>235</v>
      </c>
    </row>
    <row r="1236" s="13" customFormat="1">
      <c r="A1236" s="13"/>
      <c r="B1236" s="243"/>
      <c r="C1236" s="244"/>
      <c r="D1236" s="245" t="s">
        <v>243</v>
      </c>
      <c r="E1236" s="246" t="s">
        <v>1</v>
      </c>
      <c r="F1236" s="247" t="s">
        <v>3217</v>
      </c>
      <c r="G1236" s="244"/>
      <c r="H1236" s="248">
        <v>649.70000000000005</v>
      </c>
      <c r="I1236" s="249"/>
      <c r="J1236" s="244"/>
      <c r="K1236" s="244"/>
      <c r="L1236" s="250"/>
      <c r="M1236" s="251"/>
      <c r="N1236" s="252"/>
      <c r="O1236" s="252"/>
      <c r="P1236" s="252"/>
      <c r="Q1236" s="252"/>
      <c r="R1236" s="252"/>
      <c r="S1236" s="252"/>
      <c r="T1236" s="25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54" t="s">
        <v>243</v>
      </c>
      <c r="AU1236" s="254" t="s">
        <v>86</v>
      </c>
      <c r="AV1236" s="13" t="s">
        <v>86</v>
      </c>
      <c r="AW1236" s="13" t="s">
        <v>32</v>
      </c>
      <c r="AX1236" s="13" t="s">
        <v>77</v>
      </c>
      <c r="AY1236" s="254" t="s">
        <v>235</v>
      </c>
    </row>
    <row r="1237" s="13" customFormat="1">
      <c r="A1237" s="13"/>
      <c r="B1237" s="243"/>
      <c r="C1237" s="244"/>
      <c r="D1237" s="245" t="s">
        <v>243</v>
      </c>
      <c r="E1237" s="246" t="s">
        <v>1</v>
      </c>
      <c r="F1237" s="247" t="s">
        <v>3218</v>
      </c>
      <c r="G1237" s="244"/>
      <c r="H1237" s="248">
        <v>14.9</v>
      </c>
      <c r="I1237" s="249"/>
      <c r="J1237" s="244"/>
      <c r="K1237" s="244"/>
      <c r="L1237" s="250"/>
      <c r="M1237" s="251"/>
      <c r="N1237" s="252"/>
      <c r="O1237" s="252"/>
      <c r="P1237" s="252"/>
      <c r="Q1237" s="252"/>
      <c r="R1237" s="252"/>
      <c r="S1237" s="252"/>
      <c r="T1237" s="25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54" t="s">
        <v>243</v>
      </c>
      <c r="AU1237" s="254" t="s">
        <v>86</v>
      </c>
      <c r="AV1237" s="13" t="s">
        <v>86</v>
      </c>
      <c r="AW1237" s="13" t="s">
        <v>32</v>
      </c>
      <c r="AX1237" s="13" t="s">
        <v>77</v>
      </c>
      <c r="AY1237" s="254" t="s">
        <v>235</v>
      </c>
    </row>
    <row r="1238" s="13" customFormat="1">
      <c r="A1238" s="13"/>
      <c r="B1238" s="243"/>
      <c r="C1238" s="244"/>
      <c r="D1238" s="245" t="s">
        <v>243</v>
      </c>
      <c r="E1238" s="246" t="s">
        <v>1</v>
      </c>
      <c r="F1238" s="247" t="s">
        <v>3219</v>
      </c>
      <c r="G1238" s="244"/>
      <c r="H1238" s="248">
        <v>652.70000000000005</v>
      </c>
      <c r="I1238" s="249"/>
      <c r="J1238" s="244"/>
      <c r="K1238" s="244"/>
      <c r="L1238" s="250"/>
      <c r="M1238" s="251"/>
      <c r="N1238" s="252"/>
      <c r="O1238" s="252"/>
      <c r="P1238" s="252"/>
      <c r="Q1238" s="252"/>
      <c r="R1238" s="252"/>
      <c r="S1238" s="252"/>
      <c r="T1238" s="25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54" t="s">
        <v>243</v>
      </c>
      <c r="AU1238" s="254" t="s">
        <v>86</v>
      </c>
      <c r="AV1238" s="13" t="s">
        <v>86</v>
      </c>
      <c r="AW1238" s="13" t="s">
        <v>32</v>
      </c>
      <c r="AX1238" s="13" t="s">
        <v>77</v>
      </c>
      <c r="AY1238" s="254" t="s">
        <v>235</v>
      </c>
    </row>
    <row r="1239" s="13" customFormat="1">
      <c r="A1239" s="13"/>
      <c r="B1239" s="243"/>
      <c r="C1239" s="244"/>
      <c r="D1239" s="245" t="s">
        <v>243</v>
      </c>
      <c r="E1239" s="246" t="s">
        <v>1</v>
      </c>
      <c r="F1239" s="247" t="s">
        <v>3220</v>
      </c>
      <c r="G1239" s="244"/>
      <c r="H1239" s="248">
        <v>83.599999999999994</v>
      </c>
      <c r="I1239" s="249"/>
      <c r="J1239" s="244"/>
      <c r="K1239" s="244"/>
      <c r="L1239" s="250"/>
      <c r="M1239" s="251"/>
      <c r="N1239" s="252"/>
      <c r="O1239" s="252"/>
      <c r="P1239" s="252"/>
      <c r="Q1239" s="252"/>
      <c r="R1239" s="252"/>
      <c r="S1239" s="252"/>
      <c r="T1239" s="25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54" t="s">
        <v>243</v>
      </c>
      <c r="AU1239" s="254" t="s">
        <v>86</v>
      </c>
      <c r="AV1239" s="13" t="s">
        <v>86</v>
      </c>
      <c r="AW1239" s="13" t="s">
        <v>32</v>
      </c>
      <c r="AX1239" s="13" t="s">
        <v>77</v>
      </c>
      <c r="AY1239" s="254" t="s">
        <v>235</v>
      </c>
    </row>
    <row r="1240" s="13" customFormat="1">
      <c r="A1240" s="13"/>
      <c r="B1240" s="243"/>
      <c r="C1240" s="244"/>
      <c r="D1240" s="245" t="s">
        <v>243</v>
      </c>
      <c r="E1240" s="246" t="s">
        <v>1</v>
      </c>
      <c r="F1240" s="247" t="s">
        <v>3221</v>
      </c>
      <c r="G1240" s="244"/>
      <c r="H1240" s="248">
        <v>2.2999999999999998</v>
      </c>
      <c r="I1240" s="249"/>
      <c r="J1240" s="244"/>
      <c r="K1240" s="244"/>
      <c r="L1240" s="250"/>
      <c r="M1240" s="251"/>
      <c r="N1240" s="252"/>
      <c r="O1240" s="252"/>
      <c r="P1240" s="252"/>
      <c r="Q1240" s="252"/>
      <c r="R1240" s="252"/>
      <c r="S1240" s="252"/>
      <c r="T1240" s="25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54" t="s">
        <v>243</v>
      </c>
      <c r="AU1240" s="254" t="s">
        <v>86</v>
      </c>
      <c r="AV1240" s="13" t="s">
        <v>86</v>
      </c>
      <c r="AW1240" s="13" t="s">
        <v>32</v>
      </c>
      <c r="AX1240" s="13" t="s">
        <v>77</v>
      </c>
      <c r="AY1240" s="254" t="s">
        <v>235</v>
      </c>
    </row>
    <row r="1241" s="13" customFormat="1">
      <c r="A1241" s="13"/>
      <c r="B1241" s="243"/>
      <c r="C1241" s="244"/>
      <c r="D1241" s="245" t="s">
        <v>243</v>
      </c>
      <c r="E1241" s="246" t="s">
        <v>1</v>
      </c>
      <c r="F1241" s="247" t="s">
        <v>3222</v>
      </c>
      <c r="G1241" s="244"/>
      <c r="H1241" s="248">
        <v>7.2000000000000002</v>
      </c>
      <c r="I1241" s="249"/>
      <c r="J1241" s="244"/>
      <c r="K1241" s="244"/>
      <c r="L1241" s="250"/>
      <c r="M1241" s="251"/>
      <c r="N1241" s="252"/>
      <c r="O1241" s="252"/>
      <c r="P1241" s="252"/>
      <c r="Q1241" s="252"/>
      <c r="R1241" s="252"/>
      <c r="S1241" s="252"/>
      <c r="T1241" s="25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54" t="s">
        <v>243</v>
      </c>
      <c r="AU1241" s="254" t="s">
        <v>86</v>
      </c>
      <c r="AV1241" s="13" t="s">
        <v>86</v>
      </c>
      <c r="AW1241" s="13" t="s">
        <v>32</v>
      </c>
      <c r="AX1241" s="13" t="s">
        <v>77</v>
      </c>
      <c r="AY1241" s="254" t="s">
        <v>235</v>
      </c>
    </row>
    <row r="1242" s="13" customFormat="1">
      <c r="A1242" s="13"/>
      <c r="B1242" s="243"/>
      <c r="C1242" s="244"/>
      <c r="D1242" s="245" t="s">
        <v>243</v>
      </c>
      <c r="E1242" s="246" t="s">
        <v>1</v>
      </c>
      <c r="F1242" s="247" t="s">
        <v>3223</v>
      </c>
      <c r="G1242" s="244"/>
      <c r="H1242" s="248">
        <v>12.5</v>
      </c>
      <c r="I1242" s="249"/>
      <c r="J1242" s="244"/>
      <c r="K1242" s="244"/>
      <c r="L1242" s="250"/>
      <c r="M1242" s="251"/>
      <c r="N1242" s="252"/>
      <c r="O1242" s="252"/>
      <c r="P1242" s="252"/>
      <c r="Q1242" s="252"/>
      <c r="R1242" s="252"/>
      <c r="S1242" s="252"/>
      <c r="T1242" s="25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54" t="s">
        <v>243</v>
      </c>
      <c r="AU1242" s="254" t="s">
        <v>86</v>
      </c>
      <c r="AV1242" s="13" t="s">
        <v>86</v>
      </c>
      <c r="AW1242" s="13" t="s">
        <v>32</v>
      </c>
      <c r="AX1242" s="13" t="s">
        <v>77</v>
      </c>
      <c r="AY1242" s="254" t="s">
        <v>235</v>
      </c>
    </row>
    <row r="1243" s="13" customFormat="1">
      <c r="A1243" s="13"/>
      <c r="B1243" s="243"/>
      <c r="C1243" s="244"/>
      <c r="D1243" s="245" t="s">
        <v>243</v>
      </c>
      <c r="E1243" s="246" t="s">
        <v>1</v>
      </c>
      <c r="F1243" s="247" t="s">
        <v>3224</v>
      </c>
      <c r="G1243" s="244"/>
      <c r="H1243" s="248">
        <v>348.39999999999998</v>
      </c>
      <c r="I1243" s="249"/>
      <c r="J1243" s="244"/>
      <c r="K1243" s="244"/>
      <c r="L1243" s="250"/>
      <c r="M1243" s="251"/>
      <c r="N1243" s="252"/>
      <c r="O1243" s="252"/>
      <c r="P1243" s="252"/>
      <c r="Q1243" s="252"/>
      <c r="R1243" s="252"/>
      <c r="S1243" s="252"/>
      <c r="T1243" s="25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54" t="s">
        <v>243</v>
      </c>
      <c r="AU1243" s="254" t="s">
        <v>86</v>
      </c>
      <c r="AV1243" s="13" t="s">
        <v>86</v>
      </c>
      <c r="AW1243" s="13" t="s">
        <v>32</v>
      </c>
      <c r="AX1243" s="13" t="s">
        <v>77</v>
      </c>
      <c r="AY1243" s="254" t="s">
        <v>235</v>
      </c>
    </row>
    <row r="1244" s="13" customFormat="1">
      <c r="A1244" s="13"/>
      <c r="B1244" s="243"/>
      <c r="C1244" s="244"/>
      <c r="D1244" s="245" t="s">
        <v>243</v>
      </c>
      <c r="E1244" s="246" t="s">
        <v>1</v>
      </c>
      <c r="F1244" s="247" t="s">
        <v>3225</v>
      </c>
      <c r="G1244" s="244"/>
      <c r="H1244" s="248">
        <v>486.30000000000001</v>
      </c>
      <c r="I1244" s="249"/>
      <c r="J1244" s="244"/>
      <c r="K1244" s="244"/>
      <c r="L1244" s="250"/>
      <c r="M1244" s="251"/>
      <c r="N1244" s="252"/>
      <c r="O1244" s="252"/>
      <c r="P1244" s="252"/>
      <c r="Q1244" s="252"/>
      <c r="R1244" s="252"/>
      <c r="S1244" s="252"/>
      <c r="T1244" s="25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54" t="s">
        <v>243</v>
      </c>
      <c r="AU1244" s="254" t="s">
        <v>86</v>
      </c>
      <c r="AV1244" s="13" t="s">
        <v>86</v>
      </c>
      <c r="AW1244" s="13" t="s">
        <v>32</v>
      </c>
      <c r="AX1244" s="13" t="s">
        <v>77</v>
      </c>
      <c r="AY1244" s="254" t="s">
        <v>235</v>
      </c>
    </row>
    <row r="1245" s="13" customFormat="1">
      <c r="A1245" s="13"/>
      <c r="B1245" s="243"/>
      <c r="C1245" s="244"/>
      <c r="D1245" s="245" t="s">
        <v>243</v>
      </c>
      <c r="E1245" s="246" t="s">
        <v>1</v>
      </c>
      <c r="F1245" s="247" t="s">
        <v>3225</v>
      </c>
      <c r="G1245" s="244"/>
      <c r="H1245" s="248">
        <v>486.30000000000001</v>
      </c>
      <c r="I1245" s="249"/>
      <c r="J1245" s="244"/>
      <c r="K1245" s="244"/>
      <c r="L1245" s="250"/>
      <c r="M1245" s="251"/>
      <c r="N1245" s="252"/>
      <c r="O1245" s="252"/>
      <c r="P1245" s="252"/>
      <c r="Q1245" s="252"/>
      <c r="R1245" s="252"/>
      <c r="S1245" s="252"/>
      <c r="T1245" s="25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54" t="s">
        <v>243</v>
      </c>
      <c r="AU1245" s="254" t="s">
        <v>86</v>
      </c>
      <c r="AV1245" s="13" t="s">
        <v>86</v>
      </c>
      <c r="AW1245" s="13" t="s">
        <v>32</v>
      </c>
      <c r="AX1245" s="13" t="s">
        <v>77</v>
      </c>
      <c r="AY1245" s="254" t="s">
        <v>235</v>
      </c>
    </row>
    <row r="1246" s="13" customFormat="1">
      <c r="A1246" s="13"/>
      <c r="B1246" s="243"/>
      <c r="C1246" s="244"/>
      <c r="D1246" s="245" t="s">
        <v>243</v>
      </c>
      <c r="E1246" s="246" t="s">
        <v>1</v>
      </c>
      <c r="F1246" s="247" t="s">
        <v>3226</v>
      </c>
      <c r="G1246" s="244"/>
      <c r="H1246" s="248">
        <v>6.2000000000000002</v>
      </c>
      <c r="I1246" s="249"/>
      <c r="J1246" s="244"/>
      <c r="K1246" s="244"/>
      <c r="L1246" s="250"/>
      <c r="M1246" s="251"/>
      <c r="N1246" s="252"/>
      <c r="O1246" s="252"/>
      <c r="P1246" s="252"/>
      <c r="Q1246" s="252"/>
      <c r="R1246" s="252"/>
      <c r="S1246" s="252"/>
      <c r="T1246" s="25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54" t="s">
        <v>243</v>
      </c>
      <c r="AU1246" s="254" t="s">
        <v>86</v>
      </c>
      <c r="AV1246" s="13" t="s">
        <v>86</v>
      </c>
      <c r="AW1246" s="13" t="s">
        <v>32</v>
      </c>
      <c r="AX1246" s="13" t="s">
        <v>77</v>
      </c>
      <c r="AY1246" s="254" t="s">
        <v>235</v>
      </c>
    </row>
    <row r="1247" s="13" customFormat="1">
      <c r="A1247" s="13"/>
      <c r="B1247" s="243"/>
      <c r="C1247" s="244"/>
      <c r="D1247" s="245" t="s">
        <v>243</v>
      </c>
      <c r="E1247" s="246" t="s">
        <v>1</v>
      </c>
      <c r="F1247" s="247" t="s">
        <v>3227</v>
      </c>
      <c r="G1247" s="244"/>
      <c r="H1247" s="248">
        <v>8.4000000000000004</v>
      </c>
      <c r="I1247" s="249"/>
      <c r="J1247" s="244"/>
      <c r="K1247" s="244"/>
      <c r="L1247" s="250"/>
      <c r="M1247" s="251"/>
      <c r="N1247" s="252"/>
      <c r="O1247" s="252"/>
      <c r="P1247" s="252"/>
      <c r="Q1247" s="252"/>
      <c r="R1247" s="252"/>
      <c r="S1247" s="252"/>
      <c r="T1247" s="25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54" t="s">
        <v>243</v>
      </c>
      <c r="AU1247" s="254" t="s">
        <v>86</v>
      </c>
      <c r="AV1247" s="13" t="s">
        <v>86</v>
      </c>
      <c r="AW1247" s="13" t="s">
        <v>32</v>
      </c>
      <c r="AX1247" s="13" t="s">
        <v>77</v>
      </c>
      <c r="AY1247" s="254" t="s">
        <v>235</v>
      </c>
    </row>
    <row r="1248" s="13" customFormat="1">
      <c r="A1248" s="13"/>
      <c r="B1248" s="243"/>
      <c r="C1248" s="244"/>
      <c r="D1248" s="245" t="s">
        <v>243</v>
      </c>
      <c r="E1248" s="246" t="s">
        <v>1</v>
      </c>
      <c r="F1248" s="247" t="s">
        <v>3228</v>
      </c>
      <c r="G1248" s="244"/>
      <c r="H1248" s="248">
        <v>8.6999999999999993</v>
      </c>
      <c r="I1248" s="249"/>
      <c r="J1248" s="244"/>
      <c r="K1248" s="244"/>
      <c r="L1248" s="250"/>
      <c r="M1248" s="251"/>
      <c r="N1248" s="252"/>
      <c r="O1248" s="252"/>
      <c r="P1248" s="252"/>
      <c r="Q1248" s="252"/>
      <c r="R1248" s="252"/>
      <c r="S1248" s="252"/>
      <c r="T1248" s="25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54" t="s">
        <v>243</v>
      </c>
      <c r="AU1248" s="254" t="s">
        <v>86</v>
      </c>
      <c r="AV1248" s="13" t="s">
        <v>86</v>
      </c>
      <c r="AW1248" s="13" t="s">
        <v>32</v>
      </c>
      <c r="AX1248" s="13" t="s">
        <v>77</v>
      </c>
      <c r="AY1248" s="254" t="s">
        <v>235</v>
      </c>
    </row>
    <row r="1249" s="13" customFormat="1">
      <c r="A1249" s="13"/>
      <c r="B1249" s="243"/>
      <c r="C1249" s="244"/>
      <c r="D1249" s="245" t="s">
        <v>243</v>
      </c>
      <c r="E1249" s="246" t="s">
        <v>1</v>
      </c>
      <c r="F1249" s="247" t="s">
        <v>3229</v>
      </c>
      <c r="G1249" s="244"/>
      <c r="H1249" s="248">
        <v>8.5</v>
      </c>
      <c r="I1249" s="249"/>
      <c r="J1249" s="244"/>
      <c r="K1249" s="244"/>
      <c r="L1249" s="250"/>
      <c r="M1249" s="251"/>
      <c r="N1249" s="252"/>
      <c r="O1249" s="252"/>
      <c r="P1249" s="252"/>
      <c r="Q1249" s="252"/>
      <c r="R1249" s="252"/>
      <c r="S1249" s="252"/>
      <c r="T1249" s="25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54" t="s">
        <v>243</v>
      </c>
      <c r="AU1249" s="254" t="s">
        <v>86</v>
      </c>
      <c r="AV1249" s="13" t="s">
        <v>86</v>
      </c>
      <c r="AW1249" s="13" t="s">
        <v>32</v>
      </c>
      <c r="AX1249" s="13" t="s">
        <v>77</v>
      </c>
      <c r="AY1249" s="254" t="s">
        <v>235</v>
      </c>
    </row>
    <row r="1250" s="13" customFormat="1">
      <c r="A1250" s="13"/>
      <c r="B1250" s="243"/>
      <c r="C1250" s="244"/>
      <c r="D1250" s="245" t="s">
        <v>243</v>
      </c>
      <c r="E1250" s="246" t="s">
        <v>1</v>
      </c>
      <c r="F1250" s="247" t="s">
        <v>3230</v>
      </c>
      <c r="G1250" s="244"/>
      <c r="H1250" s="248">
        <v>10.4</v>
      </c>
      <c r="I1250" s="249"/>
      <c r="J1250" s="244"/>
      <c r="K1250" s="244"/>
      <c r="L1250" s="250"/>
      <c r="M1250" s="251"/>
      <c r="N1250" s="252"/>
      <c r="O1250" s="252"/>
      <c r="P1250" s="252"/>
      <c r="Q1250" s="252"/>
      <c r="R1250" s="252"/>
      <c r="S1250" s="252"/>
      <c r="T1250" s="25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54" t="s">
        <v>243</v>
      </c>
      <c r="AU1250" s="254" t="s">
        <v>86</v>
      </c>
      <c r="AV1250" s="13" t="s">
        <v>86</v>
      </c>
      <c r="AW1250" s="13" t="s">
        <v>32</v>
      </c>
      <c r="AX1250" s="13" t="s">
        <v>77</v>
      </c>
      <c r="AY1250" s="254" t="s">
        <v>235</v>
      </c>
    </row>
    <row r="1251" s="13" customFormat="1">
      <c r="A1251" s="13"/>
      <c r="B1251" s="243"/>
      <c r="C1251" s="244"/>
      <c r="D1251" s="245" t="s">
        <v>243</v>
      </c>
      <c r="E1251" s="246" t="s">
        <v>1</v>
      </c>
      <c r="F1251" s="247" t="s">
        <v>3231</v>
      </c>
      <c r="G1251" s="244"/>
      <c r="H1251" s="248">
        <v>10.300000000000001</v>
      </c>
      <c r="I1251" s="249"/>
      <c r="J1251" s="244"/>
      <c r="K1251" s="244"/>
      <c r="L1251" s="250"/>
      <c r="M1251" s="251"/>
      <c r="N1251" s="252"/>
      <c r="O1251" s="252"/>
      <c r="P1251" s="252"/>
      <c r="Q1251" s="252"/>
      <c r="R1251" s="252"/>
      <c r="S1251" s="252"/>
      <c r="T1251" s="25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54" t="s">
        <v>243</v>
      </c>
      <c r="AU1251" s="254" t="s">
        <v>86</v>
      </c>
      <c r="AV1251" s="13" t="s">
        <v>86</v>
      </c>
      <c r="AW1251" s="13" t="s">
        <v>32</v>
      </c>
      <c r="AX1251" s="13" t="s">
        <v>77</v>
      </c>
      <c r="AY1251" s="254" t="s">
        <v>235</v>
      </c>
    </row>
    <row r="1252" s="13" customFormat="1">
      <c r="A1252" s="13"/>
      <c r="B1252" s="243"/>
      <c r="C1252" s="244"/>
      <c r="D1252" s="245" t="s">
        <v>243</v>
      </c>
      <c r="E1252" s="246" t="s">
        <v>1</v>
      </c>
      <c r="F1252" s="247" t="s">
        <v>3232</v>
      </c>
      <c r="G1252" s="244"/>
      <c r="H1252" s="248">
        <v>475.89999999999998</v>
      </c>
      <c r="I1252" s="249"/>
      <c r="J1252" s="244"/>
      <c r="K1252" s="244"/>
      <c r="L1252" s="250"/>
      <c r="M1252" s="251"/>
      <c r="N1252" s="252"/>
      <c r="O1252" s="252"/>
      <c r="P1252" s="252"/>
      <c r="Q1252" s="252"/>
      <c r="R1252" s="252"/>
      <c r="S1252" s="252"/>
      <c r="T1252" s="25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54" t="s">
        <v>243</v>
      </c>
      <c r="AU1252" s="254" t="s">
        <v>86</v>
      </c>
      <c r="AV1252" s="13" t="s">
        <v>86</v>
      </c>
      <c r="AW1252" s="13" t="s">
        <v>32</v>
      </c>
      <c r="AX1252" s="13" t="s">
        <v>77</v>
      </c>
      <c r="AY1252" s="254" t="s">
        <v>235</v>
      </c>
    </row>
    <row r="1253" s="13" customFormat="1">
      <c r="A1253" s="13"/>
      <c r="B1253" s="243"/>
      <c r="C1253" s="244"/>
      <c r="D1253" s="245" t="s">
        <v>243</v>
      </c>
      <c r="E1253" s="246" t="s">
        <v>1</v>
      </c>
      <c r="F1253" s="247" t="s">
        <v>3232</v>
      </c>
      <c r="G1253" s="244"/>
      <c r="H1253" s="248">
        <v>475.89999999999998</v>
      </c>
      <c r="I1253" s="249"/>
      <c r="J1253" s="244"/>
      <c r="K1253" s="244"/>
      <c r="L1253" s="250"/>
      <c r="M1253" s="251"/>
      <c r="N1253" s="252"/>
      <c r="O1253" s="252"/>
      <c r="P1253" s="252"/>
      <c r="Q1253" s="252"/>
      <c r="R1253" s="252"/>
      <c r="S1253" s="252"/>
      <c r="T1253" s="25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54" t="s">
        <v>243</v>
      </c>
      <c r="AU1253" s="254" t="s">
        <v>86</v>
      </c>
      <c r="AV1253" s="13" t="s">
        <v>86</v>
      </c>
      <c r="AW1253" s="13" t="s">
        <v>32</v>
      </c>
      <c r="AX1253" s="13" t="s">
        <v>77</v>
      </c>
      <c r="AY1253" s="254" t="s">
        <v>235</v>
      </c>
    </row>
    <row r="1254" s="13" customFormat="1">
      <c r="A1254" s="13"/>
      <c r="B1254" s="243"/>
      <c r="C1254" s="244"/>
      <c r="D1254" s="245" t="s">
        <v>243</v>
      </c>
      <c r="E1254" s="246" t="s">
        <v>1</v>
      </c>
      <c r="F1254" s="247" t="s">
        <v>3233</v>
      </c>
      <c r="G1254" s="244"/>
      <c r="H1254" s="248">
        <v>5.0999999999999996</v>
      </c>
      <c r="I1254" s="249"/>
      <c r="J1254" s="244"/>
      <c r="K1254" s="244"/>
      <c r="L1254" s="250"/>
      <c r="M1254" s="251"/>
      <c r="N1254" s="252"/>
      <c r="O1254" s="252"/>
      <c r="P1254" s="252"/>
      <c r="Q1254" s="252"/>
      <c r="R1254" s="252"/>
      <c r="S1254" s="252"/>
      <c r="T1254" s="25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54" t="s">
        <v>243</v>
      </c>
      <c r="AU1254" s="254" t="s">
        <v>86</v>
      </c>
      <c r="AV1254" s="13" t="s">
        <v>86</v>
      </c>
      <c r="AW1254" s="13" t="s">
        <v>32</v>
      </c>
      <c r="AX1254" s="13" t="s">
        <v>77</v>
      </c>
      <c r="AY1254" s="254" t="s">
        <v>235</v>
      </c>
    </row>
    <row r="1255" s="13" customFormat="1">
      <c r="A1255" s="13"/>
      <c r="B1255" s="243"/>
      <c r="C1255" s="244"/>
      <c r="D1255" s="245" t="s">
        <v>243</v>
      </c>
      <c r="E1255" s="246" t="s">
        <v>1</v>
      </c>
      <c r="F1255" s="247" t="s">
        <v>3234</v>
      </c>
      <c r="G1255" s="244"/>
      <c r="H1255" s="248">
        <v>30.100000000000001</v>
      </c>
      <c r="I1255" s="249"/>
      <c r="J1255" s="244"/>
      <c r="K1255" s="244"/>
      <c r="L1255" s="250"/>
      <c r="M1255" s="251"/>
      <c r="N1255" s="252"/>
      <c r="O1255" s="252"/>
      <c r="P1255" s="252"/>
      <c r="Q1255" s="252"/>
      <c r="R1255" s="252"/>
      <c r="S1255" s="252"/>
      <c r="T1255" s="25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54" t="s">
        <v>243</v>
      </c>
      <c r="AU1255" s="254" t="s">
        <v>86</v>
      </c>
      <c r="AV1255" s="13" t="s">
        <v>86</v>
      </c>
      <c r="AW1255" s="13" t="s">
        <v>32</v>
      </c>
      <c r="AX1255" s="13" t="s">
        <v>77</v>
      </c>
      <c r="AY1255" s="254" t="s">
        <v>235</v>
      </c>
    </row>
    <row r="1256" s="13" customFormat="1">
      <c r="A1256" s="13"/>
      <c r="B1256" s="243"/>
      <c r="C1256" s="244"/>
      <c r="D1256" s="245" t="s">
        <v>243</v>
      </c>
      <c r="E1256" s="246" t="s">
        <v>1</v>
      </c>
      <c r="F1256" s="247" t="s">
        <v>3235</v>
      </c>
      <c r="G1256" s="244"/>
      <c r="H1256" s="248">
        <v>10</v>
      </c>
      <c r="I1256" s="249"/>
      <c r="J1256" s="244"/>
      <c r="K1256" s="244"/>
      <c r="L1256" s="250"/>
      <c r="M1256" s="251"/>
      <c r="N1256" s="252"/>
      <c r="O1256" s="252"/>
      <c r="P1256" s="252"/>
      <c r="Q1256" s="252"/>
      <c r="R1256" s="252"/>
      <c r="S1256" s="252"/>
      <c r="T1256" s="25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54" t="s">
        <v>243</v>
      </c>
      <c r="AU1256" s="254" t="s">
        <v>86</v>
      </c>
      <c r="AV1256" s="13" t="s">
        <v>86</v>
      </c>
      <c r="AW1256" s="13" t="s">
        <v>32</v>
      </c>
      <c r="AX1256" s="13" t="s">
        <v>77</v>
      </c>
      <c r="AY1256" s="254" t="s">
        <v>235</v>
      </c>
    </row>
    <row r="1257" s="13" customFormat="1">
      <c r="A1257" s="13"/>
      <c r="B1257" s="243"/>
      <c r="C1257" s="244"/>
      <c r="D1257" s="245" t="s">
        <v>243</v>
      </c>
      <c r="E1257" s="246" t="s">
        <v>1</v>
      </c>
      <c r="F1257" s="247" t="s">
        <v>3236</v>
      </c>
      <c r="G1257" s="244"/>
      <c r="H1257" s="248">
        <v>3.3999999999999999</v>
      </c>
      <c r="I1257" s="249"/>
      <c r="J1257" s="244"/>
      <c r="K1257" s="244"/>
      <c r="L1257" s="250"/>
      <c r="M1257" s="251"/>
      <c r="N1257" s="252"/>
      <c r="O1257" s="252"/>
      <c r="P1257" s="252"/>
      <c r="Q1257" s="252"/>
      <c r="R1257" s="252"/>
      <c r="S1257" s="252"/>
      <c r="T1257" s="25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54" t="s">
        <v>243</v>
      </c>
      <c r="AU1257" s="254" t="s">
        <v>86</v>
      </c>
      <c r="AV1257" s="13" t="s">
        <v>86</v>
      </c>
      <c r="AW1257" s="13" t="s">
        <v>32</v>
      </c>
      <c r="AX1257" s="13" t="s">
        <v>77</v>
      </c>
      <c r="AY1257" s="254" t="s">
        <v>235</v>
      </c>
    </row>
    <row r="1258" s="13" customFormat="1">
      <c r="A1258" s="13"/>
      <c r="B1258" s="243"/>
      <c r="C1258" s="244"/>
      <c r="D1258" s="245" t="s">
        <v>243</v>
      </c>
      <c r="E1258" s="246" t="s">
        <v>1</v>
      </c>
      <c r="F1258" s="247" t="s">
        <v>3237</v>
      </c>
      <c r="G1258" s="244"/>
      <c r="H1258" s="248">
        <v>20</v>
      </c>
      <c r="I1258" s="249"/>
      <c r="J1258" s="244"/>
      <c r="K1258" s="244"/>
      <c r="L1258" s="250"/>
      <c r="M1258" s="251"/>
      <c r="N1258" s="252"/>
      <c r="O1258" s="252"/>
      <c r="P1258" s="252"/>
      <c r="Q1258" s="252"/>
      <c r="R1258" s="252"/>
      <c r="S1258" s="252"/>
      <c r="T1258" s="25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54" t="s">
        <v>243</v>
      </c>
      <c r="AU1258" s="254" t="s">
        <v>86</v>
      </c>
      <c r="AV1258" s="13" t="s">
        <v>86</v>
      </c>
      <c r="AW1258" s="13" t="s">
        <v>32</v>
      </c>
      <c r="AX1258" s="13" t="s">
        <v>77</v>
      </c>
      <c r="AY1258" s="254" t="s">
        <v>235</v>
      </c>
    </row>
    <row r="1259" s="13" customFormat="1">
      <c r="A1259" s="13"/>
      <c r="B1259" s="243"/>
      <c r="C1259" s="244"/>
      <c r="D1259" s="245" t="s">
        <v>243</v>
      </c>
      <c r="E1259" s="246" t="s">
        <v>1</v>
      </c>
      <c r="F1259" s="247" t="s">
        <v>3238</v>
      </c>
      <c r="G1259" s="244"/>
      <c r="H1259" s="248">
        <v>68.400000000000006</v>
      </c>
      <c r="I1259" s="249"/>
      <c r="J1259" s="244"/>
      <c r="K1259" s="244"/>
      <c r="L1259" s="250"/>
      <c r="M1259" s="251"/>
      <c r="N1259" s="252"/>
      <c r="O1259" s="252"/>
      <c r="P1259" s="252"/>
      <c r="Q1259" s="252"/>
      <c r="R1259" s="252"/>
      <c r="S1259" s="252"/>
      <c r="T1259" s="25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T1259" s="254" t="s">
        <v>243</v>
      </c>
      <c r="AU1259" s="254" t="s">
        <v>86</v>
      </c>
      <c r="AV1259" s="13" t="s">
        <v>86</v>
      </c>
      <c r="AW1259" s="13" t="s">
        <v>32</v>
      </c>
      <c r="AX1259" s="13" t="s">
        <v>77</v>
      </c>
      <c r="AY1259" s="254" t="s">
        <v>235</v>
      </c>
    </row>
    <row r="1260" s="13" customFormat="1">
      <c r="A1260" s="13"/>
      <c r="B1260" s="243"/>
      <c r="C1260" s="244"/>
      <c r="D1260" s="245" t="s">
        <v>243</v>
      </c>
      <c r="E1260" s="246" t="s">
        <v>1</v>
      </c>
      <c r="F1260" s="247" t="s">
        <v>3239</v>
      </c>
      <c r="G1260" s="244"/>
      <c r="H1260" s="248">
        <v>2.2999999999999998</v>
      </c>
      <c r="I1260" s="249"/>
      <c r="J1260" s="244"/>
      <c r="K1260" s="244"/>
      <c r="L1260" s="250"/>
      <c r="M1260" s="251"/>
      <c r="N1260" s="252"/>
      <c r="O1260" s="252"/>
      <c r="P1260" s="252"/>
      <c r="Q1260" s="252"/>
      <c r="R1260" s="252"/>
      <c r="S1260" s="252"/>
      <c r="T1260" s="25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54" t="s">
        <v>243</v>
      </c>
      <c r="AU1260" s="254" t="s">
        <v>86</v>
      </c>
      <c r="AV1260" s="13" t="s">
        <v>86</v>
      </c>
      <c r="AW1260" s="13" t="s">
        <v>32</v>
      </c>
      <c r="AX1260" s="13" t="s">
        <v>77</v>
      </c>
      <c r="AY1260" s="254" t="s">
        <v>235</v>
      </c>
    </row>
    <row r="1261" s="13" customFormat="1">
      <c r="A1261" s="13"/>
      <c r="B1261" s="243"/>
      <c r="C1261" s="244"/>
      <c r="D1261" s="245" t="s">
        <v>243</v>
      </c>
      <c r="E1261" s="246" t="s">
        <v>1</v>
      </c>
      <c r="F1261" s="247" t="s">
        <v>3240</v>
      </c>
      <c r="G1261" s="244"/>
      <c r="H1261" s="248">
        <v>83.599999999999994</v>
      </c>
      <c r="I1261" s="249"/>
      <c r="J1261" s="244"/>
      <c r="K1261" s="244"/>
      <c r="L1261" s="250"/>
      <c r="M1261" s="251"/>
      <c r="N1261" s="252"/>
      <c r="O1261" s="252"/>
      <c r="P1261" s="252"/>
      <c r="Q1261" s="252"/>
      <c r="R1261" s="252"/>
      <c r="S1261" s="252"/>
      <c r="T1261" s="25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54" t="s">
        <v>243</v>
      </c>
      <c r="AU1261" s="254" t="s">
        <v>86</v>
      </c>
      <c r="AV1261" s="13" t="s">
        <v>86</v>
      </c>
      <c r="AW1261" s="13" t="s">
        <v>32</v>
      </c>
      <c r="AX1261" s="13" t="s">
        <v>77</v>
      </c>
      <c r="AY1261" s="254" t="s">
        <v>235</v>
      </c>
    </row>
    <row r="1262" s="13" customFormat="1">
      <c r="A1262" s="13"/>
      <c r="B1262" s="243"/>
      <c r="C1262" s="244"/>
      <c r="D1262" s="245" t="s">
        <v>243</v>
      </c>
      <c r="E1262" s="246" t="s">
        <v>1</v>
      </c>
      <c r="F1262" s="247" t="s">
        <v>3241</v>
      </c>
      <c r="G1262" s="244"/>
      <c r="H1262" s="248">
        <v>68.400000000000006</v>
      </c>
      <c r="I1262" s="249"/>
      <c r="J1262" s="244"/>
      <c r="K1262" s="244"/>
      <c r="L1262" s="250"/>
      <c r="M1262" s="251"/>
      <c r="N1262" s="252"/>
      <c r="O1262" s="252"/>
      <c r="P1262" s="252"/>
      <c r="Q1262" s="252"/>
      <c r="R1262" s="252"/>
      <c r="S1262" s="252"/>
      <c r="T1262" s="25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54" t="s">
        <v>243</v>
      </c>
      <c r="AU1262" s="254" t="s">
        <v>86</v>
      </c>
      <c r="AV1262" s="13" t="s">
        <v>86</v>
      </c>
      <c r="AW1262" s="13" t="s">
        <v>32</v>
      </c>
      <c r="AX1262" s="13" t="s">
        <v>77</v>
      </c>
      <c r="AY1262" s="254" t="s">
        <v>235</v>
      </c>
    </row>
    <row r="1263" s="13" customFormat="1">
      <c r="A1263" s="13"/>
      <c r="B1263" s="243"/>
      <c r="C1263" s="244"/>
      <c r="D1263" s="245" t="s">
        <v>243</v>
      </c>
      <c r="E1263" s="246" t="s">
        <v>1</v>
      </c>
      <c r="F1263" s="247" t="s">
        <v>3242</v>
      </c>
      <c r="G1263" s="244"/>
      <c r="H1263" s="248">
        <v>2.2999999999999998</v>
      </c>
      <c r="I1263" s="249"/>
      <c r="J1263" s="244"/>
      <c r="K1263" s="244"/>
      <c r="L1263" s="250"/>
      <c r="M1263" s="251"/>
      <c r="N1263" s="252"/>
      <c r="O1263" s="252"/>
      <c r="P1263" s="252"/>
      <c r="Q1263" s="252"/>
      <c r="R1263" s="252"/>
      <c r="S1263" s="252"/>
      <c r="T1263" s="25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54" t="s">
        <v>243</v>
      </c>
      <c r="AU1263" s="254" t="s">
        <v>86</v>
      </c>
      <c r="AV1263" s="13" t="s">
        <v>86</v>
      </c>
      <c r="AW1263" s="13" t="s">
        <v>32</v>
      </c>
      <c r="AX1263" s="13" t="s">
        <v>77</v>
      </c>
      <c r="AY1263" s="254" t="s">
        <v>235</v>
      </c>
    </row>
    <row r="1264" s="13" customFormat="1">
      <c r="A1264" s="13"/>
      <c r="B1264" s="243"/>
      <c r="C1264" s="244"/>
      <c r="D1264" s="245" t="s">
        <v>243</v>
      </c>
      <c r="E1264" s="246" t="s">
        <v>1</v>
      </c>
      <c r="F1264" s="247" t="s">
        <v>3243</v>
      </c>
      <c r="G1264" s="244"/>
      <c r="H1264" s="248">
        <v>2.2999999999999998</v>
      </c>
      <c r="I1264" s="249"/>
      <c r="J1264" s="244"/>
      <c r="K1264" s="244"/>
      <c r="L1264" s="250"/>
      <c r="M1264" s="251"/>
      <c r="N1264" s="252"/>
      <c r="O1264" s="252"/>
      <c r="P1264" s="252"/>
      <c r="Q1264" s="252"/>
      <c r="R1264" s="252"/>
      <c r="S1264" s="252"/>
      <c r="T1264" s="25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4" t="s">
        <v>243</v>
      </c>
      <c r="AU1264" s="254" t="s">
        <v>86</v>
      </c>
      <c r="AV1264" s="13" t="s">
        <v>86</v>
      </c>
      <c r="AW1264" s="13" t="s">
        <v>32</v>
      </c>
      <c r="AX1264" s="13" t="s">
        <v>77</v>
      </c>
      <c r="AY1264" s="254" t="s">
        <v>235</v>
      </c>
    </row>
    <row r="1265" s="13" customFormat="1">
      <c r="A1265" s="13"/>
      <c r="B1265" s="243"/>
      <c r="C1265" s="244"/>
      <c r="D1265" s="245" t="s">
        <v>243</v>
      </c>
      <c r="E1265" s="246" t="s">
        <v>1</v>
      </c>
      <c r="F1265" s="247" t="s">
        <v>3244</v>
      </c>
      <c r="G1265" s="244"/>
      <c r="H1265" s="248">
        <v>13.699999999999999</v>
      </c>
      <c r="I1265" s="249"/>
      <c r="J1265" s="244"/>
      <c r="K1265" s="244"/>
      <c r="L1265" s="250"/>
      <c r="M1265" s="251"/>
      <c r="N1265" s="252"/>
      <c r="O1265" s="252"/>
      <c r="P1265" s="252"/>
      <c r="Q1265" s="252"/>
      <c r="R1265" s="252"/>
      <c r="S1265" s="252"/>
      <c r="T1265" s="25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54" t="s">
        <v>243</v>
      </c>
      <c r="AU1265" s="254" t="s">
        <v>86</v>
      </c>
      <c r="AV1265" s="13" t="s">
        <v>86</v>
      </c>
      <c r="AW1265" s="13" t="s">
        <v>32</v>
      </c>
      <c r="AX1265" s="13" t="s">
        <v>77</v>
      </c>
      <c r="AY1265" s="254" t="s">
        <v>235</v>
      </c>
    </row>
    <row r="1266" s="13" customFormat="1">
      <c r="A1266" s="13"/>
      <c r="B1266" s="243"/>
      <c r="C1266" s="244"/>
      <c r="D1266" s="245" t="s">
        <v>243</v>
      </c>
      <c r="E1266" s="246" t="s">
        <v>1</v>
      </c>
      <c r="F1266" s="247" t="s">
        <v>3245</v>
      </c>
      <c r="G1266" s="244"/>
      <c r="H1266" s="248">
        <v>2.7999999999999998</v>
      </c>
      <c r="I1266" s="249"/>
      <c r="J1266" s="244"/>
      <c r="K1266" s="244"/>
      <c r="L1266" s="250"/>
      <c r="M1266" s="251"/>
      <c r="N1266" s="252"/>
      <c r="O1266" s="252"/>
      <c r="P1266" s="252"/>
      <c r="Q1266" s="252"/>
      <c r="R1266" s="252"/>
      <c r="S1266" s="252"/>
      <c r="T1266" s="25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54" t="s">
        <v>243</v>
      </c>
      <c r="AU1266" s="254" t="s">
        <v>86</v>
      </c>
      <c r="AV1266" s="13" t="s">
        <v>86</v>
      </c>
      <c r="AW1266" s="13" t="s">
        <v>32</v>
      </c>
      <c r="AX1266" s="13" t="s">
        <v>77</v>
      </c>
      <c r="AY1266" s="254" t="s">
        <v>235</v>
      </c>
    </row>
    <row r="1267" s="13" customFormat="1">
      <c r="A1267" s="13"/>
      <c r="B1267" s="243"/>
      <c r="C1267" s="244"/>
      <c r="D1267" s="245" t="s">
        <v>243</v>
      </c>
      <c r="E1267" s="246" t="s">
        <v>1</v>
      </c>
      <c r="F1267" s="247" t="s">
        <v>3246</v>
      </c>
      <c r="G1267" s="244"/>
      <c r="H1267" s="248">
        <v>13.699999999999999</v>
      </c>
      <c r="I1267" s="249"/>
      <c r="J1267" s="244"/>
      <c r="K1267" s="244"/>
      <c r="L1267" s="250"/>
      <c r="M1267" s="251"/>
      <c r="N1267" s="252"/>
      <c r="O1267" s="252"/>
      <c r="P1267" s="252"/>
      <c r="Q1267" s="252"/>
      <c r="R1267" s="252"/>
      <c r="S1267" s="252"/>
      <c r="T1267" s="25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54" t="s">
        <v>243</v>
      </c>
      <c r="AU1267" s="254" t="s">
        <v>86</v>
      </c>
      <c r="AV1267" s="13" t="s">
        <v>86</v>
      </c>
      <c r="AW1267" s="13" t="s">
        <v>32</v>
      </c>
      <c r="AX1267" s="13" t="s">
        <v>77</v>
      </c>
      <c r="AY1267" s="254" t="s">
        <v>235</v>
      </c>
    </row>
    <row r="1268" s="13" customFormat="1">
      <c r="A1268" s="13"/>
      <c r="B1268" s="243"/>
      <c r="C1268" s="244"/>
      <c r="D1268" s="245" t="s">
        <v>243</v>
      </c>
      <c r="E1268" s="246" t="s">
        <v>1</v>
      </c>
      <c r="F1268" s="247" t="s">
        <v>3247</v>
      </c>
      <c r="G1268" s="244"/>
      <c r="H1268" s="248">
        <v>2.7999999999999998</v>
      </c>
      <c r="I1268" s="249"/>
      <c r="J1268" s="244"/>
      <c r="K1268" s="244"/>
      <c r="L1268" s="250"/>
      <c r="M1268" s="251"/>
      <c r="N1268" s="252"/>
      <c r="O1268" s="252"/>
      <c r="P1268" s="252"/>
      <c r="Q1268" s="252"/>
      <c r="R1268" s="252"/>
      <c r="S1268" s="252"/>
      <c r="T1268" s="25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54" t="s">
        <v>243</v>
      </c>
      <c r="AU1268" s="254" t="s">
        <v>86</v>
      </c>
      <c r="AV1268" s="13" t="s">
        <v>86</v>
      </c>
      <c r="AW1268" s="13" t="s">
        <v>32</v>
      </c>
      <c r="AX1268" s="13" t="s">
        <v>77</v>
      </c>
      <c r="AY1268" s="254" t="s">
        <v>235</v>
      </c>
    </row>
    <row r="1269" s="13" customFormat="1">
      <c r="A1269" s="13"/>
      <c r="B1269" s="243"/>
      <c r="C1269" s="244"/>
      <c r="D1269" s="245" t="s">
        <v>243</v>
      </c>
      <c r="E1269" s="246" t="s">
        <v>1</v>
      </c>
      <c r="F1269" s="247" t="s">
        <v>3248</v>
      </c>
      <c r="G1269" s="244"/>
      <c r="H1269" s="248">
        <v>6</v>
      </c>
      <c r="I1269" s="249"/>
      <c r="J1269" s="244"/>
      <c r="K1269" s="244"/>
      <c r="L1269" s="250"/>
      <c r="M1269" s="251"/>
      <c r="N1269" s="252"/>
      <c r="O1269" s="252"/>
      <c r="P1269" s="252"/>
      <c r="Q1269" s="252"/>
      <c r="R1269" s="252"/>
      <c r="S1269" s="252"/>
      <c r="T1269" s="25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54" t="s">
        <v>243</v>
      </c>
      <c r="AU1269" s="254" t="s">
        <v>86</v>
      </c>
      <c r="AV1269" s="13" t="s">
        <v>86</v>
      </c>
      <c r="AW1269" s="13" t="s">
        <v>32</v>
      </c>
      <c r="AX1269" s="13" t="s">
        <v>77</v>
      </c>
      <c r="AY1269" s="254" t="s">
        <v>235</v>
      </c>
    </row>
    <row r="1270" s="13" customFormat="1">
      <c r="A1270" s="13"/>
      <c r="B1270" s="243"/>
      <c r="C1270" s="244"/>
      <c r="D1270" s="245" t="s">
        <v>243</v>
      </c>
      <c r="E1270" s="246" t="s">
        <v>1</v>
      </c>
      <c r="F1270" s="247" t="s">
        <v>3249</v>
      </c>
      <c r="G1270" s="244"/>
      <c r="H1270" s="248">
        <v>13.699999999999999</v>
      </c>
      <c r="I1270" s="249"/>
      <c r="J1270" s="244"/>
      <c r="K1270" s="244"/>
      <c r="L1270" s="250"/>
      <c r="M1270" s="251"/>
      <c r="N1270" s="252"/>
      <c r="O1270" s="252"/>
      <c r="P1270" s="252"/>
      <c r="Q1270" s="252"/>
      <c r="R1270" s="252"/>
      <c r="S1270" s="252"/>
      <c r="T1270" s="25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54" t="s">
        <v>243</v>
      </c>
      <c r="AU1270" s="254" t="s">
        <v>86</v>
      </c>
      <c r="AV1270" s="13" t="s">
        <v>86</v>
      </c>
      <c r="AW1270" s="13" t="s">
        <v>32</v>
      </c>
      <c r="AX1270" s="13" t="s">
        <v>77</v>
      </c>
      <c r="AY1270" s="254" t="s">
        <v>235</v>
      </c>
    </row>
    <row r="1271" s="13" customFormat="1">
      <c r="A1271" s="13"/>
      <c r="B1271" s="243"/>
      <c r="C1271" s="244"/>
      <c r="D1271" s="245" t="s">
        <v>243</v>
      </c>
      <c r="E1271" s="246" t="s">
        <v>1</v>
      </c>
      <c r="F1271" s="247" t="s">
        <v>3250</v>
      </c>
      <c r="G1271" s="244"/>
      <c r="H1271" s="248">
        <v>6</v>
      </c>
      <c r="I1271" s="249"/>
      <c r="J1271" s="244"/>
      <c r="K1271" s="244"/>
      <c r="L1271" s="250"/>
      <c r="M1271" s="251"/>
      <c r="N1271" s="252"/>
      <c r="O1271" s="252"/>
      <c r="P1271" s="252"/>
      <c r="Q1271" s="252"/>
      <c r="R1271" s="252"/>
      <c r="S1271" s="252"/>
      <c r="T1271" s="25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54" t="s">
        <v>243</v>
      </c>
      <c r="AU1271" s="254" t="s">
        <v>86</v>
      </c>
      <c r="AV1271" s="13" t="s">
        <v>86</v>
      </c>
      <c r="AW1271" s="13" t="s">
        <v>32</v>
      </c>
      <c r="AX1271" s="13" t="s">
        <v>77</v>
      </c>
      <c r="AY1271" s="254" t="s">
        <v>235</v>
      </c>
    </row>
    <row r="1272" s="13" customFormat="1">
      <c r="A1272" s="13"/>
      <c r="B1272" s="243"/>
      <c r="C1272" s="244"/>
      <c r="D1272" s="245" t="s">
        <v>243</v>
      </c>
      <c r="E1272" s="246" t="s">
        <v>1</v>
      </c>
      <c r="F1272" s="247" t="s">
        <v>3251</v>
      </c>
      <c r="G1272" s="244"/>
      <c r="H1272" s="248">
        <v>6.0999999999999996</v>
      </c>
      <c r="I1272" s="249"/>
      <c r="J1272" s="244"/>
      <c r="K1272" s="244"/>
      <c r="L1272" s="250"/>
      <c r="M1272" s="251"/>
      <c r="N1272" s="252"/>
      <c r="O1272" s="252"/>
      <c r="P1272" s="252"/>
      <c r="Q1272" s="252"/>
      <c r="R1272" s="252"/>
      <c r="S1272" s="252"/>
      <c r="T1272" s="25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54" t="s">
        <v>243</v>
      </c>
      <c r="AU1272" s="254" t="s">
        <v>86</v>
      </c>
      <c r="AV1272" s="13" t="s">
        <v>86</v>
      </c>
      <c r="AW1272" s="13" t="s">
        <v>32</v>
      </c>
      <c r="AX1272" s="13" t="s">
        <v>77</v>
      </c>
      <c r="AY1272" s="254" t="s">
        <v>235</v>
      </c>
    </row>
    <row r="1273" s="13" customFormat="1">
      <c r="A1273" s="13"/>
      <c r="B1273" s="243"/>
      <c r="C1273" s="244"/>
      <c r="D1273" s="245" t="s">
        <v>243</v>
      </c>
      <c r="E1273" s="246" t="s">
        <v>1</v>
      </c>
      <c r="F1273" s="247" t="s">
        <v>3252</v>
      </c>
      <c r="G1273" s="244"/>
      <c r="H1273" s="248">
        <v>41.100000000000001</v>
      </c>
      <c r="I1273" s="249"/>
      <c r="J1273" s="244"/>
      <c r="K1273" s="244"/>
      <c r="L1273" s="250"/>
      <c r="M1273" s="251"/>
      <c r="N1273" s="252"/>
      <c r="O1273" s="252"/>
      <c r="P1273" s="252"/>
      <c r="Q1273" s="252"/>
      <c r="R1273" s="252"/>
      <c r="S1273" s="252"/>
      <c r="T1273" s="25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T1273" s="254" t="s">
        <v>243</v>
      </c>
      <c r="AU1273" s="254" t="s">
        <v>86</v>
      </c>
      <c r="AV1273" s="13" t="s">
        <v>86</v>
      </c>
      <c r="AW1273" s="13" t="s">
        <v>32</v>
      </c>
      <c r="AX1273" s="13" t="s">
        <v>77</v>
      </c>
      <c r="AY1273" s="254" t="s">
        <v>235</v>
      </c>
    </row>
    <row r="1274" s="13" customFormat="1">
      <c r="A1274" s="13"/>
      <c r="B1274" s="243"/>
      <c r="C1274" s="244"/>
      <c r="D1274" s="245" t="s">
        <v>243</v>
      </c>
      <c r="E1274" s="246" t="s">
        <v>1</v>
      </c>
      <c r="F1274" s="247" t="s">
        <v>3252</v>
      </c>
      <c r="G1274" s="244"/>
      <c r="H1274" s="248">
        <v>41.100000000000001</v>
      </c>
      <c r="I1274" s="249"/>
      <c r="J1274" s="244"/>
      <c r="K1274" s="244"/>
      <c r="L1274" s="250"/>
      <c r="M1274" s="251"/>
      <c r="N1274" s="252"/>
      <c r="O1274" s="252"/>
      <c r="P1274" s="252"/>
      <c r="Q1274" s="252"/>
      <c r="R1274" s="252"/>
      <c r="S1274" s="252"/>
      <c r="T1274" s="25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54" t="s">
        <v>243</v>
      </c>
      <c r="AU1274" s="254" t="s">
        <v>86</v>
      </c>
      <c r="AV1274" s="13" t="s">
        <v>86</v>
      </c>
      <c r="AW1274" s="13" t="s">
        <v>32</v>
      </c>
      <c r="AX1274" s="13" t="s">
        <v>77</v>
      </c>
      <c r="AY1274" s="254" t="s">
        <v>235</v>
      </c>
    </row>
    <row r="1275" s="13" customFormat="1">
      <c r="A1275" s="13"/>
      <c r="B1275" s="243"/>
      <c r="C1275" s="244"/>
      <c r="D1275" s="245" t="s">
        <v>243</v>
      </c>
      <c r="E1275" s="246" t="s">
        <v>1</v>
      </c>
      <c r="F1275" s="247" t="s">
        <v>3252</v>
      </c>
      <c r="G1275" s="244"/>
      <c r="H1275" s="248">
        <v>41.100000000000001</v>
      </c>
      <c r="I1275" s="249"/>
      <c r="J1275" s="244"/>
      <c r="K1275" s="244"/>
      <c r="L1275" s="250"/>
      <c r="M1275" s="251"/>
      <c r="N1275" s="252"/>
      <c r="O1275" s="252"/>
      <c r="P1275" s="252"/>
      <c r="Q1275" s="252"/>
      <c r="R1275" s="252"/>
      <c r="S1275" s="252"/>
      <c r="T1275" s="25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T1275" s="254" t="s">
        <v>243</v>
      </c>
      <c r="AU1275" s="254" t="s">
        <v>86</v>
      </c>
      <c r="AV1275" s="13" t="s">
        <v>86</v>
      </c>
      <c r="AW1275" s="13" t="s">
        <v>32</v>
      </c>
      <c r="AX1275" s="13" t="s">
        <v>77</v>
      </c>
      <c r="AY1275" s="254" t="s">
        <v>235</v>
      </c>
    </row>
    <row r="1276" s="13" customFormat="1">
      <c r="A1276" s="13"/>
      <c r="B1276" s="243"/>
      <c r="C1276" s="244"/>
      <c r="D1276" s="245" t="s">
        <v>243</v>
      </c>
      <c r="E1276" s="246" t="s">
        <v>1</v>
      </c>
      <c r="F1276" s="247" t="s">
        <v>3253</v>
      </c>
      <c r="G1276" s="244"/>
      <c r="H1276" s="248">
        <v>6.0999999999999996</v>
      </c>
      <c r="I1276" s="249"/>
      <c r="J1276" s="244"/>
      <c r="K1276" s="244"/>
      <c r="L1276" s="250"/>
      <c r="M1276" s="251"/>
      <c r="N1276" s="252"/>
      <c r="O1276" s="252"/>
      <c r="P1276" s="252"/>
      <c r="Q1276" s="252"/>
      <c r="R1276" s="252"/>
      <c r="S1276" s="252"/>
      <c r="T1276" s="25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54" t="s">
        <v>243</v>
      </c>
      <c r="AU1276" s="254" t="s">
        <v>86</v>
      </c>
      <c r="AV1276" s="13" t="s">
        <v>86</v>
      </c>
      <c r="AW1276" s="13" t="s">
        <v>32</v>
      </c>
      <c r="AX1276" s="13" t="s">
        <v>77</v>
      </c>
      <c r="AY1276" s="254" t="s">
        <v>235</v>
      </c>
    </row>
    <row r="1277" s="13" customFormat="1">
      <c r="A1277" s="13"/>
      <c r="B1277" s="243"/>
      <c r="C1277" s="244"/>
      <c r="D1277" s="245" t="s">
        <v>243</v>
      </c>
      <c r="E1277" s="246" t="s">
        <v>1</v>
      </c>
      <c r="F1277" s="247" t="s">
        <v>3254</v>
      </c>
      <c r="G1277" s="244"/>
      <c r="H1277" s="248">
        <v>6.7999999999999998</v>
      </c>
      <c r="I1277" s="249"/>
      <c r="J1277" s="244"/>
      <c r="K1277" s="244"/>
      <c r="L1277" s="250"/>
      <c r="M1277" s="251"/>
      <c r="N1277" s="252"/>
      <c r="O1277" s="252"/>
      <c r="P1277" s="252"/>
      <c r="Q1277" s="252"/>
      <c r="R1277" s="252"/>
      <c r="S1277" s="252"/>
      <c r="T1277" s="25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54" t="s">
        <v>243</v>
      </c>
      <c r="AU1277" s="254" t="s">
        <v>86</v>
      </c>
      <c r="AV1277" s="13" t="s">
        <v>86</v>
      </c>
      <c r="AW1277" s="13" t="s">
        <v>32</v>
      </c>
      <c r="AX1277" s="13" t="s">
        <v>77</v>
      </c>
      <c r="AY1277" s="254" t="s">
        <v>235</v>
      </c>
    </row>
    <row r="1278" s="13" customFormat="1">
      <c r="A1278" s="13"/>
      <c r="B1278" s="243"/>
      <c r="C1278" s="244"/>
      <c r="D1278" s="245" t="s">
        <v>243</v>
      </c>
      <c r="E1278" s="246" t="s">
        <v>1</v>
      </c>
      <c r="F1278" s="247" t="s">
        <v>3255</v>
      </c>
      <c r="G1278" s="244"/>
      <c r="H1278" s="248">
        <v>232.80000000000001</v>
      </c>
      <c r="I1278" s="249"/>
      <c r="J1278" s="244"/>
      <c r="K1278" s="244"/>
      <c r="L1278" s="250"/>
      <c r="M1278" s="251"/>
      <c r="N1278" s="252"/>
      <c r="O1278" s="252"/>
      <c r="P1278" s="252"/>
      <c r="Q1278" s="252"/>
      <c r="R1278" s="252"/>
      <c r="S1278" s="252"/>
      <c r="T1278" s="25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54" t="s">
        <v>243</v>
      </c>
      <c r="AU1278" s="254" t="s">
        <v>86</v>
      </c>
      <c r="AV1278" s="13" t="s">
        <v>86</v>
      </c>
      <c r="AW1278" s="13" t="s">
        <v>32</v>
      </c>
      <c r="AX1278" s="13" t="s">
        <v>77</v>
      </c>
      <c r="AY1278" s="254" t="s">
        <v>235</v>
      </c>
    </row>
    <row r="1279" s="13" customFormat="1">
      <c r="A1279" s="13"/>
      <c r="B1279" s="243"/>
      <c r="C1279" s="244"/>
      <c r="D1279" s="245" t="s">
        <v>243</v>
      </c>
      <c r="E1279" s="246" t="s">
        <v>1</v>
      </c>
      <c r="F1279" s="247" t="s">
        <v>3255</v>
      </c>
      <c r="G1279" s="244"/>
      <c r="H1279" s="248">
        <v>232.80000000000001</v>
      </c>
      <c r="I1279" s="249"/>
      <c r="J1279" s="244"/>
      <c r="K1279" s="244"/>
      <c r="L1279" s="250"/>
      <c r="M1279" s="251"/>
      <c r="N1279" s="252"/>
      <c r="O1279" s="252"/>
      <c r="P1279" s="252"/>
      <c r="Q1279" s="252"/>
      <c r="R1279" s="252"/>
      <c r="S1279" s="252"/>
      <c r="T1279" s="25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54" t="s">
        <v>243</v>
      </c>
      <c r="AU1279" s="254" t="s">
        <v>86</v>
      </c>
      <c r="AV1279" s="13" t="s">
        <v>86</v>
      </c>
      <c r="AW1279" s="13" t="s">
        <v>32</v>
      </c>
      <c r="AX1279" s="13" t="s">
        <v>77</v>
      </c>
      <c r="AY1279" s="254" t="s">
        <v>235</v>
      </c>
    </row>
    <row r="1280" s="13" customFormat="1">
      <c r="A1280" s="13"/>
      <c r="B1280" s="243"/>
      <c r="C1280" s="244"/>
      <c r="D1280" s="245" t="s">
        <v>243</v>
      </c>
      <c r="E1280" s="246" t="s">
        <v>1</v>
      </c>
      <c r="F1280" s="247" t="s">
        <v>3256</v>
      </c>
      <c r="G1280" s="244"/>
      <c r="H1280" s="248">
        <v>6.7999999999999998</v>
      </c>
      <c r="I1280" s="249"/>
      <c r="J1280" s="244"/>
      <c r="K1280" s="244"/>
      <c r="L1280" s="250"/>
      <c r="M1280" s="251"/>
      <c r="N1280" s="252"/>
      <c r="O1280" s="252"/>
      <c r="P1280" s="252"/>
      <c r="Q1280" s="252"/>
      <c r="R1280" s="252"/>
      <c r="S1280" s="252"/>
      <c r="T1280" s="25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54" t="s">
        <v>243</v>
      </c>
      <c r="AU1280" s="254" t="s">
        <v>86</v>
      </c>
      <c r="AV1280" s="13" t="s">
        <v>86</v>
      </c>
      <c r="AW1280" s="13" t="s">
        <v>32</v>
      </c>
      <c r="AX1280" s="13" t="s">
        <v>77</v>
      </c>
      <c r="AY1280" s="254" t="s">
        <v>235</v>
      </c>
    </row>
    <row r="1281" s="13" customFormat="1">
      <c r="A1281" s="13"/>
      <c r="B1281" s="243"/>
      <c r="C1281" s="244"/>
      <c r="D1281" s="245" t="s">
        <v>243</v>
      </c>
      <c r="E1281" s="246" t="s">
        <v>1</v>
      </c>
      <c r="F1281" s="247" t="s">
        <v>3257</v>
      </c>
      <c r="G1281" s="244"/>
      <c r="H1281" s="248">
        <v>7.5</v>
      </c>
      <c r="I1281" s="249"/>
      <c r="J1281" s="244"/>
      <c r="K1281" s="244"/>
      <c r="L1281" s="250"/>
      <c r="M1281" s="251"/>
      <c r="N1281" s="252"/>
      <c r="O1281" s="252"/>
      <c r="P1281" s="252"/>
      <c r="Q1281" s="252"/>
      <c r="R1281" s="252"/>
      <c r="S1281" s="252"/>
      <c r="T1281" s="25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54" t="s">
        <v>243</v>
      </c>
      <c r="AU1281" s="254" t="s">
        <v>86</v>
      </c>
      <c r="AV1281" s="13" t="s">
        <v>86</v>
      </c>
      <c r="AW1281" s="13" t="s">
        <v>32</v>
      </c>
      <c r="AX1281" s="13" t="s">
        <v>77</v>
      </c>
      <c r="AY1281" s="254" t="s">
        <v>235</v>
      </c>
    </row>
    <row r="1282" s="13" customFormat="1">
      <c r="A1282" s="13"/>
      <c r="B1282" s="243"/>
      <c r="C1282" s="244"/>
      <c r="D1282" s="245" t="s">
        <v>243</v>
      </c>
      <c r="E1282" s="246" t="s">
        <v>1</v>
      </c>
      <c r="F1282" s="247" t="s">
        <v>3258</v>
      </c>
      <c r="G1282" s="244"/>
      <c r="H1282" s="248">
        <v>5.4000000000000004</v>
      </c>
      <c r="I1282" s="249"/>
      <c r="J1282" s="244"/>
      <c r="K1282" s="244"/>
      <c r="L1282" s="250"/>
      <c r="M1282" s="251"/>
      <c r="N1282" s="252"/>
      <c r="O1282" s="252"/>
      <c r="P1282" s="252"/>
      <c r="Q1282" s="252"/>
      <c r="R1282" s="252"/>
      <c r="S1282" s="252"/>
      <c r="T1282" s="25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54" t="s">
        <v>243</v>
      </c>
      <c r="AU1282" s="254" t="s">
        <v>86</v>
      </c>
      <c r="AV1282" s="13" t="s">
        <v>86</v>
      </c>
      <c r="AW1282" s="13" t="s">
        <v>32</v>
      </c>
      <c r="AX1282" s="13" t="s">
        <v>77</v>
      </c>
      <c r="AY1282" s="254" t="s">
        <v>235</v>
      </c>
    </row>
    <row r="1283" s="13" customFormat="1">
      <c r="A1283" s="13"/>
      <c r="B1283" s="243"/>
      <c r="C1283" s="244"/>
      <c r="D1283" s="245" t="s">
        <v>243</v>
      </c>
      <c r="E1283" s="246" t="s">
        <v>1</v>
      </c>
      <c r="F1283" s="247" t="s">
        <v>3259</v>
      </c>
      <c r="G1283" s="244"/>
      <c r="H1283" s="248">
        <v>7.7000000000000002</v>
      </c>
      <c r="I1283" s="249"/>
      <c r="J1283" s="244"/>
      <c r="K1283" s="244"/>
      <c r="L1283" s="250"/>
      <c r="M1283" s="251"/>
      <c r="N1283" s="252"/>
      <c r="O1283" s="252"/>
      <c r="P1283" s="252"/>
      <c r="Q1283" s="252"/>
      <c r="R1283" s="252"/>
      <c r="S1283" s="252"/>
      <c r="T1283" s="25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54" t="s">
        <v>243</v>
      </c>
      <c r="AU1283" s="254" t="s">
        <v>86</v>
      </c>
      <c r="AV1283" s="13" t="s">
        <v>86</v>
      </c>
      <c r="AW1283" s="13" t="s">
        <v>32</v>
      </c>
      <c r="AX1283" s="13" t="s">
        <v>77</v>
      </c>
      <c r="AY1283" s="254" t="s">
        <v>235</v>
      </c>
    </row>
    <row r="1284" s="13" customFormat="1">
      <c r="A1284" s="13"/>
      <c r="B1284" s="243"/>
      <c r="C1284" s="244"/>
      <c r="D1284" s="245" t="s">
        <v>243</v>
      </c>
      <c r="E1284" s="246" t="s">
        <v>1</v>
      </c>
      <c r="F1284" s="247" t="s">
        <v>3260</v>
      </c>
      <c r="G1284" s="244"/>
      <c r="H1284" s="248">
        <v>27.399999999999999</v>
      </c>
      <c r="I1284" s="249"/>
      <c r="J1284" s="244"/>
      <c r="K1284" s="244"/>
      <c r="L1284" s="250"/>
      <c r="M1284" s="251"/>
      <c r="N1284" s="252"/>
      <c r="O1284" s="252"/>
      <c r="P1284" s="252"/>
      <c r="Q1284" s="252"/>
      <c r="R1284" s="252"/>
      <c r="S1284" s="252"/>
      <c r="T1284" s="25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54" t="s">
        <v>243</v>
      </c>
      <c r="AU1284" s="254" t="s">
        <v>86</v>
      </c>
      <c r="AV1284" s="13" t="s">
        <v>86</v>
      </c>
      <c r="AW1284" s="13" t="s">
        <v>32</v>
      </c>
      <c r="AX1284" s="13" t="s">
        <v>77</v>
      </c>
      <c r="AY1284" s="254" t="s">
        <v>235</v>
      </c>
    </row>
    <row r="1285" s="13" customFormat="1">
      <c r="A1285" s="13"/>
      <c r="B1285" s="243"/>
      <c r="C1285" s="244"/>
      <c r="D1285" s="245" t="s">
        <v>243</v>
      </c>
      <c r="E1285" s="246" t="s">
        <v>1</v>
      </c>
      <c r="F1285" s="247" t="s">
        <v>3260</v>
      </c>
      <c r="G1285" s="244"/>
      <c r="H1285" s="248">
        <v>27.399999999999999</v>
      </c>
      <c r="I1285" s="249"/>
      <c r="J1285" s="244"/>
      <c r="K1285" s="244"/>
      <c r="L1285" s="250"/>
      <c r="M1285" s="251"/>
      <c r="N1285" s="252"/>
      <c r="O1285" s="252"/>
      <c r="P1285" s="252"/>
      <c r="Q1285" s="252"/>
      <c r="R1285" s="252"/>
      <c r="S1285" s="252"/>
      <c r="T1285" s="25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54" t="s">
        <v>243</v>
      </c>
      <c r="AU1285" s="254" t="s">
        <v>86</v>
      </c>
      <c r="AV1285" s="13" t="s">
        <v>86</v>
      </c>
      <c r="AW1285" s="13" t="s">
        <v>32</v>
      </c>
      <c r="AX1285" s="13" t="s">
        <v>77</v>
      </c>
      <c r="AY1285" s="254" t="s">
        <v>235</v>
      </c>
    </row>
    <row r="1286" s="13" customFormat="1">
      <c r="A1286" s="13"/>
      <c r="B1286" s="243"/>
      <c r="C1286" s="244"/>
      <c r="D1286" s="245" t="s">
        <v>243</v>
      </c>
      <c r="E1286" s="246" t="s">
        <v>1</v>
      </c>
      <c r="F1286" s="247" t="s">
        <v>3261</v>
      </c>
      <c r="G1286" s="244"/>
      <c r="H1286" s="248">
        <v>328.69999999999999</v>
      </c>
      <c r="I1286" s="249"/>
      <c r="J1286" s="244"/>
      <c r="K1286" s="244"/>
      <c r="L1286" s="250"/>
      <c r="M1286" s="251"/>
      <c r="N1286" s="252"/>
      <c r="O1286" s="252"/>
      <c r="P1286" s="252"/>
      <c r="Q1286" s="252"/>
      <c r="R1286" s="252"/>
      <c r="S1286" s="252"/>
      <c r="T1286" s="25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54" t="s">
        <v>243</v>
      </c>
      <c r="AU1286" s="254" t="s">
        <v>86</v>
      </c>
      <c r="AV1286" s="13" t="s">
        <v>86</v>
      </c>
      <c r="AW1286" s="13" t="s">
        <v>32</v>
      </c>
      <c r="AX1286" s="13" t="s">
        <v>77</v>
      </c>
      <c r="AY1286" s="254" t="s">
        <v>235</v>
      </c>
    </row>
    <row r="1287" s="13" customFormat="1">
      <c r="A1287" s="13"/>
      <c r="B1287" s="243"/>
      <c r="C1287" s="244"/>
      <c r="D1287" s="245" t="s">
        <v>243</v>
      </c>
      <c r="E1287" s="246" t="s">
        <v>1</v>
      </c>
      <c r="F1287" s="247" t="s">
        <v>3262</v>
      </c>
      <c r="G1287" s="244"/>
      <c r="H1287" s="248">
        <v>13.6</v>
      </c>
      <c r="I1287" s="249"/>
      <c r="J1287" s="244"/>
      <c r="K1287" s="244"/>
      <c r="L1287" s="250"/>
      <c r="M1287" s="251"/>
      <c r="N1287" s="252"/>
      <c r="O1287" s="252"/>
      <c r="P1287" s="252"/>
      <c r="Q1287" s="252"/>
      <c r="R1287" s="252"/>
      <c r="S1287" s="252"/>
      <c r="T1287" s="25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54" t="s">
        <v>243</v>
      </c>
      <c r="AU1287" s="254" t="s">
        <v>86</v>
      </c>
      <c r="AV1287" s="13" t="s">
        <v>86</v>
      </c>
      <c r="AW1287" s="13" t="s">
        <v>32</v>
      </c>
      <c r="AX1287" s="13" t="s">
        <v>77</v>
      </c>
      <c r="AY1287" s="254" t="s">
        <v>235</v>
      </c>
    </row>
    <row r="1288" s="13" customFormat="1">
      <c r="A1288" s="13"/>
      <c r="B1288" s="243"/>
      <c r="C1288" s="244"/>
      <c r="D1288" s="245" t="s">
        <v>243</v>
      </c>
      <c r="E1288" s="246" t="s">
        <v>1</v>
      </c>
      <c r="F1288" s="247" t="s">
        <v>3263</v>
      </c>
      <c r="G1288" s="244"/>
      <c r="H1288" s="248">
        <v>13.699999999999999</v>
      </c>
      <c r="I1288" s="249"/>
      <c r="J1288" s="244"/>
      <c r="K1288" s="244"/>
      <c r="L1288" s="250"/>
      <c r="M1288" s="251"/>
      <c r="N1288" s="252"/>
      <c r="O1288" s="252"/>
      <c r="P1288" s="252"/>
      <c r="Q1288" s="252"/>
      <c r="R1288" s="252"/>
      <c r="S1288" s="252"/>
      <c r="T1288" s="25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54" t="s">
        <v>243</v>
      </c>
      <c r="AU1288" s="254" t="s">
        <v>86</v>
      </c>
      <c r="AV1288" s="13" t="s">
        <v>86</v>
      </c>
      <c r="AW1288" s="13" t="s">
        <v>32</v>
      </c>
      <c r="AX1288" s="13" t="s">
        <v>77</v>
      </c>
      <c r="AY1288" s="254" t="s">
        <v>235</v>
      </c>
    </row>
    <row r="1289" s="13" customFormat="1">
      <c r="A1289" s="13"/>
      <c r="B1289" s="243"/>
      <c r="C1289" s="244"/>
      <c r="D1289" s="245" t="s">
        <v>243</v>
      </c>
      <c r="E1289" s="246" t="s">
        <v>1</v>
      </c>
      <c r="F1289" s="247" t="s">
        <v>3264</v>
      </c>
      <c r="G1289" s="244"/>
      <c r="H1289" s="248">
        <v>4.2000000000000002</v>
      </c>
      <c r="I1289" s="249"/>
      <c r="J1289" s="244"/>
      <c r="K1289" s="244"/>
      <c r="L1289" s="250"/>
      <c r="M1289" s="251"/>
      <c r="N1289" s="252"/>
      <c r="O1289" s="252"/>
      <c r="P1289" s="252"/>
      <c r="Q1289" s="252"/>
      <c r="R1289" s="252"/>
      <c r="S1289" s="252"/>
      <c r="T1289" s="25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T1289" s="254" t="s">
        <v>243</v>
      </c>
      <c r="AU1289" s="254" t="s">
        <v>86</v>
      </c>
      <c r="AV1289" s="13" t="s">
        <v>86</v>
      </c>
      <c r="AW1289" s="13" t="s">
        <v>32</v>
      </c>
      <c r="AX1289" s="13" t="s">
        <v>77</v>
      </c>
      <c r="AY1289" s="254" t="s">
        <v>235</v>
      </c>
    </row>
    <row r="1290" s="13" customFormat="1">
      <c r="A1290" s="13"/>
      <c r="B1290" s="243"/>
      <c r="C1290" s="244"/>
      <c r="D1290" s="245" t="s">
        <v>243</v>
      </c>
      <c r="E1290" s="246" t="s">
        <v>1</v>
      </c>
      <c r="F1290" s="247" t="s">
        <v>3265</v>
      </c>
      <c r="G1290" s="244"/>
      <c r="H1290" s="248">
        <v>164.09999999999999</v>
      </c>
      <c r="I1290" s="249"/>
      <c r="J1290" s="244"/>
      <c r="K1290" s="244"/>
      <c r="L1290" s="250"/>
      <c r="M1290" s="251"/>
      <c r="N1290" s="252"/>
      <c r="O1290" s="252"/>
      <c r="P1290" s="252"/>
      <c r="Q1290" s="252"/>
      <c r="R1290" s="252"/>
      <c r="S1290" s="252"/>
      <c r="T1290" s="25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54" t="s">
        <v>243</v>
      </c>
      <c r="AU1290" s="254" t="s">
        <v>86</v>
      </c>
      <c r="AV1290" s="13" t="s">
        <v>86</v>
      </c>
      <c r="AW1290" s="13" t="s">
        <v>32</v>
      </c>
      <c r="AX1290" s="13" t="s">
        <v>77</v>
      </c>
      <c r="AY1290" s="254" t="s">
        <v>235</v>
      </c>
    </row>
    <row r="1291" s="13" customFormat="1">
      <c r="A1291" s="13"/>
      <c r="B1291" s="243"/>
      <c r="C1291" s="244"/>
      <c r="D1291" s="245" t="s">
        <v>243</v>
      </c>
      <c r="E1291" s="246" t="s">
        <v>1</v>
      </c>
      <c r="F1291" s="247" t="s">
        <v>3266</v>
      </c>
      <c r="G1291" s="244"/>
      <c r="H1291" s="248">
        <v>9.4000000000000004</v>
      </c>
      <c r="I1291" s="249"/>
      <c r="J1291" s="244"/>
      <c r="K1291" s="244"/>
      <c r="L1291" s="250"/>
      <c r="M1291" s="251"/>
      <c r="N1291" s="252"/>
      <c r="O1291" s="252"/>
      <c r="P1291" s="252"/>
      <c r="Q1291" s="252"/>
      <c r="R1291" s="252"/>
      <c r="S1291" s="252"/>
      <c r="T1291" s="25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T1291" s="254" t="s">
        <v>243</v>
      </c>
      <c r="AU1291" s="254" t="s">
        <v>86</v>
      </c>
      <c r="AV1291" s="13" t="s">
        <v>86</v>
      </c>
      <c r="AW1291" s="13" t="s">
        <v>32</v>
      </c>
      <c r="AX1291" s="13" t="s">
        <v>77</v>
      </c>
      <c r="AY1291" s="254" t="s">
        <v>235</v>
      </c>
    </row>
    <row r="1292" s="13" customFormat="1">
      <c r="A1292" s="13"/>
      <c r="B1292" s="243"/>
      <c r="C1292" s="244"/>
      <c r="D1292" s="245" t="s">
        <v>243</v>
      </c>
      <c r="E1292" s="246" t="s">
        <v>1</v>
      </c>
      <c r="F1292" s="247" t="s">
        <v>3267</v>
      </c>
      <c r="G1292" s="244"/>
      <c r="H1292" s="248">
        <v>9.4000000000000004</v>
      </c>
      <c r="I1292" s="249"/>
      <c r="J1292" s="244"/>
      <c r="K1292" s="244"/>
      <c r="L1292" s="250"/>
      <c r="M1292" s="251"/>
      <c r="N1292" s="252"/>
      <c r="O1292" s="252"/>
      <c r="P1292" s="252"/>
      <c r="Q1292" s="252"/>
      <c r="R1292" s="252"/>
      <c r="S1292" s="252"/>
      <c r="T1292" s="25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54" t="s">
        <v>243</v>
      </c>
      <c r="AU1292" s="254" t="s">
        <v>86</v>
      </c>
      <c r="AV1292" s="13" t="s">
        <v>86</v>
      </c>
      <c r="AW1292" s="13" t="s">
        <v>32</v>
      </c>
      <c r="AX1292" s="13" t="s">
        <v>77</v>
      </c>
      <c r="AY1292" s="254" t="s">
        <v>235</v>
      </c>
    </row>
    <row r="1293" s="13" customFormat="1">
      <c r="A1293" s="13"/>
      <c r="B1293" s="243"/>
      <c r="C1293" s="244"/>
      <c r="D1293" s="245" t="s">
        <v>243</v>
      </c>
      <c r="E1293" s="246" t="s">
        <v>1</v>
      </c>
      <c r="F1293" s="247" t="s">
        <v>3268</v>
      </c>
      <c r="G1293" s="244"/>
      <c r="H1293" s="248">
        <v>18.800000000000001</v>
      </c>
      <c r="I1293" s="249"/>
      <c r="J1293" s="244"/>
      <c r="K1293" s="244"/>
      <c r="L1293" s="250"/>
      <c r="M1293" s="251"/>
      <c r="N1293" s="252"/>
      <c r="O1293" s="252"/>
      <c r="P1293" s="252"/>
      <c r="Q1293" s="252"/>
      <c r="R1293" s="252"/>
      <c r="S1293" s="252"/>
      <c r="T1293" s="25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54" t="s">
        <v>243</v>
      </c>
      <c r="AU1293" s="254" t="s">
        <v>86</v>
      </c>
      <c r="AV1293" s="13" t="s">
        <v>86</v>
      </c>
      <c r="AW1293" s="13" t="s">
        <v>32</v>
      </c>
      <c r="AX1293" s="13" t="s">
        <v>77</v>
      </c>
      <c r="AY1293" s="254" t="s">
        <v>235</v>
      </c>
    </row>
    <row r="1294" s="13" customFormat="1">
      <c r="A1294" s="13"/>
      <c r="B1294" s="243"/>
      <c r="C1294" s="244"/>
      <c r="D1294" s="245" t="s">
        <v>243</v>
      </c>
      <c r="E1294" s="246" t="s">
        <v>1</v>
      </c>
      <c r="F1294" s="247" t="s">
        <v>3268</v>
      </c>
      <c r="G1294" s="244"/>
      <c r="H1294" s="248">
        <v>18.800000000000001</v>
      </c>
      <c r="I1294" s="249"/>
      <c r="J1294" s="244"/>
      <c r="K1294" s="244"/>
      <c r="L1294" s="250"/>
      <c r="M1294" s="251"/>
      <c r="N1294" s="252"/>
      <c r="O1294" s="252"/>
      <c r="P1294" s="252"/>
      <c r="Q1294" s="252"/>
      <c r="R1294" s="252"/>
      <c r="S1294" s="252"/>
      <c r="T1294" s="25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54" t="s">
        <v>243</v>
      </c>
      <c r="AU1294" s="254" t="s">
        <v>86</v>
      </c>
      <c r="AV1294" s="13" t="s">
        <v>86</v>
      </c>
      <c r="AW1294" s="13" t="s">
        <v>32</v>
      </c>
      <c r="AX1294" s="13" t="s">
        <v>77</v>
      </c>
      <c r="AY1294" s="254" t="s">
        <v>235</v>
      </c>
    </row>
    <row r="1295" s="13" customFormat="1">
      <c r="A1295" s="13"/>
      <c r="B1295" s="243"/>
      <c r="C1295" s="244"/>
      <c r="D1295" s="245" t="s">
        <v>243</v>
      </c>
      <c r="E1295" s="246" t="s">
        <v>1</v>
      </c>
      <c r="F1295" s="247" t="s">
        <v>3269</v>
      </c>
      <c r="G1295" s="244"/>
      <c r="H1295" s="248">
        <v>2.8999999999999999</v>
      </c>
      <c r="I1295" s="249"/>
      <c r="J1295" s="244"/>
      <c r="K1295" s="244"/>
      <c r="L1295" s="250"/>
      <c r="M1295" s="251"/>
      <c r="N1295" s="252"/>
      <c r="O1295" s="252"/>
      <c r="P1295" s="252"/>
      <c r="Q1295" s="252"/>
      <c r="R1295" s="252"/>
      <c r="S1295" s="252"/>
      <c r="T1295" s="25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54" t="s">
        <v>243</v>
      </c>
      <c r="AU1295" s="254" t="s">
        <v>86</v>
      </c>
      <c r="AV1295" s="13" t="s">
        <v>86</v>
      </c>
      <c r="AW1295" s="13" t="s">
        <v>32</v>
      </c>
      <c r="AX1295" s="13" t="s">
        <v>77</v>
      </c>
      <c r="AY1295" s="254" t="s">
        <v>235</v>
      </c>
    </row>
    <row r="1296" s="13" customFormat="1">
      <c r="A1296" s="13"/>
      <c r="B1296" s="243"/>
      <c r="C1296" s="244"/>
      <c r="D1296" s="245" t="s">
        <v>243</v>
      </c>
      <c r="E1296" s="246" t="s">
        <v>1</v>
      </c>
      <c r="F1296" s="247" t="s">
        <v>3270</v>
      </c>
      <c r="G1296" s="244"/>
      <c r="H1296" s="248">
        <v>9.4000000000000004</v>
      </c>
      <c r="I1296" s="249"/>
      <c r="J1296" s="244"/>
      <c r="K1296" s="244"/>
      <c r="L1296" s="250"/>
      <c r="M1296" s="251"/>
      <c r="N1296" s="252"/>
      <c r="O1296" s="252"/>
      <c r="P1296" s="252"/>
      <c r="Q1296" s="252"/>
      <c r="R1296" s="252"/>
      <c r="S1296" s="252"/>
      <c r="T1296" s="25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54" t="s">
        <v>243</v>
      </c>
      <c r="AU1296" s="254" t="s">
        <v>86</v>
      </c>
      <c r="AV1296" s="13" t="s">
        <v>86</v>
      </c>
      <c r="AW1296" s="13" t="s">
        <v>32</v>
      </c>
      <c r="AX1296" s="13" t="s">
        <v>77</v>
      </c>
      <c r="AY1296" s="254" t="s">
        <v>235</v>
      </c>
    </row>
    <row r="1297" s="13" customFormat="1">
      <c r="A1297" s="13"/>
      <c r="B1297" s="243"/>
      <c r="C1297" s="244"/>
      <c r="D1297" s="245" t="s">
        <v>243</v>
      </c>
      <c r="E1297" s="246" t="s">
        <v>1</v>
      </c>
      <c r="F1297" s="247" t="s">
        <v>3271</v>
      </c>
      <c r="G1297" s="244"/>
      <c r="H1297" s="248">
        <v>47.399999999999999</v>
      </c>
      <c r="I1297" s="249"/>
      <c r="J1297" s="244"/>
      <c r="K1297" s="244"/>
      <c r="L1297" s="250"/>
      <c r="M1297" s="251"/>
      <c r="N1297" s="252"/>
      <c r="O1297" s="252"/>
      <c r="P1297" s="252"/>
      <c r="Q1297" s="252"/>
      <c r="R1297" s="252"/>
      <c r="S1297" s="252"/>
      <c r="T1297" s="25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54" t="s">
        <v>243</v>
      </c>
      <c r="AU1297" s="254" t="s">
        <v>86</v>
      </c>
      <c r="AV1297" s="13" t="s">
        <v>86</v>
      </c>
      <c r="AW1297" s="13" t="s">
        <v>32</v>
      </c>
      <c r="AX1297" s="13" t="s">
        <v>77</v>
      </c>
      <c r="AY1297" s="254" t="s">
        <v>235</v>
      </c>
    </row>
    <row r="1298" s="13" customFormat="1">
      <c r="A1298" s="13"/>
      <c r="B1298" s="243"/>
      <c r="C1298" s="244"/>
      <c r="D1298" s="245" t="s">
        <v>243</v>
      </c>
      <c r="E1298" s="246" t="s">
        <v>1</v>
      </c>
      <c r="F1298" s="247" t="s">
        <v>3272</v>
      </c>
      <c r="G1298" s="244"/>
      <c r="H1298" s="248">
        <v>9.4000000000000004</v>
      </c>
      <c r="I1298" s="249"/>
      <c r="J1298" s="244"/>
      <c r="K1298" s="244"/>
      <c r="L1298" s="250"/>
      <c r="M1298" s="251"/>
      <c r="N1298" s="252"/>
      <c r="O1298" s="252"/>
      <c r="P1298" s="252"/>
      <c r="Q1298" s="252"/>
      <c r="R1298" s="252"/>
      <c r="S1298" s="252"/>
      <c r="T1298" s="25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54" t="s">
        <v>243</v>
      </c>
      <c r="AU1298" s="254" t="s">
        <v>86</v>
      </c>
      <c r="AV1298" s="13" t="s">
        <v>86</v>
      </c>
      <c r="AW1298" s="13" t="s">
        <v>32</v>
      </c>
      <c r="AX1298" s="13" t="s">
        <v>77</v>
      </c>
      <c r="AY1298" s="254" t="s">
        <v>235</v>
      </c>
    </row>
    <row r="1299" s="13" customFormat="1">
      <c r="A1299" s="13"/>
      <c r="B1299" s="243"/>
      <c r="C1299" s="244"/>
      <c r="D1299" s="245" t="s">
        <v>243</v>
      </c>
      <c r="E1299" s="246" t="s">
        <v>1</v>
      </c>
      <c r="F1299" s="247" t="s">
        <v>3273</v>
      </c>
      <c r="G1299" s="244"/>
      <c r="H1299" s="248">
        <v>488.80000000000001</v>
      </c>
      <c r="I1299" s="249"/>
      <c r="J1299" s="244"/>
      <c r="K1299" s="244"/>
      <c r="L1299" s="250"/>
      <c r="M1299" s="251"/>
      <c r="N1299" s="252"/>
      <c r="O1299" s="252"/>
      <c r="P1299" s="252"/>
      <c r="Q1299" s="252"/>
      <c r="R1299" s="252"/>
      <c r="S1299" s="252"/>
      <c r="T1299" s="25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54" t="s">
        <v>243</v>
      </c>
      <c r="AU1299" s="254" t="s">
        <v>86</v>
      </c>
      <c r="AV1299" s="13" t="s">
        <v>86</v>
      </c>
      <c r="AW1299" s="13" t="s">
        <v>32</v>
      </c>
      <c r="AX1299" s="13" t="s">
        <v>77</v>
      </c>
      <c r="AY1299" s="254" t="s">
        <v>235</v>
      </c>
    </row>
    <row r="1300" s="13" customFormat="1">
      <c r="A1300" s="13"/>
      <c r="B1300" s="243"/>
      <c r="C1300" s="244"/>
      <c r="D1300" s="245" t="s">
        <v>243</v>
      </c>
      <c r="E1300" s="246" t="s">
        <v>1</v>
      </c>
      <c r="F1300" s="247" t="s">
        <v>3273</v>
      </c>
      <c r="G1300" s="244"/>
      <c r="H1300" s="248">
        <v>488.80000000000001</v>
      </c>
      <c r="I1300" s="249"/>
      <c r="J1300" s="244"/>
      <c r="K1300" s="244"/>
      <c r="L1300" s="250"/>
      <c r="M1300" s="251"/>
      <c r="N1300" s="252"/>
      <c r="O1300" s="252"/>
      <c r="P1300" s="252"/>
      <c r="Q1300" s="252"/>
      <c r="R1300" s="252"/>
      <c r="S1300" s="252"/>
      <c r="T1300" s="25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54" t="s">
        <v>243</v>
      </c>
      <c r="AU1300" s="254" t="s">
        <v>86</v>
      </c>
      <c r="AV1300" s="13" t="s">
        <v>86</v>
      </c>
      <c r="AW1300" s="13" t="s">
        <v>32</v>
      </c>
      <c r="AX1300" s="13" t="s">
        <v>77</v>
      </c>
      <c r="AY1300" s="254" t="s">
        <v>235</v>
      </c>
    </row>
    <row r="1301" s="13" customFormat="1">
      <c r="A1301" s="13"/>
      <c r="B1301" s="243"/>
      <c r="C1301" s="244"/>
      <c r="D1301" s="245" t="s">
        <v>243</v>
      </c>
      <c r="E1301" s="246" t="s">
        <v>1</v>
      </c>
      <c r="F1301" s="247" t="s">
        <v>3274</v>
      </c>
      <c r="G1301" s="244"/>
      <c r="H1301" s="248">
        <v>6.4000000000000004</v>
      </c>
      <c r="I1301" s="249"/>
      <c r="J1301" s="244"/>
      <c r="K1301" s="244"/>
      <c r="L1301" s="250"/>
      <c r="M1301" s="251"/>
      <c r="N1301" s="252"/>
      <c r="O1301" s="252"/>
      <c r="P1301" s="252"/>
      <c r="Q1301" s="252"/>
      <c r="R1301" s="252"/>
      <c r="S1301" s="252"/>
      <c r="T1301" s="25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54" t="s">
        <v>243</v>
      </c>
      <c r="AU1301" s="254" t="s">
        <v>86</v>
      </c>
      <c r="AV1301" s="13" t="s">
        <v>86</v>
      </c>
      <c r="AW1301" s="13" t="s">
        <v>32</v>
      </c>
      <c r="AX1301" s="13" t="s">
        <v>77</v>
      </c>
      <c r="AY1301" s="254" t="s">
        <v>235</v>
      </c>
    </row>
    <row r="1302" s="13" customFormat="1">
      <c r="A1302" s="13"/>
      <c r="B1302" s="243"/>
      <c r="C1302" s="244"/>
      <c r="D1302" s="245" t="s">
        <v>243</v>
      </c>
      <c r="E1302" s="246" t="s">
        <v>1</v>
      </c>
      <c r="F1302" s="247" t="s">
        <v>3275</v>
      </c>
      <c r="G1302" s="244"/>
      <c r="H1302" s="248">
        <v>25.300000000000001</v>
      </c>
      <c r="I1302" s="249"/>
      <c r="J1302" s="244"/>
      <c r="K1302" s="244"/>
      <c r="L1302" s="250"/>
      <c r="M1302" s="251"/>
      <c r="N1302" s="252"/>
      <c r="O1302" s="252"/>
      <c r="P1302" s="252"/>
      <c r="Q1302" s="252"/>
      <c r="R1302" s="252"/>
      <c r="S1302" s="252"/>
      <c r="T1302" s="25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54" t="s">
        <v>243</v>
      </c>
      <c r="AU1302" s="254" t="s">
        <v>86</v>
      </c>
      <c r="AV1302" s="13" t="s">
        <v>86</v>
      </c>
      <c r="AW1302" s="13" t="s">
        <v>32</v>
      </c>
      <c r="AX1302" s="13" t="s">
        <v>77</v>
      </c>
      <c r="AY1302" s="254" t="s">
        <v>235</v>
      </c>
    </row>
    <row r="1303" s="13" customFormat="1">
      <c r="A1303" s="13"/>
      <c r="B1303" s="243"/>
      <c r="C1303" s="244"/>
      <c r="D1303" s="245" t="s">
        <v>243</v>
      </c>
      <c r="E1303" s="246" t="s">
        <v>1</v>
      </c>
      <c r="F1303" s="247" t="s">
        <v>3276</v>
      </c>
      <c r="G1303" s="244"/>
      <c r="H1303" s="248">
        <v>42.200000000000003</v>
      </c>
      <c r="I1303" s="249"/>
      <c r="J1303" s="244"/>
      <c r="K1303" s="244"/>
      <c r="L1303" s="250"/>
      <c r="M1303" s="251"/>
      <c r="N1303" s="252"/>
      <c r="O1303" s="252"/>
      <c r="P1303" s="252"/>
      <c r="Q1303" s="252"/>
      <c r="R1303" s="252"/>
      <c r="S1303" s="252"/>
      <c r="T1303" s="25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54" t="s">
        <v>243</v>
      </c>
      <c r="AU1303" s="254" t="s">
        <v>86</v>
      </c>
      <c r="AV1303" s="13" t="s">
        <v>86</v>
      </c>
      <c r="AW1303" s="13" t="s">
        <v>32</v>
      </c>
      <c r="AX1303" s="13" t="s">
        <v>77</v>
      </c>
      <c r="AY1303" s="254" t="s">
        <v>235</v>
      </c>
    </row>
    <row r="1304" s="13" customFormat="1">
      <c r="A1304" s="13"/>
      <c r="B1304" s="243"/>
      <c r="C1304" s="244"/>
      <c r="D1304" s="245" t="s">
        <v>243</v>
      </c>
      <c r="E1304" s="246" t="s">
        <v>1</v>
      </c>
      <c r="F1304" s="247" t="s">
        <v>3277</v>
      </c>
      <c r="G1304" s="244"/>
      <c r="H1304" s="248">
        <v>7.2999999999999998</v>
      </c>
      <c r="I1304" s="249"/>
      <c r="J1304" s="244"/>
      <c r="K1304" s="244"/>
      <c r="L1304" s="250"/>
      <c r="M1304" s="251"/>
      <c r="N1304" s="252"/>
      <c r="O1304" s="252"/>
      <c r="P1304" s="252"/>
      <c r="Q1304" s="252"/>
      <c r="R1304" s="252"/>
      <c r="S1304" s="252"/>
      <c r="T1304" s="25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54" t="s">
        <v>243</v>
      </c>
      <c r="AU1304" s="254" t="s">
        <v>86</v>
      </c>
      <c r="AV1304" s="13" t="s">
        <v>86</v>
      </c>
      <c r="AW1304" s="13" t="s">
        <v>32</v>
      </c>
      <c r="AX1304" s="13" t="s">
        <v>77</v>
      </c>
      <c r="AY1304" s="254" t="s">
        <v>235</v>
      </c>
    </row>
    <row r="1305" s="13" customFormat="1">
      <c r="A1305" s="13"/>
      <c r="B1305" s="243"/>
      <c r="C1305" s="244"/>
      <c r="D1305" s="245" t="s">
        <v>243</v>
      </c>
      <c r="E1305" s="246" t="s">
        <v>1</v>
      </c>
      <c r="F1305" s="247" t="s">
        <v>3278</v>
      </c>
      <c r="G1305" s="244"/>
      <c r="H1305" s="248">
        <v>805</v>
      </c>
      <c r="I1305" s="249"/>
      <c r="J1305" s="244"/>
      <c r="K1305" s="244"/>
      <c r="L1305" s="250"/>
      <c r="M1305" s="251"/>
      <c r="N1305" s="252"/>
      <c r="O1305" s="252"/>
      <c r="P1305" s="252"/>
      <c r="Q1305" s="252"/>
      <c r="R1305" s="252"/>
      <c r="S1305" s="252"/>
      <c r="T1305" s="25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54" t="s">
        <v>243</v>
      </c>
      <c r="AU1305" s="254" t="s">
        <v>86</v>
      </c>
      <c r="AV1305" s="13" t="s">
        <v>86</v>
      </c>
      <c r="AW1305" s="13" t="s">
        <v>32</v>
      </c>
      <c r="AX1305" s="13" t="s">
        <v>77</v>
      </c>
      <c r="AY1305" s="254" t="s">
        <v>235</v>
      </c>
    </row>
    <row r="1306" s="13" customFormat="1">
      <c r="A1306" s="13"/>
      <c r="B1306" s="243"/>
      <c r="C1306" s="244"/>
      <c r="D1306" s="245" t="s">
        <v>243</v>
      </c>
      <c r="E1306" s="246" t="s">
        <v>1</v>
      </c>
      <c r="F1306" s="247" t="s">
        <v>3279</v>
      </c>
      <c r="G1306" s="244"/>
      <c r="H1306" s="248">
        <v>10</v>
      </c>
      <c r="I1306" s="249"/>
      <c r="J1306" s="244"/>
      <c r="K1306" s="244"/>
      <c r="L1306" s="250"/>
      <c r="M1306" s="251"/>
      <c r="N1306" s="252"/>
      <c r="O1306" s="252"/>
      <c r="P1306" s="252"/>
      <c r="Q1306" s="252"/>
      <c r="R1306" s="252"/>
      <c r="S1306" s="252"/>
      <c r="T1306" s="25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54" t="s">
        <v>243</v>
      </c>
      <c r="AU1306" s="254" t="s">
        <v>86</v>
      </c>
      <c r="AV1306" s="13" t="s">
        <v>86</v>
      </c>
      <c r="AW1306" s="13" t="s">
        <v>32</v>
      </c>
      <c r="AX1306" s="13" t="s">
        <v>77</v>
      </c>
      <c r="AY1306" s="254" t="s">
        <v>235</v>
      </c>
    </row>
    <row r="1307" s="14" customFormat="1">
      <c r="A1307" s="14"/>
      <c r="B1307" s="255"/>
      <c r="C1307" s="256"/>
      <c r="D1307" s="245" t="s">
        <v>243</v>
      </c>
      <c r="E1307" s="257" t="s">
        <v>1</v>
      </c>
      <c r="F1307" s="258" t="s">
        <v>245</v>
      </c>
      <c r="G1307" s="256"/>
      <c r="H1307" s="259">
        <v>8561.5</v>
      </c>
      <c r="I1307" s="260"/>
      <c r="J1307" s="256"/>
      <c r="K1307" s="256"/>
      <c r="L1307" s="261"/>
      <c r="M1307" s="262"/>
      <c r="N1307" s="263"/>
      <c r="O1307" s="263"/>
      <c r="P1307" s="263"/>
      <c r="Q1307" s="263"/>
      <c r="R1307" s="263"/>
      <c r="S1307" s="263"/>
      <c r="T1307" s="26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65" t="s">
        <v>243</v>
      </c>
      <c r="AU1307" s="265" t="s">
        <v>86</v>
      </c>
      <c r="AV1307" s="14" t="s">
        <v>241</v>
      </c>
      <c r="AW1307" s="14" t="s">
        <v>32</v>
      </c>
      <c r="AX1307" s="14" t="s">
        <v>84</v>
      </c>
      <c r="AY1307" s="265" t="s">
        <v>235</v>
      </c>
    </row>
    <row r="1308" s="2" customFormat="1" ht="24.15" customHeight="1">
      <c r="A1308" s="39"/>
      <c r="B1308" s="40"/>
      <c r="C1308" s="229" t="s">
        <v>498</v>
      </c>
      <c r="D1308" s="229" t="s">
        <v>237</v>
      </c>
      <c r="E1308" s="230" t="s">
        <v>3280</v>
      </c>
      <c r="F1308" s="231" t="s">
        <v>3281</v>
      </c>
      <c r="G1308" s="232" t="s">
        <v>676</v>
      </c>
      <c r="H1308" s="233">
        <v>58</v>
      </c>
      <c r="I1308" s="234"/>
      <c r="J1308" s="235">
        <f>ROUND(I1308*H1308,2)</f>
        <v>0</v>
      </c>
      <c r="K1308" s="236"/>
      <c r="L1308" s="45"/>
      <c r="M1308" s="237" t="s">
        <v>1</v>
      </c>
      <c r="N1308" s="238" t="s">
        <v>42</v>
      </c>
      <c r="O1308" s="92"/>
      <c r="P1308" s="239">
        <f>O1308*H1308</f>
        <v>0</v>
      </c>
      <c r="Q1308" s="239">
        <v>0.00088000000000000003</v>
      </c>
      <c r="R1308" s="239">
        <f>Q1308*H1308</f>
        <v>0.051040000000000002</v>
      </c>
      <c r="S1308" s="239">
        <v>0</v>
      </c>
      <c r="T1308" s="240">
        <f>S1308*H1308</f>
        <v>0</v>
      </c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R1308" s="241" t="s">
        <v>241</v>
      </c>
      <c r="AT1308" s="241" t="s">
        <v>237</v>
      </c>
      <c r="AU1308" s="241" t="s">
        <v>86</v>
      </c>
      <c r="AY1308" s="18" t="s">
        <v>235</v>
      </c>
      <c r="BE1308" s="242">
        <f>IF(N1308="základní",J1308,0)</f>
        <v>0</v>
      </c>
      <c r="BF1308" s="242">
        <f>IF(N1308="snížená",J1308,0)</f>
        <v>0</v>
      </c>
      <c r="BG1308" s="242">
        <f>IF(N1308="zákl. přenesená",J1308,0)</f>
        <v>0</v>
      </c>
      <c r="BH1308" s="242">
        <f>IF(N1308="sníž. přenesená",J1308,0)</f>
        <v>0</v>
      </c>
      <c r="BI1308" s="242">
        <f>IF(N1308="nulová",J1308,0)</f>
        <v>0</v>
      </c>
      <c r="BJ1308" s="18" t="s">
        <v>84</v>
      </c>
      <c r="BK1308" s="242">
        <f>ROUND(I1308*H1308,2)</f>
        <v>0</v>
      </c>
      <c r="BL1308" s="18" t="s">
        <v>241</v>
      </c>
      <c r="BM1308" s="241" t="s">
        <v>3282</v>
      </c>
    </row>
    <row r="1309" s="15" customFormat="1">
      <c r="A1309" s="15"/>
      <c r="B1309" s="266"/>
      <c r="C1309" s="267"/>
      <c r="D1309" s="245" t="s">
        <v>243</v>
      </c>
      <c r="E1309" s="268" t="s">
        <v>1</v>
      </c>
      <c r="F1309" s="269" t="s">
        <v>3283</v>
      </c>
      <c r="G1309" s="267"/>
      <c r="H1309" s="268" t="s">
        <v>1</v>
      </c>
      <c r="I1309" s="270"/>
      <c r="J1309" s="267"/>
      <c r="K1309" s="267"/>
      <c r="L1309" s="271"/>
      <c r="M1309" s="272"/>
      <c r="N1309" s="273"/>
      <c r="O1309" s="273"/>
      <c r="P1309" s="273"/>
      <c r="Q1309" s="273"/>
      <c r="R1309" s="273"/>
      <c r="S1309" s="273"/>
      <c r="T1309" s="274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T1309" s="275" t="s">
        <v>243</v>
      </c>
      <c r="AU1309" s="275" t="s">
        <v>86</v>
      </c>
      <c r="AV1309" s="15" t="s">
        <v>84</v>
      </c>
      <c r="AW1309" s="15" t="s">
        <v>32</v>
      </c>
      <c r="AX1309" s="15" t="s">
        <v>77</v>
      </c>
      <c r="AY1309" s="275" t="s">
        <v>235</v>
      </c>
    </row>
    <row r="1310" s="13" customFormat="1">
      <c r="A1310" s="13"/>
      <c r="B1310" s="243"/>
      <c r="C1310" s="244"/>
      <c r="D1310" s="245" t="s">
        <v>243</v>
      </c>
      <c r="E1310" s="246" t="s">
        <v>1</v>
      </c>
      <c r="F1310" s="247" t="s">
        <v>3284</v>
      </c>
      <c r="G1310" s="244"/>
      <c r="H1310" s="248">
        <v>58</v>
      </c>
      <c r="I1310" s="249"/>
      <c r="J1310" s="244"/>
      <c r="K1310" s="244"/>
      <c r="L1310" s="250"/>
      <c r="M1310" s="251"/>
      <c r="N1310" s="252"/>
      <c r="O1310" s="252"/>
      <c r="P1310" s="252"/>
      <c r="Q1310" s="252"/>
      <c r="R1310" s="252"/>
      <c r="S1310" s="252"/>
      <c r="T1310" s="25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54" t="s">
        <v>243</v>
      </c>
      <c r="AU1310" s="254" t="s">
        <v>86</v>
      </c>
      <c r="AV1310" s="13" t="s">
        <v>86</v>
      </c>
      <c r="AW1310" s="13" t="s">
        <v>32</v>
      </c>
      <c r="AX1310" s="13" t="s">
        <v>77</v>
      </c>
      <c r="AY1310" s="254" t="s">
        <v>235</v>
      </c>
    </row>
    <row r="1311" s="14" customFormat="1">
      <c r="A1311" s="14"/>
      <c r="B1311" s="255"/>
      <c r="C1311" s="256"/>
      <c r="D1311" s="245" t="s">
        <v>243</v>
      </c>
      <c r="E1311" s="257" t="s">
        <v>1</v>
      </c>
      <c r="F1311" s="258" t="s">
        <v>245</v>
      </c>
      <c r="G1311" s="256"/>
      <c r="H1311" s="259">
        <v>58</v>
      </c>
      <c r="I1311" s="260"/>
      <c r="J1311" s="256"/>
      <c r="K1311" s="256"/>
      <c r="L1311" s="261"/>
      <c r="M1311" s="262"/>
      <c r="N1311" s="263"/>
      <c r="O1311" s="263"/>
      <c r="P1311" s="263"/>
      <c r="Q1311" s="263"/>
      <c r="R1311" s="263"/>
      <c r="S1311" s="263"/>
      <c r="T1311" s="26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T1311" s="265" t="s">
        <v>243</v>
      </c>
      <c r="AU1311" s="265" t="s">
        <v>86</v>
      </c>
      <c r="AV1311" s="14" t="s">
        <v>241</v>
      </c>
      <c r="AW1311" s="14" t="s">
        <v>32</v>
      </c>
      <c r="AX1311" s="14" t="s">
        <v>84</v>
      </c>
      <c r="AY1311" s="265" t="s">
        <v>235</v>
      </c>
    </row>
    <row r="1312" s="2" customFormat="1" ht="24.15" customHeight="1">
      <c r="A1312" s="39"/>
      <c r="B1312" s="40"/>
      <c r="C1312" s="229" t="s">
        <v>503</v>
      </c>
      <c r="D1312" s="229" t="s">
        <v>237</v>
      </c>
      <c r="E1312" s="230" t="s">
        <v>3285</v>
      </c>
      <c r="F1312" s="231" t="s">
        <v>3286</v>
      </c>
      <c r="G1312" s="232" t="s">
        <v>676</v>
      </c>
      <c r="H1312" s="233">
        <v>244</v>
      </c>
      <c r="I1312" s="234"/>
      <c r="J1312" s="235">
        <f>ROUND(I1312*H1312,2)</f>
        <v>0</v>
      </c>
      <c r="K1312" s="236"/>
      <c r="L1312" s="45"/>
      <c r="M1312" s="237" t="s">
        <v>1</v>
      </c>
      <c r="N1312" s="238" t="s">
        <v>42</v>
      </c>
      <c r="O1312" s="92"/>
      <c r="P1312" s="239">
        <f>O1312*H1312</f>
        <v>0</v>
      </c>
      <c r="Q1312" s="239">
        <v>0.00088000000000000003</v>
      </c>
      <c r="R1312" s="239">
        <f>Q1312*H1312</f>
        <v>0.21471999999999999</v>
      </c>
      <c r="S1312" s="239">
        <v>0</v>
      </c>
      <c r="T1312" s="240">
        <f>S1312*H1312</f>
        <v>0</v>
      </c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R1312" s="241" t="s">
        <v>241</v>
      </c>
      <c r="AT1312" s="241" t="s">
        <v>237</v>
      </c>
      <c r="AU1312" s="241" t="s">
        <v>86</v>
      </c>
      <c r="AY1312" s="18" t="s">
        <v>235</v>
      </c>
      <c r="BE1312" s="242">
        <f>IF(N1312="základní",J1312,0)</f>
        <v>0</v>
      </c>
      <c r="BF1312" s="242">
        <f>IF(N1312="snížená",J1312,0)</f>
        <v>0</v>
      </c>
      <c r="BG1312" s="242">
        <f>IF(N1312="zákl. přenesená",J1312,0)</f>
        <v>0</v>
      </c>
      <c r="BH1312" s="242">
        <f>IF(N1312="sníž. přenesená",J1312,0)</f>
        <v>0</v>
      </c>
      <c r="BI1312" s="242">
        <f>IF(N1312="nulová",J1312,0)</f>
        <v>0</v>
      </c>
      <c r="BJ1312" s="18" t="s">
        <v>84</v>
      </c>
      <c r="BK1312" s="242">
        <f>ROUND(I1312*H1312,2)</f>
        <v>0</v>
      </c>
      <c r="BL1312" s="18" t="s">
        <v>241</v>
      </c>
      <c r="BM1312" s="241" t="s">
        <v>3287</v>
      </c>
    </row>
    <row r="1313" s="15" customFormat="1">
      <c r="A1313" s="15"/>
      <c r="B1313" s="266"/>
      <c r="C1313" s="267"/>
      <c r="D1313" s="245" t="s">
        <v>243</v>
      </c>
      <c r="E1313" s="268" t="s">
        <v>1</v>
      </c>
      <c r="F1313" s="269" t="s">
        <v>3283</v>
      </c>
      <c r="G1313" s="267"/>
      <c r="H1313" s="268" t="s">
        <v>1</v>
      </c>
      <c r="I1313" s="270"/>
      <c r="J1313" s="267"/>
      <c r="K1313" s="267"/>
      <c r="L1313" s="271"/>
      <c r="M1313" s="272"/>
      <c r="N1313" s="273"/>
      <c r="O1313" s="273"/>
      <c r="P1313" s="273"/>
      <c r="Q1313" s="273"/>
      <c r="R1313" s="273"/>
      <c r="S1313" s="273"/>
      <c r="T1313" s="274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T1313" s="275" t="s">
        <v>243</v>
      </c>
      <c r="AU1313" s="275" t="s">
        <v>86</v>
      </c>
      <c r="AV1313" s="15" t="s">
        <v>84</v>
      </c>
      <c r="AW1313" s="15" t="s">
        <v>32</v>
      </c>
      <c r="AX1313" s="15" t="s">
        <v>77</v>
      </c>
      <c r="AY1313" s="275" t="s">
        <v>235</v>
      </c>
    </row>
    <row r="1314" s="13" customFormat="1">
      <c r="A1314" s="13"/>
      <c r="B1314" s="243"/>
      <c r="C1314" s="244"/>
      <c r="D1314" s="245" t="s">
        <v>243</v>
      </c>
      <c r="E1314" s="246" t="s">
        <v>1</v>
      </c>
      <c r="F1314" s="247" t="s">
        <v>3288</v>
      </c>
      <c r="G1314" s="244"/>
      <c r="H1314" s="248">
        <v>244</v>
      </c>
      <c r="I1314" s="249"/>
      <c r="J1314" s="244"/>
      <c r="K1314" s="244"/>
      <c r="L1314" s="250"/>
      <c r="M1314" s="251"/>
      <c r="N1314" s="252"/>
      <c r="O1314" s="252"/>
      <c r="P1314" s="252"/>
      <c r="Q1314" s="252"/>
      <c r="R1314" s="252"/>
      <c r="S1314" s="252"/>
      <c r="T1314" s="25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54" t="s">
        <v>243</v>
      </c>
      <c r="AU1314" s="254" t="s">
        <v>86</v>
      </c>
      <c r="AV1314" s="13" t="s">
        <v>86</v>
      </c>
      <c r="AW1314" s="13" t="s">
        <v>32</v>
      </c>
      <c r="AX1314" s="13" t="s">
        <v>77</v>
      </c>
      <c r="AY1314" s="254" t="s">
        <v>235</v>
      </c>
    </row>
    <row r="1315" s="14" customFormat="1">
      <c r="A1315" s="14"/>
      <c r="B1315" s="255"/>
      <c r="C1315" s="256"/>
      <c r="D1315" s="245" t="s">
        <v>243</v>
      </c>
      <c r="E1315" s="257" t="s">
        <v>1</v>
      </c>
      <c r="F1315" s="258" t="s">
        <v>245</v>
      </c>
      <c r="G1315" s="256"/>
      <c r="H1315" s="259">
        <v>244</v>
      </c>
      <c r="I1315" s="260"/>
      <c r="J1315" s="256"/>
      <c r="K1315" s="256"/>
      <c r="L1315" s="261"/>
      <c r="M1315" s="262"/>
      <c r="N1315" s="263"/>
      <c r="O1315" s="263"/>
      <c r="P1315" s="263"/>
      <c r="Q1315" s="263"/>
      <c r="R1315" s="263"/>
      <c r="S1315" s="263"/>
      <c r="T1315" s="26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T1315" s="265" t="s">
        <v>243</v>
      </c>
      <c r="AU1315" s="265" t="s">
        <v>86</v>
      </c>
      <c r="AV1315" s="14" t="s">
        <v>241</v>
      </c>
      <c r="AW1315" s="14" t="s">
        <v>32</v>
      </c>
      <c r="AX1315" s="14" t="s">
        <v>84</v>
      </c>
      <c r="AY1315" s="265" t="s">
        <v>235</v>
      </c>
    </row>
    <row r="1316" s="2" customFormat="1" ht="24.15" customHeight="1">
      <c r="A1316" s="39"/>
      <c r="B1316" s="40"/>
      <c r="C1316" s="229" t="s">
        <v>508</v>
      </c>
      <c r="D1316" s="229" t="s">
        <v>237</v>
      </c>
      <c r="E1316" s="230" t="s">
        <v>3289</v>
      </c>
      <c r="F1316" s="231" t="s">
        <v>3290</v>
      </c>
      <c r="G1316" s="232" t="s">
        <v>676</v>
      </c>
      <c r="H1316" s="233">
        <v>200</v>
      </c>
      <c r="I1316" s="234"/>
      <c r="J1316" s="235">
        <f>ROUND(I1316*H1316,2)</f>
        <v>0</v>
      </c>
      <c r="K1316" s="236"/>
      <c r="L1316" s="45"/>
      <c r="M1316" s="237" t="s">
        <v>1</v>
      </c>
      <c r="N1316" s="238" t="s">
        <v>42</v>
      </c>
      <c r="O1316" s="92"/>
      <c r="P1316" s="239">
        <f>O1316*H1316</f>
        <v>0</v>
      </c>
      <c r="Q1316" s="239">
        <v>0.00088000000000000003</v>
      </c>
      <c r="R1316" s="239">
        <f>Q1316*H1316</f>
        <v>0.17600000000000002</v>
      </c>
      <c r="S1316" s="239">
        <v>0</v>
      </c>
      <c r="T1316" s="240">
        <f>S1316*H1316</f>
        <v>0</v>
      </c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39"/>
      <c r="AE1316" s="39"/>
      <c r="AR1316" s="241" t="s">
        <v>241</v>
      </c>
      <c r="AT1316" s="241" t="s">
        <v>237</v>
      </c>
      <c r="AU1316" s="241" t="s">
        <v>86</v>
      </c>
      <c r="AY1316" s="18" t="s">
        <v>235</v>
      </c>
      <c r="BE1316" s="242">
        <f>IF(N1316="základní",J1316,0)</f>
        <v>0</v>
      </c>
      <c r="BF1316" s="242">
        <f>IF(N1316="snížená",J1316,0)</f>
        <v>0</v>
      </c>
      <c r="BG1316" s="242">
        <f>IF(N1316="zákl. přenesená",J1316,0)</f>
        <v>0</v>
      </c>
      <c r="BH1316" s="242">
        <f>IF(N1316="sníž. přenesená",J1316,0)</f>
        <v>0</v>
      </c>
      <c r="BI1316" s="242">
        <f>IF(N1316="nulová",J1316,0)</f>
        <v>0</v>
      </c>
      <c r="BJ1316" s="18" t="s">
        <v>84</v>
      </c>
      <c r="BK1316" s="242">
        <f>ROUND(I1316*H1316,2)</f>
        <v>0</v>
      </c>
      <c r="BL1316" s="18" t="s">
        <v>241</v>
      </c>
      <c r="BM1316" s="241" t="s">
        <v>3291</v>
      </c>
    </row>
    <row r="1317" s="15" customFormat="1">
      <c r="A1317" s="15"/>
      <c r="B1317" s="266"/>
      <c r="C1317" s="267"/>
      <c r="D1317" s="245" t="s">
        <v>243</v>
      </c>
      <c r="E1317" s="268" t="s">
        <v>1</v>
      </c>
      <c r="F1317" s="269" t="s">
        <v>3283</v>
      </c>
      <c r="G1317" s="267"/>
      <c r="H1317" s="268" t="s">
        <v>1</v>
      </c>
      <c r="I1317" s="270"/>
      <c r="J1317" s="267"/>
      <c r="K1317" s="267"/>
      <c r="L1317" s="271"/>
      <c r="M1317" s="272"/>
      <c r="N1317" s="273"/>
      <c r="O1317" s="273"/>
      <c r="P1317" s="273"/>
      <c r="Q1317" s="273"/>
      <c r="R1317" s="273"/>
      <c r="S1317" s="273"/>
      <c r="T1317" s="274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T1317" s="275" t="s">
        <v>243</v>
      </c>
      <c r="AU1317" s="275" t="s">
        <v>86</v>
      </c>
      <c r="AV1317" s="15" t="s">
        <v>84</v>
      </c>
      <c r="AW1317" s="15" t="s">
        <v>32</v>
      </c>
      <c r="AX1317" s="15" t="s">
        <v>77</v>
      </c>
      <c r="AY1317" s="275" t="s">
        <v>235</v>
      </c>
    </row>
    <row r="1318" s="13" customFormat="1">
      <c r="A1318" s="13"/>
      <c r="B1318" s="243"/>
      <c r="C1318" s="244"/>
      <c r="D1318" s="245" t="s">
        <v>243</v>
      </c>
      <c r="E1318" s="246" t="s">
        <v>1</v>
      </c>
      <c r="F1318" s="247" t="s">
        <v>3292</v>
      </c>
      <c r="G1318" s="244"/>
      <c r="H1318" s="248">
        <v>200</v>
      </c>
      <c r="I1318" s="249"/>
      <c r="J1318" s="244"/>
      <c r="K1318" s="244"/>
      <c r="L1318" s="250"/>
      <c r="M1318" s="251"/>
      <c r="N1318" s="252"/>
      <c r="O1318" s="252"/>
      <c r="P1318" s="252"/>
      <c r="Q1318" s="252"/>
      <c r="R1318" s="252"/>
      <c r="S1318" s="252"/>
      <c r="T1318" s="25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54" t="s">
        <v>243</v>
      </c>
      <c r="AU1318" s="254" t="s">
        <v>86</v>
      </c>
      <c r="AV1318" s="13" t="s">
        <v>86</v>
      </c>
      <c r="AW1318" s="13" t="s">
        <v>32</v>
      </c>
      <c r="AX1318" s="13" t="s">
        <v>77</v>
      </c>
      <c r="AY1318" s="254" t="s">
        <v>235</v>
      </c>
    </row>
    <row r="1319" s="14" customFormat="1">
      <c r="A1319" s="14"/>
      <c r="B1319" s="255"/>
      <c r="C1319" s="256"/>
      <c r="D1319" s="245" t="s">
        <v>243</v>
      </c>
      <c r="E1319" s="257" t="s">
        <v>1</v>
      </c>
      <c r="F1319" s="258" t="s">
        <v>245</v>
      </c>
      <c r="G1319" s="256"/>
      <c r="H1319" s="259">
        <v>200</v>
      </c>
      <c r="I1319" s="260"/>
      <c r="J1319" s="256"/>
      <c r="K1319" s="256"/>
      <c r="L1319" s="261"/>
      <c r="M1319" s="262"/>
      <c r="N1319" s="263"/>
      <c r="O1319" s="263"/>
      <c r="P1319" s="263"/>
      <c r="Q1319" s="263"/>
      <c r="R1319" s="263"/>
      <c r="S1319" s="263"/>
      <c r="T1319" s="26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65" t="s">
        <v>243</v>
      </c>
      <c r="AU1319" s="265" t="s">
        <v>86</v>
      </c>
      <c r="AV1319" s="14" t="s">
        <v>241</v>
      </c>
      <c r="AW1319" s="14" t="s">
        <v>32</v>
      </c>
      <c r="AX1319" s="14" t="s">
        <v>84</v>
      </c>
      <c r="AY1319" s="265" t="s">
        <v>235</v>
      </c>
    </row>
    <row r="1320" s="2" customFormat="1" ht="24.15" customHeight="1">
      <c r="A1320" s="39"/>
      <c r="B1320" s="40"/>
      <c r="C1320" s="229" t="s">
        <v>513</v>
      </c>
      <c r="D1320" s="229" t="s">
        <v>237</v>
      </c>
      <c r="E1320" s="230" t="s">
        <v>3293</v>
      </c>
      <c r="F1320" s="231" t="s">
        <v>3294</v>
      </c>
      <c r="G1320" s="232" t="s">
        <v>676</v>
      </c>
      <c r="H1320" s="233">
        <v>78</v>
      </c>
      <c r="I1320" s="234"/>
      <c r="J1320" s="235">
        <f>ROUND(I1320*H1320,2)</f>
        <v>0</v>
      </c>
      <c r="K1320" s="236"/>
      <c r="L1320" s="45"/>
      <c r="M1320" s="237" t="s">
        <v>1</v>
      </c>
      <c r="N1320" s="238" t="s">
        <v>42</v>
      </c>
      <c r="O1320" s="92"/>
      <c r="P1320" s="239">
        <f>O1320*H1320</f>
        <v>0</v>
      </c>
      <c r="Q1320" s="239">
        <v>0.00088000000000000003</v>
      </c>
      <c r="R1320" s="239">
        <f>Q1320*H1320</f>
        <v>0.068640000000000007</v>
      </c>
      <c r="S1320" s="239">
        <v>0</v>
      </c>
      <c r="T1320" s="240">
        <f>S1320*H1320</f>
        <v>0</v>
      </c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39"/>
      <c r="AE1320" s="39"/>
      <c r="AR1320" s="241" t="s">
        <v>241</v>
      </c>
      <c r="AT1320" s="241" t="s">
        <v>237</v>
      </c>
      <c r="AU1320" s="241" t="s">
        <v>86</v>
      </c>
      <c r="AY1320" s="18" t="s">
        <v>235</v>
      </c>
      <c r="BE1320" s="242">
        <f>IF(N1320="základní",J1320,0)</f>
        <v>0</v>
      </c>
      <c r="BF1320" s="242">
        <f>IF(N1320="snížená",J1320,0)</f>
        <v>0</v>
      </c>
      <c r="BG1320" s="242">
        <f>IF(N1320="zákl. přenesená",J1320,0)</f>
        <v>0</v>
      </c>
      <c r="BH1320" s="242">
        <f>IF(N1320="sníž. přenesená",J1320,0)</f>
        <v>0</v>
      </c>
      <c r="BI1320" s="242">
        <f>IF(N1320="nulová",J1320,0)</f>
        <v>0</v>
      </c>
      <c r="BJ1320" s="18" t="s">
        <v>84</v>
      </c>
      <c r="BK1320" s="242">
        <f>ROUND(I1320*H1320,2)</f>
        <v>0</v>
      </c>
      <c r="BL1320" s="18" t="s">
        <v>241</v>
      </c>
      <c r="BM1320" s="241" t="s">
        <v>3295</v>
      </c>
    </row>
    <row r="1321" s="15" customFormat="1">
      <c r="A1321" s="15"/>
      <c r="B1321" s="266"/>
      <c r="C1321" s="267"/>
      <c r="D1321" s="245" t="s">
        <v>243</v>
      </c>
      <c r="E1321" s="268" t="s">
        <v>1</v>
      </c>
      <c r="F1321" s="269" t="s">
        <v>3283</v>
      </c>
      <c r="G1321" s="267"/>
      <c r="H1321" s="268" t="s">
        <v>1</v>
      </c>
      <c r="I1321" s="270"/>
      <c r="J1321" s="267"/>
      <c r="K1321" s="267"/>
      <c r="L1321" s="271"/>
      <c r="M1321" s="272"/>
      <c r="N1321" s="273"/>
      <c r="O1321" s="273"/>
      <c r="P1321" s="273"/>
      <c r="Q1321" s="273"/>
      <c r="R1321" s="273"/>
      <c r="S1321" s="273"/>
      <c r="T1321" s="274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T1321" s="275" t="s">
        <v>243</v>
      </c>
      <c r="AU1321" s="275" t="s">
        <v>86</v>
      </c>
      <c r="AV1321" s="15" t="s">
        <v>84</v>
      </c>
      <c r="AW1321" s="15" t="s">
        <v>32</v>
      </c>
      <c r="AX1321" s="15" t="s">
        <v>77</v>
      </c>
      <c r="AY1321" s="275" t="s">
        <v>235</v>
      </c>
    </row>
    <row r="1322" s="13" customFormat="1">
      <c r="A1322" s="13"/>
      <c r="B1322" s="243"/>
      <c r="C1322" s="244"/>
      <c r="D1322" s="245" t="s">
        <v>243</v>
      </c>
      <c r="E1322" s="246" t="s">
        <v>1</v>
      </c>
      <c r="F1322" s="247" t="s">
        <v>3296</v>
      </c>
      <c r="G1322" s="244"/>
      <c r="H1322" s="248">
        <v>78</v>
      </c>
      <c r="I1322" s="249"/>
      <c r="J1322" s="244"/>
      <c r="K1322" s="244"/>
      <c r="L1322" s="250"/>
      <c r="M1322" s="251"/>
      <c r="N1322" s="252"/>
      <c r="O1322" s="252"/>
      <c r="P1322" s="252"/>
      <c r="Q1322" s="252"/>
      <c r="R1322" s="252"/>
      <c r="S1322" s="252"/>
      <c r="T1322" s="25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54" t="s">
        <v>243</v>
      </c>
      <c r="AU1322" s="254" t="s">
        <v>86</v>
      </c>
      <c r="AV1322" s="13" t="s">
        <v>86</v>
      </c>
      <c r="AW1322" s="13" t="s">
        <v>32</v>
      </c>
      <c r="AX1322" s="13" t="s">
        <v>77</v>
      </c>
      <c r="AY1322" s="254" t="s">
        <v>235</v>
      </c>
    </row>
    <row r="1323" s="14" customFormat="1">
      <c r="A1323" s="14"/>
      <c r="B1323" s="255"/>
      <c r="C1323" s="256"/>
      <c r="D1323" s="245" t="s">
        <v>243</v>
      </c>
      <c r="E1323" s="257" t="s">
        <v>1</v>
      </c>
      <c r="F1323" s="258" t="s">
        <v>245</v>
      </c>
      <c r="G1323" s="256"/>
      <c r="H1323" s="259">
        <v>78</v>
      </c>
      <c r="I1323" s="260"/>
      <c r="J1323" s="256"/>
      <c r="K1323" s="256"/>
      <c r="L1323" s="261"/>
      <c r="M1323" s="262"/>
      <c r="N1323" s="263"/>
      <c r="O1323" s="263"/>
      <c r="P1323" s="263"/>
      <c r="Q1323" s="263"/>
      <c r="R1323" s="263"/>
      <c r="S1323" s="263"/>
      <c r="T1323" s="26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T1323" s="265" t="s">
        <v>243</v>
      </c>
      <c r="AU1323" s="265" t="s">
        <v>86</v>
      </c>
      <c r="AV1323" s="14" t="s">
        <v>241</v>
      </c>
      <c r="AW1323" s="14" t="s">
        <v>32</v>
      </c>
      <c r="AX1323" s="14" t="s">
        <v>84</v>
      </c>
      <c r="AY1323" s="265" t="s">
        <v>235</v>
      </c>
    </row>
    <row r="1324" s="2" customFormat="1" ht="24.15" customHeight="1">
      <c r="A1324" s="39"/>
      <c r="B1324" s="40"/>
      <c r="C1324" s="229" t="s">
        <v>517</v>
      </c>
      <c r="D1324" s="229" t="s">
        <v>237</v>
      </c>
      <c r="E1324" s="230" t="s">
        <v>3297</v>
      </c>
      <c r="F1324" s="231" t="s">
        <v>3298</v>
      </c>
      <c r="G1324" s="232" t="s">
        <v>174</v>
      </c>
      <c r="H1324" s="233">
        <v>1287.8299999999999</v>
      </c>
      <c r="I1324" s="234"/>
      <c r="J1324" s="235">
        <f>ROUND(I1324*H1324,2)</f>
        <v>0</v>
      </c>
      <c r="K1324" s="236"/>
      <c r="L1324" s="45"/>
      <c r="M1324" s="237" t="s">
        <v>1</v>
      </c>
      <c r="N1324" s="238" t="s">
        <v>42</v>
      </c>
      <c r="O1324" s="92"/>
      <c r="P1324" s="239">
        <f>O1324*H1324</f>
        <v>0</v>
      </c>
      <c r="Q1324" s="239">
        <v>0.024160000000000001</v>
      </c>
      <c r="R1324" s="239">
        <f>Q1324*H1324</f>
        <v>31.113972799999999</v>
      </c>
      <c r="S1324" s="239">
        <v>0</v>
      </c>
      <c r="T1324" s="240">
        <f>S1324*H1324</f>
        <v>0</v>
      </c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39"/>
      <c r="AE1324" s="39"/>
      <c r="AR1324" s="241" t="s">
        <v>241</v>
      </c>
      <c r="AT1324" s="241" t="s">
        <v>237</v>
      </c>
      <c r="AU1324" s="241" t="s">
        <v>86</v>
      </c>
      <c r="AY1324" s="18" t="s">
        <v>235</v>
      </c>
      <c r="BE1324" s="242">
        <f>IF(N1324="základní",J1324,0)</f>
        <v>0</v>
      </c>
      <c r="BF1324" s="242">
        <f>IF(N1324="snížená",J1324,0)</f>
        <v>0</v>
      </c>
      <c r="BG1324" s="242">
        <f>IF(N1324="zákl. přenesená",J1324,0)</f>
        <v>0</v>
      </c>
      <c r="BH1324" s="242">
        <f>IF(N1324="sníž. přenesená",J1324,0)</f>
        <v>0</v>
      </c>
      <c r="BI1324" s="242">
        <f>IF(N1324="nulová",J1324,0)</f>
        <v>0</v>
      </c>
      <c r="BJ1324" s="18" t="s">
        <v>84</v>
      </c>
      <c r="BK1324" s="242">
        <f>ROUND(I1324*H1324,2)</f>
        <v>0</v>
      </c>
      <c r="BL1324" s="18" t="s">
        <v>241</v>
      </c>
      <c r="BM1324" s="241" t="s">
        <v>3299</v>
      </c>
    </row>
    <row r="1325" s="13" customFormat="1">
      <c r="A1325" s="13"/>
      <c r="B1325" s="243"/>
      <c r="C1325" s="244"/>
      <c r="D1325" s="245" t="s">
        <v>243</v>
      </c>
      <c r="E1325" s="246" t="s">
        <v>1</v>
      </c>
      <c r="F1325" s="247" t="s">
        <v>3300</v>
      </c>
      <c r="G1325" s="244"/>
      <c r="H1325" s="248">
        <v>1287.8299999999999</v>
      </c>
      <c r="I1325" s="249"/>
      <c r="J1325" s="244"/>
      <c r="K1325" s="244"/>
      <c r="L1325" s="250"/>
      <c r="M1325" s="251"/>
      <c r="N1325" s="252"/>
      <c r="O1325" s="252"/>
      <c r="P1325" s="252"/>
      <c r="Q1325" s="252"/>
      <c r="R1325" s="252"/>
      <c r="S1325" s="252"/>
      <c r="T1325" s="25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54" t="s">
        <v>243</v>
      </c>
      <c r="AU1325" s="254" t="s">
        <v>86</v>
      </c>
      <c r="AV1325" s="13" t="s">
        <v>86</v>
      </c>
      <c r="AW1325" s="13" t="s">
        <v>32</v>
      </c>
      <c r="AX1325" s="13" t="s">
        <v>84</v>
      </c>
      <c r="AY1325" s="254" t="s">
        <v>235</v>
      </c>
    </row>
    <row r="1326" s="2" customFormat="1" ht="16.5" customHeight="1">
      <c r="A1326" s="39"/>
      <c r="B1326" s="40"/>
      <c r="C1326" s="287" t="s">
        <v>524</v>
      </c>
      <c r="D1326" s="287" t="s">
        <v>518</v>
      </c>
      <c r="E1326" s="288" t="s">
        <v>1421</v>
      </c>
      <c r="F1326" s="289" t="s">
        <v>3301</v>
      </c>
      <c r="G1326" s="290" t="s">
        <v>174</v>
      </c>
      <c r="H1326" s="291">
        <v>1287.8299999999999</v>
      </c>
      <c r="I1326" s="292"/>
      <c r="J1326" s="293">
        <f>ROUND(I1326*H1326,2)</f>
        <v>0</v>
      </c>
      <c r="K1326" s="294"/>
      <c r="L1326" s="295"/>
      <c r="M1326" s="296" t="s">
        <v>1</v>
      </c>
      <c r="N1326" s="297" t="s">
        <v>42</v>
      </c>
      <c r="O1326" s="92"/>
      <c r="P1326" s="239">
        <f>O1326*H1326</f>
        <v>0</v>
      </c>
      <c r="Q1326" s="239">
        <v>0.19500000000000001</v>
      </c>
      <c r="R1326" s="239">
        <f>Q1326*H1326</f>
        <v>251.12684999999999</v>
      </c>
      <c r="S1326" s="239">
        <v>0</v>
      </c>
      <c r="T1326" s="240">
        <f>S1326*H1326</f>
        <v>0</v>
      </c>
      <c r="U1326" s="39"/>
      <c r="V1326" s="39"/>
      <c r="W1326" s="39"/>
      <c r="X1326" s="39"/>
      <c r="Y1326" s="39"/>
      <c r="Z1326" s="39"/>
      <c r="AA1326" s="39"/>
      <c r="AB1326" s="39"/>
      <c r="AC1326" s="39"/>
      <c r="AD1326" s="39"/>
      <c r="AE1326" s="39"/>
      <c r="AR1326" s="241" t="s">
        <v>281</v>
      </c>
      <c r="AT1326" s="241" t="s">
        <v>518</v>
      </c>
      <c r="AU1326" s="241" t="s">
        <v>86</v>
      </c>
      <c r="AY1326" s="18" t="s">
        <v>235</v>
      </c>
      <c r="BE1326" s="242">
        <f>IF(N1326="základní",J1326,0)</f>
        <v>0</v>
      </c>
      <c r="BF1326" s="242">
        <f>IF(N1326="snížená",J1326,0)</f>
        <v>0</v>
      </c>
      <c r="BG1326" s="242">
        <f>IF(N1326="zákl. přenesená",J1326,0)</f>
        <v>0</v>
      </c>
      <c r="BH1326" s="242">
        <f>IF(N1326="sníž. přenesená",J1326,0)</f>
        <v>0</v>
      </c>
      <c r="BI1326" s="242">
        <f>IF(N1326="nulová",J1326,0)</f>
        <v>0</v>
      </c>
      <c r="BJ1326" s="18" t="s">
        <v>84</v>
      </c>
      <c r="BK1326" s="242">
        <f>ROUND(I1326*H1326,2)</f>
        <v>0</v>
      </c>
      <c r="BL1326" s="18" t="s">
        <v>241</v>
      </c>
      <c r="BM1326" s="241" t="s">
        <v>3302</v>
      </c>
    </row>
    <row r="1327" s="13" customFormat="1">
      <c r="A1327" s="13"/>
      <c r="B1327" s="243"/>
      <c r="C1327" s="244"/>
      <c r="D1327" s="245" t="s">
        <v>243</v>
      </c>
      <c r="E1327" s="246" t="s">
        <v>1</v>
      </c>
      <c r="F1327" s="247" t="s">
        <v>3300</v>
      </c>
      <c r="G1327" s="244"/>
      <c r="H1327" s="248">
        <v>1287.8299999999999</v>
      </c>
      <c r="I1327" s="249"/>
      <c r="J1327" s="244"/>
      <c r="K1327" s="244"/>
      <c r="L1327" s="250"/>
      <c r="M1327" s="251"/>
      <c r="N1327" s="252"/>
      <c r="O1327" s="252"/>
      <c r="P1327" s="252"/>
      <c r="Q1327" s="252"/>
      <c r="R1327" s="252"/>
      <c r="S1327" s="252"/>
      <c r="T1327" s="25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54" t="s">
        <v>243</v>
      </c>
      <c r="AU1327" s="254" t="s">
        <v>86</v>
      </c>
      <c r="AV1327" s="13" t="s">
        <v>86</v>
      </c>
      <c r="AW1327" s="13" t="s">
        <v>32</v>
      </c>
      <c r="AX1327" s="13" t="s">
        <v>84</v>
      </c>
      <c r="AY1327" s="254" t="s">
        <v>235</v>
      </c>
    </row>
    <row r="1328" s="2" customFormat="1" ht="24.15" customHeight="1">
      <c r="A1328" s="39"/>
      <c r="B1328" s="40"/>
      <c r="C1328" s="229" t="s">
        <v>529</v>
      </c>
      <c r="D1328" s="229" t="s">
        <v>237</v>
      </c>
      <c r="E1328" s="230" t="s">
        <v>3303</v>
      </c>
      <c r="F1328" s="231" t="s">
        <v>3298</v>
      </c>
      <c r="G1328" s="232" t="s">
        <v>240</v>
      </c>
      <c r="H1328" s="233">
        <v>13</v>
      </c>
      <c r="I1328" s="234"/>
      <c r="J1328" s="235">
        <f>ROUND(I1328*H1328,2)</f>
        <v>0</v>
      </c>
      <c r="K1328" s="236"/>
      <c r="L1328" s="45"/>
      <c r="M1328" s="237" t="s">
        <v>1</v>
      </c>
      <c r="N1328" s="238" t="s">
        <v>42</v>
      </c>
      <c r="O1328" s="92"/>
      <c r="P1328" s="239">
        <f>O1328*H1328</f>
        <v>0</v>
      </c>
      <c r="Q1328" s="239">
        <v>0.024160000000000001</v>
      </c>
      <c r="R1328" s="239">
        <f>Q1328*H1328</f>
        <v>0.31408000000000003</v>
      </c>
      <c r="S1328" s="239">
        <v>0</v>
      </c>
      <c r="T1328" s="240">
        <f>S1328*H1328</f>
        <v>0</v>
      </c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R1328" s="241" t="s">
        <v>241</v>
      </c>
      <c r="AT1328" s="241" t="s">
        <v>237</v>
      </c>
      <c r="AU1328" s="241" t="s">
        <v>86</v>
      </c>
      <c r="AY1328" s="18" t="s">
        <v>235</v>
      </c>
      <c r="BE1328" s="242">
        <f>IF(N1328="základní",J1328,0)</f>
        <v>0</v>
      </c>
      <c r="BF1328" s="242">
        <f>IF(N1328="snížená",J1328,0)</f>
        <v>0</v>
      </c>
      <c r="BG1328" s="242">
        <f>IF(N1328="zákl. přenesená",J1328,0)</f>
        <v>0</v>
      </c>
      <c r="BH1328" s="242">
        <f>IF(N1328="sníž. přenesená",J1328,0)</f>
        <v>0</v>
      </c>
      <c r="BI1328" s="242">
        <f>IF(N1328="nulová",J1328,0)</f>
        <v>0</v>
      </c>
      <c r="BJ1328" s="18" t="s">
        <v>84</v>
      </c>
      <c r="BK1328" s="242">
        <f>ROUND(I1328*H1328,2)</f>
        <v>0</v>
      </c>
      <c r="BL1328" s="18" t="s">
        <v>241</v>
      </c>
      <c r="BM1328" s="241" t="s">
        <v>3304</v>
      </c>
    </row>
    <row r="1329" s="13" customFormat="1">
      <c r="A1329" s="13"/>
      <c r="B1329" s="243"/>
      <c r="C1329" s="244"/>
      <c r="D1329" s="245" t="s">
        <v>243</v>
      </c>
      <c r="E1329" s="246" t="s">
        <v>1</v>
      </c>
      <c r="F1329" s="247" t="s">
        <v>3305</v>
      </c>
      <c r="G1329" s="244"/>
      <c r="H1329" s="248">
        <v>2</v>
      </c>
      <c r="I1329" s="249"/>
      <c r="J1329" s="244"/>
      <c r="K1329" s="244"/>
      <c r="L1329" s="250"/>
      <c r="M1329" s="251"/>
      <c r="N1329" s="252"/>
      <c r="O1329" s="252"/>
      <c r="P1329" s="252"/>
      <c r="Q1329" s="252"/>
      <c r="R1329" s="252"/>
      <c r="S1329" s="252"/>
      <c r="T1329" s="25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54" t="s">
        <v>243</v>
      </c>
      <c r="AU1329" s="254" t="s">
        <v>86</v>
      </c>
      <c r="AV1329" s="13" t="s">
        <v>86</v>
      </c>
      <c r="AW1329" s="13" t="s">
        <v>32</v>
      </c>
      <c r="AX1329" s="13" t="s">
        <v>77</v>
      </c>
      <c r="AY1329" s="254" t="s">
        <v>235</v>
      </c>
    </row>
    <row r="1330" s="13" customFormat="1">
      <c r="A1330" s="13"/>
      <c r="B1330" s="243"/>
      <c r="C1330" s="244"/>
      <c r="D1330" s="245" t="s">
        <v>243</v>
      </c>
      <c r="E1330" s="246" t="s">
        <v>1</v>
      </c>
      <c r="F1330" s="247" t="s">
        <v>3306</v>
      </c>
      <c r="G1330" s="244"/>
      <c r="H1330" s="248">
        <v>1</v>
      </c>
      <c r="I1330" s="249"/>
      <c r="J1330" s="244"/>
      <c r="K1330" s="244"/>
      <c r="L1330" s="250"/>
      <c r="M1330" s="251"/>
      <c r="N1330" s="252"/>
      <c r="O1330" s="252"/>
      <c r="P1330" s="252"/>
      <c r="Q1330" s="252"/>
      <c r="R1330" s="252"/>
      <c r="S1330" s="252"/>
      <c r="T1330" s="25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54" t="s">
        <v>243</v>
      </c>
      <c r="AU1330" s="254" t="s">
        <v>86</v>
      </c>
      <c r="AV1330" s="13" t="s">
        <v>86</v>
      </c>
      <c r="AW1330" s="13" t="s">
        <v>32</v>
      </c>
      <c r="AX1330" s="13" t="s">
        <v>77</v>
      </c>
      <c r="AY1330" s="254" t="s">
        <v>235</v>
      </c>
    </row>
    <row r="1331" s="13" customFormat="1">
      <c r="A1331" s="13"/>
      <c r="B1331" s="243"/>
      <c r="C1331" s="244"/>
      <c r="D1331" s="245" t="s">
        <v>243</v>
      </c>
      <c r="E1331" s="246" t="s">
        <v>1</v>
      </c>
      <c r="F1331" s="247" t="s">
        <v>3307</v>
      </c>
      <c r="G1331" s="244"/>
      <c r="H1331" s="248">
        <v>1</v>
      </c>
      <c r="I1331" s="249"/>
      <c r="J1331" s="244"/>
      <c r="K1331" s="244"/>
      <c r="L1331" s="250"/>
      <c r="M1331" s="251"/>
      <c r="N1331" s="252"/>
      <c r="O1331" s="252"/>
      <c r="P1331" s="252"/>
      <c r="Q1331" s="252"/>
      <c r="R1331" s="252"/>
      <c r="S1331" s="252"/>
      <c r="T1331" s="25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54" t="s">
        <v>243</v>
      </c>
      <c r="AU1331" s="254" t="s">
        <v>86</v>
      </c>
      <c r="AV1331" s="13" t="s">
        <v>86</v>
      </c>
      <c r="AW1331" s="13" t="s">
        <v>32</v>
      </c>
      <c r="AX1331" s="13" t="s">
        <v>77</v>
      </c>
      <c r="AY1331" s="254" t="s">
        <v>235</v>
      </c>
    </row>
    <row r="1332" s="13" customFormat="1">
      <c r="A1332" s="13"/>
      <c r="B1332" s="243"/>
      <c r="C1332" s="244"/>
      <c r="D1332" s="245" t="s">
        <v>243</v>
      </c>
      <c r="E1332" s="246" t="s">
        <v>1</v>
      </c>
      <c r="F1332" s="247" t="s">
        <v>3308</v>
      </c>
      <c r="G1332" s="244"/>
      <c r="H1332" s="248">
        <v>1</v>
      </c>
      <c r="I1332" s="249"/>
      <c r="J1332" s="244"/>
      <c r="K1332" s="244"/>
      <c r="L1332" s="250"/>
      <c r="M1332" s="251"/>
      <c r="N1332" s="252"/>
      <c r="O1332" s="252"/>
      <c r="P1332" s="252"/>
      <c r="Q1332" s="252"/>
      <c r="R1332" s="252"/>
      <c r="S1332" s="252"/>
      <c r="T1332" s="25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54" t="s">
        <v>243</v>
      </c>
      <c r="AU1332" s="254" t="s">
        <v>86</v>
      </c>
      <c r="AV1332" s="13" t="s">
        <v>86</v>
      </c>
      <c r="AW1332" s="13" t="s">
        <v>32</v>
      </c>
      <c r="AX1332" s="13" t="s">
        <v>77</v>
      </c>
      <c r="AY1332" s="254" t="s">
        <v>235</v>
      </c>
    </row>
    <row r="1333" s="13" customFormat="1">
      <c r="A1333" s="13"/>
      <c r="B1333" s="243"/>
      <c r="C1333" s="244"/>
      <c r="D1333" s="245" t="s">
        <v>243</v>
      </c>
      <c r="E1333" s="246" t="s">
        <v>1</v>
      </c>
      <c r="F1333" s="247" t="s">
        <v>3309</v>
      </c>
      <c r="G1333" s="244"/>
      <c r="H1333" s="248">
        <v>1</v>
      </c>
      <c r="I1333" s="249"/>
      <c r="J1333" s="244"/>
      <c r="K1333" s="244"/>
      <c r="L1333" s="250"/>
      <c r="M1333" s="251"/>
      <c r="N1333" s="252"/>
      <c r="O1333" s="252"/>
      <c r="P1333" s="252"/>
      <c r="Q1333" s="252"/>
      <c r="R1333" s="252"/>
      <c r="S1333" s="252"/>
      <c r="T1333" s="25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54" t="s">
        <v>243</v>
      </c>
      <c r="AU1333" s="254" t="s">
        <v>86</v>
      </c>
      <c r="AV1333" s="13" t="s">
        <v>86</v>
      </c>
      <c r="AW1333" s="13" t="s">
        <v>32</v>
      </c>
      <c r="AX1333" s="13" t="s">
        <v>77</v>
      </c>
      <c r="AY1333" s="254" t="s">
        <v>235</v>
      </c>
    </row>
    <row r="1334" s="13" customFormat="1">
      <c r="A1334" s="13"/>
      <c r="B1334" s="243"/>
      <c r="C1334" s="244"/>
      <c r="D1334" s="245" t="s">
        <v>243</v>
      </c>
      <c r="E1334" s="246" t="s">
        <v>1</v>
      </c>
      <c r="F1334" s="247" t="s">
        <v>3310</v>
      </c>
      <c r="G1334" s="244"/>
      <c r="H1334" s="248">
        <v>1</v>
      </c>
      <c r="I1334" s="249"/>
      <c r="J1334" s="244"/>
      <c r="K1334" s="244"/>
      <c r="L1334" s="250"/>
      <c r="M1334" s="251"/>
      <c r="N1334" s="252"/>
      <c r="O1334" s="252"/>
      <c r="P1334" s="252"/>
      <c r="Q1334" s="252"/>
      <c r="R1334" s="252"/>
      <c r="S1334" s="252"/>
      <c r="T1334" s="25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54" t="s">
        <v>243</v>
      </c>
      <c r="AU1334" s="254" t="s">
        <v>86</v>
      </c>
      <c r="AV1334" s="13" t="s">
        <v>86</v>
      </c>
      <c r="AW1334" s="13" t="s">
        <v>32</v>
      </c>
      <c r="AX1334" s="13" t="s">
        <v>77</v>
      </c>
      <c r="AY1334" s="254" t="s">
        <v>235</v>
      </c>
    </row>
    <row r="1335" s="13" customFormat="1">
      <c r="A1335" s="13"/>
      <c r="B1335" s="243"/>
      <c r="C1335" s="244"/>
      <c r="D1335" s="245" t="s">
        <v>243</v>
      </c>
      <c r="E1335" s="246" t="s">
        <v>1</v>
      </c>
      <c r="F1335" s="247" t="s">
        <v>3311</v>
      </c>
      <c r="G1335" s="244"/>
      <c r="H1335" s="248">
        <v>1</v>
      </c>
      <c r="I1335" s="249"/>
      <c r="J1335" s="244"/>
      <c r="K1335" s="244"/>
      <c r="L1335" s="250"/>
      <c r="M1335" s="251"/>
      <c r="N1335" s="252"/>
      <c r="O1335" s="252"/>
      <c r="P1335" s="252"/>
      <c r="Q1335" s="252"/>
      <c r="R1335" s="252"/>
      <c r="S1335" s="252"/>
      <c r="T1335" s="25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54" t="s">
        <v>243</v>
      </c>
      <c r="AU1335" s="254" t="s">
        <v>86</v>
      </c>
      <c r="AV1335" s="13" t="s">
        <v>86</v>
      </c>
      <c r="AW1335" s="13" t="s">
        <v>32</v>
      </c>
      <c r="AX1335" s="13" t="s">
        <v>77</v>
      </c>
      <c r="AY1335" s="254" t="s">
        <v>235</v>
      </c>
    </row>
    <row r="1336" s="13" customFormat="1">
      <c r="A1336" s="13"/>
      <c r="B1336" s="243"/>
      <c r="C1336" s="244"/>
      <c r="D1336" s="245" t="s">
        <v>243</v>
      </c>
      <c r="E1336" s="246" t="s">
        <v>1</v>
      </c>
      <c r="F1336" s="247" t="s">
        <v>3312</v>
      </c>
      <c r="G1336" s="244"/>
      <c r="H1336" s="248">
        <v>1</v>
      </c>
      <c r="I1336" s="249"/>
      <c r="J1336" s="244"/>
      <c r="K1336" s="244"/>
      <c r="L1336" s="250"/>
      <c r="M1336" s="251"/>
      <c r="N1336" s="252"/>
      <c r="O1336" s="252"/>
      <c r="P1336" s="252"/>
      <c r="Q1336" s="252"/>
      <c r="R1336" s="252"/>
      <c r="S1336" s="252"/>
      <c r="T1336" s="25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54" t="s">
        <v>243</v>
      </c>
      <c r="AU1336" s="254" t="s">
        <v>86</v>
      </c>
      <c r="AV1336" s="13" t="s">
        <v>86</v>
      </c>
      <c r="AW1336" s="13" t="s">
        <v>32</v>
      </c>
      <c r="AX1336" s="13" t="s">
        <v>77</v>
      </c>
      <c r="AY1336" s="254" t="s">
        <v>235</v>
      </c>
    </row>
    <row r="1337" s="13" customFormat="1">
      <c r="A1337" s="13"/>
      <c r="B1337" s="243"/>
      <c r="C1337" s="244"/>
      <c r="D1337" s="245" t="s">
        <v>243</v>
      </c>
      <c r="E1337" s="246" t="s">
        <v>1</v>
      </c>
      <c r="F1337" s="247" t="s">
        <v>3313</v>
      </c>
      <c r="G1337" s="244"/>
      <c r="H1337" s="248">
        <v>1</v>
      </c>
      <c r="I1337" s="249"/>
      <c r="J1337" s="244"/>
      <c r="K1337" s="244"/>
      <c r="L1337" s="250"/>
      <c r="M1337" s="251"/>
      <c r="N1337" s="252"/>
      <c r="O1337" s="252"/>
      <c r="P1337" s="252"/>
      <c r="Q1337" s="252"/>
      <c r="R1337" s="252"/>
      <c r="S1337" s="252"/>
      <c r="T1337" s="25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54" t="s">
        <v>243</v>
      </c>
      <c r="AU1337" s="254" t="s">
        <v>86</v>
      </c>
      <c r="AV1337" s="13" t="s">
        <v>86</v>
      </c>
      <c r="AW1337" s="13" t="s">
        <v>32</v>
      </c>
      <c r="AX1337" s="13" t="s">
        <v>77</v>
      </c>
      <c r="AY1337" s="254" t="s">
        <v>235</v>
      </c>
    </row>
    <row r="1338" s="13" customFormat="1">
      <c r="A1338" s="13"/>
      <c r="B1338" s="243"/>
      <c r="C1338" s="244"/>
      <c r="D1338" s="245" t="s">
        <v>243</v>
      </c>
      <c r="E1338" s="246" t="s">
        <v>1</v>
      </c>
      <c r="F1338" s="247" t="s">
        <v>3314</v>
      </c>
      <c r="G1338" s="244"/>
      <c r="H1338" s="248">
        <v>1</v>
      </c>
      <c r="I1338" s="249"/>
      <c r="J1338" s="244"/>
      <c r="K1338" s="244"/>
      <c r="L1338" s="250"/>
      <c r="M1338" s="251"/>
      <c r="N1338" s="252"/>
      <c r="O1338" s="252"/>
      <c r="P1338" s="252"/>
      <c r="Q1338" s="252"/>
      <c r="R1338" s="252"/>
      <c r="S1338" s="252"/>
      <c r="T1338" s="25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54" t="s">
        <v>243</v>
      </c>
      <c r="AU1338" s="254" t="s">
        <v>86</v>
      </c>
      <c r="AV1338" s="13" t="s">
        <v>86</v>
      </c>
      <c r="AW1338" s="13" t="s">
        <v>32</v>
      </c>
      <c r="AX1338" s="13" t="s">
        <v>77</v>
      </c>
      <c r="AY1338" s="254" t="s">
        <v>235</v>
      </c>
    </row>
    <row r="1339" s="13" customFormat="1">
      <c r="A1339" s="13"/>
      <c r="B1339" s="243"/>
      <c r="C1339" s="244"/>
      <c r="D1339" s="245" t="s">
        <v>243</v>
      </c>
      <c r="E1339" s="246" t="s">
        <v>1</v>
      </c>
      <c r="F1339" s="247" t="s">
        <v>3315</v>
      </c>
      <c r="G1339" s="244"/>
      <c r="H1339" s="248">
        <v>1</v>
      </c>
      <c r="I1339" s="249"/>
      <c r="J1339" s="244"/>
      <c r="K1339" s="244"/>
      <c r="L1339" s="250"/>
      <c r="M1339" s="251"/>
      <c r="N1339" s="252"/>
      <c r="O1339" s="252"/>
      <c r="P1339" s="252"/>
      <c r="Q1339" s="252"/>
      <c r="R1339" s="252"/>
      <c r="S1339" s="252"/>
      <c r="T1339" s="25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54" t="s">
        <v>243</v>
      </c>
      <c r="AU1339" s="254" t="s">
        <v>86</v>
      </c>
      <c r="AV1339" s="13" t="s">
        <v>86</v>
      </c>
      <c r="AW1339" s="13" t="s">
        <v>32</v>
      </c>
      <c r="AX1339" s="13" t="s">
        <v>77</v>
      </c>
      <c r="AY1339" s="254" t="s">
        <v>235</v>
      </c>
    </row>
    <row r="1340" s="13" customFormat="1">
      <c r="A1340" s="13"/>
      <c r="B1340" s="243"/>
      <c r="C1340" s="244"/>
      <c r="D1340" s="245" t="s">
        <v>243</v>
      </c>
      <c r="E1340" s="246" t="s">
        <v>1</v>
      </c>
      <c r="F1340" s="247" t="s">
        <v>3316</v>
      </c>
      <c r="G1340" s="244"/>
      <c r="H1340" s="248">
        <v>1</v>
      </c>
      <c r="I1340" s="249"/>
      <c r="J1340" s="244"/>
      <c r="K1340" s="244"/>
      <c r="L1340" s="250"/>
      <c r="M1340" s="251"/>
      <c r="N1340" s="252"/>
      <c r="O1340" s="252"/>
      <c r="P1340" s="252"/>
      <c r="Q1340" s="252"/>
      <c r="R1340" s="252"/>
      <c r="S1340" s="252"/>
      <c r="T1340" s="25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54" t="s">
        <v>243</v>
      </c>
      <c r="AU1340" s="254" t="s">
        <v>86</v>
      </c>
      <c r="AV1340" s="13" t="s">
        <v>86</v>
      </c>
      <c r="AW1340" s="13" t="s">
        <v>32</v>
      </c>
      <c r="AX1340" s="13" t="s">
        <v>77</v>
      </c>
      <c r="AY1340" s="254" t="s">
        <v>235</v>
      </c>
    </row>
    <row r="1341" s="14" customFormat="1">
      <c r="A1341" s="14"/>
      <c r="B1341" s="255"/>
      <c r="C1341" s="256"/>
      <c r="D1341" s="245" t="s">
        <v>243</v>
      </c>
      <c r="E1341" s="257" t="s">
        <v>1</v>
      </c>
      <c r="F1341" s="258" t="s">
        <v>245</v>
      </c>
      <c r="G1341" s="256"/>
      <c r="H1341" s="259">
        <v>13</v>
      </c>
      <c r="I1341" s="260"/>
      <c r="J1341" s="256"/>
      <c r="K1341" s="256"/>
      <c r="L1341" s="261"/>
      <c r="M1341" s="262"/>
      <c r="N1341" s="263"/>
      <c r="O1341" s="263"/>
      <c r="P1341" s="263"/>
      <c r="Q1341" s="263"/>
      <c r="R1341" s="263"/>
      <c r="S1341" s="263"/>
      <c r="T1341" s="26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65" t="s">
        <v>243</v>
      </c>
      <c r="AU1341" s="265" t="s">
        <v>86</v>
      </c>
      <c r="AV1341" s="14" t="s">
        <v>241</v>
      </c>
      <c r="AW1341" s="14" t="s">
        <v>32</v>
      </c>
      <c r="AX1341" s="14" t="s">
        <v>84</v>
      </c>
      <c r="AY1341" s="265" t="s">
        <v>235</v>
      </c>
    </row>
    <row r="1342" s="2" customFormat="1" ht="33" customHeight="1">
      <c r="A1342" s="39"/>
      <c r="B1342" s="40"/>
      <c r="C1342" s="229" t="s">
        <v>534</v>
      </c>
      <c r="D1342" s="229" t="s">
        <v>237</v>
      </c>
      <c r="E1342" s="230" t="s">
        <v>3317</v>
      </c>
      <c r="F1342" s="231" t="s">
        <v>3318</v>
      </c>
      <c r="G1342" s="232" t="s">
        <v>240</v>
      </c>
      <c r="H1342" s="233">
        <v>29</v>
      </c>
      <c r="I1342" s="234"/>
      <c r="J1342" s="235">
        <f>ROUND(I1342*H1342,2)</f>
        <v>0</v>
      </c>
      <c r="K1342" s="236"/>
      <c r="L1342" s="45"/>
      <c r="M1342" s="237" t="s">
        <v>1</v>
      </c>
      <c r="N1342" s="238" t="s">
        <v>42</v>
      </c>
      <c r="O1342" s="92"/>
      <c r="P1342" s="239">
        <f>O1342*H1342</f>
        <v>0</v>
      </c>
      <c r="Q1342" s="239">
        <v>0.030269999999999998</v>
      </c>
      <c r="R1342" s="239">
        <f>Q1342*H1342</f>
        <v>0.87783</v>
      </c>
      <c r="S1342" s="239">
        <v>0</v>
      </c>
      <c r="T1342" s="240">
        <f>S1342*H1342</f>
        <v>0</v>
      </c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R1342" s="241" t="s">
        <v>241</v>
      </c>
      <c r="AT1342" s="241" t="s">
        <v>237</v>
      </c>
      <c r="AU1342" s="241" t="s">
        <v>86</v>
      </c>
      <c r="AY1342" s="18" t="s">
        <v>235</v>
      </c>
      <c r="BE1342" s="242">
        <f>IF(N1342="základní",J1342,0)</f>
        <v>0</v>
      </c>
      <c r="BF1342" s="242">
        <f>IF(N1342="snížená",J1342,0)</f>
        <v>0</v>
      </c>
      <c r="BG1342" s="242">
        <f>IF(N1342="zákl. přenesená",J1342,0)</f>
        <v>0</v>
      </c>
      <c r="BH1342" s="242">
        <f>IF(N1342="sníž. přenesená",J1342,0)</f>
        <v>0</v>
      </c>
      <c r="BI1342" s="242">
        <f>IF(N1342="nulová",J1342,0)</f>
        <v>0</v>
      </c>
      <c r="BJ1342" s="18" t="s">
        <v>84</v>
      </c>
      <c r="BK1342" s="242">
        <f>ROUND(I1342*H1342,2)</f>
        <v>0</v>
      </c>
      <c r="BL1342" s="18" t="s">
        <v>241</v>
      </c>
      <c r="BM1342" s="241" t="s">
        <v>3319</v>
      </c>
    </row>
    <row r="1343" s="13" customFormat="1">
      <c r="A1343" s="13"/>
      <c r="B1343" s="243"/>
      <c r="C1343" s="244"/>
      <c r="D1343" s="245" t="s">
        <v>243</v>
      </c>
      <c r="E1343" s="246" t="s">
        <v>1</v>
      </c>
      <c r="F1343" s="247" t="s">
        <v>3320</v>
      </c>
      <c r="G1343" s="244"/>
      <c r="H1343" s="248">
        <v>1</v>
      </c>
      <c r="I1343" s="249"/>
      <c r="J1343" s="244"/>
      <c r="K1343" s="244"/>
      <c r="L1343" s="250"/>
      <c r="M1343" s="251"/>
      <c r="N1343" s="252"/>
      <c r="O1343" s="252"/>
      <c r="P1343" s="252"/>
      <c r="Q1343" s="252"/>
      <c r="R1343" s="252"/>
      <c r="S1343" s="252"/>
      <c r="T1343" s="25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54" t="s">
        <v>243</v>
      </c>
      <c r="AU1343" s="254" t="s">
        <v>86</v>
      </c>
      <c r="AV1343" s="13" t="s">
        <v>86</v>
      </c>
      <c r="AW1343" s="13" t="s">
        <v>32</v>
      </c>
      <c r="AX1343" s="13" t="s">
        <v>77</v>
      </c>
      <c r="AY1343" s="254" t="s">
        <v>235</v>
      </c>
    </row>
    <row r="1344" s="13" customFormat="1">
      <c r="A1344" s="13"/>
      <c r="B1344" s="243"/>
      <c r="C1344" s="244"/>
      <c r="D1344" s="245" t="s">
        <v>243</v>
      </c>
      <c r="E1344" s="246" t="s">
        <v>1</v>
      </c>
      <c r="F1344" s="247" t="s">
        <v>3321</v>
      </c>
      <c r="G1344" s="244"/>
      <c r="H1344" s="248">
        <v>1</v>
      </c>
      <c r="I1344" s="249"/>
      <c r="J1344" s="244"/>
      <c r="K1344" s="244"/>
      <c r="L1344" s="250"/>
      <c r="M1344" s="251"/>
      <c r="N1344" s="252"/>
      <c r="O1344" s="252"/>
      <c r="P1344" s="252"/>
      <c r="Q1344" s="252"/>
      <c r="R1344" s="252"/>
      <c r="S1344" s="252"/>
      <c r="T1344" s="25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54" t="s">
        <v>243</v>
      </c>
      <c r="AU1344" s="254" t="s">
        <v>86</v>
      </c>
      <c r="AV1344" s="13" t="s">
        <v>86</v>
      </c>
      <c r="AW1344" s="13" t="s">
        <v>32</v>
      </c>
      <c r="AX1344" s="13" t="s">
        <v>77</v>
      </c>
      <c r="AY1344" s="254" t="s">
        <v>235</v>
      </c>
    </row>
    <row r="1345" s="13" customFormat="1">
      <c r="A1345" s="13"/>
      <c r="B1345" s="243"/>
      <c r="C1345" s="244"/>
      <c r="D1345" s="245" t="s">
        <v>243</v>
      </c>
      <c r="E1345" s="246" t="s">
        <v>1</v>
      </c>
      <c r="F1345" s="247" t="s">
        <v>3322</v>
      </c>
      <c r="G1345" s="244"/>
      <c r="H1345" s="248">
        <v>1</v>
      </c>
      <c r="I1345" s="249"/>
      <c r="J1345" s="244"/>
      <c r="K1345" s="244"/>
      <c r="L1345" s="250"/>
      <c r="M1345" s="251"/>
      <c r="N1345" s="252"/>
      <c r="O1345" s="252"/>
      <c r="P1345" s="252"/>
      <c r="Q1345" s="252"/>
      <c r="R1345" s="252"/>
      <c r="S1345" s="252"/>
      <c r="T1345" s="25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54" t="s">
        <v>243</v>
      </c>
      <c r="AU1345" s="254" t="s">
        <v>86</v>
      </c>
      <c r="AV1345" s="13" t="s">
        <v>86</v>
      </c>
      <c r="AW1345" s="13" t="s">
        <v>32</v>
      </c>
      <c r="AX1345" s="13" t="s">
        <v>77</v>
      </c>
      <c r="AY1345" s="254" t="s">
        <v>235</v>
      </c>
    </row>
    <row r="1346" s="13" customFormat="1">
      <c r="A1346" s="13"/>
      <c r="B1346" s="243"/>
      <c r="C1346" s="244"/>
      <c r="D1346" s="245" t="s">
        <v>243</v>
      </c>
      <c r="E1346" s="246" t="s">
        <v>1</v>
      </c>
      <c r="F1346" s="247" t="s">
        <v>3323</v>
      </c>
      <c r="G1346" s="244"/>
      <c r="H1346" s="248">
        <v>1</v>
      </c>
      <c r="I1346" s="249"/>
      <c r="J1346" s="244"/>
      <c r="K1346" s="244"/>
      <c r="L1346" s="250"/>
      <c r="M1346" s="251"/>
      <c r="N1346" s="252"/>
      <c r="O1346" s="252"/>
      <c r="P1346" s="252"/>
      <c r="Q1346" s="252"/>
      <c r="R1346" s="252"/>
      <c r="S1346" s="252"/>
      <c r="T1346" s="25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54" t="s">
        <v>243</v>
      </c>
      <c r="AU1346" s="254" t="s">
        <v>86</v>
      </c>
      <c r="AV1346" s="13" t="s">
        <v>86</v>
      </c>
      <c r="AW1346" s="13" t="s">
        <v>32</v>
      </c>
      <c r="AX1346" s="13" t="s">
        <v>77</v>
      </c>
      <c r="AY1346" s="254" t="s">
        <v>235</v>
      </c>
    </row>
    <row r="1347" s="13" customFormat="1">
      <c r="A1347" s="13"/>
      <c r="B1347" s="243"/>
      <c r="C1347" s="244"/>
      <c r="D1347" s="245" t="s">
        <v>243</v>
      </c>
      <c r="E1347" s="246" t="s">
        <v>1</v>
      </c>
      <c r="F1347" s="247" t="s">
        <v>3324</v>
      </c>
      <c r="G1347" s="244"/>
      <c r="H1347" s="248">
        <v>1</v>
      </c>
      <c r="I1347" s="249"/>
      <c r="J1347" s="244"/>
      <c r="K1347" s="244"/>
      <c r="L1347" s="250"/>
      <c r="M1347" s="251"/>
      <c r="N1347" s="252"/>
      <c r="O1347" s="252"/>
      <c r="P1347" s="252"/>
      <c r="Q1347" s="252"/>
      <c r="R1347" s="252"/>
      <c r="S1347" s="252"/>
      <c r="T1347" s="25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54" t="s">
        <v>243</v>
      </c>
      <c r="AU1347" s="254" t="s">
        <v>86</v>
      </c>
      <c r="AV1347" s="13" t="s">
        <v>86</v>
      </c>
      <c r="AW1347" s="13" t="s">
        <v>32</v>
      </c>
      <c r="AX1347" s="13" t="s">
        <v>77</v>
      </c>
      <c r="AY1347" s="254" t="s">
        <v>235</v>
      </c>
    </row>
    <row r="1348" s="13" customFormat="1">
      <c r="A1348" s="13"/>
      <c r="B1348" s="243"/>
      <c r="C1348" s="244"/>
      <c r="D1348" s="245" t="s">
        <v>243</v>
      </c>
      <c r="E1348" s="246" t="s">
        <v>1</v>
      </c>
      <c r="F1348" s="247" t="s">
        <v>3325</v>
      </c>
      <c r="G1348" s="244"/>
      <c r="H1348" s="248">
        <v>1</v>
      </c>
      <c r="I1348" s="249"/>
      <c r="J1348" s="244"/>
      <c r="K1348" s="244"/>
      <c r="L1348" s="250"/>
      <c r="M1348" s="251"/>
      <c r="N1348" s="252"/>
      <c r="O1348" s="252"/>
      <c r="P1348" s="252"/>
      <c r="Q1348" s="252"/>
      <c r="R1348" s="252"/>
      <c r="S1348" s="252"/>
      <c r="T1348" s="25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54" t="s">
        <v>243</v>
      </c>
      <c r="AU1348" s="254" t="s">
        <v>86</v>
      </c>
      <c r="AV1348" s="13" t="s">
        <v>86</v>
      </c>
      <c r="AW1348" s="13" t="s">
        <v>32</v>
      </c>
      <c r="AX1348" s="13" t="s">
        <v>77</v>
      </c>
      <c r="AY1348" s="254" t="s">
        <v>235</v>
      </c>
    </row>
    <row r="1349" s="13" customFormat="1">
      <c r="A1349" s="13"/>
      <c r="B1349" s="243"/>
      <c r="C1349" s="244"/>
      <c r="D1349" s="245" t="s">
        <v>243</v>
      </c>
      <c r="E1349" s="246" t="s">
        <v>1</v>
      </c>
      <c r="F1349" s="247" t="s">
        <v>3326</v>
      </c>
      <c r="G1349" s="244"/>
      <c r="H1349" s="248">
        <v>1</v>
      </c>
      <c r="I1349" s="249"/>
      <c r="J1349" s="244"/>
      <c r="K1349" s="244"/>
      <c r="L1349" s="250"/>
      <c r="M1349" s="251"/>
      <c r="N1349" s="252"/>
      <c r="O1349" s="252"/>
      <c r="P1349" s="252"/>
      <c r="Q1349" s="252"/>
      <c r="R1349" s="252"/>
      <c r="S1349" s="252"/>
      <c r="T1349" s="25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54" t="s">
        <v>243</v>
      </c>
      <c r="AU1349" s="254" t="s">
        <v>86</v>
      </c>
      <c r="AV1349" s="13" t="s">
        <v>86</v>
      </c>
      <c r="AW1349" s="13" t="s">
        <v>32</v>
      </c>
      <c r="AX1349" s="13" t="s">
        <v>77</v>
      </c>
      <c r="AY1349" s="254" t="s">
        <v>235</v>
      </c>
    </row>
    <row r="1350" s="13" customFormat="1">
      <c r="A1350" s="13"/>
      <c r="B1350" s="243"/>
      <c r="C1350" s="244"/>
      <c r="D1350" s="245" t="s">
        <v>243</v>
      </c>
      <c r="E1350" s="246" t="s">
        <v>1</v>
      </c>
      <c r="F1350" s="247" t="s">
        <v>3327</v>
      </c>
      <c r="G1350" s="244"/>
      <c r="H1350" s="248">
        <v>1</v>
      </c>
      <c r="I1350" s="249"/>
      <c r="J1350" s="244"/>
      <c r="K1350" s="244"/>
      <c r="L1350" s="250"/>
      <c r="M1350" s="251"/>
      <c r="N1350" s="252"/>
      <c r="O1350" s="252"/>
      <c r="P1350" s="252"/>
      <c r="Q1350" s="252"/>
      <c r="R1350" s="252"/>
      <c r="S1350" s="252"/>
      <c r="T1350" s="25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54" t="s">
        <v>243</v>
      </c>
      <c r="AU1350" s="254" t="s">
        <v>86</v>
      </c>
      <c r="AV1350" s="13" t="s">
        <v>86</v>
      </c>
      <c r="AW1350" s="13" t="s">
        <v>32</v>
      </c>
      <c r="AX1350" s="13" t="s">
        <v>77</v>
      </c>
      <c r="AY1350" s="254" t="s">
        <v>235</v>
      </c>
    </row>
    <row r="1351" s="13" customFormat="1">
      <c r="A1351" s="13"/>
      <c r="B1351" s="243"/>
      <c r="C1351" s="244"/>
      <c r="D1351" s="245" t="s">
        <v>243</v>
      </c>
      <c r="E1351" s="246" t="s">
        <v>1</v>
      </c>
      <c r="F1351" s="247" t="s">
        <v>3328</v>
      </c>
      <c r="G1351" s="244"/>
      <c r="H1351" s="248">
        <v>1</v>
      </c>
      <c r="I1351" s="249"/>
      <c r="J1351" s="244"/>
      <c r="K1351" s="244"/>
      <c r="L1351" s="250"/>
      <c r="M1351" s="251"/>
      <c r="N1351" s="252"/>
      <c r="O1351" s="252"/>
      <c r="P1351" s="252"/>
      <c r="Q1351" s="252"/>
      <c r="R1351" s="252"/>
      <c r="S1351" s="252"/>
      <c r="T1351" s="25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54" t="s">
        <v>243</v>
      </c>
      <c r="AU1351" s="254" t="s">
        <v>86</v>
      </c>
      <c r="AV1351" s="13" t="s">
        <v>86</v>
      </c>
      <c r="AW1351" s="13" t="s">
        <v>32</v>
      </c>
      <c r="AX1351" s="13" t="s">
        <v>77</v>
      </c>
      <c r="AY1351" s="254" t="s">
        <v>235</v>
      </c>
    </row>
    <row r="1352" s="13" customFormat="1">
      <c r="A1352" s="13"/>
      <c r="B1352" s="243"/>
      <c r="C1352" s="244"/>
      <c r="D1352" s="245" t="s">
        <v>243</v>
      </c>
      <c r="E1352" s="246" t="s">
        <v>1</v>
      </c>
      <c r="F1352" s="247" t="s">
        <v>3329</v>
      </c>
      <c r="G1352" s="244"/>
      <c r="H1352" s="248">
        <v>2</v>
      </c>
      <c r="I1352" s="249"/>
      <c r="J1352" s="244"/>
      <c r="K1352" s="244"/>
      <c r="L1352" s="250"/>
      <c r="M1352" s="251"/>
      <c r="N1352" s="252"/>
      <c r="O1352" s="252"/>
      <c r="P1352" s="252"/>
      <c r="Q1352" s="252"/>
      <c r="R1352" s="252"/>
      <c r="S1352" s="252"/>
      <c r="T1352" s="25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54" t="s">
        <v>243</v>
      </c>
      <c r="AU1352" s="254" t="s">
        <v>86</v>
      </c>
      <c r="AV1352" s="13" t="s">
        <v>86</v>
      </c>
      <c r="AW1352" s="13" t="s">
        <v>32</v>
      </c>
      <c r="AX1352" s="13" t="s">
        <v>77</v>
      </c>
      <c r="AY1352" s="254" t="s">
        <v>235</v>
      </c>
    </row>
    <row r="1353" s="13" customFormat="1">
      <c r="A1353" s="13"/>
      <c r="B1353" s="243"/>
      <c r="C1353" s="244"/>
      <c r="D1353" s="245" t="s">
        <v>243</v>
      </c>
      <c r="E1353" s="246" t="s">
        <v>1</v>
      </c>
      <c r="F1353" s="247" t="s">
        <v>3329</v>
      </c>
      <c r="G1353" s="244"/>
      <c r="H1353" s="248">
        <v>2</v>
      </c>
      <c r="I1353" s="249"/>
      <c r="J1353" s="244"/>
      <c r="K1353" s="244"/>
      <c r="L1353" s="250"/>
      <c r="M1353" s="251"/>
      <c r="N1353" s="252"/>
      <c r="O1353" s="252"/>
      <c r="P1353" s="252"/>
      <c r="Q1353" s="252"/>
      <c r="R1353" s="252"/>
      <c r="S1353" s="252"/>
      <c r="T1353" s="25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54" t="s">
        <v>243</v>
      </c>
      <c r="AU1353" s="254" t="s">
        <v>86</v>
      </c>
      <c r="AV1353" s="13" t="s">
        <v>86</v>
      </c>
      <c r="AW1353" s="13" t="s">
        <v>32</v>
      </c>
      <c r="AX1353" s="13" t="s">
        <v>77</v>
      </c>
      <c r="AY1353" s="254" t="s">
        <v>235</v>
      </c>
    </row>
    <row r="1354" s="13" customFormat="1">
      <c r="A1354" s="13"/>
      <c r="B1354" s="243"/>
      <c r="C1354" s="244"/>
      <c r="D1354" s="245" t="s">
        <v>243</v>
      </c>
      <c r="E1354" s="246" t="s">
        <v>1</v>
      </c>
      <c r="F1354" s="247" t="s">
        <v>3330</v>
      </c>
      <c r="G1354" s="244"/>
      <c r="H1354" s="248">
        <v>2</v>
      </c>
      <c r="I1354" s="249"/>
      <c r="J1354" s="244"/>
      <c r="K1354" s="244"/>
      <c r="L1354" s="250"/>
      <c r="M1354" s="251"/>
      <c r="N1354" s="252"/>
      <c r="O1354" s="252"/>
      <c r="P1354" s="252"/>
      <c r="Q1354" s="252"/>
      <c r="R1354" s="252"/>
      <c r="S1354" s="252"/>
      <c r="T1354" s="25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54" t="s">
        <v>243</v>
      </c>
      <c r="AU1354" s="254" t="s">
        <v>86</v>
      </c>
      <c r="AV1354" s="13" t="s">
        <v>86</v>
      </c>
      <c r="AW1354" s="13" t="s">
        <v>32</v>
      </c>
      <c r="AX1354" s="13" t="s">
        <v>77</v>
      </c>
      <c r="AY1354" s="254" t="s">
        <v>235</v>
      </c>
    </row>
    <row r="1355" s="13" customFormat="1">
      <c r="A1355" s="13"/>
      <c r="B1355" s="243"/>
      <c r="C1355" s="244"/>
      <c r="D1355" s="245" t="s">
        <v>243</v>
      </c>
      <c r="E1355" s="246" t="s">
        <v>1</v>
      </c>
      <c r="F1355" s="247" t="s">
        <v>3331</v>
      </c>
      <c r="G1355" s="244"/>
      <c r="H1355" s="248">
        <v>1</v>
      </c>
      <c r="I1355" s="249"/>
      <c r="J1355" s="244"/>
      <c r="K1355" s="244"/>
      <c r="L1355" s="250"/>
      <c r="M1355" s="251"/>
      <c r="N1355" s="252"/>
      <c r="O1355" s="252"/>
      <c r="P1355" s="252"/>
      <c r="Q1355" s="252"/>
      <c r="R1355" s="252"/>
      <c r="S1355" s="252"/>
      <c r="T1355" s="25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54" t="s">
        <v>243</v>
      </c>
      <c r="AU1355" s="254" t="s">
        <v>86</v>
      </c>
      <c r="AV1355" s="13" t="s">
        <v>86</v>
      </c>
      <c r="AW1355" s="13" t="s">
        <v>32</v>
      </c>
      <c r="AX1355" s="13" t="s">
        <v>77</v>
      </c>
      <c r="AY1355" s="254" t="s">
        <v>235</v>
      </c>
    </row>
    <row r="1356" s="13" customFormat="1">
      <c r="A1356" s="13"/>
      <c r="B1356" s="243"/>
      <c r="C1356" s="244"/>
      <c r="D1356" s="245" t="s">
        <v>243</v>
      </c>
      <c r="E1356" s="246" t="s">
        <v>1</v>
      </c>
      <c r="F1356" s="247" t="s">
        <v>3332</v>
      </c>
      <c r="G1356" s="244"/>
      <c r="H1356" s="248">
        <v>1</v>
      </c>
      <c r="I1356" s="249"/>
      <c r="J1356" s="244"/>
      <c r="K1356" s="244"/>
      <c r="L1356" s="250"/>
      <c r="M1356" s="251"/>
      <c r="N1356" s="252"/>
      <c r="O1356" s="252"/>
      <c r="P1356" s="252"/>
      <c r="Q1356" s="252"/>
      <c r="R1356" s="252"/>
      <c r="S1356" s="252"/>
      <c r="T1356" s="25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54" t="s">
        <v>243</v>
      </c>
      <c r="AU1356" s="254" t="s">
        <v>86</v>
      </c>
      <c r="AV1356" s="13" t="s">
        <v>86</v>
      </c>
      <c r="AW1356" s="13" t="s">
        <v>32</v>
      </c>
      <c r="AX1356" s="13" t="s">
        <v>77</v>
      </c>
      <c r="AY1356" s="254" t="s">
        <v>235</v>
      </c>
    </row>
    <row r="1357" s="13" customFormat="1">
      <c r="A1357" s="13"/>
      <c r="B1357" s="243"/>
      <c r="C1357" s="244"/>
      <c r="D1357" s="245" t="s">
        <v>243</v>
      </c>
      <c r="E1357" s="246" t="s">
        <v>1</v>
      </c>
      <c r="F1357" s="247" t="s">
        <v>3333</v>
      </c>
      <c r="G1357" s="244"/>
      <c r="H1357" s="248">
        <v>1</v>
      </c>
      <c r="I1357" s="249"/>
      <c r="J1357" s="244"/>
      <c r="K1357" s="244"/>
      <c r="L1357" s="250"/>
      <c r="M1357" s="251"/>
      <c r="N1357" s="252"/>
      <c r="O1357" s="252"/>
      <c r="P1357" s="252"/>
      <c r="Q1357" s="252"/>
      <c r="R1357" s="252"/>
      <c r="S1357" s="252"/>
      <c r="T1357" s="25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T1357" s="254" t="s">
        <v>243</v>
      </c>
      <c r="AU1357" s="254" t="s">
        <v>86</v>
      </c>
      <c r="AV1357" s="13" t="s">
        <v>86</v>
      </c>
      <c r="AW1357" s="13" t="s">
        <v>32</v>
      </c>
      <c r="AX1357" s="13" t="s">
        <v>77</v>
      </c>
      <c r="AY1357" s="254" t="s">
        <v>235</v>
      </c>
    </row>
    <row r="1358" s="13" customFormat="1">
      <c r="A1358" s="13"/>
      <c r="B1358" s="243"/>
      <c r="C1358" s="244"/>
      <c r="D1358" s="245" t="s">
        <v>243</v>
      </c>
      <c r="E1358" s="246" t="s">
        <v>1</v>
      </c>
      <c r="F1358" s="247" t="s">
        <v>3334</v>
      </c>
      <c r="G1358" s="244"/>
      <c r="H1358" s="248">
        <v>1</v>
      </c>
      <c r="I1358" s="249"/>
      <c r="J1358" s="244"/>
      <c r="K1358" s="244"/>
      <c r="L1358" s="250"/>
      <c r="M1358" s="251"/>
      <c r="N1358" s="252"/>
      <c r="O1358" s="252"/>
      <c r="P1358" s="252"/>
      <c r="Q1358" s="252"/>
      <c r="R1358" s="252"/>
      <c r="S1358" s="252"/>
      <c r="T1358" s="25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54" t="s">
        <v>243</v>
      </c>
      <c r="AU1358" s="254" t="s">
        <v>86</v>
      </c>
      <c r="AV1358" s="13" t="s">
        <v>86</v>
      </c>
      <c r="AW1358" s="13" t="s">
        <v>32</v>
      </c>
      <c r="AX1358" s="13" t="s">
        <v>77</v>
      </c>
      <c r="AY1358" s="254" t="s">
        <v>235</v>
      </c>
    </row>
    <row r="1359" s="13" customFormat="1">
      <c r="A1359" s="13"/>
      <c r="B1359" s="243"/>
      <c r="C1359" s="244"/>
      <c r="D1359" s="245" t="s">
        <v>243</v>
      </c>
      <c r="E1359" s="246" t="s">
        <v>1</v>
      </c>
      <c r="F1359" s="247" t="s">
        <v>3335</v>
      </c>
      <c r="G1359" s="244"/>
      <c r="H1359" s="248">
        <v>1</v>
      </c>
      <c r="I1359" s="249"/>
      <c r="J1359" s="244"/>
      <c r="K1359" s="244"/>
      <c r="L1359" s="250"/>
      <c r="M1359" s="251"/>
      <c r="N1359" s="252"/>
      <c r="O1359" s="252"/>
      <c r="P1359" s="252"/>
      <c r="Q1359" s="252"/>
      <c r="R1359" s="252"/>
      <c r="S1359" s="252"/>
      <c r="T1359" s="25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54" t="s">
        <v>243</v>
      </c>
      <c r="AU1359" s="254" t="s">
        <v>86</v>
      </c>
      <c r="AV1359" s="13" t="s">
        <v>86</v>
      </c>
      <c r="AW1359" s="13" t="s">
        <v>32</v>
      </c>
      <c r="AX1359" s="13" t="s">
        <v>77</v>
      </c>
      <c r="AY1359" s="254" t="s">
        <v>235</v>
      </c>
    </row>
    <row r="1360" s="13" customFormat="1">
      <c r="A1360" s="13"/>
      <c r="B1360" s="243"/>
      <c r="C1360" s="244"/>
      <c r="D1360" s="245" t="s">
        <v>243</v>
      </c>
      <c r="E1360" s="246" t="s">
        <v>1</v>
      </c>
      <c r="F1360" s="247" t="s">
        <v>3336</v>
      </c>
      <c r="G1360" s="244"/>
      <c r="H1360" s="248">
        <v>1</v>
      </c>
      <c r="I1360" s="249"/>
      <c r="J1360" s="244"/>
      <c r="K1360" s="244"/>
      <c r="L1360" s="250"/>
      <c r="M1360" s="251"/>
      <c r="N1360" s="252"/>
      <c r="O1360" s="252"/>
      <c r="P1360" s="252"/>
      <c r="Q1360" s="252"/>
      <c r="R1360" s="252"/>
      <c r="S1360" s="252"/>
      <c r="T1360" s="25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54" t="s">
        <v>243</v>
      </c>
      <c r="AU1360" s="254" t="s">
        <v>86</v>
      </c>
      <c r="AV1360" s="13" t="s">
        <v>86</v>
      </c>
      <c r="AW1360" s="13" t="s">
        <v>32</v>
      </c>
      <c r="AX1360" s="13" t="s">
        <v>77</v>
      </c>
      <c r="AY1360" s="254" t="s">
        <v>235</v>
      </c>
    </row>
    <row r="1361" s="13" customFormat="1">
      <c r="A1361" s="13"/>
      <c r="B1361" s="243"/>
      <c r="C1361" s="244"/>
      <c r="D1361" s="245" t="s">
        <v>243</v>
      </c>
      <c r="E1361" s="246" t="s">
        <v>1</v>
      </c>
      <c r="F1361" s="247" t="s">
        <v>3337</v>
      </c>
      <c r="G1361" s="244"/>
      <c r="H1361" s="248">
        <v>1</v>
      </c>
      <c r="I1361" s="249"/>
      <c r="J1361" s="244"/>
      <c r="K1361" s="244"/>
      <c r="L1361" s="250"/>
      <c r="M1361" s="251"/>
      <c r="N1361" s="252"/>
      <c r="O1361" s="252"/>
      <c r="P1361" s="252"/>
      <c r="Q1361" s="252"/>
      <c r="R1361" s="252"/>
      <c r="S1361" s="252"/>
      <c r="T1361" s="25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54" t="s">
        <v>243</v>
      </c>
      <c r="AU1361" s="254" t="s">
        <v>86</v>
      </c>
      <c r="AV1361" s="13" t="s">
        <v>86</v>
      </c>
      <c r="AW1361" s="13" t="s">
        <v>32</v>
      </c>
      <c r="AX1361" s="13" t="s">
        <v>77</v>
      </c>
      <c r="AY1361" s="254" t="s">
        <v>235</v>
      </c>
    </row>
    <row r="1362" s="13" customFormat="1">
      <c r="A1362" s="13"/>
      <c r="B1362" s="243"/>
      <c r="C1362" s="244"/>
      <c r="D1362" s="245" t="s">
        <v>243</v>
      </c>
      <c r="E1362" s="246" t="s">
        <v>1</v>
      </c>
      <c r="F1362" s="247" t="s">
        <v>3338</v>
      </c>
      <c r="G1362" s="244"/>
      <c r="H1362" s="248">
        <v>1</v>
      </c>
      <c r="I1362" s="249"/>
      <c r="J1362" s="244"/>
      <c r="K1362" s="244"/>
      <c r="L1362" s="250"/>
      <c r="M1362" s="251"/>
      <c r="N1362" s="252"/>
      <c r="O1362" s="252"/>
      <c r="P1362" s="252"/>
      <c r="Q1362" s="252"/>
      <c r="R1362" s="252"/>
      <c r="S1362" s="252"/>
      <c r="T1362" s="25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54" t="s">
        <v>243</v>
      </c>
      <c r="AU1362" s="254" t="s">
        <v>86</v>
      </c>
      <c r="AV1362" s="13" t="s">
        <v>86</v>
      </c>
      <c r="AW1362" s="13" t="s">
        <v>32</v>
      </c>
      <c r="AX1362" s="13" t="s">
        <v>77</v>
      </c>
      <c r="AY1362" s="254" t="s">
        <v>235</v>
      </c>
    </row>
    <row r="1363" s="13" customFormat="1">
      <c r="A1363" s="13"/>
      <c r="B1363" s="243"/>
      <c r="C1363" s="244"/>
      <c r="D1363" s="245" t="s">
        <v>243</v>
      </c>
      <c r="E1363" s="246" t="s">
        <v>1</v>
      </c>
      <c r="F1363" s="247" t="s">
        <v>3339</v>
      </c>
      <c r="G1363" s="244"/>
      <c r="H1363" s="248">
        <v>1</v>
      </c>
      <c r="I1363" s="249"/>
      <c r="J1363" s="244"/>
      <c r="K1363" s="244"/>
      <c r="L1363" s="250"/>
      <c r="M1363" s="251"/>
      <c r="N1363" s="252"/>
      <c r="O1363" s="252"/>
      <c r="P1363" s="252"/>
      <c r="Q1363" s="252"/>
      <c r="R1363" s="252"/>
      <c r="S1363" s="252"/>
      <c r="T1363" s="25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54" t="s">
        <v>243</v>
      </c>
      <c r="AU1363" s="254" t="s">
        <v>86</v>
      </c>
      <c r="AV1363" s="13" t="s">
        <v>86</v>
      </c>
      <c r="AW1363" s="13" t="s">
        <v>32</v>
      </c>
      <c r="AX1363" s="13" t="s">
        <v>77</v>
      </c>
      <c r="AY1363" s="254" t="s">
        <v>235</v>
      </c>
    </row>
    <row r="1364" s="13" customFormat="1">
      <c r="A1364" s="13"/>
      <c r="B1364" s="243"/>
      <c r="C1364" s="244"/>
      <c r="D1364" s="245" t="s">
        <v>243</v>
      </c>
      <c r="E1364" s="246" t="s">
        <v>1</v>
      </c>
      <c r="F1364" s="247" t="s">
        <v>3340</v>
      </c>
      <c r="G1364" s="244"/>
      <c r="H1364" s="248">
        <v>1</v>
      </c>
      <c r="I1364" s="249"/>
      <c r="J1364" s="244"/>
      <c r="K1364" s="244"/>
      <c r="L1364" s="250"/>
      <c r="M1364" s="251"/>
      <c r="N1364" s="252"/>
      <c r="O1364" s="252"/>
      <c r="P1364" s="252"/>
      <c r="Q1364" s="252"/>
      <c r="R1364" s="252"/>
      <c r="S1364" s="252"/>
      <c r="T1364" s="25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54" t="s">
        <v>243</v>
      </c>
      <c r="AU1364" s="254" t="s">
        <v>86</v>
      </c>
      <c r="AV1364" s="13" t="s">
        <v>86</v>
      </c>
      <c r="AW1364" s="13" t="s">
        <v>32</v>
      </c>
      <c r="AX1364" s="13" t="s">
        <v>77</v>
      </c>
      <c r="AY1364" s="254" t="s">
        <v>235</v>
      </c>
    </row>
    <row r="1365" s="13" customFormat="1">
      <c r="A1365" s="13"/>
      <c r="B1365" s="243"/>
      <c r="C1365" s="244"/>
      <c r="D1365" s="245" t="s">
        <v>243</v>
      </c>
      <c r="E1365" s="246" t="s">
        <v>1</v>
      </c>
      <c r="F1365" s="247" t="s">
        <v>3341</v>
      </c>
      <c r="G1365" s="244"/>
      <c r="H1365" s="248">
        <v>1</v>
      </c>
      <c r="I1365" s="249"/>
      <c r="J1365" s="244"/>
      <c r="K1365" s="244"/>
      <c r="L1365" s="250"/>
      <c r="M1365" s="251"/>
      <c r="N1365" s="252"/>
      <c r="O1365" s="252"/>
      <c r="P1365" s="252"/>
      <c r="Q1365" s="252"/>
      <c r="R1365" s="252"/>
      <c r="S1365" s="252"/>
      <c r="T1365" s="25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54" t="s">
        <v>243</v>
      </c>
      <c r="AU1365" s="254" t="s">
        <v>86</v>
      </c>
      <c r="AV1365" s="13" t="s">
        <v>86</v>
      </c>
      <c r="AW1365" s="13" t="s">
        <v>32</v>
      </c>
      <c r="AX1365" s="13" t="s">
        <v>77</v>
      </c>
      <c r="AY1365" s="254" t="s">
        <v>235</v>
      </c>
    </row>
    <row r="1366" s="13" customFormat="1">
      <c r="A1366" s="13"/>
      <c r="B1366" s="243"/>
      <c r="C1366" s="244"/>
      <c r="D1366" s="245" t="s">
        <v>243</v>
      </c>
      <c r="E1366" s="246" t="s">
        <v>1</v>
      </c>
      <c r="F1366" s="247" t="s">
        <v>3342</v>
      </c>
      <c r="G1366" s="244"/>
      <c r="H1366" s="248">
        <v>1</v>
      </c>
      <c r="I1366" s="249"/>
      <c r="J1366" s="244"/>
      <c r="K1366" s="244"/>
      <c r="L1366" s="250"/>
      <c r="M1366" s="251"/>
      <c r="N1366" s="252"/>
      <c r="O1366" s="252"/>
      <c r="P1366" s="252"/>
      <c r="Q1366" s="252"/>
      <c r="R1366" s="252"/>
      <c r="S1366" s="252"/>
      <c r="T1366" s="25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54" t="s">
        <v>243</v>
      </c>
      <c r="AU1366" s="254" t="s">
        <v>86</v>
      </c>
      <c r="AV1366" s="13" t="s">
        <v>86</v>
      </c>
      <c r="AW1366" s="13" t="s">
        <v>32</v>
      </c>
      <c r="AX1366" s="13" t="s">
        <v>77</v>
      </c>
      <c r="AY1366" s="254" t="s">
        <v>235</v>
      </c>
    </row>
    <row r="1367" s="13" customFormat="1">
      <c r="A1367" s="13"/>
      <c r="B1367" s="243"/>
      <c r="C1367" s="244"/>
      <c r="D1367" s="245" t="s">
        <v>243</v>
      </c>
      <c r="E1367" s="246" t="s">
        <v>1</v>
      </c>
      <c r="F1367" s="247" t="s">
        <v>3343</v>
      </c>
      <c r="G1367" s="244"/>
      <c r="H1367" s="248">
        <v>1</v>
      </c>
      <c r="I1367" s="249"/>
      <c r="J1367" s="244"/>
      <c r="K1367" s="244"/>
      <c r="L1367" s="250"/>
      <c r="M1367" s="251"/>
      <c r="N1367" s="252"/>
      <c r="O1367" s="252"/>
      <c r="P1367" s="252"/>
      <c r="Q1367" s="252"/>
      <c r="R1367" s="252"/>
      <c r="S1367" s="252"/>
      <c r="T1367" s="25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54" t="s">
        <v>243</v>
      </c>
      <c r="AU1367" s="254" t="s">
        <v>86</v>
      </c>
      <c r="AV1367" s="13" t="s">
        <v>86</v>
      </c>
      <c r="AW1367" s="13" t="s">
        <v>32</v>
      </c>
      <c r="AX1367" s="13" t="s">
        <v>77</v>
      </c>
      <c r="AY1367" s="254" t="s">
        <v>235</v>
      </c>
    </row>
    <row r="1368" s="13" customFormat="1">
      <c r="A1368" s="13"/>
      <c r="B1368" s="243"/>
      <c r="C1368" s="244"/>
      <c r="D1368" s="245" t="s">
        <v>243</v>
      </c>
      <c r="E1368" s="246" t="s">
        <v>1</v>
      </c>
      <c r="F1368" s="247" t="s">
        <v>3344</v>
      </c>
      <c r="G1368" s="244"/>
      <c r="H1368" s="248">
        <v>1</v>
      </c>
      <c r="I1368" s="249"/>
      <c r="J1368" s="244"/>
      <c r="K1368" s="244"/>
      <c r="L1368" s="250"/>
      <c r="M1368" s="251"/>
      <c r="N1368" s="252"/>
      <c r="O1368" s="252"/>
      <c r="P1368" s="252"/>
      <c r="Q1368" s="252"/>
      <c r="R1368" s="252"/>
      <c r="S1368" s="252"/>
      <c r="T1368" s="25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54" t="s">
        <v>243</v>
      </c>
      <c r="AU1368" s="254" t="s">
        <v>86</v>
      </c>
      <c r="AV1368" s="13" t="s">
        <v>86</v>
      </c>
      <c r="AW1368" s="13" t="s">
        <v>32</v>
      </c>
      <c r="AX1368" s="13" t="s">
        <v>77</v>
      </c>
      <c r="AY1368" s="254" t="s">
        <v>235</v>
      </c>
    </row>
    <row r="1369" s="14" customFormat="1">
      <c r="A1369" s="14"/>
      <c r="B1369" s="255"/>
      <c r="C1369" s="256"/>
      <c r="D1369" s="245" t="s">
        <v>243</v>
      </c>
      <c r="E1369" s="257" t="s">
        <v>1</v>
      </c>
      <c r="F1369" s="258" t="s">
        <v>245</v>
      </c>
      <c r="G1369" s="256"/>
      <c r="H1369" s="259">
        <v>29</v>
      </c>
      <c r="I1369" s="260"/>
      <c r="J1369" s="256"/>
      <c r="K1369" s="256"/>
      <c r="L1369" s="261"/>
      <c r="M1369" s="262"/>
      <c r="N1369" s="263"/>
      <c r="O1369" s="263"/>
      <c r="P1369" s="263"/>
      <c r="Q1369" s="263"/>
      <c r="R1369" s="263"/>
      <c r="S1369" s="263"/>
      <c r="T1369" s="26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65" t="s">
        <v>243</v>
      </c>
      <c r="AU1369" s="265" t="s">
        <v>86</v>
      </c>
      <c r="AV1369" s="14" t="s">
        <v>241</v>
      </c>
      <c r="AW1369" s="14" t="s">
        <v>32</v>
      </c>
      <c r="AX1369" s="14" t="s">
        <v>84</v>
      </c>
      <c r="AY1369" s="265" t="s">
        <v>235</v>
      </c>
    </row>
    <row r="1370" s="2" customFormat="1" ht="33" customHeight="1">
      <c r="A1370" s="39"/>
      <c r="B1370" s="40"/>
      <c r="C1370" s="229" t="s">
        <v>538</v>
      </c>
      <c r="D1370" s="229" t="s">
        <v>237</v>
      </c>
      <c r="E1370" s="230" t="s">
        <v>3345</v>
      </c>
      <c r="F1370" s="231" t="s">
        <v>3346</v>
      </c>
      <c r="G1370" s="232" t="s">
        <v>240</v>
      </c>
      <c r="H1370" s="233">
        <v>20</v>
      </c>
      <c r="I1370" s="234"/>
      <c r="J1370" s="235">
        <f>ROUND(I1370*H1370,2)</f>
        <v>0</v>
      </c>
      <c r="K1370" s="236"/>
      <c r="L1370" s="45"/>
      <c r="M1370" s="237" t="s">
        <v>1</v>
      </c>
      <c r="N1370" s="238" t="s">
        <v>42</v>
      </c>
      <c r="O1370" s="92"/>
      <c r="P1370" s="239">
        <f>O1370*H1370</f>
        <v>0</v>
      </c>
      <c r="Q1370" s="239">
        <v>0.066220000000000001</v>
      </c>
      <c r="R1370" s="239">
        <f>Q1370*H1370</f>
        <v>1.3244</v>
      </c>
      <c r="S1370" s="239">
        <v>0</v>
      </c>
      <c r="T1370" s="240">
        <f>S1370*H1370</f>
        <v>0</v>
      </c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R1370" s="241" t="s">
        <v>241</v>
      </c>
      <c r="AT1370" s="241" t="s">
        <v>237</v>
      </c>
      <c r="AU1370" s="241" t="s">
        <v>86</v>
      </c>
      <c r="AY1370" s="18" t="s">
        <v>235</v>
      </c>
      <c r="BE1370" s="242">
        <f>IF(N1370="základní",J1370,0)</f>
        <v>0</v>
      </c>
      <c r="BF1370" s="242">
        <f>IF(N1370="snížená",J1370,0)</f>
        <v>0</v>
      </c>
      <c r="BG1370" s="242">
        <f>IF(N1370="zákl. přenesená",J1370,0)</f>
        <v>0</v>
      </c>
      <c r="BH1370" s="242">
        <f>IF(N1370="sníž. přenesená",J1370,0)</f>
        <v>0</v>
      </c>
      <c r="BI1370" s="242">
        <f>IF(N1370="nulová",J1370,0)</f>
        <v>0</v>
      </c>
      <c r="BJ1370" s="18" t="s">
        <v>84</v>
      </c>
      <c r="BK1370" s="242">
        <f>ROUND(I1370*H1370,2)</f>
        <v>0</v>
      </c>
      <c r="BL1370" s="18" t="s">
        <v>241</v>
      </c>
      <c r="BM1370" s="241" t="s">
        <v>3347</v>
      </c>
    </row>
    <row r="1371" s="13" customFormat="1">
      <c r="A1371" s="13"/>
      <c r="B1371" s="243"/>
      <c r="C1371" s="244"/>
      <c r="D1371" s="245" t="s">
        <v>243</v>
      </c>
      <c r="E1371" s="246" t="s">
        <v>1</v>
      </c>
      <c r="F1371" s="247" t="s">
        <v>3348</v>
      </c>
      <c r="G1371" s="244"/>
      <c r="H1371" s="248">
        <v>1</v>
      </c>
      <c r="I1371" s="249"/>
      <c r="J1371" s="244"/>
      <c r="K1371" s="244"/>
      <c r="L1371" s="250"/>
      <c r="M1371" s="251"/>
      <c r="N1371" s="252"/>
      <c r="O1371" s="252"/>
      <c r="P1371" s="252"/>
      <c r="Q1371" s="252"/>
      <c r="R1371" s="252"/>
      <c r="S1371" s="252"/>
      <c r="T1371" s="25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54" t="s">
        <v>243</v>
      </c>
      <c r="AU1371" s="254" t="s">
        <v>86</v>
      </c>
      <c r="AV1371" s="13" t="s">
        <v>86</v>
      </c>
      <c r="AW1371" s="13" t="s">
        <v>32</v>
      </c>
      <c r="AX1371" s="13" t="s">
        <v>77</v>
      </c>
      <c r="AY1371" s="254" t="s">
        <v>235</v>
      </c>
    </row>
    <row r="1372" s="13" customFormat="1">
      <c r="A1372" s="13"/>
      <c r="B1372" s="243"/>
      <c r="C1372" s="244"/>
      <c r="D1372" s="245" t="s">
        <v>243</v>
      </c>
      <c r="E1372" s="246" t="s">
        <v>1</v>
      </c>
      <c r="F1372" s="247" t="s">
        <v>3349</v>
      </c>
      <c r="G1372" s="244"/>
      <c r="H1372" s="248">
        <v>1</v>
      </c>
      <c r="I1372" s="249"/>
      <c r="J1372" s="244"/>
      <c r="K1372" s="244"/>
      <c r="L1372" s="250"/>
      <c r="M1372" s="251"/>
      <c r="N1372" s="252"/>
      <c r="O1372" s="252"/>
      <c r="P1372" s="252"/>
      <c r="Q1372" s="252"/>
      <c r="R1372" s="252"/>
      <c r="S1372" s="252"/>
      <c r="T1372" s="25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54" t="s">
        <v>243</v>
      </c>
      <c r="AU1372" s="254" t="s">
        <v>86</v>
      </c>
      <c r="AV1372" s="13" t="s">
        <v>86</v>
      </c>
      <c r="AW1372" s="13" t="s">
        <v>32</v>
      </c>
      <c r="AX1372" s="13" t="s">
        <v>77</v>
      </c>
      <c r="AY1372" s="254" t="s">
        <v>235</v>
      </c>
    </row>
    <row r="1373" s="13" customFormat="1">
      <c r="A1373" s="13"/>
      <c r="B1373" s="243"/>
      <c r="C1373" s="244"/>
      <c r="D1373" s="245" t="s">
        <v>243</v>
      </c>
      <c r="E1373" s="246" t="s">
        <v>1</v>
      </c>
      <c r="F1373" s="247" t="s">
        <v>3350</v>
      </c>
      <c r="G1373" s="244"/>
      <c r="H1373" s="248">
        <v>1</v>
      </c>
      <c r="I1373" s="249"/>
      <c r="J1373" s="244"/>
      <c r="K1373" s="244"/>
      <c r="L1373" s="250"/>
      <c r="M1373" s="251"/>
      <c r="N1373" s="252"/>
      <c r="O1373" s="252"/>
      <c r="P1373" s="252"/>
      <c r="Q1373" s="252"/>
      <c r="R1373" s="252"/>
      <c r="S1373" s="252"/>
      <c r="T1373" s="25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54" t="s">
        <v>243</v>
      </c>
      <c r="AU1373" s="254" t="s">
        <v>86</v>
      </c>
      <c r="AV1373" s="13" t="s">
        <v>86</v>
      </c>
      <c r="AW1373" s="13" t="s">
        <v>32</v>
      </c>
      <c r="AX1373" s="13" t="s">
        <v>77</v>
      </c>
      <c r="AY1373" s="254" t="s">
        <v>235</v>
      </c>
    </row>
    <row r="1374" s="13" customFormat="1">
      <c r="A1374" s="13"/>
      <c r="B1374" s="243"/>
      <c r="C1374" s="244"/>
      <c r="D1374" s="245" t="s">
        <v>243</v>
      </c>
      <c r="E1374" s="246" t="s">
        <v>1</v>
      </c>
      <c r="F1374" s="247" t="s">
        <v>3351</v>
      </c>
      <c r="G1374" s="244"/>
      <c r="H1374" s="248">
        <v>1</v>
      </c>
      <c r="I1374" s="249"/>
      <c r="J1374" s="244"/>
      <c r="K1374" s="244"/>
      <c r="L1374" s="250"/>
      <c r="M1374" s="251"/>
      <c r="N1374" s="252"/>
      <c r="O1374" s="252"/>
      <c r="P1374" s="252"/>
      <c r="Q1374" s="252"/>
      <c r="R1374" s="252"/>
      <c r="S1374" s="252"/>
      <c r="T1374" s="25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54" t="s">
        <v>243</v>
      </c>
      <c r="AU1374" s="254" t="s">
        <v>86</v>
      </c>
      <c r="AV1374" s="13" t="s">
        <v>86</v>
      </c>
      <c r="AW1374" s="13" t="s">
        <v>32</v>
      </c>
      <c r="AX1374" s="13" t="s">
        <v>77</v>
      </c>
      <c r="AY1374" s="254" t="s">
        <v>235</v>
      </c>
    </row>
    <row r="1375" s="13" customFormat="1">
      <c r="A1375" s="13"/>
      <c r="B1375" s="243"/>
      <c r="C1375" s="244"/>
      <c r="D1375" s="245" t="s">
        <v>243</v>
      </c>
      <c r="E1375" s="246" t="s">
        <v>1</v>
      </c>
      <c r="F1375" s="247" t="s">
        <v>3352</v>
      </c>
      <c r="G1375" s="244"/>
      <c r="H1375" s="248">
        <v>1</v>
      </c>
      <c r="I1375" s="249"/>
      <c r="J1375" s="244"/>
      <c r="K1375" s="244"/>
      <c r="L1375" s="250"/>
      <c r="M1375" s="251"/>
      <c r="N1375" s="252"/>
      <c r="O1375" s="252"/>
      <c r="P1375" s="252"/>
      <c r="Q1375" s="252"/>
      <c r="R1375" s="252"/>
      <c r="S1375" s="252"/>
      <c r="T1375" s="25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54" t="s">
        <v>243</v>
      </c>
      <c r="AU1375" s="254" t="s">
        <v>86</v>
      </c>
      <c r="AV1375" s="13" t="s">
        <v>86</v>
      </c>
      <c r="AW1375" s="13" t="s">
        <v>32</v>
      </c>
      <c r="AX1375" s="13" t="s">
        <v>77</v>
      </c>
      <c r="AY1375" s="254" t="s">
        <v>235</v>
      </c>
    </row>
    <row r="1376" s="13" customFormat="1">
      <c r="A1376" s="13"/>
      <c r="B1376" s="243"/>
      <c r="C1376" s="244"/>
      <c r="D1376" s="245" t="s">
        <v>243</v>
      </c>
      <c r="E1376" s="246" t="s">
        <v>1</v>
      </c>
      <c r="F1376" s="247" t="s">
        <v>3353</v>
      </c>
      <c r="G1376" s="244"/>
      <c r="H1376" s="248">
        <v>1</v>
      </c>
      <c r="I1376" s="249"/>
      <c r="J1376" s="244"/>
      <c r="K1376" s="244"/>
      <c r="L1376" s="250"/>
      <c r="M1376" s="251"/>
      <c r="N1376" s="252"/>
      <c r="O1376" s="252"/>
      <c r="P1376" s="252"/>
      <c r="Q1376" s="252"/>
      <c r="R1376" s="252"/>
      <c r="S1376" s="252"/>
      <c r="T1376" s="25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54" t="s">
        <v>243</v>
      </c>
      <c r="AU1376" s="254" t="s">
        <v>86</v>
      </c>
      <c r="AV1376" s="13" t="s">
        <v>86</v>
      </c>
      <c r="AW1376" s="13" t="s">
        <v>32</v>
      </c>
      <c r="AX1376" s="13" t="s">
        <v>77</v>
      </c>
      <c r="AY1376" s="254" t="s">
        <v>235</v>
      </c>
    </row>
    <row r="1377" s="13" customFormat="1">
      <c r="A1377" s="13"/>
      <c r="B1377" s="243"/>
      <c r="C1377" s="244"/>
      <c r="D1377" s="245" t="s">
        <v>243</v>
      </c>
      <c r="E1377" s="246" t="s">
        <v>1</v>
      </c>
      <c r="F1377" s="247" t="s">
        <v>3354</v>
      </c>
      <c r="G1377" s="244"/>
      <c r="H1377" s="248">
        <v>1</v>
      </c>
      <c r="I1377" s="249"/>
      <c r="J1377" s="244"/>
      <c r="K1377" s="244"/>
      <c r="L1377" s="250"/>
      <c r="M1377" s="251"/>
      <c r="N1377" s="252"/>
      <c r="O1377" s="252"/>
      <c r="P1377" s="252"/>
      <c r="Q1377" s="252"/>
      <c r="R1377" s="252"/>
      <c r="S1377" s="252"/>
      <c r="T1377" s="25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54" t="s">
        <v>243</v>
      </c>
      <c r="AU1377" s="254" t="s">
        <v>86</v>
      </c>
      <c r="AV1377" s="13" t="s">
        <v>86</v>
      </c>
      <c r="AW1377" s="13" t="s">
        <v>32</v>
      </c>
      <c r="AX1377" s="13" t="s">
        <v>77</v>
      </c>
      <c r="AY1377" s="254" t="s">
        <v>235</v>
      </c>
    </row>
    <row r="1378" s="13" customFormat="1">
      <c r="A1378" s="13"/>
      <c r="B1378" s="243"/>
      <c r="C1378" s="244"/>
      <c r="D1378" s="245" t="s">
        <v>243</v>
      </c>
      <c r="E1378" s="246" t="s">
        <v>1</v>
      </c>
      <c r="F1378" s="247" t="s">
        <v>3355</v>
      </c>
      <c r="G1378" s="244"/>
      <c r="H1378" s="248">
        <v>1</v>
      </c>
      <c r="I1378" s="249"/>
      <c r="J1378" s="244"/>
      <c r="K1378" s="244"/>
      <c r="L1378" s="250"/>
      <c r="M1378" s="251"/>
      <c r="N1378" s="252"/>
      <c r="O1378" s="252"/>
      <c r="P1378" s="252"/>
      <c r="Q1378" s="252"/>
      <c r="R1378" s="252"/>
      <c r="S1378" s="252"/>
      <c r="T1378" s="25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54" t="s">
        <v>243</v>
      </c>
      <c r="AU1378" s="254" t="s">
        <v>86</v>
      </c>
      <c r="AV1378" s="13" t="s">
        <v>86</v>
      </c>
      <c r="AW1378" s="13" t="s">
        <v>32</v>
      </c>
      <c r="AX1378" s="13" t="s">
        <v>77</v>
      </c>
      <c r="AY1378" s="254" t="s">
        <v>235</v>
      </c>
    </row>
    <row r="1379" s="13" customFormat="1">
      <c r="A1379" s="13"/>
      <c r="B1379" s="243"/>
      <c r="C1379" s="244"/>
      <c r="D1379" s="245" t="s">
        <v>243</v>
      </c>
      <c r="E1379" s="246" t="s">
        <v>1</v>
      </c>
      <c r="F1379" s="247" t="s">
        <v>3356</v>
      </c>
      <c r="G1379" s="244"/>
      <c r="H1379" s="248">
        <v>1</v>
      </c>
      <c r="I1379" s="249"/>
      <c r="J1379" s="244"/>
      <c r="K1379" s="244"/>
      <c r="L1379" s="250"/>
      <c r="M1379" s="251"/>
      <c r="N1379" s="252"/>
      <c r="O1379" s="252"/>
      <c r="P1379" s="252"/>
      <c r="Q1379" s="252"/>
      <c r="R1379" s="252"/>
      <c r="S1379" s="252"/>
      <c r="T1379" s="25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54" t="s">
        <v>243</v>
      </c>
      <c r="AU1379" s="254" t="s">
        <v>86</v>
      </c>
      <c r="AV1379" s="13" t="s">
        <v>86</v>
      </c>
      <c r="AW1379" s="13" t="s">
        <v>32</v>
      </c>
      <c r="AX1379" s="13" t="s">
        <v>77</v>
      </c>
      <c r="AY1379" s="254" t="s">
        <v>235</v>
      </c>
    </row>
    <row r="1380" s="13" customFormat="1">
      <c r="A1380" s="13"/>
      <c r="B1380" s="243"/>
      <c r="C1380" s="244"/>
      <c r="D1380" s="245" t="s">
        <v>243</v>
      </c>
      <c r="E1380" s="246" t="s">
        <v>1</v>
      </c>
      <c r="F1380" s="247" t="s">
        <v>3357</v>
      </c>
      <c r="G1380" s="244"/>
      <c r="H1380" s="248">
        <v>1</v>
      </c>
      <c r="I1380" s="249"/>
      <c r="J1380" s="244"/>
      <c r="K1380" s="244"/>
      <c r="L1380" s="250"/>
      <c r="M1380" s="251"/>
      <c r="N1380" s="252"/>
      <c r="O1380" s="252"/>
      <c r="P1380" s="252"/>
      <c r="Q1380" s="252"/>
      <c r="R1380" s="252"/>
      <c r="S1380" s="252"/>
      <c r="T1380" s="25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54" t="s">
        <v>243</v>
      </c>
      <c r="AU1380" s="254" t="s">
        <v>86</v>
      </c>
      <c r="AV1380" s="13" t="s">
        <v>86</v>
      </c>
      <c r="AW1380" s="13" t="s">
        <v>32</v>
      </c>
      <c r="AX1380" s="13" t="s">
        <v>77</v>
      </c>
      <c r="AY1380" s="254" t="s">
        <v>235</v>
      </c>
    </row>
    <row r="1381" s="13" customFormat="1">
      <c r="A1381" s="13"/>
      <c r="B1381" s="243"/>
      <c r="C1381" s="244"/>
      <c r="D1381" s="245" t="s">
        <v>243</v>
      </c>
      <c r="E1381" s="246" t="s">
        <v>1</v>
      </c>
      <c r="F1381" s="247" t="s">
        <v>3358</v>
      </c>
      <c r="G1381" s="244"/>
      <c r="H1381" s="248">
        <v>1</v>
      </c>
      <c r="I1381" s="249"/>
      <c r="J1381" s="244"/>
      <c r="K1381" s="244"/>
      <c r="L1381" s="250"/>
      <c r="M1381" s="251"/>
      <c r="N1381" s="252"/>
      <c r="O1381" s="252"/>
      <c r="P1381" s="252"/>
      <c r="Q1381" s="252"/>
      <c r="R1381" s="252"/>
      <c r="S1381" s="252"/>
      <c r="T1381" s="25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54" t="s">
        <v>243</v>
      </c>
      <c r="AU1381" s="254" t="s">
        <v>86</v>
      </c>
      <c r="AV1381" s="13" t="s">
        <v>86</v>
      </c>
      <c r="AW1381" s="13" t="s">
        <v>32</v>
      </c>
      <c r="AX1381" s="13" t="s">
        <v>77</v>
      </c>
      <c r="AY1381" s="254" t="s">
        <v>235</v>
      </c>
    </row>
    <row r="1382" s="13" customFormat="1">
      <c r="A1382" s="13"/>
      <c r="B1382" s="243"/>
      <c r="C1382" s="244"/>
      <c r="D1382" s="245" t="s">
        <v>243</v>
      </c>
      <c r="E1382" s="246" t="s">
        <v>1</v>
      </c>
      <c r="F1382" s="247" t="s">
        <v>3359</v>
      </c>
      <c r="G1382" s="244"/>
      <c r="H1382" s="248">
        <v>1</v>
      </c>
      <c r="I1382" s="249"/>
      <c r="J1382" s="244"/>
      <c r="K1382" s="244"/>
      <c r="L1382" s="250"/>
      <c r="M1382" s="251"/>
      <c r="N1382" s="252"/>
      <c r="O1382" s="252"/>
      <c r="P1382" s="252"/>
      <c r="Q1382" s="252"/>
      <c r="R1382" s="252"/>
      <c r="S1382" s="252"/>
      <c r="T1382" s="25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54" t="s">
        <v>243</v>
      </c>
      <c r="AU1382" s="254" t="s">
        <v>86</v>
      </c>
      <c r="AV1382" s="13" t="s">
        <v>86</v>
      </c>
      <c r="AW1382" s="13" t="s">
        <v>32</v>
      </c>
      <c r="AX1382" s="13" t="s">
        <v>77</v>
      </c>
      <c r="AY1382" s="254" t="s">
        <v>235</v>
      </c>
    </row>
    <row r="1383" s="13" customFormat="1">
      <c r="A1383" s="13"/>
      <c r="B1383" s="243"/>
      <c r="C1383" s="244"/>
      <c r="D1383" s="245" t="s">
        <v>243</v>
      </c>
      <c r="E1383" s="246" t="s">
        <v>1</v>
      </c>
      <c r="F1383" s="247" t="s">
        <v>3360</v>
      </c>
      <c r="G1383" s="244"/>
      <c r="H1383" s="248">
        <v>1</v>
      </c>
      <c r="I1383" s="249"/>
      <c r="J1383" s="244"/>
      <c r="K1383" s="244"/>
      <c r="L1383" s="250"/>
      <c r="M1383" s="251"/>
      <c r="N1383" s="252"/>
      <c r="O1383" s="252"/>
      <c r="P1383" s="252"/>
      <c r="Q1383" s="252"/>
      <c r="R1383" s="252"/>
      <c r="S1383" s="252"/>
      <c r="T1383" s="25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54" t="s">
        <v>243</v>
      </c>
      <c r="AU1383" s="254" t="s">
        <v>86</v>
      </c>
      <c r="AV1383" s="13" t="s">
        <v>86</v>
      </c>
      <c r="AW1383" s="13" t="s">
        <v>32</v>
      </c>
      <c r="AX1383" s="13" t="s">
        <v>77</v>
      </c>
      <c r="AY1383" s="254" t="s">
        <v>235</v>
      </c>
    </row>
    <row r="1384" s="13" customFormat="1">
      <c r="A1384" s="13"/>
      <c r="B1384" s="243"/>
      <c r="C1384" s="244"/>
      <c r="D1384" s="245" t="s">
        <v>243</v>
      </c>
      <c r="E1384" s="246" t="s">
        <v>1</v>
      </c>
      <c r="F1384" s="247" t="s">
        <v>3361</v>
      </c>
      <c r="G1384" s="244"/>
      <c r="H1384" s="248">
        <v>1</v>
      </c>
      <c r="I1384" s="249"/>
      <c r="J1384" s="244"/>
      <c r="K1384" s="244"/>
      <c r="L1384" s="250"/>
      <c r="M1384" s="251"/>
      <c r="N1384" s="252"/>
      <c r="O1384" s="252"/>
      <c r="P1384" s="252"/>
      <c r="Q1384" s="252"/>
      <c r="R1384" s="252"/>
      <c r="S1384" s="252"/>
      <c r="T1384" s="25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54" t="s">
        <v>243</v>
      </c>
      <c r="AU1384" s="254" t="s">
        <v>86</v>
      </c>
      <c r="AV1384" s="13" t="s">
        <v>86</v>
      </c>
      <c r="AW1384" s="13" t="s">
        <v>32</v>
      </c>
      <c r="AX1384" s="13" t="s">
        <v>77</v>
      </c>
      <c r="AY1384" s="254" t="s">
        <v>235</v>
      </c>
    </row>
    <row r="1385" s="13" customFormat="1">
      <c r="A1385" s="13"/>
      <c r="B1385" s="243"/>
      <c r="C1385" s="244"/>
      <c r="D1385" s="245" t="s">
        <v>243</v>
      </c>
      <c r="E1385" s="246" t="s">
        <v>1</v>
      </c>
      <c r="F1385" s="247" t="s">
        <v>3362</v>
      </c>
      <c r="G1385" s="244"/>
      <c r="H1385" s="248">
        <v>1</v>
      </c>
      <c r="I1385" s="249"/>
      <c r="J1385" s="244"/>
      <c r="K1385" s="244"/>
      <c r="L1385" s="250"/>
      <c r="M1385" s="251"/>
      <c r="N1385" s="252"/>
      <c r="O1385" s="252"/>
      <c r="P1385" s="252"/>
      <c r="Q1385" s="252"/>
      <c r="R1385" s="252"/>
      <c r="S1385" s="252"/>
      <c r="T1385" s="25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54" t="s">
        <v>243</v>
      </c>
      <c r="AU1385" s="254" t="s">
        <v>86</v>
      </c>
      <c r="AV1385" s="13" t="s">
        <v>86</v>
      </c>
      <c r="AW1385" s="13" t="s">
        <v>32</v>
      </c>
      <c r="AX1385" s="13" t="s">
        <v>77</v>
      </c>
      <c r="AY1385" s="254" t="s">
        <v>235</v>
      </c>
    </row>
    <row r="1386" s="13" customFormat="1">
      <c r="A1386" s="13"/>
      <c r="B1386" s="243"/>
      <c r="C1386" s="244"/>
      <c r="D1386" s="245" t="s">
        <v>243</v>
      </c>
      <c r="E1386" s="246" t="s">
        <v>1</v>
      </c>
      <c r="F1386" s="247" t="s">
        <v>3363</v>
      </c>
      <c r="G1386" s="244"/>
      <c r="H1386" s="248">
        <v>1</v>
      </c>
      <c r="I1386" s="249"/>
      <c r="J1386" s="244"/>
      <c r="K1386" s="244"/>
      <c r="L1386" s="250"/>
      <c r="M1386" s="251"/>
      <c r="N1386" s="252"/>
      <c r="O1386" s="252"/>
      <c r="P1386" s="252"/>
      <c r="Q1386" s="252"/>
      <c r="R1386" s="252"/>
      <c r="S1386" s="252"/>
      <c r="T1386" s="25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54" t="s">
        <v>243</v>
      </c>
      <c r="AU1386" s="254" t="s">
        <v>86</v>
      </c>
      <c r="AV1386" s="13" t="s">
        <v>86</v>
      </c>
      <c r="AW1386" s="13" t="s">
        <v>32</v>
      </c>
      <c r="AX1386" s="13" t="s">
        <v>77</v>
      </c>
      <c r="AY1386" s="254" t="s">
        <v>235</v>
      </c>
    </row>
    <row r="1387" s="13" customFormat="1">
      <c r="A1387" s="13"/>
      <c r="B1387" s="243"/>
      <c r="C1387" s="244"/>
      <c r="D1387" s="245" t="s">
        <v>243</v>
      </c>
      <c r="E1387" s="246" t="s">
        <v>1</v>
      </c>
      <c r="F1387" s="247" t="s">
        <v>3364</v>
      </c>
      <c r="G1387" s="244"/>
      <c r="H1387" s="248">
        <v>1</v>
      </c>
      <c r="I1387" s="249"/>
      <c r="J1387" s="244"/>
      <c r="K1387" s="244"/>
      <c r="L1387" s="250"/>
      <c r="M1387" s="251"/>
      <c r="N1387" s="252"/>
      <c r="O1387" s="252"/>
      <c r="P1387" s="252"/>
      <c r="Q1387" s="252"/>
      <c r="R1387" s="252"/>
      <c r="S1387" s="252"/>
      <c r="T1387" s="25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T1387" s="254" t="s">
        <v>243</v>
      </c>
      <c r="AU1387" s="254" t="s">
        <v>86</v>
      </c>
      <c r="AV1387" s="13" t="s">
        <v>86</v>
      </c>
      <c r="AW1387" s="13" t="s">
        <v>32</v>
      </c>
      <c r="AX1387" s="13" t="s">
        <v>77</v>
      </c>
      <c r="AY1387" s="254" t="s">
        <v>235</v>
      </c>
    </row>
    <row r="1388" s="13" customFormat="1">
      <c r="A1388" s="13"/>
      <c r="B1388" s="243"/>
      <c r="C1388" s="244"/>
      <c r="D1388" s="245" t="s">
        <v>243</v>
      </c>
      <c r="E1388" s="246" t="s">
        <v>1</v>
      </c>
      <c r="F1388" s="247" t="s">
        <v>3365</v>
      </c>
      <c r="G1388" s="244"/>
      <c r="H1388" s="248">
        <v>1</v>
      </c>
      <c r="I1388" s="249"/>
      <c r="J1388" s="244"/>
      <c r="K1388" s="244"/>
      <c r="L1388" s="250"/>
      <c r="M1388" s="251"/>
      <c r="N1388" s="252"/>
      <c r="O1388" s="252"/>
      <c r="P1388" s="252"/>
      <c r="Q1388" s="252"/>
      <c r="R1388" s="252"/>
      <c r="S1388" s="252"/>
      <c r="T1388" s="25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54" t="s">
        <v>243</v>
      </c>
      <c r="AU1388" s="254" t="s">
        <v>86</v>
      </c>
      <c r="AV1388" s="13" t="s">
        <v>86</v>
      </c>
      <c r="AW1388" s="13" t="s">
        <v>32</v>
      </c>
      <c r="AX1388" s="13" t="s">
        <v>77</v>
      </c>
      <c r="AY1388" s="254" t="s">
        <v>235</v>
      </c>
    </row>
    <row r="1389" s="13" customFormat="1">
      <c r="A1389" s="13"/>
      <c r="B1389" s="243"/>
      <c r="C1389" s="244"/>
      <c r="D1389" s="245" t="s">
        <v>243</v>
      </c>
      <c r="E1389" s="246" t="s">
        <v>1</v>
      </c>
      <c r="F1389" s="247" t="s">
        <v>3366</v>
      </c>
      <c r="G1389" s="244"/>
      <c r="H1389" s="248">
        <v>1</v>
      </c>
      <c r="I1389" s="249"/>
      <c r="J1389" s="244"/>
      <c r="K1389" s="244"/>
      <c r="L1389" s="250"/>
      <c r="M1389" s="251"/>
      <c r="N1389" s="252"/>
      <c r="O1389" s="252"/>
      <c r="P1389" s="252"/>
      <c r="Q1389" s="252"/>
      <c r="R1389" s="252"/>
      <c r="S1389" s="252"/>
      <c r="T1389" s="25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54" t="s">
        <v>243</v>
      </c>
      <c r="AU1389" s="254" t="s">
        <v>86</v>
      </c>
      <c r="AV1389" s="13" t="s">
        <v>86</v>
      </c>
      <c r="AW1389" s="13" t="s">
        <v>32</v>
      </c>
      <c r="AX1389" s="13" t="s">
        <v>77</v>
      </c>
      <c r="AY1389" s="254" t="s">
        <v>235</v>
      </c>
    </row>
    <row r="1390" s="13" customFormat="1">
      <c r="A1390" s="13"/>
      <c r="B1390" s="243"/>
      <c r="C1390" s="244"/>
      <c r="D1390" s="245" t="s">
        <v>243</v>
      </c>
      <c r="E1390" s="246" t="s">
        <v>1</v>
      </c>
      <c r="F1390" s="247" t="s">
        <v>3367</v>
      </c>
      <c r="G1390" s="244"/>
      <c r="H1390" s="248">
        <v>1</v>
      </c>
      <c r="I1390" s="249"/>
      <c r="J1390" s="244"/>
      <c r="K1390" s="244"/>
      <c r="L1390" s="250"/>
      <c r="M1390" s="251"/>
      <c r="N1390" s="252"/>
      <c r="O1390" s="252"/>
      <c r="P1390" s="252"/>
      <c r="Q1390" s="252"/>
      <c r="R1390" s="252"/>
      <c r="S1390" s="252"/>
      <c r="T1390" s="25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54" t="s">
        <v>243</v>
      </c>
      <c r="AU1390" s="254" t="s">
        <v>86</v>
      </c>
      <c r="AV1390" s="13" t="s">
        <v>86</v>
      </c>
      <c r="AW1390" s="13" t="s">
        <v>32</v>
      </c>
      <c r="AX1390" s="13" t="s">
        <v>77</v>
      </c>
      <c r="AY1390" s="254" t="s">
        <v>235</v>
      </c>
    </row>
    <row r="1391" s="14" customFormat="1">
      <c r="A1391" s="14"/>
      <c r="B1391" s="255"/>
      <c r="C1391" s="256"/>
      <c r="D1391" s="245" t="s">
        <v>243</v>
      </c>
      <c r="E1391" s="257" t="s">
        <v>1</v>
      </c>
      <c r="F1391" s="258" t="s">
        <v>245</v>
      </c>
      <c r="G1391" s="256"/>
      <c r="H1391" s="259">
        <v>20</v>
      </c>
      <c r="I1391" s="260"/>
      <c r="J1391" s="256"/>
      <c r="K1391" s="256"/>
      <c r="L1391" s="261"/>
      <c r="M1391" s="262"/>
      <c r="N1391" s="263"/>
      <c r="O1391" s="263"/>
      <c r="P1391" s="263"/>
      <c r="Q1391" s="263"/>
      <c r="R1391" s="263"/>
      <c r="S1391" s="263"/>
      <c r="T1391" s="26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65" t="s">
        <v>243</v>
      </c>
      <c r="AU1391" s="265" t="s">
        <v>86</v>
      </c>
      <c r="AV1391" s="14" t="s">
        <v>241</v>
      </c>
      <c r="AW1391" s="14" t="s">
        <v>32</v>
      </c>
      <c r="AX1391" s="14" t="s">
        <v>84</v>
      </c>
      <c r="AY1391" s="265" t="s">
        <v>235</v>
      </c>
    </row>
    <row r="1392" s="2" customFormat="1" ht="24.15" customHeight="1">
      <c r="A1392" s="39"/>
      <c r="B1392" s="40"/>
      <c r="C1392" s="229" t="s">
        <v>543</v>
      </c>
      <c r="D1392" s="229" t="s">
        <v>237</v>
      </c>
      <c r="E1392" s="230" t="s">
        <v>3368</v>
      </c>
      <c r="F1392" s="231" t="s">
        <v>3369</v>
      </c>
      <c r="G1392" s="232" t="s">
        <v>240</v>
      </c>
      <c r="H1392" s="233">
        <v>223</v>
      </c>
      <c r="I1392" s="234"/>
      <c r="J1392" s="235">
        <f>ROUND(I1392*H1392,2)</f>
        <v>0</v>
      </c>
      <c r="K1392" s="236"/>
      <c r="L1392" s="45"/>
      <c r="M1392" s="237" t="s">
        <v>1</v>
      </c>
      <c r="N1392" s="238" t="s">
        <v>42</v>
      </c>
      <c r="O1392" s="92"/>
      <c r="P1392" s="239">
        <f>O1392*H1392</f>
        <v>0</v>
      </c>
      <c r="Q1392" s="239">
        <v>0.082729999999999998</v>
      </c>
      <c r="R1392" s="239">
        <f>Q1392*H1392</f>
        <v>18.448789999999999</v>
      </c>
      <c r="S1392" s="239">
        <v>0</v>
      </c>
      <c r="T1392" s="240">
        <f>S1392*H1392</f>
        <v>0</v>
      </c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R1392" s="241" t="s">
        <v>241</v>
      </c>
      <c r="AT1392" s="241" t="s">
        <v>237</v>
      </c>
      <c r="AU1392" s="241" t="s">
        <v>86</v>
      </c>
      <c r="AY1392" s="18" t="s">
        <v>235</v>
      </c>
      <c r="BE1392" s="242">
        <f>IF(N1392="základní",J1392,0)</f>
        <v>0</v>
      </c>
      <c r="BF1392" s="242">
        <f>IF(N1392="snížená",J1392,0)</f>
        <v>0</v>
      </c>
      <c r="BG1392" s="242">
        <f>IF(N1392="zákl. přenesená",J1392,0)</f>
        <v>0</v>
      </c>
      <c r="BH1392" s="242">
        <f>IF(N1392="sníž. přenesená",J1392,0)</f>
        <v>0</v>
      </c>
      <c r="BI1392" s="242">
        <f>IF(N1392="nulová",J1392,0)</f>
        <v>0</v>
      </c>
      <c r="BJ1392" s="18" t="s">
        <v>84</v>
      </c>
      <c r="BK1392" s="242">
        <f>ROUND(I1392*H1392,2)</f>
        <v>0</v>
      </c>
      <c r="BL1392" s="18" t="s">
        <v>241</v>
      </c>
      <c r="BM1392" s="241" t="s">
        <v>3370</v>
      </c>
    </row>
    <row r="1393" s="13" customFormat="1">
      <c r="A1393" s="13"/>
      <c r="B1393" s="243"/>
      <c r="C1393" s="244"/>
      <c r="D1393" s="245" t="s">
        <v>243</v>
      </c>
      <c r="E1393" s="246" t="s">
        <v>1</v>
      </c>
      <c r="F1393" s="247" t="s">
        <v>3371</v>
      </c>
      <c r="G1393" s="244"/>
      <c r="H1393" s="248">
        <v>1</v>
      </c>
      <c r="I1393" s="249"/>
      <c r="J1393" s="244"/>
      <c r="K1393" s="244"/>
      <c r="L1393" s="250"/>
      <c r="M1393" s="251"/>
      <c r="N1393" s="252"/>
      <c r="O1393" s="252"/>
      <c r="P1393" s="252"/>
      <c r="Q1393" s="252"/>
      <c r="R1393" s="252"/>
      <c r="S1393" s="252"/>
      <c r="T1393" s="25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54" t="s">
        <v>243</v>
      </c>
      <c r="AU1393" s="254" t="s">
        <v>86</v>
      </c>
      <c r="AV1393" s="13" t="s">
        <v>86</v>
      </c>
      <c r="AW1393" s="13" t="s">
        <v>32</v>
      </c>
      <c r="AX1393" s="13" t="s">
        <v>77</v>
      </c>
      <c r="AY1393" s="254" t="s">
        <v>235</v>
      </c>
    </row>
    <row r="1394" s="13" customFormat="1">
      <c r="A1394" s="13"/>
      <c r="B1394" s="243"/>
      <c r="C1394" s="244"/>
      <c r="D1394" s="245" t="s">
        <v>243</v>
      </c>
      <c r="E1394" s="246" t="s">
        <v>1</v>
      </c>
      <c r="F1394" s="247" t="s">
        <v>3372</v>
      </c>
      <c r="G1394" s="244"/>
      <c r="H1394" s="248">
        <v>1</v>
      </c>
      <c r="I1394" s="249"/>
      <c r="J1394" s="244"/>
      <c r="K1394" s="244"/>
      <c r="L1394" s="250"/>
      <c r="M1394" s="251"/>
      <c r="N1394" s="252"/>
      <c r="O1394" s="252"/>
      <c r="P1394" s="252"/>
      <c r="Q1394" s="252"/>
      <c r="R1394" s="252"/>
      <c r="S1394" s="252"/>
      <c r="T1394" s="25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54" t="s">
        <v>243</v>
      </c>
      <c r="AU1394" s="254" t="s">
        <v>86</v>
      </c>
      <c r="AV1394" s="13" t="s">
        <v>86</v>
      </c>
      <c r="AW1394" s="13" t="s">
        <v>32</v>
      </c>
      <c r="AX1394" s="13" t="s">
        <v>77</v>
      </c>
      <c r="AY1394" s="254" t="s">
        <v>235</v>
      </c>
    </row>
    <row r="1395" s="13" customFormat="1">
      <c r="A1395" s="13"/>
      <c r="B1395" s="243"/>
      <c r="C1395" s="244"/>
      <c r="D1395" s="245" t="s">
        <v>243</v>
      </c>
      <c r="E1395" s="246" t="s">
        <v>1</v>
      </c>
      <c r="F1395" s="247" t="s">
        <v>3373</v>
      </c>
      <c r="G1395" s="244"/>
      <c r="H1395" s="248">
        <v>1</v>
      </c>
      <c r="I1395" s="249"/>
      <c r="J1395" s="244"/>
      <c r="K1395" s="244"/>
      <c r="L1395" s="250"/>
      <c r="M1395" s="251"/>
      <c r="N1395" s="252"/>
      <c r="O1395" s="252"/>
      <c r="P1395" s="252"/>
      <c r="Q1395" s="252"/>
      <c r="R1395" s="252"/>
      <c r="S1395" s="252"/>
      <c r="T1395" s="25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54" t="s">
        <v>243</v>
      </c>
      <c r="AU1395" s="254" t="s">
        <v>86</v>
      </c>
      <c r="AV1395" s="13" t="s">
        <v>86</v>
      </c>
      <c r="AW1395" s="13" t="s">
        <v>32</v>
      </c>
      <c r="AX1395" s="13" t="s">
        <v>77</v>
      </c>
      <c r="AY1395" s="254" t="s">
        <v>235</v>
      </c>
    </row>
    <row r="1396" s="13" customFormat="1">
      <c r="A1396" s="13"/>
      <c r="B1396" s="243"/>
      <c r="C1396" s="244"/>
      <c r="D1396" s="245" t="s">
        <v>243</v>
      </c>
      <c r="E1396" s="246" t="s">
        <v>1</v>
      </c>
      <c r="F1396" s="247" t="s">
        <v>3374</v>
      </c>
      <c r="G1396" s="244"/>
      <c r="H1396" s="248">
        <v>1</v>
      </c>
      <c r="I1396" s="249"/>
      <c r="J1396" s="244"/>
      <c r="K1396" s="244"/>
      <c r="L1396" s="250"/>
      <c r="M1396" s="251"/>
      <c r="N1396" s="252"/>
      <c r="O1396" s="252"/>
      <c r="P1396" s="252"/>
      <c r="Q1396" s="252"/>
      <c r="R1396" s="252"/>
      <c r="S1396" s="252"/>
      <c r="T1396" s="25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54" t="s">
        <v>243</v>
      </c>
      <c r="AU1396" s="254" t="s">
        <v>86</v>
      </c>
      <c r="AV1396" s="13" t="s">
        <v>86</v>
      </c>
      <c r="AW1396" s="13" t="s">
        <v>32</v>
      </c>
      <c r="AX1396" s="13" t="s">
        <v>77</v>
      </c>
      <c r="AY1396" s="254" t="s">
        <v>235</v>
      </c>
    </row>
    <row r="1397" s="13" customFormat="1">
      <c r="A1397" s="13"/>
      <c r="B1397" s="243"/>
      <c r="C1397" s="244"/>
      <c r="D1397" s="245" t="s">
        <v>243</v>
      </c>
      <c r="E1397" s="246" t="s">
        <v>1</v>
      </c>
      <c r="F1397" s="247" t="s">
        <v>3375</v>
      </c>
      <c r="G1397" s="244"/>
      <c r="H1397" s="248">
        <v>1</v>
      </c>
      <c r="I1397" s="249"/>
      <c r="J1397" s="244"/>
      <c r="K1397" s="244"/>
      <c r="L1397" s="250"/>
      <c r="M1397" s="251"/>
      <c r="N1397" s="252"/>
      <c r="O1397" s="252"/>
      <c r="P1397" s="252"/>
      <c r="Q1397" s="252"/>
      <c r="R1397" s="252"/>
      <c r="S1397" s="252"/>
      <c r="T1397" s="25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254" t="s">
        <v>243</v>
      </c>
      <c r="AU1397" s="254" t="s">
        <v>86</v>
      </c>
      <c r="AV1397" s="13" t="s">
        <v>86</v>
      </c>
      <c r="AW1397" s="13" t="s">
        <v>32</v>
      </c>
      <c r="AX1397" s="13" t="s">
        <v>77</v>
      </c>
      <c r="AY1397" s="254" t="s">
        <v>235</v>
      </c>
    </row>
    <row r="1398" s="13" customFormat="1">
      <c r="A1398" s="13"/>
      <c r="B1398" s="243"/>
      <c r="C1398" s="244"/>
      <c r="D1398" s="245" t="s">
        <v>243</v>
      </c>
      <c r="E1398" s="246" t="s">
        <v>1</v>
      </c>
      <c r="F1398" s="247" t="s">
        <v>3376</v>
      </c>
      <c r="G1398" s="244"/>
      <c r="H1398" s="248">
        <v>1</v>
      </c>
      <c r="I1398" s="249"/>
      <c r="J1398" s="244"/>
      <c r="K1398" s="244"/>
      <c r="L1398" s="250"/>
      <c r="M1398" s="251"/>
      <c r="N1398" s="252"/>
      <c r="O1398" s="252"/>
      <c r="P1398" s="252"/>
      <c r="Q1398" s="252"/>
      <c r="R1398" s="252"/>
      <c r="S1398" s="252"/>
      <c r="T1398" s="25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54" t="s">
        <v>243</v>
      </c>
      <c r="AU1398" s="254" t="s">
        <v>86</v>
      </c>
      <c r="AV1398" s="13" t="s">
        <v>86</v>
      </c>
      <c r="AW1398" s="13" t="s">
        <v>32</v>
      </c>
      <c r="AX1398" s="13" t="s">
        <v>77</v>
      </c>
      <c r="AY1398" s="254" t="s">
        <v>235</v>
      </c>
    </row>
    <row r="1399" s="13" customFormat="1">
      <c r="A1399" s="13"/>
      <c r="B1399" s="243"/>
      <c r="C1399" s="244"/>
      <c r="D1399" s="245" t="s">
        <v>243</v>
      </c>
      <c r="E1399" s="246" t="s">
        <v>1</v>
      </c>
      <c r="F1399" s="247" t="s">
        <v>3377</v>
      </c>
      <c r="G1399" s="244"/>
      <c r="H1399" s="248">
        <v>1</v>
      </c>
      <c r="I1399" s="249"/>
      <c r="J1399" s="244"/>
      <c r="K1399" s="244"/>
      <c r="L1399" s="250"/>
      <c r="M1399" s="251"/>
      <c r="N1399" s="252"/>
      <c r="O1399" s="252"/>
      <c r="P1399" s="252"/>
      <c r="Q1399" s="252"/>
      <c r="R1399" s="252"/>
      <c r="S1399" s="252"/>
      <c r="T1399" s="25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54" t="s">
        <v>243</v>
      </c>
      <c r="AU1399" s="254" t="s">
        <v>86</v>
      </c>
      <c r="AV1399" s="13" t="s">
        <v>86</v>
      </c>
      <c r="AW1399" s="13" t="s">
        <v>32</v>
      </c>
      <c r="AX1399" s="13" t="s">
        <v>77</v>
      </c>
      <c r="AY1399" s="254" t="s">
        <v>235</v>
      </c>
    </row>
    <row r="1400" s="13" customFormat="1">
      <c r="A1400" s="13"/>
      <c r="B1400" s="243"/>
      <c r="C1400" s="244"/>
      <c r="D1400" s="245" t="s">
        <v>243</v>
      </c>
      <c r="E1400" s="246" t="s">
        <v>1</v>
      </c>
      <c r="F1400" s="247" t="s">
        <v>3378</v>
      </c>
      <c r="G1400" s="244"/>
      <c r="H1400" s="248">
        <v>1</v>
      </c>
      <c r="I1400" s="249"/>
      <c r="J1400" s="244"/>
      <c r="K1400" s="244"/>
      <c r="L1400" s="250"/>
      <c r="M1400" s="251"/>
      <c r="N1400" s="252"/>
      <c r="O1400" s="252"/>
      <c r="P1400" s="252"/>
      <c r="Q1400" s="252"/>
      <c r="R1400" s="252"/>
      <c r="S1400" s="252"/>
      <c r="T1400" s="25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54" t="s">
        <v>243</v>
      </c>
      <c r="AU1400" s="254" t="s">
        <v>86</v>
      </c>
      <c r="AV1400" s="13" t="s">
        <v>86</v>
      </c>
      <c r="AW1400" s="13" t="s">
        <v>32</v>
      </c>
      <c r="AX1400" s="13" t="s">
        <v>77</v>
      </c>
      <c r="AY1400" s="254" t="s">
        <v>235</v>
      </c>
    </row>
    <row r="1401" s="13" customFormat="1">
      <c r="A1401" s="13"/>
      <c r="B1401" s="243"/>
      <c r="C1401" s="244"/>
      <c r="D1401" s="245" t="s">
        <v>243</v>
      </c>
      <c r="E1401" s="246" t="s">
        <v>1</v>
      </c>
      <c r="F1401" s="247" t="s">
        <v>3379</v>
      </c>
      <c r="G1401" s="244"/>
      <c r="H1401" s="248">
        <v>1</v>
      </c>
      <c r="I1401" s="249"/>
      <c r="J1401" s="244"/>
      <c r="K1401" s="244"/>
      <c r="L1401" s="250"/>
      <c r="M1401" s="251"/>
      <c r="N1401" s="252"/>
      <c r="O1401" s="252"/>
      <c r="P1401" s="252"/>
      <c r="Q1401" s="252"/>
      <c r="R1401" s="252"/>
      <c r="S1401" s="252"/>
      <c r="T1401" s="25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54" t="s">
        <v>243</v>
      </c>
      <c r="AU1401" s="254" t="s">
        <v>86</v>
      </c>
      <c r="AV1401" s="13" t="s">
        <v>86</v>
      </c>
      <c r="AW1401" s="13" t="s">
        <v>32</v>
      </c>
      <c r="AX1401" s="13" t="s">
        <v>77</v>
      </c>
      <c r="AY1401" s="254" t="s">
        <v>235</v>
      </c>
    </row>
    <row r="1402" s="13" customFormat="1">
      <c r="A1402" s="13"/>
      <c r="B1402" s="243"/>
      <c r="C1402" s="244"/>
      <c r="D1402" s="245" t="s">
        <v>243</v>
      </c>
      <c r="E1402" s="246" t="s">
        <v>1</v>
      </c>
      <c r="F1402" s="247" t="s">
        <v>3380</v>
      </c>
      <c r="G1402" s="244"/>
      <c r="H1402" s="248">
        <v>1</v>
      </c>
      <c r="I1402" s="249"/>
      <c r="J1402" s="244"/>
      <c r="K1402" s="244"/>
      <c r="L1402" s="250"/>
      <c r="M1402" s="251"/>
      <c r="N1402" s="252"/>
      <c r="O1402" s="252"/>
      <c r="P1402" s="252"/>
      <c r="Q1402" s="252"/>
      <c r="R1402" s="252"/>
      <c r="S1402" s="252"/>
      <c r="T1402" s="25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54" t="s">
        <v>243</v>
      </c>
      <c r="AU1402" s="254" t="s">
        <v>86</v>
      </c>
      <c r="AV1402" s="13" t="s">
        <v>86</v>
      </c>
      <c r="AW1402" s="13" t="s">
        <v>32</v>
      </c>
      <c r="AX1402" s="13" t="s">
        <v>77</v>
      </c>
      <c r="AY1402" s="254" t="s">
        <v>235</v>
      </c>
    </row>
    <row r="1403" s="13" customFormat="1">
      <c r="A1403" s="13"/>
      <c r="B1403" s="243"/>
      <c r="C1403" s="244"/>
      <c r="D1403" s="245" t="s">
        <v>243</v>
      </c>
      <c r="E1403" s="246" t="s">
        <v>1</v>
      </c>
      <c r="F1403" s="247" t="s">
        <v>3381</v>
      </c>
      <c r="G1403" s="244"/>
      <c r="H1403" s="248">
        <v>1</v>
      </c>
      <c r="I1403" s="249"/>
      <c r="J1403" s="244"/>
      <c r="K1403" s="244"/>
      <c r="L1403" s="250"/>
      <c r="M1403" s="251"/>
      <c r="N1403" s="252"/>
      <c r="O1403" s="252"/>
      <c r="P1403" s="252"/>
      <c r="Q1403" s="252"/>
      <c r="R1403" s="252"/>
      <c r="S1403" s="252"/>
      <c r="T1403" s="25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54" t="s">
        <v>243</v>
      </c>
      <c r="AU1403" s="254" t="s">
        <v>86</v>
      </c>
      <c r="AV1403" s="13" t="s">
        <v>86</v>
      </c>
      <c r="AW1403" s="13" t="s">
        <v>32</v>
      </c>
      <c r="AX1403" s="13" t="s">
        <v>77</v>
      </c>
      <c r="AY1403" s="254" t="s">
        <v>235</v>
      </c>
    </row>
    <row r="1404" s="13" customFormat="1">
      <c r="A1404" s="13"/>
      <c r="B1404" s="243"/>
      <c r="C1404" s="244"/>
      <c r="D1404" s="245" t="s">
        <v>243</v>
      </c>
      <c r="E1404" s="246" t="s">
        <v>1</v>
      </c>
      <c r="F1404" s="247" t="s">
        <v>3382</v>
      </c>
      <c r="G1404" s="244"/>
      <c r="H1404" s="248">
        <v>1</v>
      </c>
      <c r="I1404" s="249"/>
      <c r="J1404" s="244"/>
      <c r="K1404" s="244"/>
      <c r="L1404" s="250"/>
      <c r="M1404" s="251"/>
      <c r="N1404" s="252"/>
      <c r="O1404" s="252"/>
      <c r="P1404" s="252"/>
      <c r="Q1404" s="252"/>
      <c r="R1404" s="252"/>
      <c r="S1404" s="252"/>
      <c r="T1404" s="25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54" t="s">
        <v>243</v>
      </c>
      <c r="AU1404" s="254" t="s">
        <v>86</v>
      </c>
      <c r="AV1404" s="13" t="s">
        <v>86</v>
      </c>
      <c r="AW1404" s="13" t="s">
        <v>32</v>
      </c>
      <c r="AX1404" s="13" t="s">
        <v>77</v>
      </c>
      <c r="AY1404" s="254" t="s">
        <v>235</v>
      </c>
    </row>
    <row r="1405" s="13" customFormat="1">
      <c r="A1405" s="13"/>
      <c r="B1405" s="243"/>
      <c r="C1405" s="244"/>
      <c r="D1405" s="245" t="s">
        <v>243</v>
      </c>
      <c r="E1405" s="246" t="s">
        <v>1</v>
      </c>
      <c r="F1405" s="247" t="s">
        <v>3383</v>
      </c>
      <c r="G1405" s="244"/>
      <c r="H1405" s="248">
        <v>1</v>
      </c>
      <c r="I1405" s="249"/>
      <c r="J1405" s="244"/>
      <c r="K1405" s="244"/>
      <c r="L1405" s="250"/>
      <c r="M1405" s="251"/>
      <c r="N1405" s="252"/>
      <c r="O1405" s="252"/>
      <c r="P1405" s="252"/>
      <c r="Q1405" s="252"/>
      <c r="R1405" s="252"/>
      <c r="S1405" s="252"/>
      <c r="T1405" s="25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54" t="s">
        <v>243</v>
      </c>
      <c r="AU1405" s="254" t="s">
        <v>86</v>
      </c>
      <c r="AV1405" s="13" t="s">
        <v>86</v>
      </c>
      <c r="AW1405" s="13" t="s">
        <v>32</v>
      </c>
      <c r="AX1405" s="13" t="s">
        <v>77</v>
      </c>
      <c r="AY1405" s="254" t="s">
        <v>235</v>
      </c>
    </row>
    <row r="1406" s="13" customFormat="1">
      <c r="A1406" s="13"/>
      <c r="B1406" s="243"/>
      <c r="C1406" s="244"/>
      <c r="D1406" s="245" t="s">
        <v>243</v>
      </c>
      <c r="E1406" s="246" t="s">
        <v>1</v>
      </c>
      <c r="F1406" s="247" t="s">
        <v>3384</v>
      </c>
      <c r="G1406" s="244"/>
      <c r="H1406" s="248">
        <v>1</v>
      </c>
      <c r="I1406" s="249"/>
      <c r="J1406" s="244"/>
      <c r="K1406" s="244"/>
      <c r="L1406" s="250"/>
      <c r="M1406" s="251"/>
      <c r="N1406" s="252"/>
      <c r="O1406" s="252"/>
      <c r="P1406" s="252"/>
      <c r="Q1406" s="252"/>
      <c r="R1406" s="252"/>
      <c r="S1406" s="252"/>
      <c r="T1406" s="25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54" t="s">
        <v>243</v>
      </c>
      <c r="AU1406" s="254" t="s">
        <v>86</v>
      </c>
      <c r="AV1406" s="13" t="s">
        <v>86</v>
      </c>
      <c r="AW1406" s="13" t="s">
        <v>32</v>
      </c>
      <c r="AX1406" s="13" t="s">
        <v>77</v>
      </c>
      <c r="AY1406" s="254" t="s">
        <v>235</v>
      </c>
    </row>
    <row r="1407" s="13" customFormat="1">
      <c r="A1407" s="13"/>
      <c r="B1407" s="243"/>
      <c r="C1407" s="244"/>
      <c r="D1407" s="245" t="s">
        <v>243</v>
      </c>
      <c r="E1407" s="246" t="s">
        <v>1</v>
      </c>
      <c r="F1407" s="247" t="s">
        <v>3385</v>
      </c>
      <c r="G1407" s="244"/>
      <c r="H1407" s="248">
        <v>1</v>
      </c>
      <c r="I1407" s="249"/>
      <c r="J1407" s="244"/>
      <c r="K1407" s="244"/>
      <c r="L1407" s="250"/>
      <c r="M1407" s="251"/>
      <c r="N1407" s="252"/>
      <c r="O1407" s="252"/>
      <c r="P1407" s="252"/>
      <c r="Q1407" s="252"/>
      <c r="R1407" s="252"/>
      <c r="S1407" s="252"/>
      <c r="T1407" s="25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54" t="s">
        <v>243</v>
      </c>
      <c r="AU1407" s="254" t="s">
        <v>86</v>
      </c>
      <c r="AV1407" s="13" t="s">
        <v>86</v>
      </c>
      <c r="AW1407" s="13" t="s">
        <v>32</v>
      </c>
      <c r="AX1407" s="13" t="s">
        <v>77</v>
      </c>
      <c r="AY1407" s="254" t="s">
        <v>235</v>
      </c>
    </row>
    <row r="1408" s="13" customFormat="1">
      <c r="A1408" s="13"/>
      <c r="B1408" s="243"/>
      <c r="C1408" s="244"/>
      <c r="D1408" s="245" t="s">
        <v>243</v>
      </c>
      <c r="E1408" s="246" t="s">
        <v>1</v>
      </c>
      <c r="F1408" s="247" t="s">
        <v>3386</v>
      </c>
      <c r="G1408" s="244"/>
      <c r="H1408" s="248">
        <v>1</v>
      </c>
      <c r="I1408" s="249"/>
      <c r="J1408" s="244"/>
      <c r="K1408" s="244"/>
      <c r="L1408" s="250"/>
      <c r="M1408" s="251"/>
      <c r="N1408" s="252"/>
      <c r="O1408" s="252"/>
      <c r="P1408" s="252"/>
      <c r="Q1408" s="252"/>
      <c r="R1408" s="252"/>
      <c r="S1408" s="252"/>
      <c r="T1408" s="25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54" t="s">
        <v>243</v>
      </c>
      <c r="AU1408" s="254" t="s">
        <v>86</v>
      </c>
      <c r="AV1408" s="13" t="s">
        <v>86</v>
      </c>
      <c r="AW1408" s="13" t="s">
        <v>32</v>
      </c>
      <c r="AX1408" s="13" t="s">
        <v>77</v>
      </c>
      <c r="AY1408" s="254" t="s">
        <v>235</v>
      </c>
    </row>
    <row r="1409" s="13" customFormat="1">
      <c r="A1409" s="13"/>
      <c r="B1409" s="243"/>
      <c r="C1409" s="244"/>
      <c r="D1409" s="245" t="s">
        <v>243</v>
      </c>
      <c r="E1409" s="246" t="s">
        <v>1</v>
      </c>
      <c r="F1409" s="247" t="s">
        <v>3387</v>
      </c>
      <c r="G1409" s="244"/>
      <c r="H1409" s="248">
        <v>1</v>
      </c>
      <c r="I1409" s="249"/>
      <c r="J1409" s="244"/>
      <c r="K1409" s="244"/>
      <c r="L1409" s="250"/>
      <c r="M1409" s="251"/>
      <c r="N1409" s="252"/>
      <c r="O1409" s="252"/>
      <c r="P1409" s="252"/>
      <c r="Q1409" s="252"/>
      <c r="R1409" s="252"/>
      <c r="S1409" s="252"/>
      <c r="T1409" s="25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54" t="s">
        <v>243</v>
      </c>
      <c r="AU1409" s="254" t="s">
        <v>86</v>
      </c>
      <c r="AV1409" s="13" t="s">
        <v>86</v>
      </c>
      <c r="AW1409" s="13" t="s">
        <v>32</v>
      </c>
      <c r="AX1409" s="13" t="s">
        <v>77</v>
      </c>
      <c r="AY1409" s="254" t="s">
        <v>235</v>
      </c>
    </row>
    <row r="1410" s="13" customFormat="1">
      <c r="A1410" s="13"/>
      <c r="B1410" s="243"/>
      <c r="C1410" s="244"/>
      <c r="D1410" s="245" t="s">
        <v>243</v>
      </c>
      <c r="E1410" s="246" t="s">
        <v>1</v>
      </c>
      <c r="F1410" s="247" t="s">
        <v>3388</v>
      </c>
      <c r="G1410" s="244"/>
      <c r="H1410" s="248">
        <v>1</v>
      </c>
      <c r="I1410" s="249"/>
      <c r="J1410" s="244"/>
      <c r="K1410" s="244"/>
      <c r="L1410" s="250"/>
      <c r="M1410" s="251"/>
      <c r="N1410" s="252"/>
      <c r="O1410" s="252"/>
      <c r="P1410" s="252"/>
      <c r="Q1410" s="252"/>
      <c r="R1410" s="252"/>
      <c r="S1410" s="252"/>
      <c r="T1410" s="25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54" t="s">
        <v>243</v>
      </c>
      <c r="AU1410" s="254" t="s">
        <v>86</v>
      </c>
      <c r="AV1410" s="13" t="s">
        <v>86</v>
      </c>
      <c r="AW1410" s="13" t="s">
        <v>32</v>
      </c>
      <c r="AX1410" s="13" t="s">
        <v>77</v>
      </c>
      <c r="AY1410" s="254" t="s">
        <v>235</v>
      </c>
    </row>
    <row r="1411" s="13" customFormat="1">
      <c r="A1411" s="13"/>
      <c r="B1411" s="243"/>
      <c r="C1411" s="244"/>
      <c r="D1411" s="245" t="s">
        <v>243</v>
      </c>
      <c r="E1411" s="246" t="s">
        <v>1</v>
      </c>
      <c r="F1411" s="247" t="s">
        <v>3389</v>
      </c>
      <c r="G1411" s="244"/>
      <c r="H1411" s="248">
        <v>1</v>
      </c>
      <c r="I1411" s="249"/>
      <c r="J1411" s="244"/>
      <c r="K1411" s="244"/>
      <c r="L1411" s="250"/>
      <c r="M1411" s="251"/>
      <c r="N1411" s="252"/>
      <c r="O1411" s="252"/>
      <c r="P1411" s="252"/>
      <c r="Q1411" s="252"/>
      <c r="R1411" s="252"/>
      <c r="S1411" s="252"/>
      <c r="T1411" s="25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54" t="s">
        <v>243</v>
      </c>
      <c r="AU1411" s="254" t="s">
        <v>86</v>
      </c>
      <c r="AV1411" s="13" t="s">
        <v>86</v>
      </c>
      <c r="AW1411" s="13" t="s">
        <v>32</v>
      </c>
      <c r="AX1411" s="13" t="s">
        <v>77</v>
      </c>
      <c r="AY1411" s="254" t="s">
        <v>235</v>
      </c>
    </row>
    <row r="1412" s="13" customFormat="1">
      <c r="A1412" s="13"/>
      <c r="B1412" s="243"/>
      <c r="C1412" s="244"/>
      <c r="D1412" s="245" t="s">
        <v>243</v>
      </c>
      <c r="E1412" s="246" t="s">
        <v>1</v>
      </c>
      <c r="F1412" s="247" t="s">
        <v>3390</v>
      </c>
      <c r="G1412" s="244"/>
      <c r="H1412" s="248">
        <v>1</v>
      </c>
      <c r="I1412" s="249"/>
      <c r="J1412" s="244"/>
      <c r="K1412" s="244"/>
      <c r="L1412" s="250"/>
      <c r="M1412" s="251"/>
      <c r="N1412" s="252"/>
      <c r="O1412" s="252"/>
      <c r="P1412" s="252"/>
      <c r="Q1412" s="252"/>
      <c r="R1412" s="252"/>
      <c r="S1412" s="252"/>
      <c r="T1412" s="25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54" t="s">
        <v>243</v>
      </c>
      <c r="AU1412" s="254" t="s">
        <v>86</v>
      </c>
      <c r="AV1412" s="13" t="s">
        <v>86</v>
      </c>
      <c r="AW1412" s="13" t="s">
        <v>32</v>
      </c>
      <c r="AX1412" s="13" t="s">
        <v>77</v>
      </c>
      <c r="AY1412" s="254" t="s">
        <v>235</v>
      </c>
    </row>
    <row r="1413" s="13" customFormat="1">
      <c r="A1413" s="13"/>
      <c r="B1413" s="243"/>
      <c r="C1413" s="244"/>
      <c r="D1413" s="245" t="s">
        <v>243</v>
      </c>
      <c r="E1413" s="246" t="s">
        <v>1</v>
      </c>
      <c r="F1413" s="247" t="s">
        <v>3391</v>
      </c>
      <c r="G1413" s="244"/>
      <c r="H1413" s="248">
        <v>1</v>
      </c>
      <c r="I1413" s="249"/>
      <c r="J1413" s="244"/>
      <c r="K1413" s="244"/>
      <c r="L1413" s="250"/>
      <c r="M1413" s="251"/>
      <c r="N1413" s="252"/>
      <c r="O1413" s="252"/>
      <c r="P1413" s="252"/>
      <c r="Q1413" s="252"/>
      <c r="R1413" s="252"/>
      <c r="S1413" s="252"/>
      <c r="T1413" s="25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54" t="s">
        <v>243</v>
      </c>
      <c r="AU1413" s="254" t="s">
        <v>86</v>
      </c>
      <c r="AV1413" s="13" t="s">
        <v>86</v>
      </c>
      <c r="AW1413" s="13" t="s">
        <v>32</v>
      </c>
      <c r="AX1413" s="13" t="s">
        <v>77</v>
      </c>
      <c r="AY1413" s="254" t="s">
        <v>235</v>
      </c>
    </row>
    <row r="1414" s="13" customFormat="1">
      <c r="A1414" s="13"/>
      <c r="B1414" s="243"/>
      <c r="C1414" s="244"/>
      <c r="D1414" s="245" t="s">
        <v>243</v>
      </c>
      <c r="E1414" s="246" t="s">
        <v>1</v>
      </c>
      <c r="F1414" s="247" t="s">
        <v>3392</v>
      </c>
      <c r="G1414" s="244"/>
      <c r="H1414" s="248">
        <v>1</v>
      </c>
      <c r="I1414" s="249"/>
      <c r="J1414" s="244"/>
      <c r="K1414" s="244"/>
      <c r="L1414" s="250"/>
      <c r="M1414" s="251"/>
      <c r="N1414" s="252"/>
      <c r="O1414" s="252"/>
      <c r="P1414" s="252"/>
      <c r="Q1414" s="252"/>
      <c r="R1414" s="252"/>
      <c r="S1414" s="252"/>
      <c r="T1414" s="25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54" t="s">
        <v>243</v>
      </c>
      <c r="AU1414" s="254" t="s">
        <v>86</v>
      </c>
      <c r="AV1414" s="13" t="s">
        <v>86</v>
      </c>
      <c r="AW1414" s="13" t="s">
        <v>32</v>
      </c>
      <c r="AX1414" s="13" t="s">
        <v>77</v>
      </c>
      <c r="AY1414" s="254" t="s">
        <v>235</v>
      </c>
    </row>
    <row r="1415" s="13" customFormat="1">
      <c r="A1415" s="13"/>
      <c r="B1415" s="243"/>
      <c r="C1415" s="244"/>
      <c r="D1415" s="245" t="s">
        <v>243</v>
      </c>
      <c r="E1415" s="246" t="s">
        <v>1</v>
      </c>
      <c r="F1415" s="247" t="s">
        <v>3393</v>
      </c>
      <c r="G1415" s="244"/>
      <c r="H1415" s="248">
        <v>1</v>
      </c>
      <c r="I1415" s="249"/>
      <c r="J1415" s="244"/>
      <c r="K1415" s="244"/>
      <c r="L1415" s="250"/>
      <c r="M1415" s="251"/>
      <c r="N1415" s="252"/>
      <c r="O1415" s="252"/>
      <c r="P1415" s="252"/>
      <c r="Q1415" s="252"/>
      <c r="R1415" s="252"/>
      <c r="S1415" s="252"/>
      <c r="T1415" s="25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54" t="s">
        <v>243</v>
      </c>
      <c r="AU1415" s="254" t="s">
        <v>86</v>
      </c>
      <c r="AV1415" s="13" t="s">
        <v>86</v>
      </c>
      <c r="AW1415" s="13" t="s">
        <v>32</v>
      </c>
      <c r="AX1415" s="13" t="s">
        <v>77</v>
      </c>
      <c r="AY1415" s="254" t="s">
        <v>235</v>
      </c>
    </row>
    <row r="1416" s="13" customFormat="1">
      <c r="A1416" s="13"/>
      <c r="B1416" s="243"/>
      <c r="C1416" s="244"/>
      <c r="D1416" s="245" t="s">
        <v>243</v>
      </c>
      <c r="E1416" s="246" t="s">
        <v>1</v>
      </c>
      <c r="F1416" s="247" t="s">
        <v>3394</v>
      </c>
      <c r="G1416" s="244"/>
      <c r="H1416" s="248">
        <v>1</v>
      </c>
      <c r="I1416" s="249"/>
      <c r="J1416" s="244"/>
      <c r="K1416" s="244"/>
      <c r="L1416" s="250"/>
      <c r="M1416" s="251"/>
      <c r="N1416" s="252"/>
      <c r="O1416" s="252"/>
      <c r="P1416" s="252"/>
      <c r="Q1416" s="252"/>
      <c r="R1416" s="252"/>
      <c r="S1416" s="252"/>
      <c r="T1416" s="25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54" t="s">
        <v>243</v>
      </c>
      <c r="AU1416" s="254" t="s">
        <v>86</v>
      </c>
      <c r="AV1416" s="13" t="s">
        <v>86</v>
      </c>
      <c r="AW1416" s="13" t="s">
        <v>32</v>
      </c>
      <c r="AX1416" s="13" t="s">
        <v>77</v>
      </c>
      <c r="AY1416" s="254" t="s">
        <v>235</v>
      </c>
    </row>
    <row r="1417" s="13" customFormat="1">
      <c r="A1417" s="13"/>
      <c r="B1417" s="243"/>
      <c r="C1417" s="244"/>
      <c r="D1417" s="245" t="s">
        <v>243</v>
      </c>
      <c r="E1417" s="246" t="s">
        <v>1</v>
      </c>
      <c r="F1417" s="247" t="s">
        <v>3395</v>
      </c>
      <c r="G1417" s="244"/>
      <c r="H1417" s="248">
        <v>1</v>
      </c>
      <c r="I1417" s="249"/>
      <c r="J1417" s="244"/>
      <c r="K1417" s="244"/>
      <c r="L1417" s="250"/>
      <c r="M1417" s="251"/>
      <c r="N1417" s="252"/>
      <c r="O1417" s="252"/>
      <c r="P1417" s="252"/>
      <c r="Q1417" s="252"/>
      <c r="R1417" s="252"/>
      <c r="S1417" s="252"/>
      <c r="T1417" s="25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54" t="s">
        <v>243</v>
      </c>
      <c r="AU1417" s="254" t="s">
        <v>86</v>
      </c>
      <c r="AV1417" s="13" t="s">
        <v>86</v>
      </c>
      <c r="AW1417" s="13" t="s">
        <v>32</v>
      </c>
      <c r="AX1417" s="13" t="s">
        <v>77</v>
      </c>
      <c r="AY1417" s="254" t="s">
        <v>235</v>
      </c>
    </row>
    <row r="1418" s="13" customFormat="1">
      <c r="A1418" s="13"/>
      <c r="B1418" s="243"/>
      <c r="C1418" s="244"/>
      <c r="D1418" s="245" t="s">
        <v>243</v>
      </c>
      <c r="E1418" s="246" t="s">
        <v>1</v>
      </c>
      <c r="F1418" s="247" t="s">
        <v>3396</v>
      </c>
      <c r="G1418" s="244"/>
      <c r="H1418" s="248">
        <v>1</v>
      </c>
      <c r="I1418" s="249"/>
      <c r="J1418" s="244"/>
      <c r="K1418" s="244"/>
      <c r="L1418" s="250"/>
      <c r="M1418" s="251"/>
      <c r="N1418" s="252"/>
      <c r="O1418" s="252"/>
      <c r="P1418" s="252"/>
      <c r="Q1418" s="252"/>
      <c r="R1418" s="252"/>
      <c r="S1418" s="252"/>
      <c r="T1418" s="25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54" t="s">
        <v>243</v>
      </c>
      <c r="AU1418" s="254" t="s">
        <v>86</v>
      </c>
      <c r="AV1418" s="13" t="s">
        <v>86</v>
      </c>
      <c r="AW1418" s="13" t="s">
        <v>32</v>
      </c>
      <c r="AX1418" s="13" t="s">
        <v>77</v>
      </c>
      <c r="AY1418" s="254" t="s">
        <v>235</v>
      </c>
    </row>
    <row r="1419" s="13" customFormat="1">
      <c r="A1419" s="13"/>
      <c r="B1419" s="243"/>
      <c r="C1419" s="244"/>
      <c r="D1419" s="245" t="s">
        <v>243</v>
      </c>
      <c r="E1419" s="246" t="s">
        <v>1</v>
      </c>
      <c r="F1419" s="247" t="s">
        <v>3397</v>
      </c>
      <c r="G1419" s="244"/>
      <c r="H1419" s="248">
        <v>1</v>
      </c>
      <c r="I1419" s="249"/>
      <c r="J1419" s="244"/>
      <c r="K1419" s="244"/>
      <c r="L1419" s="250"/>
      <c r="M1419" s="251"/>
      <c r="N1419" s="252"/>
      <c r="O1419" s="252"/>
      <c r="P1419" s="252"/>
      <c r="Q1419" s="252"/>
      <c r="R1419" s="252"/>
      <c r="S1419" s="252"/>
      <c r="T1419" s="25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54" t="s">
        <v>243</v>
      </c>
      <c r="AU1419" s="254" t="s">
        <v>86</v>
      </c>
      <c r="AV1419" s="13" t="s">
        <v>86</v>
      </c>
      <c r="AW1419" s="13" t="s">
        <v>32</v>
      </c>
      <c r="AX1419" s="13" t="s">
        <v>77</v>
      </c>
      <c r="AY1419" s="254" t="s">
        <v>235</v>
      </c>
    </row>
    <row r="1420" s="13" customFormat="1">
      <c r="A1420" s="13"/>
      <c r="B1420" s="243"/>
      <c r="C1420" s="244"/>
      <c r="D1420" s="245" t="s">
        <v>243</v>
      </c>
      <c r="E1420" s="246" t="s">
        <v>1</v>
      </c>
      <c r="F1420" s="247" t="s">
        <v>3398</v>
      </c>
      <c r="G1420" s="244"/>
      <c r="H1420" s="248">
        <v>2</v>
      </c>
      <c r="I1420" s="249"/>
      <c r="J1420" s="244"/>
      <c r="K1420" s="244"/>
      <c r="L1420" s="250"/>
      <c r="M1420" s="251"/>
      <c r="N1420" s="252"/>
      <c r="O1420" s="252"/>
      <c r="P1420" s="252"/>
      <c r="Q1420" s="252"/>
      <c r="R1420" s="252"/>
      <c r="S1420" s="252"/>
      <c r="T1420" s="25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54" t="s">
        <v>243</v>
      </c>
      <c r="AU1420" s="254" t="s">
        <v>86</v>
      </c>
      <c r="AV1420" s="13" t="s">
        <v>86</v>
      </c>
      <c r="AW1420" s="13" t="s">
        <v>32</v>
      </c>
      <c r="AX1420" s="13" t="s">
        <v>77</v>
      </c>
      <c r="AY1420" s="254" t="s">
        <v>235</v>
      </c>
    </row>
    <row r="1421" s="13" customFormat="1">
      <c r="A1421" s="13"/>
      <c r="B1421" s="243"/>
      <c r="C1421" s="244"/>
      <c r="D1421" s="245" t="s">
        <v>243</v>
      </c>
      <c r="E1421" s="246" t="s">
        <v>1</v>
      </c>
      <c r="F1421" s="247" t="s">
        <v>3399</v>
      </c>
      <c r="G1421" s="244"/>
      <c r="H1421" s="248">
        <v>1</v>
      </c>
      <c r="I1421" s="249"/>
      <c r="J1421" s="244"/>
      <c r="K1421" s="244"/>
      <c r="L1421" s="250"/>
      <c r="M1421" s="251"/>
      <c r="N1421" s="252"/>
      <c r="O1421" s="252"/>
      <c r="P1421" s="252"/>
      <c r="Q1421" s="252"/>
      <c r="R1421" s="252"/>
      <c r="S1421" s="252"/>
      <c r="T1421" s="25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54" t="s">
        <v>243</v>
      </c>
      <c r="AU1421" s="254" t="s">
        <v>86</v>
      </c>
      <c r="AV1421" s="13" t="s">
        <v>86</v>
      </c>
      <c r="AW1421" s="13" t="s">
        <v>32</v>
      </c>
      <c r="AX1421" s="13" t="s">
        <v>77</v>
      </c>
      <c r="AY1421" s="254" t="s">
        <v>235</v>
      </c>
    </row>
    <row r="1422" s="13" customFormat="1">
      <c r="A1422" s="13"/>
      <c r="B1422" s="243"/>
      <c r="C1422" s="244"/>
      <c r="D1422" s="245" t="s">
        <v>243</v>
      </c>
      <c r="E1422" s="246" t="s">
        <v>1</v>
      </c>
      <c r="F1422" s="247" t="s">
        <v>3400</v>
      </c>
      <c r="G1422" s="244"/>
      <c r="H1422" s="248">
        <v>1</v>
      </c>
      <c r="I1422" s="249"/>
      <c r="J1422" s="244"/>
      <c r="K1422" s="244"/>
      <c r="L1422" s="250"/>
      <c r="M1422" s="251"/>
      <c r="N1422" s="252"/>
      <c r="O1422" s="252"/>
      <c r="P1422" s="252"/>
      <c r="Q1422" s="252"/>
      <c r="R1422" s="252"/>
      <c r="S1422" s="252"/>
      <c r="T1422" s="25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54" t="s">
        <v>243</v>
      </c>
      <c r="AU1422" s="254" t="s">
        <v>86</v>
      </c>
      <c r="AV1422" s="13" t="s">
        <v>86</v>
      </c>
      <c r="AW1422" s="13" t="s">
        <v>32</v>
      </c>
      <c r="AX1422" s="13" t="s">
        <v>77</v>
      </c>
      <c r="AY1422" s="254" t="s">
        <v>235</v>
      </c>
    </row>
    <row r="1423" s="13" customFormat="1">
      <c r="A1423" s="13"/>
      <c r="B1423" s="243"/>
      <c r="C1423" s="244"/>
      <c r="D1423" s="245" t="s">
        <v>243</v>
      </c>
      <c r="E1423" s="246" t="s">
        <v>1</v>
      </c>
      <c r="F1423" s="247" t="s">
        <v>3401</v>
      </c>
      <c r="G1423" s="244"/>
      <c r="H1423" s="248">
        <v>2</v>
      </c>
      <c r="I1423" s="249"/>
      <c r="J1423" s="244"/>
      <c r="K1423" s="244"/>
      <c r="L1423" s="250"/>
      <c r="M1423" s="251"/>
      <c r="N1423" s="252"/>
      <c r="O1423" s="252"/>
      <c r="P1423" s="252"/>
      <c r="Q1423" s="252"/>
      <c r="R1423" s="252"/>
      <c r="S1423" s="252"/>
      <c r="T1423" s="25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54" t="s">
        <v>243</v>
      </c>
      <c r="AU1423" s="254" t="s">
        <v>86</v>
      </c>
      <c r="AV1423" s="13" t="s">
        <v>86</v>
      </c>
      <c r="AW1423" s="13" t="s">
        <v>32</v>
      </c>
      <c r="AX1423" s="13" t="s">
        <v>77</v>
      </c>
      <c r="AY1423" s="254" t="s">
        <v>235</v>
      </c>
    </row>
    <row r="1424" s="13" customFormat="1">
      <c r="A1424" s="13"/>
      <c r="B1424" s="243"/>
      <c r="C1424" s="244"/>
      <c r="D1424" s="245" t="s">
        <v>243</v>
      </c>
      <c r="E1424" s="246" t="s">
        <v>1</v>
      </c>
      <c r="F1424" s="247" t="s">
        <v>3402</v>
      </c>
      <c r="G1424" s="244"/>
      <c r="H1424" s="248">
        <v>1</v>
      </c>
      <c r="I1424" s="249"/>
      <c r="J1424" s="244"/>
      <c r="K1424" s="244"/>
      <c r="L1424" s="250"/>
      <c r="M1424" s="251"/>
      <c r="N1424" s="252"/>
      <c r="O1424" s="252"/>
      <c r="P1424" s="252"/>
      <c r="Q1424" s="252"/>
      <c r="R1424" s="252"/>
      <c r="S1424" s="252"/>
      <c r="T1424" s="25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54" t="s">
        <v>243</v>
      </c>
      <c r="AU1424" s="254" t="s">
        <v>86</v>
      </c>
      <c r="AV1424" s="13" t="s">
        <v>86</v>
      </c>
      <c r="AW1424" s="13" t="s">
        <v>32</v>
      </c>
      <c r="AX1424" s="13" t="s">
        <v>77</v>
      </c>
      <c r="AY1424" s="254" t="s">
        <v>235</v>
      </c>
    </row>
    <row r="1425" s="13" customFormat="1">
      <c r="A1425" s="13"/>
      <c r="B1425" s="243"/>
      <c r="C1425" s="244"/>
      <c r="D1425" s="245" t="s">
        <v>243</v>
      </c>
      <c r="E1425" s="246" t="s">
        <v>1</v>
      </c>
      <c r="F1425" s="247" t="s">
        <v>3403</v>
      </c>
      <c r="G1425" s="244"/>
      <c r="H1425" s="248">
        <v>1</v>
      </c>
      <c r="I1425" s="249"/>
      <c r="J1425" s="244"/>
      <c r="K1425" s="244"/>
      <c r="L1425" s="250"/>
      <c r="M1425" s="251"/>
      <c r="N1425" s="252"/>
      <c r="O1425" s="252"/>
      <c r="P1425" s="252"/>
      <c r="Q1425" s="252"/>
      <c r="R1425" s="252"/>
      <c r="S1425" s="252"/>
      <c r="T1425" s="25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54" t="s">
        <v>243</v>
      </c>
      <c r="AU1425" s="254" t="s">
        <v>86</v>
      </c>
      <c r="AV1425" s="13" t="s">
        <v>86</v>
      </c>
      <c r="AW1425" s="13" t="s">
        <v>32</v>
      </c>
      <c r="AX1425" s="13" t="s">
        <v>77</v>
      </c>
      <c r="AY1425" s="254" t="s">
        <v>235</v>
      </c>
    </row>
    <row r="1426" s="13" customFormat="1">
      <c r="A1426" s="13"/>
      <c r="B1426" s="243"/>
      <c r="C1426" s="244"/>
      <c r="D1426" s="245" t="s">
        <v>243</v>
      </c>
      <c r="E1426" s="246" t="s">
        <v>1</v>
      </c>
      <c r="F1426" s="247" t="s">
        <v>3404</v>
      </c>
      <c r="G1426" s="244"/>
      <c r="H1426" s="248">
        <v>2</v>
      </c>
      <c r="I1426" s="249"/>
      <c r="J1426" s="244"/>
      <c r="K1426" s="244"/>
      <c r="L1426" s="250"/>
      <c r="M1426" s="251"/>
      <c r="N1426" s="252"/>
      <c r="O1426" s="252"/>
      <c r="P1426" s="252"/>
      <c r="Q1426" s="252"/>
      <c r="R1426" s="252"/>
      <c r="S1426" s="252"/>
      <c r="T1426" s="25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54" t="s">
        <v>243</v>
      </c>
      <c r="AU1426" s="254" t="s">
        <v>86</v>
      </c>
      <c r="AV1426" s="13" t="s">
        <v>86</v>
      </c>
      <c r="AW1426" s="13" t="s">
        <v>32</v>
      </c>
      <c r="AX1426" s="13" t="s">
        <v>77</v>
      </c>
      <c r="AY1426" s="254" t="s">
        <v>235</v>
      </c>
    </row>
    <row r="1427" s="13" customFormat="1">
      <c r="A1427" s="13"/>
      <c r="B1427" s="243"/>
      <c r="C1427" s="244"/>
      <c r="D1427" s="245" t="s">
        <v>243</v>
      </c>
      <c r="E1427" s="246" t="s">
        <v>1</v>
      </c>
      <c r="F1427" s="247" t="s">
        <v>3405</v>
      </c>
      <c r="G1427" s="244"/>
      <c r="H1427" s="248">
        <v>1</v>
      </c>
      <c r="I1427" s="249"/>
      <c r="J1427" s="244"/>
      <c r="K1427" s="244"/>
      <c r="L1427" s="250"/>
      <c r="M1427" s="251"/>
      <c r="N1427" s="252"/>
      <c r="O1427" s="252"/>
      <c r="P1427" s="252"/>
      <c r="Q1427" s="252"/>
      <c r="R1427" s="252"/>
      <c r="S1427" s="252"/>
      <c r="T1427" s="25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54" t="s">
        <v>243</v>
      </c>
      <c r="AU1427" s="254" t="s">
        <v>86</v>
      </c>
      <c r="AV1427" s="13" t="s">
        <v>86</v>
      </c>
      <c r="AW1427" s="13" t="s">
        <v>32</v>
      </c>
      <c r="AX1427" s="13" t="s">
        <v>77</v>
      </c>
      <c r="AY1427" s="254" t="s">
        <v>235</v>
      </c>
    </row>
    <row r="1428" s="13" customFormat="1">
      <c r="A1428" s="13"/>
      <c r="B1428" s="243"/>
      <c r="C1428" s="244"/>
      <c r="D1428" s="245" t="s">
        <v>243</v>
      </c>
      <c r="E1428" s="246" t="s">
        <v>1</v>
      </c>
      <c r="F1428" s="247" t="s">
        <v>3406</v>
      </c>
      <c r="G1428" s="244"/>
      <c r="H1428" s="248">
        <v>1</v>
      </c>
      <c r="I1428" s="249"/>
      <c r="J1428" s="244"/>
      <c r="K1428" s="244"/>
      <c r="L1428" s="250"/>
      <c r="M1428" s="251"/>
      <c r="N1428" s="252"/>
      <c r="O1428" s="252"/>
      <c r="P1428" s="252"/>
      <c r="Q1428" s="252"/>
      <c r="R1428" s="252"/>
      <c r="S1428" s="252"/>
      <c r="T1428" s="25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54" t="s">
        <v>243</v>
      </c>
      <c r="AU1428" s="254" t="s">
        <v>86</v>
      </c>
      <c r="AV1428" s="13" t="s">
        <v>86</v>
      </c>
      <c r="AW1428" s="13" t="s">
        <v>32</v>
      </c>
      <c r="AX1428" s="13" t="s">
        <v>77</v>
      </c>
      <c r="AY1428" s="254" t="s">
        <v>235</v>
      </c>
    </row>
    <row r="1429" s="13" customFormat="1">
      <c r="A1429" s="13"/>
      <c r="B1429" s="243"/>
      <c r="C1429" s="244"/>
      <c r="D1429" s="245" t="s">
        <v>243</v>
      </c>
      <c r="E1429" s="246" t="s">
        <v>1</v>
      </c>
      <c r="F1429" s="247" t="s">
        <v>3407</v>
      </c>
      <c r="G1429" s="244"/>
      <c r="H1429" s="248">
        <v>1</v>
      </c>
      <c r="I1429" s="249"/>
      <c r="J1429" s="244"/>
      <c r="K1429" s="244"/>
      <c r="L1429" s="250"/>
      <c r="M1429" s="251"/>
      <c r="N1429" s="252"/>
      <c r="O1429" s="252"/>
      <c r="P1429" s="252"/>
      <c r="Q1429" s="252"/>
      <c r="R1429" s="252"/>
      <c r="S1429" s="252"/>
      <c r="T1429" s="25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54" t="s">
        <v>243</v>
      </c>
      <c r="AU1429" s="254" t="s">
        <v>86</v>
      </c>
      <c r="AV1429" s="13" t="s">
        <v>86</v>
      </c>
      <c r="AW1429" s="13" t="s">
        <v>32</v>
      </c>
      <c r="AX1429" s="13" t="s">
        <v>77</v>
      </c>
      <c r="AY1429" s="254" t="s">
        <v>235</v>
      </c>
    </row>
    <row r="1430" s="13" customFormat="1">
      <c r="A1430" s="13"/>
      <c r="B1430" s="243"/>
      <c r="C1430" s="244"/>
      <c r="D1430" s="245" t="s">
        <v>243</v>
      </c>
      <c r="E1430" s="246" t="s">
        <v>1</v>
      </c>
      <c r="F1430" s="247" t="s">
        <v>3408</v>
      </c>
      <c r="G1430" s="244"/>
      <c r="H1430" s="248">
        <v>1</v>
      </c>
      <c r="I1430" s="249"/>
      <c r="J1430" s="244"/>
      <c r="K1430" s="244"/>
      <c r="L1430" s="250"/>
      <c r="M1430" s="251"/>
      <c r="N1430" s="252"/>
      <c r="O1430" s="252"/>
      <c r="P1430" s="252"/>
      <c r="Q1430" s="252"/>
      <c r="R1430" s="252"/>
      <c r="S1430" s="252"/>
      <c r="T1430" s="25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54" t="s">
        <v>243</v>
      </c>
      <c r="AU1430" s="254" t="s">
        <v>86</v>
      </c>
      <c r="AV1430" s="13" t="s">
        <v>86</v>
      </c>
      <c r="AW1430" s="13" t="s">
        <v>32</v>
      </c>
      <c r="AX1430" s="13" t="s">
        <v>77</v>
      </c>
      <c r="AY1430" s="254" t="s">
        <v>235</v>
      </c>
    </row>
    <row r="1431" s="13" customFormat="1">
      <c r="A1431" s="13"/>
      <c r="B1431" s="243"/>
      <c r="C1431" s="244"/>
      <c r="D1431" s="245" t="s">
        <v>243</v>
      </c>
      <c r="E1431" s="246" t="s">
        <v>1</v>
      </c>
      <c r="F1431" s="247" t="s">
        <v>3409</v>
      </c>
      <c r="G1431" s="244"/>
      <c r="H1431" s="248">
        <v>1</v>
      </c>
      <c r="I1431" s="249"/>
      <c r="J1431" s="244"/>
      <c r="K1431" s="244"/>
      <c r="L1431" s="250"/>
      <c r="M1431" s="251"/>
      <c r="N1431" s="252"/>
      <c r="O1431" s="252"/>
      <c r="P1431" s="252"/>
      <c r="Q1431" s="252"/>
      <c r="R1431" s="252"/>
      <c r="S1431" s="252"/>
      <c r="T1431" s="25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54" t="s">
        <v>243</v>
      </c>
      <c r="AU1431" s="254" t="s">
        <v>86</v>
      </c>
      <c r="AV1431" s="13" t="s">
        <v>86</v>
      </c>
      <c r="AW1431" s="13" t="s">
        <v>32</v>
      </c>
      <c r="AX1431" s="13" t="s">
        <v>77</v>
      </c>
      <c r="AY1431" s="254" t="s">
        <v>235</v>
      </c>
    </row>
    <row r="1432" s="13" customFormat="1">
      <c r="A1432" s="13"/>
      <c r="B1432" s="243"/>
      <c r="C1432" s="244"/>
      <c r="D1432" s="245" t="s">
        <v>243</v>
      </c>
      <c r="E1432" s="246" t="s">
        <v>1</v>
      </c>
      <c r="F1432" s="247" t="s">
        <v>3410</v>
      </c>
      <c r="G1432" s="244"/>
      <c r="H1432" s="248">
        <v>1</v>
      </c>
      <c r="I1432" s="249"/>
      <c r="J1432" s="244"/>
      <c r="K1432" s="244"/>
      <c r="L1432" s="250"/>
      <c r="M1432" s="251"/>
      <c r="N1432" s="252"/>
      <c r="O1432" s="252"/>
      <c r="P1432" s="252"/>
      <c r="Q1432" s="252"/>
      <c r="R1432" s="252"/>
      <c r="S1432" s="252"/>
      <c r="T1432" s="25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54" t="s">
        <v>243</v>
      </c>
      <c r="AU1432" s="254" t="s">
        <v>86</v>
      </c>
      <c r="AV1432" s="13" t="s">
        <v>86</v>
      </c>
      <c r="AW1432" s="13" t="s">
        <v>32</v>
      </c>
      <c r="AX1432" s="13" t="s">
        <v>77</v>
      </c>
      <c r="AY1432" s="254" t="s">
        <v>235</v>
      </c>
    </row>
    <row r="1433" s="13" customFormat="1">
      <c r="A1433" s="13"/>
      <c r="B1433" s="243"/>
      <c r="C1433" s="244"/>
      <c r="D1433" s="245" t="s">
        <v>243</v>
      </c>
      <c r="E1433" s="246" t="s">
        <v>1</v>
      </c>
      <c r="F1433" s="247" t="s">
        <v>3411</v>
      </c>
      <c r="G1433" s="244"/>
      <c r="H1433" s="248">
        <v>1</v>
      </c>
      <c r="I1433" s="249"/>
      <c r="J1433" s="244"/>
      <c r="K1433" s="244"/>
      <c r="L1433" s="250"/>
      <c r="M1433" s="251"/>
      <c r="N1433" s="252"/>
      <c r="O1433" s="252"/>
      <c r="P1433" s="252"/>
      <c r="Q1433" s="252"/>
      <c r="R1433" s="252"/>
      <c r="S1433" s="252"/>
      <c r="T1433" s="25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T1433" s="254" t="s">
        <v>243</v>
      </c>
      <c r="AU1433" s="254" t="s">
        <v>86</v>
      </c>
      <c r="AV1433" s="13" t="s">
        <v>86</v>
      </c>
      <c r="AW1433" s="13" t="s">
        <v>32</v>
      </c>
      <c r="AX1433" s="13" t="s">
        <v>77</v>
      </c>
      <c r="AY1433" s="254" t="s">
        <v>235</v>
      </c>
    </row>
    <row r="1434" s="13" customFormat="1">
      <c r="A1434" s="13"/>
      <c r="B1434" s="243"/>
      <c r="C1434" s="244"/>
      <c r="D1434" s="245" t="s">
        <v>243</v>
      </c>
      <c r="E1434" s="246" t="s">
        <v>1</v>
      </c>
      <c r="F1434" s="247" t="s">
        <v>3412</v>
      </c>
      <c r="G1434" s="244"/>
      <c r="H1434" s="248">
        <v>1</v>
      </c>
      <c r="I1434" s="249"/>
      <c r="J1434" s="244"/>
      <c r="K1434" s="244"/>
      <c r="L1434" s="250"/>
      <c r="M1434" s="251"/>
      <c r="N1434" s="252"/>
      <c r="O1434" s="252"/>
      <c r="P1434" s="252"/>
      <c r="Q1434" s="252"/>
      <c r="R1434" s="252"/>
      <c r="S1434" s="252"/>
      <c r="T1434" s="25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54" t="s">
        <v>243</v>
      </c>
      <c r="AU1434" s="254" t="s">
        <v>86</v>
      </c>
      <c r="AV1434" s="13" t="s">
        <v>86</v>
      </c>
      <c r="AW1434" s="13" t="s">
        <v>32</v>
      </c>
      <c r="AX1434" s="13" t="s">
        <v>77</v>
      </c>
      <c r="AY1434" s="254" t="s">
        <v>235</v>
      </c>
    </row>
    <row r="1435" s="13" customFormat="1">
      <c r="A1435" s="13"/>
      <c r="B1435" s="243"/>
      <c r="C1435" s="244"/>
      <c r="D1435" s="245" t="s">
        <v>243</v>
      </c>
      <c r="E1435" s="246" t="s">
        <v>1</v>
      </c>
      <c r="F1435" s="247" t="s">
        <v>3413</v>
      </c>
      <c r="G1435" s="244"/>
      <c r="H1435" s="248">
        <v>1</v>
      </c>
      <c r="I1435" s="249"/>
      <c r="J1435" s="244"/>
      <c r="K1435" s="244"/>
      <c r="L1435" s="250"/>
      <c r="M1435" s="251"/>
      <c r="N1435" s="252"/>
      <c r="O1435" s="252"/>
      <c r="P1435" s="252"/>
      <c r="Q1435" s="252"/>
      <c r="R1435" s="252"/>
      <c r="S1435" s="252"/>
      <c r="T1435" s="25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T1435" s="254" t="s">
        <v>243</v>
      </c>
      <c r="AU1435" s="254" t="s">
        <v>86</v>
      </c>
      <c r="AV1435" s="13" t="s">
        <v>86</v>
      </c>
      <c r="AW1435" s="13" t="s">
        <v>32</v>
      </c>
      <c r="AX1435" s="13" t="s">
        <v>77</v>
      </c>
      <c r="AY1435" s="254" t="s">
        <v>235</v>
      </c>
    </row>
    <row r="1436" s="13" customFormat="1">
      <c r="A1436" s="13"/>
      <c r="B1436" s="243"/>
      <c r="C1436" s="244"/>
      <c r="D1436" s="245" t="s">
        <v>243</v>
      </c>
      <c r="E1436" s="246" t="s">
        <v>1</v>
      </c>
      <c r="F1436" s="247" t="s">
        <v>3414</v>
      </c>
      <c r="G1436" s="244"/>
      <c r="H1436" s="248">
        <v>1</v>
      </c>
      <c r="I1436" s="249"/>
      <c r="J1436" s="244"/>
      <c r="K1436" s="244"/>
      <c r="L1436" s="250"/>
      <c r="M1436" s="251"/>
      <c r="N1436" s="252"/>
      <c r="O1436" s="252"/>
      <c r="P1436" s="252"/>
      <c r="Q1436" s="252"/>
      <c r="R1436" s="252"/>
      <c r="S1436" s="252"/>
      <c r="T1436" s="25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54" t="s">
        <v>243</v>
      </c>
      <c r="AU1436" s="254" t="s">
        <v>86</v>
      </c>
      <c r="AV1436" s="13" t="s">
        <v>86</v>
      </c>
      <c r="AW1436" s="13" t="s">
        <v>32</v>
      </c>
      <c r="AX1436" s="13" t="s">
        <v>77</v>
      </c>
      <c r="AY1436" s="254" t="s">
        <v>235</v>
      </c>
    </row>
    <row r="1437" s="13" customFormat="1">
      <c r="A1437" s="13"/>
      <c r="B1437" s="243"/>
      <c r="C1437" s="244"/>
      <c r="D1437" s="245" t="s">
        <v>243</v>
      </c>
      <c r="E1437" s="246" t="s">
        <v>1</v>
      </c>
      <c r="F1437" s="247" t="s">
        <v>3415</v>
      </c>
      <c r="G1437" s="244"/>
      <c r="H1437" s="248">
        <v>2</v>
      </c>
      <c r="I1437" s="249"/>
      <c r="J1437" s="244"/>
      <c r="K1437" s="244"/>
      <c r="L1437" s="250"/>
      <c r="M1437" s="251"/>
      <c r="N1437" s="252"/>
      <c r="O1437" s="252"/>
      <c r="P1437" s="252"/>
      <c r="Q1437" s="252"/>
      <c r="R1437" s="252"/>
      <c r="S1437" s="252"/>
      <c r="T1437" s="25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54" t="s">
        <v>243</v>
      </c>
      <c r="AU1437" s="254" t="s">
        <v>86</v>
      </c>
      <c r="AV1437" s="13" t="s">
        <v>86</v>
      </c>
      <c r="AW1437" s="13" t="s">
        <v>32</v>
      </c>
      <c r="AX1437" s="13" t="s">
        <v>77</v>
      </c>
      <c r="AY1437" s="254" t="s">
        <v>235</v>
      </c>
    </row>
    <row r="1438" s="13" customFormat="1">
      <c r="A1438" s="13"/>
      <c r="B1438" s="243"/>
      <c r="C1438" s="244"/>
      <c r="D1438" s="245" t="s">
        <v>243</v>
      </c>
      <c r="E1438" s="246" t="s">
        <v>1</v>
      </c>
      <c r="F1438" s="247" t="s">
        <v>3416</v>
      </c>
      <c r="G1438" s="244"/>
      <c r="H1438" s="248">
        <v>1</v>
      </c>
      <c r="I1438" s="249"/>
      <c r="J1438" s="244"/>
      <c r="K1438" s="244"/>
      <c r="L1438" s="250"/>
      <c r="M1438" s="251"/>
      <c r="N1438" s="252"/>
      <c r="O1438" s="252"/>
      <c r="P1438" s="252"/>
      <c r="Q1438" s="252"/>
      <c r="R1438" s="252"/>
      <c r="S1438" s="252"/>
      <c r="T1438" s="25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54" t="s">
        <v>243</v>
      </c>
      <c r="AU1438" s="254" t="s">
        <v>86</v>
      </c>
      <c r="AV1438" s="13" t="s">
        <v>86</v>
      </c>
      <c r="AW1438" s="13" t="s">
        <v>32</v>
      </c>
      <c r="AX1438" s="13" t="s">
        <v>77</v>
      </c>
      <c r="AY1438" s="254" t="s">
        <v>235</v>
      </c>
    </row>
    <row r="1439" s="13" customFormat="1">
      <c r="A1439" s="13"/>
      <c r="B1439" s="243"/>
      <c r="C1439" s="244"/>
      <c r="D1439" s="245" t="s">
        <v>243</v>
      </c>
      <c r="E1439" s="246" t="s">
        <v>1</v>
      </c>
      <c r="F1439" s="247" t="s">
        <v>3417</v>
      </c>
      <c r="G1439" s="244"/>
      <c r="H1439" s="248">
        <v>1</v>
      </c>
      <c r="I1439" s="249"/>
      <c r="J1439" s="244"/>
      <c r="K1439" s="244"/>
      <c r="L1439" s="250"/>
      <c r="M1439" s="251"/>
      <c r="N1439" s="252"/>
      <c r="O1439" s="252"/>
      <c r="P1439" s="252"/>
      <c r="Q1439" s="252"/>
      <c r="R1439" s="252"/>
      <c r="S1439" s="252"/>
      <c r="T1439" s="25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254" t="s">
        <v>243</v>
      </c>
      <c r="AU1439" s="254" t="s">
        <v>86</v>
      </c>
      <c r="AV1439" s="13" t="s">
        <v>86</v>
      </c>
      <c r="AW1439" s="13" t="s">
        <v>32</v>
      </c>
      <c r="AX1439" s="13" t="s">
        <v>77</v>
      </c>
      <c r="AY1439" s="254" t="s">
        <v>235</v>
      </c>
    </row>
    <row r="1440" s="13" customFormat="1">
      <c r="A1440" s="13"/>
      <c r="B1440" s="243"/>
      <c r="C1440" s="244"/>
      <c r="D1440" s="245" t="s">
        <v>243</v>
      </c>
      <c r="E1440" s="246" t="s">
        <v>1</v>
      </c>
      <c r="F1440" s="247" t="s">
        <v>3418</v>
      </c>
      <c r="G1440" s="244"/>
      <c r="H1440" s="248">
        <v>1</v>
      </c>
      <c r="I1440" s="249"/>
      <c r="J1440" s="244"/>
      <c r="K1440" s="244"/>
      <c r="L1440" s="250"/>
      <c r="M1440" s="251"/>
      <c r="N1440" s="252"/>
      <c r="O1440" s="252"/>
      <c r="P1440" s="252"/>
      <c r="Q1440" s="252"/>
      <c r="R1440" s="252"/>
      <c r="S1440" s="252"/>
      <c r="T1440" s="25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54" t="s">
        <v>243</v>
      </c>
      <c r="AU1440" s="254" t="s">
        <v>86</v>
      </c>
      <c r="AV1440" s="13" t="s">
        <v>86</v>
      </c>
      <c r="AW1440" s="13" t="s">
        <v>32</v>
      </c>
      <c r="AX1440" s="13" t="s">
        <v>77</v>
      </c>
      <c r="AY1440" s="254" t="s">
        <v>235</v>
      </c>
    </row>
    <row r="1441" s="13" customFormat="1">
      <c r="A1441" s="13"/>
      <c r="B1441" s="243"/>
      <c r="C1441" s="244"/>
      <c r="D1441" s="245" t="s">
        <v>243</v>
      </c>
      <c r="E1441" s="246" t="s">
        <v>1</v>
      </c>
      <c r="F1441" s="247" t="s">
        <v>3419</v>
      </c>
      <c r="G1441" s="244"/>
      <c r="H1441" s="248">
        <v>1</v>
      </c>
      <c r="I1441" s="249"/>
      <c r="J1441" s="244"/>
      <c r="K1441" s="244"/>
      <c r="L1441" s="250"/>
      <c r="M1441" s="251"/>
      <c r="N1441" s="252"/>
      <c r="O1441" s="252"/>
      <c r="P1441" s="252"/>
      <c r="Q1441" s="252"/>
      <c r="R1441" s="252"/>
      <c r="S1441" s="252"/>
      <c r="T1441" s="25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54" t="s">
        <v>243</v>
      </c>
      <c r="AU1441" s="254" t="s">
        <v>86</v>
      </c>
      <c r="AV1441" s="13" t="s">
        <v>86</v>
      </c>
      <c r="AW1441" s="13" t="s">
        <v>32</v>
      </c>
      <c r="AX1441" s="13" t="s">
        <v>77</v>
      </c>
      <c r="AY1441" s="254" t="s">
        <v>235</v>
      </c>
    </row>
    <row r="1442" s="13" customFormat="1">
      <c r="A1442" s="13"/>
      <c r="B1442" s="243"/>
      <c r="C1442" s="244"/>
      <c r="D1442" s="245" t="s">
        <v>243</v>
      </c>
      <c r="E1442" s="246" t="s">
        <v>1</v>
      </c>
      <c r="F1442" s="247" t="s">
        <v>3420</v>
      </c>
      <c r="G1442" s="244"/>
      <c r="H1442" s="248">
        <v>1</v>
      </c>
      <c r="I1442" s="249"/>
      <c r="J1442" s="244"/>
      <c r="K1442" s="244"/>
      <c r="L1442" s="250"/>
      <c r="M1442" s="251"/>
      <c r="N1442" s="252"/>
      <c r="O1442" s="252"/>
      <c r="P1442" s="252"/>
      <c r="Q1442" s="252"/>
      <c r="R1442" s="252"/>
      <c r="S1442" s="252"/>
      <c r="T1442" s="25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54" t="s">
        <v>243</v>
      </c>
      <c r="AU1442" s="254" t="s">
        <v>86</v>
      </c>
      <c r="AV1442" s="13" t="s">
        <v>86</v>
      </c>
      <c r="AW1442" s="13" t="s">
        <v>32</v>
      </c>
      <c r="AX1442" s="13" t="s">
        <v>77</v>
      </c>
      <c r="AY1442" s="254" t="s">
        <v>235</v>
      </c>
    </row>
    <row r="1443" s="13" customFormat="1">
      <c r="A1443" s="13"/>
      <c r="B1443" s="243"/>
      <c r="C1443" s="244"/>
      <c r="D1443" s="245" t="s">
        <v>243</v>
      </c>
      <c r="E1443" s="246" t="s">
        <v>1</v>
      </c>
      <c r="F1443" s="247" t="s">
        <v>3421</v>
      </c>
      <c r="G1443" s="244"/>
      <c r="H1443" s="248">
        <v>1</v>
      </c>
      <c r="I1443" s="249"/>
      <c r="J1443" s="244"/>
      <c r="K1443" s="244"/>
      <c r="L1443" s="250"/>
      <c r="M1443" s="251"/>
      <c r="N1443" s="252"/>
      <c r="O1443" s="252"/>
      <c r="P1443" s="252"/>
      <c r="Q1443" s="252"/>
      <c r="R1443" s="252"/>
      <c r="S1443" s="252"/>
      <c r="T1443" s="25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T1443" s="254" t="s">
        <v>243</v>
      </c>
      <c r="AU1443" s="254" t="s">
        <v>86</v>
      </c>
      <c r="AV1443" s="13" t="s">
        <v>86</v>
      </c>
      <c r="AW1443" s="13" t="s">
        <v>32</v>
      </c>
      <c r="AX1443" s="13" t="s">
        <v>77</v>
      </c>
      <c r="AY1443" s="254" t="s">
        <v>235</v>
      </c>
    </row>
    <row r="1444" s="13" customFormat="1">
      <c r="A1444" s="13"/>
      <c r="B1444" s="243"/>
      <c r="C1444" s="244"/>
      <c r="D1444" s="245" t="s">
        <v>243</v>
      </c>
      <c r="E1444" s="246" t="s">
        <v>1</v>
      </c>
      <c r="F1444" s="247" t="s">
        <v>3422</v>
      </c>
      <c r="G1444" s="244"/>
      <c r="H1444" s="248">
        <v>1</v>
      </c>
      <c r="I1444" s="249"/>
      <c r="J1444" s="244"/>
      <c r="K1444" s="244"/>
      <c r="L1444" s="250"/>
      <c r="M1444" s="251"/>
      <c r="N1444" s="252"/>
      <c r="O1444" s="252"/>
      <c r="P1444" s="252"/>
      <c r="Q1444" s="252"/>
      <c r="R1444" s="252"/>
      <c r="S1444" s="252"/>
      <c r="T1444" s="25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254" t="s">
        <v>243</v>
      </c>
      <c r="AU1444" s="254" t="s">
        <v>86</v>
      </c>
      <c r="AV1444" s="13" t="s">
        <v>86</v>
      </c>
      <c r="AW1444" s="13" t="s">
        <v>32</v>
      </c>
      <c r="AX1444" s="13" t="s">
        <v>77</v>
      </c>
      <c r="AY1444" s="254" t="s">
        <v>235</v>
      </c>
    </row>
    <row r="1445" s="13" customFormat="1">
      <c r="A1445" s="13"/>
      <c r="B1445" s="243"/>
      <c r="C1445" s="244"/>
      <c r="D1445" s="245" t="s">
        <v>243</v>
      </c>
      <c r="E1445" s="246" t="s">
        <v>1</v>
      </c>
      <c r="F1445" s="247" t="s">
        <v>3423</v>
      </c>
      <c r="G1445" s="244"/>
      <c r="H1445" s="248">
        <v>1</v>
      </c>
      <c r="I1445" s="249"/>
      <c r="J1445" s="244"/>
      <c r="K1445" s="244"/>
      <c r="L1445" s="250"/>
      <c r="M1445" s="251"/>
      <c r="N1445" s="252"/>
      <c r="O1445" s="252"/>
      <c r="P1445" s="252"/>
      <c r="Q1445" s="252"/>
      <c r="R1445" s="252"/>
      <c r="S1445" s="252"/>
      <c r="T1445" s="25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T1445" s="254" t="s">
        <v>243</v>
      </c>
      <c r="AU1445" s="254" t="s">
        <v>86</v>
      </c>
      <c r="AV1445" s="13" t="s">
        <v>86</v>
      </c>
      <c r="AW1445" s="13" t="s">
        <v>32</v>
      </c>
      <c r="AX1445" s="13" t="s">
        <v>77</v>
      </c>
      <c r="AY1445" s="254" t="s">
        <v>235</v>
      </c>
    </row>
    <row r="1446" s="13" customFormat="1">
      <c r="A1446" s="13"/>
      <c r="B1446" s="243"/>
      <c r="C1446" s="244"/>
      <c r="D1446" s="245" t="s">
        <v>243</v>
      </c>
      <c r="E1446" s="246" t="s">
        <v>1</v>
      </c>
      <c r="F1446" s="247" t="s">
        <v>3424</v>
      </c>
      <c r="G1446" s="244"/>
      <c r="H1446" s="248">
        <v>1</v>
      </c>
      <c r="I1446" s="249"/>
      <c r="J1446" s="244"/>
      <c r="K1446" s="244"/>
      <c r="L1446" s="250"/>
      <c r="M1446" s="251"/>
      <c r="N1446" s="252"/>
      <c r="O1446" s="252"/>
      <c r="P1446" s="252"/>
      <c r="Q1446" s="252"/>
      <c r="R1446" s="252"/>
      <c r="S1446" s="252"/>
      <c r="T1446" s="25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54" t="s">
        <v>243</v>
      </c>
      <c r="AU1446" s="254" t="s">
        <v>86</v>
      </c>
      <c r="AV1446" s="13" t="s">
        <v>86</v>
      </c>
      <c r="AW1446" s="13" t="s">
        <v>32</v>
      </c>
      <c r="AX1446" s="13" t="s">
        <v>77</v>
      </c>
      <c r="AY1446" s="254" t="s">
        <v>235</v>
      </c>
    </row>
    <row r="1447" s="13" customFormat="1">
      <c r="A1447" s="13"/>
      <c r="B1447" s="243"/>
      <c r="C1447" s="244"/>
      <c r="D1447" s="245" t="s">
        <v>243</v>
      </c>
      <c r="E1447" s="246" t="s">
        <v>1</v>
      </c>
      <c r="F1447" s="247" t="s">
        <v>3425</v>
      </c>
      <c r="G1447" s="244"/>
      <c r="H1447" s="248">
        <v>1</v>
      </c>
      <c r="I1447" s="249"/>
      <c r="J1447" s="244"/>
      <c r="K1447" s="244"/>
      <c r="L1447" s="250"/>
      <c r="M1447" s="251"/>
      <c r="N1447" s="252"/>
      <c r="O1447" s="252"/>
      <c r="P1447" s="252"/>
      <c r="Q1447" s="252"/>
      <c r="R1447" s="252"/>
      <c r="S1447" s="252"/>
      <c r="T1447" s="25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54" t="s">
        <v>243</v>
      </c>
      <c r="AU1447" s="254" t="s">
        <v>86</v>
      </c>
      <c r="AV1447" s="13" t="s">
        <v>86</v>
      </c>
      <c r="AW1447" s="13" t="s">
        <v>32</v>
      </c>
      <c r="AX1447" s="13" t="s">
        <v>77</v>
      </c>
      <c r="AY1447" s="254" t="s">
        <v>235</v>
      </c>
    </row>
    <row r="1448" s="13" customFormat="1">
      <c r="A1448" s="13"/>
      <c r="B1448" s="243"/>
      <c r="C1448" s="244"/>
      <c r="D1448" s="245" t="s">
        <v>243</v>
      </c>
      <c r="E1448" s="246" t="s">
        <v>1</v>
      </c>
      <c r="F1448" s="247" t="s">
        <v>3426</v>
      </c>
      <c r="G1448" s="244"/>
      <c r="H1448" s="248">
        <v>1</v>
      </c>
      <c r="I1448" s="249"/>
      <c r="J1448" s="244"/>
      <c r="K1448" s="244"/>
      <c r="L1448" s="250"/>
      <c r="M1448" s="251"/>
      <c r="N1448" s="252"/>
      <c r="O1448" s="252"/>
      <c r="P1448" s="252"/>
      <c r="Q1448" s="252"/>
      <c r="R1448" s="252"/>
      <c r="S1448" s="252"/>
      <c r="T1448" s="25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T1448" s="254" t="s">
        <v>243</v>
      </c>
      <c r="AU1448" s="254" t="s">
        <v>86</v>
      </c>
      <c r="AV1448" s="13" t="s">
        <v>86</v>
      </c>
      <c r="AW1448" s="13" t="s">
        <v>32</v>
      </c>
      <c r="AX1448" s="13" t="s">
        <v>77</v>
      </c>
      <c r="AY1448" s="254" t="s">
        <v>235</v>
      </c>
    </row>
    <row r="1449" s="13" customFormat="1">
      <c r="A1449" s="13"/>
      <c r="B1449" s="243"/>
      <c r="C1449" s="244"/>
      <c r="D1449" s="245" t="s">
        <v>243</v>
      </c>
      <c r="E1449" s="246" t="s">
        <v>1</v>
      </c>
      <c r="F1449" s="247" t="s">
        <v>3427</v>
      </c>
      <c r="G1449" s="244"/>
      <c r="H1449" s="248">
        <v>1</v>
      </c>
      <c r="I1449" s="249"/>
      <c r="J1449" s="244"/>
      <c r="K1449" s="244"/>
      <c r="L1449" s="250"/>
      <c r="M1449" s="251"/>
      <c r="N1449" s="252"/>
      <c r="O1449" s="252"/>
      <c r="P1449" s="252"/>
      <c r="Q1449" s="252"/>
      <c r="R1449" s="252"/>
      <c r="S1449" s="252"/>
      <c r="T1449" s="25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54" t="s">
        <v>243</v>
      </c>
      <c r="AU1449" s="254" t="s">
        <v>86</v>
      </c>
      <c r="AV1449" s="13" t="s">
        <v>86</v>
      </c>
      <c r="AW1449" s="13" t="s">
        <v>32</v>
      </c>
      <c r="AX1449" s="13" t="s">
        <v>77</v>
      </c>
      <c r="AY1449" s="254" t="s">
        <v>235</v>
      </c>
    </row>
    <row r="1450" s="13" customFormat="1">
      <c r="A1450" s="13"/>
      <c r="B1450" s="243"/>
      <c r="C1450" s="244"/>
      <c r="D1450" s="245" t="s">
        <v>243</v>
      </c>
      <c r="E1450" s="246" t="s">
        <v>1</v>
      </c>
      <c r="F1450" s="247" t="s">
        <v>3428</v>
      </c>
      <c r="G1450" s="244"/>
      <c r="H1450" s="248">
        <v>2</v>
      </c>
      <c r="I1450" s="249"/>
      <c r="J1450" s="244"/>
      <c r="K1450" s="244"/>
      <c r="L1450" s="250"/>
      <c r="M1450" s="251"/>
      <c r="N1450" s="252"/>
      <c r="O1450" s="252"/>
      <c r="P1450" s="252"/>
      <c r="Q1450" s="252"/>
      <c r="R1450" s="252"/>
      <c r="S1450" s="252"/>
      <c r="T1450" s="25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54" t="s">
        <v>243</v>
      </c>
      <c r="AU1450" s="254" t="s">
        <v>86</v>
      </c>
      <c r="AV1450" s="13" t="s">
        <v>86</v>
      </c>
      <c r="AW1450" s="13" t="s">
        <v>32</v>
      </c>
      <c r="AX1450" s="13" t="s">
        <v>77</v>
      </c>
      <c r="AY1450" s="254" t="s">
        <v>235</v>
      </c>
    </row>
    <row r="1451" s="13" customFormat="1">
      <c r="A1451" s="13"/>
      <c r="B1451" s="243"/>
      <c r="C1451" s="244"/>
      <c r="D1451" s="245" t="s">
        <v>243</v>
      </c>
      <c r="E1451" s="246" t="s">
        <v>1</v>
      </c>
      <c r="F1451" s="247" t="s">
        <v>3429</v>
      </c>
      <c r="G1451" s="244"/>
      <c r="H1451" s="248">
        <v>1</v>
      </c>
      <c r="I1451" s="249"/>
      <c r="J1451" s="244"/>
      <c r="K1451" s="244"/>
      <c r="L1451" s="250"/>
      <c r="M1451" s="251"/>
      <c r="N1451" s="252"/>
      <c r="O1451" s="252"/>
      <c r="P1451" s="252"/>
      <c r="Q1451" s="252"/>
      <c r="R1451" s="252"/>
      <c r="S1451" s="252"/>
      <c r="T1451" s="25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54" t="s">
        <v>243</v>
      </c>
      <c r="AU1451" s="254" t="s">
        <v>86</v>
      </c>
      <c r="AV1451" s="13" t="s">
        <v>86</v>
      </c>
      <c r="AW1451" s="13" t="s">
        <v>32</v>
      </c>
      <c r="AX1451" s="13" t="s">
        <v>77</v>
      </c>
      <c r="AY1451" s="254" t="s">
        <v>235</v>
      </c>
    </row>
    <row r="1452" s="13" customFormat="1">
      <c r="A1452" s="13"/>
      <c r="B1452" s="243"/>
      <c r="C1452" s="244"/>
      <c r="D1452" s="245" t="s">
        <v>243</v>
      </c>
      <c r="E1452" s="246" t="s">
        <v>1</v>
      </c>
      <c r="F1452" s="247" t="s">
        <v>3430</v>
      </c>
      <c r="G1452" s="244"/>
      <c r="H1452" s="248">
        <v>1</v>
      </c>
      <c r="I1452" s="249"/>
      <c r="J1452" s="244"/>
      <c r="K1452" s="244"/>
      <c r="L1452" s="250"/>
      <c r="M1452" s="251"/>
      <c r="N1452" s="252"/>
      <c r="O1452" s="252"/>
      <c r="P1452" s="252"/>
      <c r="Q1452" s="252"/>
      <c r="R1452" s="252"/>
      <c r="S1452" s="252"/>
      <c r="T1452" s="25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T1452" s="254" t="s">
        <v>243</v>
      </c>
      <c r="AU1452" s="254" t="s">
        <v>86</v>
      </c>
      <c r="AV1452" s="13" t="s">
        <v>86</v>
      </c>
      <c r="AW1452" s="13" t="s">
        <v>32</v>
      </c>
      <c r="AX1452" s="13" t="s">
        <v>77</v>
      </c>
      <c r="AY1452" s="254" t="s">
        <v>235</v>
      </c>
    </row>
    <row r="1453" s="13" customFormat="1">
      <c r="A1453" s="13"/>
      <c r="B1453" s="243"/>
      <c r="C1453" s="244"/>
      <c r="D1453" s="245" t="s">
        <v>243</v>
      </c>
      <c r="E1453" s="246" t="s">
        <v>1</v>
      </c>
      <c r="F1453" s="247" t="s">
        <v>3431</v>
      </c>
      <c r="G1453" s="244"/>
      <c r="H1453" s="248">
        <v>1</v>
      </c>
      <c r="I1453" s="249"/>
      <c r="J1453" s="244"/>
      <c r="K1453" s="244"/>
      <c r="L1453" s="250"/>
      <c r="M1453" s="251"/>
      <c r="N1453" s="252"/>
      <c r="O1453" s="252"/>
      <c r="P1453" s="252"/>
      <c r="Q1453" s="252"/>
      <c r="R1453" s="252"/>
      <c r="S1453" s="252"/>
      <c r="T1453" s="25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54" t="s">
        <v>243</v>
      </c>
      <c r="AU1453" s="254" t="s">
        <v>86</v>
      </c>
      <c r="AV1453" s="13" t="s">
        <v>86</v>
      </c>
      <c r="AW1453" s="13" t="s">
        <v>32</v>
      </c>
      <c r="AX1453" s="13" t="s">
        <v>77</v>
      </c>
      <c r="AY1453" s="254" t="s">
        <v>235</v>
      </c>
    </row>
    <row r="1454" s="13" customFormat="1">
      <c r="A1454" s="13"/>
      <c r="B1454" s="243"/>
      <c r="C1454" s="244"/>
      <c r="D1454" s="245" t="s">
        <v>243</v>
      </c>
      <c r="E1454" s="246" t="s">
        <v>1</v>
      </c>
      <c r="F1454" s="247" t="s">
        <v>3432</v>
      </c>
      <c r="G1454" s="244"/>
      <c r="H1454" s="248">
        <v>1</v>
      </c>
      <c r="I1454" s="249"/>
      <c r="J1454" s="244"/>
      <c r="K1454" s="244"/>
      <c r="L1454" s="250"/>
      <c r="M1454" s="251"/>
      <c r="N1454" s="252"/>
      <c r="O1454" s="252"/>
      <c r="P1454" s="252"/>
      <c r="Q1454" s="252"/>
      <c r="R1454" s="252"/>
      <c r="S1454" s="252"/>
      <c r="T1454" s="25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254" t="s">
        <v>243</v>
      </c>
      <c r="AU1454" s="254" t="s">
        <v>86</v>
      </c>
      <c r="AV1454" s="13" t="s">
        <v>86</v>
      </c>
      <c r="AW1454" s="13" t="s">
        <v>32</v>
      </c>
      <c r="AX1454" s="13" t="s">
        <v>77</v>
      </c>
      <c r="AY1454" s="254" t="s">
        <v>235</v>
      </c>
    </row>
    <row r="1455" s="13" customFormat="1">
      <c r="A1455" s="13"/>
      <c r="B1455" s="243"/>
      <c r="C1455" s="244"/>
      <c r="D1455" s="245" t="s">
        <v>243</v>
      </c>
      <c r="E1455" s="246" t="s">
        <v>1</v>
      </c>
      <c r="F1455" s="247" t="s">
        <v>3433</v>
      </c>
      <c r="G1455" s="244"/>
      <c r="H1455" s="248">
        <v>1</v>
      </c>
      <c r="I1455" s="249"/>
      <c r="J1455" s="244"/>
      <c r="K1455" s="244"/>
      <c r="L1455" s="250"/>
      <c r="M1455" s="251"/>
      <c r="N1455" s="252"/>
      <c r="O1455" s="252"/>
      <c r="P1455" s="252"/>
      <c r="Q1455" s="252"/>
      <c r="R1455" s="252"/>
      <c r="S1455" s="252"/>
      <c r="T1455" s="25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54" t="s">
        <v>243</v>
      </c>
      <c r="AU1455" s="254" t="s">
        <v>86</v>
      </c>
      <c r="AV1455" s="13" t="s">
        <v>86</v>
      </c>
      <c r="AW1455" s="13" t="s">
        <v>32</v>
      </c>
      <c r="AX1455" s="13" t="s">
        <v>77</v>
      </c>
      <c r="AY1455" s="254" t="s">
        <v>235</v>
      </c>
    </row>
    <row r="1456" s="13" customFormat="1">
      <c r="A1456" s="13"/>
      <c r="B1456" s="243"/>
      <c r="C1456" s="244"/>
      <c r="D1456" s="245" t="s">
        <v>243</v>
      </c>
      <c r="E1456" s="246" t="s">
        <v>1</v>
      </c>
      <c r="F1456" s="247" t="s">
        <v>3434</v>
      </c>
      <c r="G1456" s="244"/>
      <c r="H1456" s="248">
        <v>1</v>
      </c>
      <c r="I1456" s="249"/>
      <c r="J1456" s="244"/>
      <c r="K1456" s="244"/>
      <c r="L1456" s="250"/>
      <c r="M1456" s="251"/>
      <c r="N1456" s="252"/>
      <c r="O1456" s="252"/>
      <c r="P1456" s="252"/>
      <c r="Q1456" s="252"/>
      <c r="R1456" s="252"/>
      <c r="S1456" s="252"/>
      <c r="T1456" s="25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54" t="s">
        <v>243</v>
      </c>
      <c r="AU1456" s="254" t="s">
        <v>86</v>
      </c>
      <c r="AV1456" s="13" t="s">
        <v>86</v>
      </c>
      <c r="AW1456" s="13" t="s">
        <v>32</v>
      </c>
      <c r="AX1456" s="13" t="s">
        <v>77</v>
      </c>
      <c r="AY1456" s="254" t="s">
        <v>235</v>
      </c>
    </row>
    <row r="1457" s="13" customFormat="1">
      <c r="A1457" s="13"/>
      <c r="B1457" s="243"/>
      <c r="C1457" s="244"/>
      <c r="D1457" s="245" t="s">
        <v>243</v>
      </c>
      <c r="E1457" s="246" t="s">
        <v>1</v>
      </c>
      <c r="F1457" s="247" t="s">
        <v>3435</v>
      </c>
      <c r="G1457" s="244"/>
      <c r="H1457" s="248">
        <v>1</v>
      </c>
      <c r="I1457" s="249"/>
      <c r="J1457" s="244"/>
      <c r="K1457" s="244"/>
      <c r="L1457" s="250"/>
      <c r="M1457" s="251"/>
      <c r="N1457" s="252"/>
      <c r="O1457" s="252"/>
      <c r="P1457" s="252"/>
      <c r="Q1457" s="252"/>
      <c r="R1457" s="252"/>
      <c r="S1457" s="252"/>
      <c r="T1457" s="25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54" t="s">
        <v>243</v>
      </c>
      <c r="AU1457" s="254" t="s">
        <v>86</v>
      </c>
      <c r="AV1457" s="13" t="s">
        <v>86</v>
      </c>
      <c r="AW1457" s="13" t="s">
        <v>32</v>
      </c>
      <c r="AX1457" s="13" t="s">
        <v>77</v>
      </c>
      <c r="AY1457" s="254" t="s">
        <v>235</v>
      </c>
    </row>
    <row r="1458" s="13" customFormat="1">
      <c r="A1458" s="13"/>
      <c r="B1458" s="243"/>
      <c r="C1458" s="244"/>
      <c r="D1458" s="245" t="s">
        <v>243</v>
      </c>
      <c r="E1458" s="246" t="s">
        <v>1</v>
      </c>
      <c r="F1458" s="247" t="s">
        <v>3436</v>
      </c>
      <c r="G1458" s="244"/>
      <c r="H1458" s="248">
        <v>2</v>
      </c>
      <c r="I1458" s="249"/>
      <c r="J1458" s="244"/>
      <c r="K1458" s="244"/>
      <c r="L1458" s="250"/>
      <c r="M1458" s="251"/>
      <c r="N1458" s="252"/>
      <c r="O1458" s="252"/>
      <c r="P1458" s="252"/>
      <c r="Q1458" s="252"/>
      <c r="R1458" s="252"/>
      <c r="S1458" s="252"/>
      <c r="T1458" s="25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54" t="s">
        <v>243</v>
      </c>
      <c r="AU1458" s="254" t="s">
        <v>86</v>
      </c>
      <c r="AV1458" s="13" t="s">
        <v>86</v>
      </c>
      <c r="AW1458" s="13" t="s">
        <v>32</v>
      </c>
      <c r="AX1458" s="13" t="s">
        <v>77</v>
      </c>
      <c r="AY1458" s="254" t="s">
        <v>235</v>
      </c>
    </row>
    <row r="1459" s="13" customFormat="1">
      <c r="A1459" s="13"/>
      <c r="B1459" s="243"/>
      <c r="C1459" s="244"/>
      <c r="D1459" s="245" t="s">
        <v>243</v>
      </c>
      <c r="E1459" s="246" t="s">
        <v>1</v>
      </c>
      <c r="F1459" s="247" t="s">
        <v>3437</v>
      </c>
      <c r="G1459" s="244"/>
      <c r="H1459" s="248">
        <v>1</v>
      </c>
      <c r="I1459" s="249"/>
      <c r="J1459" s="244"/>
      <c r="K1459" s="244"/>
      <c r="L1459" s="250"/>
      <c r="M1459" s="251"/>
      <c r="N1459" s="252"/>
      <c r="O1459" s="252"/>
      <c r="P1459" s="252"/>
      <c r="Q1459" s="252"/>
      <c r="R1459" s="252"/>
      <c r="S1459" s="252"/>
      <c r="T1459" s="25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54" t="s">
        <v>243</v>
      </c>
      <c r="AU1459" s="254" t="s">
        <v>86</v>
      </c>
      <c r="AV1459" s="13" t="s">
        <v>86</v>
      </c>
      <c r="AW1459" s="13" t="s">
        <v>32</v>
      </c>
      <c r="AX1459" s="13" t="s">
        <v>77</v>
      </c>
      <c r="AY1459" s="254" t="s">
        <v>235</v>
      </c>
    </row>
    <row r="1460" s="13" customFormat="1">
      <c r="A1460" s="13"/>
      <c r="B1460" s="243"/>
      <c r="C1460" s="244"/>
      <c r="D1460" s="245" t="s">
        <v>243</v>
      </c>
      <c r="E1460" s="246" t="s">
        <v>1</v>
      </c>
      <c r="F1460" s="247" t="s">
        <v>3438</v>
      </c>
      <c r="G1460" s="244"/>
      <c r="H1460" s="248">
        <v>1</v>
      </c>
      <c r="I1460" s="249"/>
      <c r="J1460" s="244"/>
      <c r="K1460" s="244"/>
      <c r="L1460" s="250"/>
      <c r="M1460" s="251"/>
      <c r="N1460" s="252"/>
      <c r="O1460" s="252"/>
      <c r="P1460" s="252"/>
      <c r="Q1460" s="252"/>
      <c r="R1460" s="252"/>
      <c r="S1460" s="252"/>
      <c r="T1460" s="25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T1460" s="254" t="s">
        <v>243</v>
      </c>
      <c r="AU1460" s="254" t="s">
        <v>86</v>
      </c>
      <c r="AV1460" s="13" t="s">
        <v>86</v>
      </c>
      <c r="AW1460" s="13" t="s">
        <v>32</v>
      </c>
      <c r="AX1460" s="13" t="s">
        <v>77</v>
      </c>
      <c r="AY1460" s="254" t="s">
        <v>235</v>
      </c>
    </row>
    <row r="1461" s="13" customFormat="1">
      <c r="A1461" s="13"/>
      <c r="B1461" s="243"/>
      <c r="C1461" s="244"/>
      <c r="D1461" s="245" t="s">
        <v>243</v>
      </c>
      <c r="E1461" s="246" t="s">
        <v>1</v>
      </c>
      <c r="F1461" s="247" t="s">
        <v>3439</v>
      </c>
      <c r="G1461" s="244"/>
      <c r="H1461" s="248">
        <v>1</v>
      </c>
      <c r="I1461" s="249"/>
      <c r="J1461" s="244"/>
      <c r="K1461" s="244"/>
      <c r="L1461" s="250"/>
      <c r="M1461" s="251"/>
      <c r="N1461" s="252"/>
      <c r="O1461" s="252"/>
      <c r="P1461" s="252"/>
      <c r="Q1461" s="252"/>
      <c r="R1461" s="252"/>
      <c r="S1461" s="252"/>
      <c r="T1461" s="25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54" t="s">
        <v>243</v>
      </c>
      <c r="AU1461" s="254" t="s">
        <v>86</v>
      </c>
      <c r="AV1461" s="13" t="s">
        <v>86</v>
      </c>
      <c r="AW1461" s="13" t="s">
        <v>32</v>
      </c>
      <c r="AX1461" s="13" t="s">
        <v>77</v>
      </c>
      <c r="AY1461" s="254" t="s">
        <v>235</v>
      </c>
    </row>
    <row r="1462" s="13" customFormat="1">
      <c r="A1462" s="13"/>
      <c r="B1462" s="243"/>
      <c r="C1462" s="244"/>
      <c r="D1462" s="245" t="s">
        <v>243</v>
      </c>
      <c r="E1462" s="246" t="s">
        <v>1</v>
      </c>
      <c r="F1462" s="247" t="s">
        <v>3440</v>
      </c>
      <c r="G1462" s="244"/>
      <c r="H1462" s="248">
        <v>1</v>
      </c>
      <c r="I1462" s="249"/>
      <c r="J1462" s="244"/>
      <c r="K1462" s="244"/>
      <c r="L1462" s="250"/>
      <c r="M1462" s="251"/>
      <c r="N1462" s="252"/>
      <c r="O1462" s="252"/>
      <c r="P1462" s="252"/>
      <c r="Q1462" s="252"/>
      <c r="R1462" s="252"/>
      <c r="S1462" s="252"/>
      <c r="T1462" s="25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54" t="s">
        <v>243</v>
      </c>
      <c r="AU1462" s="254" t="s">
        <v>86</v>
      </c>
      <c r="AV1462" s="13" t="s">
        <v>86</v>
      </c>
      <c r="AW1462" s="13" t="s">
        <v>32</v>
      </c>
      <c r="AX1462" s="13" t="s">
        <v>77</v>
      </c>
      <c r="AY1462" s="254" t="s">
        <v>235</v>
      </c>
    </row>
    <row r="1463" s="13" customFormat="1">
      <c r="A1463" s="13"/>
      <c r="B1463" s="243"/>
      <c r="C1463" s="244"/>
      <c r="D1463" s="245" t="s">
        <v>243</v>
      </c>
      <c r="E1463" s="246" t="s">
        <v>1</v>
      </c>
      <c r="F1463" s="247" t="s">
        <v>3441</v>
      </c>
      <c r="G1463" s="244"/>
      <c r="H1463" s="248">
        <v>1</v>
      </c>
      <c r="I1463" s="249"/>
      <c r="J1463" s="244"/>
      <c r="K1463" s="244"/>
      <c r="L1463" s="250"/>
      <c r="M1463" s="251"/>
      <c r="N1463" s="252"/>
      <c r="O1463" s="252"/>
      <c r="P1463" s="252"/>
      <c r="Q1463" s="252"/>
      <c r="R1463" s="252"/>
      <c r="S1463" s="252"/>
      <c r="T1463" s="25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54" t="s">
        <v>243</v>
      </c>
      <c r="AU1463" s="254" t="s">
        <v>86</v>
      </c>
      <c r="AV1463" s="13" t="s">
        <v>86</v>
      </c>
      <c r="AW1463" s="13" t="s">
        <v>32</v>
      </c>
      <c r="AX1463" s="13" t="s">
        <v>77</v>
      </c>
      <c r="AY1463" s="254" t="s">
        <v>235</v>
      </c>
    </row>
    <row r="1464" s="13" customFormat="1">
      <c r="A1464" s="13"/>
      <c r="B1464" s="243"/>
      <c r="C1464" s="244"/>
      <c r="D1464" s="245" t="s">
        <v>243</v>
      </c>
      <c r="E1464" s="246" t="s">
        <v>1</v>
      </c>
      <c r="F1464" s="247" t="s">
        <v>3442</v>
      </c>
      <c r="G1464" s="244"/>
      <c r="H1464" s="248">
        <v>1</v>
      </c>
      <c r="I1464" s="249"/>
      <c r="J1464" s="244"/>
      <c r="K1464" s="244"/>
      <c r="L1464" s="250"/>
      <c r="M1464" s="251"/>
      <c r="N1464" s="252"/>
      <c r="O1464" s="252"/>
      <c r="P1464" s="252"/>
      <c r="Q1464" s="252"/>
      <c r="R1464" s="252"/>
      <c r="S1464" s="252"/>
      <c r="T1464" s="25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54" t="s">
        <v>243</v>
      </c>
      <c r="AU1464" s="254" t="s">
        <v>86</v>
      </c>
      <c r="AV1464" s="13" t="s">
        <v>86</v>
      </c>
      <c r="AW1464" s="13" t="s">
        <v>32</v>
      </c>
      <c r="AX1464" s="13" t="s">
        <v>77</v>
      </c>
      <c r="AY1464" s="254" t="s">
        <v>235</v>
      </c>
    </row>
    <row r="1465" s="13" customFormat="1">
      <c r="A1465" s="13"/>
      <c r="B1465" s="243"/>
      <c r="C1465" s="244"/>
      <c r="D1465" s="245" t="s">
        <v>243</v>
      </c>
      <c r="E1465" s="246" t="s">
        <v>1</v>
      </c>
      <c r="F1465" s="247" t="s">
        <v>3443</v>
      </c>
      <c r="G1465" s="244"/>
      <c r="H1465" s="248">
        <v>1</v>
      </c>
      <c r="I1465" s="249"/>
      <c r="J1465" s="244"/>
      <c r="K1465" s="244"/>
      <c r="L1465" s="250"/>
      <c r="M1465" s="251"/>
      <c r="N1465" s="252"/>
      <c r="O1465" s="252"/>
      <c r="P1465" s="252"/>
      <c r="Q1465" s="252"/>
      <c r="R1465" s="252"/>
      <c r="S1465" s="252"/>
      <c r="T1465" s="25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54" t="s">
        <v>243</v>
      </c>
      <c r="AU1465" s="254" t="s">
        <v>86</v>
      </c>
      <c r="AV1465" s="13" t="s">
        <v>86</v>
      </c>
      <c r="AW1465" s="13" t="s">
        <v>32</v>
      </c>
      <c r="AX1465" s="13" t="s">
        <v>77</v>
      </c>
      <c r="AY1465" s="254" t="s">
        <v>235</v>
      </c>
    </row>
    <row r="1466" s="13" customFormat="1">
      <c r="A1466" s="13"/>
      <c r="B1466" s="243"/>
      <c r="C1466" s="244"/>
      <c r="D1466" s="245" t="s">
        <v>243</v>
      </c>
      <c r="E1466" s="246" t="s">
        <v>1</v>
      </c>
      <c r="F1466" s="247" t="s">
        <v>3444</v>
      </c>
      <c r="G1466" s="244"/>
      <c r="H1466" s="248">
        <v>1</v>
      </c>
      <c r="I1466" s="249"/>
      <c r="J1466" s="244"/>
      <c r="K1466" s="244"/>
      <c r="L1466" s="250"/>
      <c r="M1466" s="251"/>
      <c r="N1466" s="252"/>
      <c r="O1466" s="252"/>
      <c r="P1466" s="252"/>
      <c r="Q1466" s="252"/>
      <c r="R1466" s="252"/>
      <c r="S1466" s="252"/>
      <c r="T1466" s="25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54" t="s">
        <v>243</v>
      </c>
      <c r="AU1466" s="254" t="s">
        <v>86</v>
      </c>
      <c r="AV1466" s="13" t="s">
        <v>86</v>
      </c>
      <c r="AW1466" s="13" t="s">
        <v>32</v>
      </c>
      <c r="AX1466" s="13" t="s">
        <v>77</v>
      </c>
      <c r="AY1466" s="254" t="s">
        <v>235</v>
      </c>
    </row>
    <row r="1467" s="13" customFormat="1">
      <c r="A1467" s="13"/>
      <c r="B1467" s="243"/>
      <c r="C1467" s="244"/>
      <c r="D1467" s="245" t="s">
        <v>243</v>
      </c>
      <c r="E1467" s="246" t="s">
        <v>1</v>
      </c>
      <c r="F1467" s="247" t="s">
        <v>3445</v>
      </c>
      <c r="G1467" s="244"/>
      <c r="H1467" s="248">
        <v>1</v>
      </c>
      <c r="I1467" s="249"/>
      <c r="J1467" s="244"/>
      <c r="K1467" s="244"/>
      <c r="L1467" s="250"/>
      <c r="M1467" s="251"/>
      <c r="N1467" s="252"/>
      <c r="O1467" s="252"/>
      <c r="P1467" s="252"/>
      <c r="Q1467" s="252"/>
      <c r="R1467" s="252"/>
      <c r="S1467" s="252"/>
      <c r="T1467" s="25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54" t="s">
        <v>243</v>
      </c>
      <c r="AU1467" s="254" t="s">
        <v>86</v>
      </c>
      <c r="AV1467" s="13" t="s">
        <v>86</v>
      </c>
      <c r="AW1467" s="13" t="s">
        <v>32</v>
      </c>
      <c r="AX1467" s="13" t="s">
        <v>77</v>
      </c>
      <c r="AY1467" s="254" t="s">
        <v>235</v>
      </c>
    </row>
    <row r="1468" s="13" customFormat="1">
      <c r="A1468" s="13"/>
      <c r="B1468" s="243"/>
      <c r="C1468" s="244"/>
      <c r="D1468" s="245" t="s">
        <v>243</v>
      </c>
      <c r="E1468" s="246" t="s">
        <v>1</v>
      </c>
      <c r="F1468" s="247" t="s">
        <v>3446</v>
      </c>
      <c r="G1468" s="244"/>
      <c r="H1468" s="248">
        <v>1</v>
      </c>
      <c r="I1468" s="249"/>
      <c r="J1468" s="244"/>
      <c r="K1468" s="244"/>
      <c r="L1468" s="250"/>
      <c r="M1468" s="251"/>
      <c r="N1468" s="252"/>
      <c r="O1468" s="252"/>
      <c r="P1468" s="252"/>
      <c r="Q1468" s="252"/>
      <c r="R1468" s="252"/>
      <c r="S1468" s="252"/>
      <c r="T1468" s="25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T1468" s="254" t="s">
        <v>243</v>
      </c>
      <c r="AU1468" s="254" t="s">
        <v>86</v>
      </c>
      <c r="AV1468" s="13" t="s">
        <v>86</v>
      </c>
      <c r="AW1468" s="13" t="s">
        <v>32</v>
      </c>
      <c r="AX1468" s="13" t="s">
        <v>77</v>
      </c>
      <c r="AY1468" s="254" t="s">
        <v>235</v>
      </c>
    </row>
    <row r="1469" s="13" customFormat="1">
      <c r="A1469" s="13"/>
      <c r="B1469" s="243"/>
      <c r="C1469" s="244"/>
      <c r="D1469" s="245" t="s">
        <v>243</v>
      </c>
      <c r="E1469" s="246" t="s">
        <v>1</v>
      </c>
      <c r="F1469" s="247" t="s">
        <v>3447</v>
      </c>
      <c r="G1469" s="244"/>
      <c r="H1469" s="248">
        <v>1</v>
      </c>
      <c r="I1469" s="249"/>
      <c r="J1469" s="244"/>
      <c r="K1469" s="244"/>
      <c r="L1469" s="250"/>
      <c r="M1469" s="251"/>
      <c r="N1469" s="252"/>
      <c r="O1469" s="252"/>
      <c r="P1469" s="252"/>
      <c r="Q1469" s="252"/>
      <c r="R1469" s="252"/>
      <c r="S1469" s="252"/>
      <c r="T1469" s="25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54" t="s">
        <v>243</v>
      </c>
      <c r="AU1469" s="254" t="s">
        <v>86</v>
      </c>
      <c r="AV1469" s="13" t="s">
        <v>86</v>
      </c>
      <c r="AW1469" s="13" t="s">
        <v>32</v>
      </c>
      <c r="AX1469" s="13" t="s">
        <v>77</v>
      </c>
      <c r="AY1469" s="254" t="s">
        <v>235</v>
      </c>
    </row>
    <row r="1470" s="13" customFormat="1">
      <c r="A1470" s="13"/>
      <c r="B1470" s="243"/>
      <c r="C1470" s="244"/>
      <c r="D1470" s="245" t="s">
        <v>243</v>
      </c>
      <c r="E1470" s="246" t="s">
        <v>1</v>
      </c>
      <c r="F1470" s="247" t="s">
        <v>3448</v>
      </c>
      <c r="G1470" s="244"/>
      <c r="H1470" s="248">
        <v>1</v>
      </c>
      <c r="I1470" s="249"/>
      <c r="J1470" s="244"/>
      <c r="K1470" s="244"/>
      <c r="L1470" s="250"/>
      <c r="M1470" s="251"/>
      <c r="N1470" s="252"/>
      <c r="O1470" s="252"/>
      <c r="P1470" s="252"/>
      <c r="Q1470" s="252"/>
      <c r="R1470" s="252"/>
      <c r="S1470" s="252"/>
      <c r="T1470" s="25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54" t="s">
        <v>243</v>
      </c>
      <c r="AU1470" s="254" t="s">
        <v>86</v>
      </c>
      <c r="AV1470" s="13" t="s">
        <v>86</v>
      </c>
      <c r="AW1470" s="13" t="s">
        <v>32</v>
      </c>
      <c r="AX1470" s="13" t="s">
        <v>77</v>
      </c>
      <c r="AY1470" s="254" t="s">
        <v>235</v>
      </c>
    </row>
    <row r="1471" s="13" customFormat="1">
      <c r="A1471" s="13"/>
      <c r="B1471" s="243"/>
      <c r="C1471" s="244"/>
      <c r="D1471" s="245" t="s">
        <v>243</v>
      </c>
      <c r="E1471" s="246" t="s">
        <v>1</v>
      </c>
      <c r="F1471" s="247" t="s">
        <v>3449</v>
      </c>
      <c r="G1471" s="244"/>
      <c r="H1471" s="248">
        <v>2</v>
      </c>
      <c r="I1471" s="249"/>
      <c r="J1471" s="244"/>
      <c r="K1471" s="244"/>
      <c r="L1471" s="250"/>
      <c r="M1471" s="251"/>
      <c r="N1471" s="252"/>
      <c r="O1471" s="252"/>
      <c r="P1471" s="252"/>
      <c r="Q1471" s="252"/>
      <c r="R1471" s="252"/>
      <c r="S1471" s="252"/>
      <c r="T1471" s="25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54" t="s">
        <v>243</v>
      </c>
      <c r="AU1471" s="254" t="s">
        <v>86</v>
      </c>
      <c r="AV1471" s="13" t="s">
        <v>86</v>
      </c>
      <c r="AW1471" s="13" t="s">
        <v>32</v>
      </c>
      <c r="AX1471" s="13" t="s">
        <v>77</v>
      </c>
      <c r="AY1471" s="254" t="s">
        <v>235</v>
      </c>
    </row>
    <row r="1472" s="13" customFormat="1">
      <c r="A1472" s="13"/>
      <c r="B1472" s="243"/>
      <c r="C1472" s="244"/>
      <c r="D1472" s="245" t="s">
        <v>243</v>
      </c>
      <c r="E1472" s="246" t="s">
        <v>1</v>
      </c>
      <c r="F1472" s="247" t="s">
        <v>3450</v>
      </c>
      <c r="G1472" s="244"/>
      <c r="H1472" s="248">
        <v>1</v>
      </c>
      <c r="I1472" s="249"/>
      <c r="J1472" s="244"/>
      <c r="K1472" s="244"/>
      <c r="L1472" s="250"/>
      <c r="M1472" s="251"/>
      <c r="N1472" s="252"/>
      <c r="O1472" s="252"/>
      <c r="P1472" s="252"/>
      <c r="Q1472" s="252"/>
      <c r="R1472" s="252"/>
      <c r="S1472" s="252"/>
      <c r="T1472" s="25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T1472" s="254" t="s">
        <v>243</v>
      </c>
      <c r="AU1472" s="254" t="s">
        <v>86</v>
      </c>
      <c r="AV1472" s="13" t="s">
        <v>86</v>
      </c>
      <c r="AW1472" s="13" t="s">
        <v>32</v>
      </c>
      <c r="AX1472" s="13" t="s">
        <v>77</v>
      </c>
      <c r="AY1472" s="254" t="s">
        <v>235</v>
      </c>
    </row>
    <row r="1473" s="13" customFormat="1">
      <c r="A1473" s="13"/>
      <c r="B1473" s="243"/>
      <c r="C1473" s="244"/>
      <c r="D1473" s="245" t="s">
        <v>243</v>
      </c>
      <c r="E1473" s="246" t="s">
        <v>1</v>
      </c>
      <c r="F1473" s="247" t="s">
        <v>3451</v>
      </c>
      <c r="G1473" s="244"/>
      <c r="H1473" s="248">
        <v>1</v>
      </c>
      <c r="I1473" s="249"/>
      <c r="J1473" s="244"/>
      <c r="K1473" s="244"/>
      <c r="L1473" s="250"/>
      <c r="M1473" s="251"/>
      <c r="N1473" s="252"/>
      <c r="O1473" s="252"/>
      <c r="P1473" s="252"/>
      <c r="Q1473" s="252"/>
      <c r="R1473" s="252"/>
      <c r="S1473" s="252"/>
      <c r="T1473" s="25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54" t="s">
        <v>243</v>
      </c>
      <c r="AU1473" s="254" t="s">
        <v>86</v>
      </c>
      <c r="AV1473" s="13" t="s">
        <v>86</v>
      </c>
      <c r="AW1473" s="13" t="s">
        <v>32</v>
      </c>
      <c r="AX1473" s="13" t="s">
        <v>77</v>
      </c>
      <c r="AY1473" s="254" t="s">
        <v>235</v>
      </c>
    </row>
    <row r="1474" s="13" customFormat="1">
      <c r="A1474" s="13"/>
      <c r="B1474" s="243"/>
      <c r="C1474" s="244"/>
      <c r="D1474" s="245" t="s">
        <v>243</v>
      </c>
      <c r="E1474" s="246" t="s">
        <v>1</v>
      </c>
      <c r="F1474" s="247" t="s">
        <v>3452</v>
      </c>
      <c r="G1474" s="244"/>
      <c r="H1474" s="248">
        <v>1</v>
      </c>
      <c r="I1474" s="249"/>
      <c r="J1474" s="244"/>
      <c r="K1474" s="244"/>
      <c r="L1474" s="250"/>
      <c r="M1474" s="251"/>
      <c r="N1474" s="252"/>
      <c r="O1474" s="252"/>
      <c r="P1474" s="252"/>
      <c r="Q1474" s="252"/>
      <c r="R1474" s="252"/>
      <c r="S1474" s="252"/>
      <c r="T1474" s="25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54" t="s">
        <v>243</v>
      </c>
      <c r="AU1474" s="254" t="s">
        <v>86</v>
      </c>
      <c r="AV1474" s="13" t="s">
        <v>86</v>
      </c>
      <c r="AW1474" s="13" t="s">
        <v>32</v>
      </c>
      <c r="AX1474" s="13" t="s">
        <v>77</v>
      </c>
      <c r="AY1474" s="254" t="s">
        <v>235</v>
      </c>
    </row>
    <row r="1475" s="13" customFormat="1">
      <c r="A1475" s="13"/>
      <c r="B1475" s="243"/>
      <c r="C1475" s="244"/>
      <c r="D1475" s="245" t="s">
        <v>243</v>
      </c>
      <c r="E1475" s="246" t="s">
        <v>1</v>
      </c>
      <c r="F1475" s="247" t="s">
        <v>3453</v>
      </c>
      <c r="G1475" s="244"/>
      <c r="H1475" s="248">
        <v>1</v>
      </c>
      <c r="I1475" s="249"/>
      <c r="J1475" s="244"/>
      <c r="K1475" s="244"/>
      <c r="L1475" s="250"/>
      <c r="M1475" s="251"/>
      <c r="N1475" s="252"/>
      <c r="O1475" s="252"/>
      <c r="P1475" s="252"/>
      <c r="Q1475" s="252"/>
      <c r="R1475" s="252"/>
      <c r="S1475" s="252"/>
      <c r="T1475" s="25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54" t="s">
        <v>243</v>
      </c>
      <c r="AU1475" s="254" t="s">
        <v>86</v>
      </c>
      <c r="AV1475" s="13" t="s">
        <v>86</v>
      </c>
      <c r="AW1475" s="13" t="s">
        <v>32</v>
      </c>
      <c r="AX1475" s="13" t="s">
        <v>77</v>
      </c>
      <c r="AY1475" s="254" t="s">
        <v>235</v>
      </c>
    </row>
    <row r="1476" s="13" customFormat="1">
      <c r="A1476" s="13"/>
      <c r="B1476" s="243"/>
      <c r="C1476" s="244"/>
      <c r="D1476" s="245" t="s">
        <v>243</v>
      </c>
      <c r="E1476" s="246" t="s">
        <v>1</v>
      </c>
      <c r="F1476" s="247" t="s">
        <v>3454</v>
      </c>
      <c r="G1476" s="244"/>
      <c r="H1476" s="248">
        <v>1</v>
      </c>
      <c r="I1476" s="249"/>
      <c r="J1476" s="244"/>
      <c r="K1476" s="244"/>
      <c r="L1476" s="250"/>
      <c r="M1476" s="251"/>
      <c r="N1476" s="252"/>
      <c r="O1476" s="252"/>
      <c r="P1476" s="252"/>
      <c r="Q1476" s="252"/>
      <c r="R1476" s="252"/>
      <c r="S1476" s="252"/>
      <c r="T1476" s="25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54" t="s">
        <v>243</v>
      </c>
      <c r="AU1476" s="254" t="s">
        <v>86</v>
      </c>
      <c r="AV1476" s="13" t="s">
        <v>86</v>
      </c>
      <c r="AW1476" s="13" t="s">
        <v>32</v>
      </c>
      <c r="AX1476" s="13" t="s">
        <v>77</v>
      </c>
      <c r="AY1476" s="254" t="s">
        <v>235</v>
      </c>
    </row>
    <row r="1477" s="13" customFormat="1">
      <c r="A1477" s="13"/>
      <c r="B1477" s="243"/>
      <c r="C1477" s="244"/>
      <c r="D1477" s="245" t="s">
        <v>243</v>
      </c>
      <c r="E1477" s="246" t="s">
        <v>1</v>
      </c>
      <c r="F1477" s="247" t="s">
        <v>3455</v>
      </c>
      <c r="G1477" s="244"/>
      <c r="H1477" s="248">
        <v>1</v>
      </c>
      <c r="I1477" s="249"/>
      <c r="J1477" s="244"/>
      <c r="K1477" s="244"/>
      <c r="L1477" s="250"/>
      <c r="M1477" s="251"/>
      <c r="N1477" s="252"/>
      <c r="O1477" s="252"/>
      <c r="P1477" s="252"/>
      <c r="Q1477" s="252"/>
      <c r="R1477" s="252"/>
      <c r="S1477" s="252"/>
      <c r="T1477" s="25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54" t="s">
        <v>243</v>
      </c>
      <c r="AU1477" s="254" t="s">
        <v>86</v>
      </c>
      <c r="AV1477" s="13" t="s">
        <v>86</v>
      </c>
      <c r="AW1477" s="13" t="s">
        <v>32</v>
      </c>
      <c r="AX1477" s="13" t="s">
        <v>77</v>
      </c>
      <c r="AY1477" s="254" t="s">
        <v>235</v>
      </c>
    </row>
    <row r="1478" s="13" customFormat="1">
      <c r="A1478" s="13"/>
      <c r="B1478" s="243"/>
      <c r="C1478" s="244"/>
      <c r="D1478" s="245" t="s">
        <v>243</v>
      </c>
      <c r="E1478" s="246" t="s">
        <v>1</v>
      </c>
      <c r="F1478" s="247" t="s">
        <v>3456</v>
      </c>
      <c r="G1478" s="244"/>
      <c r="H1478" s="248">
        <v>1</v>
      </c>
      <c r="I1478" s="249"/>
      <c r="J1478" s="244"/>
      <c r="K1478" s="244"/>
      <c r="L1478" s="250"/>
      <c r="M1478" s="251"/>
      <c r="N1478" s="252"/>
      <c r="O1478" s="252"/>
      <c r="P1478" s="252"/>
      <c r="Q1478" s="252"/>
      <c r="R1478" s="252"/>
      <c r="S1478" s="252"/>
      <c r="T1478" s="25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T1478" s="254" t="s">
        <v>243</v>
      </c>
      <c r="AU1478" s="254" t="s">
        <v>86</v>
      </c>
      <c r="AV1478" s="13" t="s">
        <v>86</v>
      </c>
      <c r="AW1478" s="13" t="s">
        <v>32</v>
      </c>
      <c r="AX1478" s="13" t="s">
        <v>77</v>
      </c>
      <c r="AY1478" s="254" t="s">
        <v>235</v>
      </c>
    </row>
    <row r="1479" s="13" customFormat="1">
      <c r="A1479" s="13"/>
      <c r="B1479" s="243"/>
      <c r="C1479" s="244"/>
      <c r="D1479" s="245" t="s">
        <v>243</v>
      </c>
      <c r="E1479" s="246" t="s">
        <v>1</v>
      </c>
      <c r="F1479" s="247" t="s">
        <v>3457</v>
      </c>
      <c r="G1479" s="244"/>
      <c r="H1479" s="248">
        <v>1</v>
      </c>
      <c r="I1479" s="249"/>
      <c r="J1479" s="244"/>
      <c r="K1479" s="244"/>
      <c r="L1479" s="250"/>
      <c r="M1479" s="251"/>
      <c r="N1479" s="252"/>
      <c r="O1479" s="252"/>
      <c r="P1479" s="252"/>
      <c r="Q1479" s="252"/>
      <c r="R1479" s="252"/>
      <c r="S1479" s="252"/>
      <c r="T1479" s="25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54" t="s">
        <v>243</v>
      </c>
      <c r="AU1479" s="254" t="s">
        <v>86</v>
      </c>
      <c r="AV1479" s="13" t="s">
        <v>86</v>
      </c>
      <c r="AW1479" s="13" t="s">
        <v>32</v>
      </c>
      <c r="AX1479" s="13" t="s">
        <v>77</v>
      </c>
      <c r="AY1479" s="254" t="s">
        <v>235</v>
      </c>
    </row>
    <row r="1480" s="13" customFormat="1">
      <c r="A1480" s="13"/>
      <c r="B1480" s="243"/>
      <c r="C1480" s="244"/>
      <c r="D1480" s="245" t="s">
        <v>243</v>
      </c>
      <c r="E1480" s="246" t="s">
        <v>1</v>
      </c>
      <c r="F1480" s="247" t="s">
        <v>3458</v>
      </c>
      <c r="G1480" s="244"/>
      <c r="H1480" s="248">
        <v>2</v>
      </c>
      <c r="I1480" s="249"/>
      <c r="J1480" s="244"/>
      <c r="K1480" s="244"/>
      <c r="L1480" s="250"/>
      <c r="M1480" s="251"/>
      <c r="N1480" s="252"/>
      <c r="O1480" s="252"/>
      <c r="P1480" s="252"/>
      <c r="Q1480" s="252"/>
      <c r="R1480" s="252"/>
      <c r="S1480" s="252"/>
      <c r="T1480" s="25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54" t="s">
        <v>243</v>
      </c>
      <c r="AU1480" s="254" t="s">
        <v>86</v>
      </c>
      <c r="AV1480" s="13" t="s">
        <v>86</v>
      </c>
      <c r="AW1480" s="13" t="s">
        <v>32</v>
      </c>
      <c r="AX1480" s="13" t="s">
        <v>77</v>
      </c>
      <c r="AY1480" s="254" t="s">
        <v>235</v>
      </c>
    </row>
    <row r="1481" s="13" customFormat="1">
      <c r="A1481" s="13"/>
      <c r="B1481" s="243"/>
      <c r="C1481" s="244"/>
      <c r="D1481" s="245" t="s">
        <v>243</v>
      </c>
      <c r="E1481" s="246" t="s">
        <v>1</v>
      </c>
      <c r="F1481" s="247" t="s">
        <v>3459</v>
      </c>
      <c r="G1481" s="244"/>
      <c r="H1481" s="248">
        <v>1</v>
      </c>
      <c r="I1481" s="249"/>
      <c r="J1481" s="244"/>
      <c r="K1481" s="244"/>
      <c r="L1481" s="250"/>
      <c r="M1481" s="251"/>
      <c r="N1481" s="252"/>
      <c r="O1481" s="252"/>
      <c r="P1481" s="252"/>
      <c r="Q1481" s="252"/>
      <c r="R1481" s="252"/>
      <c r="S1481" s="252"/>
      <c r="T1481" s="25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54" t="s">
        <v>243</v>
      </c>
      <c r="AU1481" s="254" t="s">
        <v>86</v>
      </c>
      <c r="AV1481" s="13" t="s">
        <v>86</v>
      </c>
      <c r="AW1481" s="13" t="s">
        <v>32</v>
      </c>
      <c r="AX1481" s="13" t="s">
        <v>77</v>
      </c>
      <c r="AY1481" s="254" t="s">
        <v>235</v>
      </c>
    </row>
    <row r="1482" s="13" customFormat="1">
      <c r="A1482" s="13"/>
      <c r="B1482" s="243"/>
      <c r="C1482" s="244"/>
      <c r="D1482" s="245" t="s">
        <v>243</v>
      </c>
      <c r="E1482" s="246" t="s">
        <v>1</v>
      </c>
      <c r="F1482" s="247" t="s">
        <v>3460</v>
      </c>
      <c r="G1482" s="244"/>
      <c r="H1482" s="248">
        <v>1</v>
      </c>
      <c r="I1482" s="249"/>
      <c r="J1482" s="244"/>
      <c r="K1482" s="244"/>
      <c r="L1482" s="250"/>
      <c r="M1482" s="251"/>
      <c r="N1482" s="252"/>
      <c r="O1482" s="252"/>
      <c r="P1482" s="252"/>
      <c r="Q1482" s="252"/>
      <c r="R1482" s="252"/>
      <c r="S1482" s="252"/>
      <c r="T1482" s="25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54" t="s">
        <v>243</v>
      </c>
      <c r="AU1482" s="254" t="s">
        <v>86</v>
      </c>
      <c r="AV1482" s="13" t="s">
        <v>86</v>
      </c>
      <c r="AW1482" s="13" t="s">
        <v>32</v>
      </c>
      <c r="AX1482" s="13" t="s">
        <v>77</v>
      </c>
      <c r="AY1482" s="254" t="s">
        <v>235</v>
      </c>
    </row>
    <row r="1483" s="13" customFormat="1">
      <c r="A1483" s="13"/>
      <c r="B1483" s="243"/>
      <c r="C1483" s="244"/>
      <c r="D1483" s="245" t="s">
        <v>243</v>
      </c>
      <c r="E1483" s="246" t="s">
        <v>1</v>
      </c>
      <c r="F1483" s="247" t="s">
        <v>3461</v>
      </c>
      <c r="G1483" s="244"/>
      <c r="H1483" s="248">
        <v>1</v>
      </c>
      <c r="I1483" s="249"/>
      <c r="J1483" s="244"/>
      <c r="K1483" s="244"/>
      <c r="L1483" s="250"/>
      <c r="M1483" s="251"/>
      <c r="N1483" s="252"/>
      <c r="O1483" s="252"/>
      <c r="P1483" s="252"/>
      <c r="Q1483" s="252"/>
      <c r="R1483" s="252"/>
      <c r="S1483" s="252"/>
      <c r="T1483" s="25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54" t="s">
        <v>243</v>
      </c>
      <c r="AU1483" s="254" t="s">
        <v>86</v>
      </c>
      <c r="AV1483" s="13" t="s">
        <v>86</v>
      </c>
      <c r="AW1483" s="13" t="s">
        <v>32</v>
      </c>
      <c r="AX1483" s="13" t="s">
        <v>77</v>
      </c>
      <c r="AY1483" s="254" t="s">
        <v>235</v>
      </c>
    </row>
    <row r="1484" s="13" customFormat="1">
      <c r="A1484" s="13"/>
      <c r="B1484" s="243"/>
      <c r="C1484" s="244"/>
      <c r="D1484" s="245" t="s">
        <v>243</v>
      </c>
      <c r="E1484" s="246" t="s">
        <v>1</v>
      </c>
      <c r="F1484" s="247" t="s">
        <v>3462</v>
      </c>
      <c r="G1484" s="244"/>
      <c r="H1484" s="248">
        <v>1</v>
      </c>
      <c r="I1484" s="249"/>
      <c r="J1484" s="244"/>
      <c r="K1484" s="244"/>
      <c r="L1484" s="250"/>
      <c r="M1484" s="251"/>
      <c r="N1484" s="252"/>
      <c r="O1484" s="252"/>
      <c r="P1484" s="252"/>
      <c r="Q1484" s="252"/>
      <c r="R1484" s="252"/>
      <c r="S1484" s="252"/>
      <c r="T1484" s="25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54" t="s">
        <v>243</v>
      </c>
      <c r="AU1484" s="254" t="s">
        <v>86</v>
      </c>
      <c r="AV1484" s="13" t="s">
        <v>86</v>
      </c>
      <c r="AW1484" s="13" t="s">
        <v>32</v>
      </c>
      <c r="AX1484" s="13" t="s">
        <v>77</v>
      </c>
      <c r="AY1484" s="254" t="s">
        <v>235</v>
      </c>
    </row>
    <row r="1485" s="13" customFormat="1">
      <c r="A1485" s="13"/>
      <c r="B1485" s="243"/>
      <c r="C1485" s="244"/>
      <c r="D1485" s="245" t="s">
        <v>243</v>
      </c>
      <c r="E1485" s="246" t="s">
        <v>1</v>
      </c>
      <c r="F1485" s="247" t="s">
        <v>3463</v>
      </c>
      <c r="G1485" s="244"/>
      <c r="H1485" s="248">
        <v>1</v>
      </c>
      <c r="I1485" s="249"/>
      <c r="J1485" s="244"/>
      <c r="K1485" s="244"/>
      <c r="L1485" s="250"/>
      <c r="M1485" s="251"/>
      <c r="N1485" s="252"/>
      <c r="O1485" s="252"/>
      <c r="P1485" s="252"/>
      <c r="Q1485" s="252"/>
      <c r="R1485" s="252"/>
      <c r="S1485" s="252"/>
      <c r="T1485" s="25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54" t="s">
        <v>243</v>
      </c>
      <c r="AU1485" s="254" t="s">
        <v>86</v>
      </c>
      <c r="AV1485" s="13" t="s">
        <v>86</v>
      </c>
      <c r="AW1485" s="13" t="s">
        <v>32</v>
      </c>
      <c r="AX1485" s="13" t="s">
        <v>77</v>
      </c>
      <c r="AY1485" s="254" t="s">
        <v>235</v>
      </c>
    </row>
    <row r="1486" s="13" customFormat="1">
      <c r="A1486" s="13"/>
      <c r="B1486" s="243"/>
      <c r="C1486" s="244"/>
      <c r="D1486" s="245" t="s">
        <v>243</v>
      </c>
      <c r="E1486" s="246" t="s">
        <v>1</v>
      </c>
      <c r="F1486" s="247" t="s">
        <v>3464</v>
      </c>
      <c r="G1486" s="244"/>
      <c r="H1486" s="248">
        <v>1</v>
      </c>
      <c r="I1486" s="249"/>
      <c r="J1486" s="244"/>
      <c r="K1486" s="244"/>
      <c r="L1486" s="250"/>
      <c r="M1486" s="251"/>
      <c r="N1486" s="252"/>
      <c r="O1486" s="252"/>
      <c r="P1486" s="252"/>
      <c r="Q1486" s="252"/>
      <c r="R1486" s="252"/>
      <c r="S1486" s="252"/>
      <c r="T1486" s="25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54" t="s">
        <v>243</v>
      </c>
      <c r="AU1486" s="254" t="s">
        <v>86</v>
      </c>
      <c r="AV1486" s="13" t="s">
        <v>86</v>
      </c>
      <c r="AW1486" s="13" t="s">
        <v>32</v>
      </c>
      <c r="AX1486" s="13" t="s">
        <v>77</v>
      </c>
      <c r="AY1486" s="254" t="s">
        <v>235</v>
      </c>
    </row>
    <row r="1487" s="13" customFormat="1">
      <c r="A1487" s="13"/>
      <c r="B1487" s="243"/>
      <c r="C1487" s="244"/>
      <c r="D1487" s="245" t="s">
        <v>243</v>
      </c>
      <c r="E1487" s="246" t="s">
        <v>1</v>
      </c>
      <c r="F1487" s="247" t="s">
        <v>3465</v>
      </c>
      <c r="G1487" s="244"/>
      <c r="H1487" s="248">
        <v>1</v>
      </c>
      <c r="I1487" s="249"/>
      <c r="J1487" s="244"/>
      <c r="K1487" s="244"/>
      <c r="L1487" s="250"/>
      <c r="M1487" s="251"/>
      <c r="N1487" s="252"/>
      <c r="O1487" s="252"/>
      <c r="P1487" s="252"/>
      <c r="Q1487" s="252"/>
      <c r="R1487" s="252"/>
      <c r="S1487" s="252"/>
      <c r="T1487" s="25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54" t="s">
        <v>243</v>
      </c>
      <c r="AU1487" s="254" t="s">
        <v>86</v>
      </c>
      <c r="AV1487" s="13" t="s">
        <v>86</v>
      </c>
      <c r="AW1487" s="13" t="s">
        <v>32</v>
      </c>
      <c r="AX1487" s="13" t="s">
        <v>77</v>
      </c>
      <c r="AY1487" s="254" t="s">
        <v>235</v>
      </c>
    </row>
    <row r="1488" s="13" customFormat="1">
      <c r="A1488" s="13"/>
      <c r="B1488" s="243"/>
      <c r="C1488" s="244"/>
      <c r="D1488" s="245" t="s">
        <v>243</v>
      </c>
      <c r="E1488" s="246" t="s">
        <v>1</v>
      </c>
      <c r="F1488" s="247" t="s">
        <v>3466</v>
      </c>
      <c r="G1488" s="244"/>
      <c r="H1488" s="248">
        <v>1</v>
      </c>
      <c r="I1488" s="249"/>
      <c r="J1488" s="244"/>
      <c r="K1488" s="244"/>
      <c r="L1488" s="250"/>
      <c r="M1488" s="251"/>
      <c r="N1488" s="252"/>
      <c r="O1488" s="252"/>
      <c r="P1488" s="252"/>
      <c r="Q1488" s="252"/>
      <c r="R1488" s="252"/>
      <c r="S1488" s="252"/>
      <c r="T1488" s="25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54" t="s">
        <v>243</v>
      </c>
      <c r="AU1488" s="254" t="s">
        <v>86</v>
      </c>
      <c r="AV1488" s="13" t="s">
        <v>86</v>
      </c>
      <c r="AW1488" s="13" t="s">
        <v>32</v>
      </c>
      <c r="AX1488" s="13" t="s">
        <v>77</v>
      </c>
      <c r="AY1488" s="254" t="s">
        <v>235</v>
      </c>
    </row>
    <row r="1489" s="13" customFormat="1">
      <c r="A1489" s="13"/>
      <c r="B1489" s="243"/>
      <c r="C1489" s="244"/>
      <c r="D1489" s="245" t="s">
        <v>243</v>
      </c>
      <c r="E1489" s="246" t="s">
        <v>1</v>
      </c>
      <c r="F1489" s="247" t="s">
        <v>3467</v>
      </c>
      <c r="G1489" s="244"/>
      <c r="H1489" s="248">
        <v>3</v>
      </c>
      <c r="I1489" s="249"/>
      <c r="J1489" s="244"/>
      <c r="K1489" s="244"/>
      <c r="L1489" s="250"/>
      <c r="M1489" s="251"/>
      <c r="N1489" s="252"/>
      <c r="O1489" s="252"/>
      <c r="P1489" s="252"/>
      <c r="Q1489" s="252"/>
      <c r="R1489" s="252"/>
      <c r="S1489" s="252"/>
      <c r="T1489" s="25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54" t="s">
        <v>243</v>
      </c>
      <c r="AU1489" s="254" t="s">
        <v>86</v>
      </c>
      <c r="AV1489" s="13" t="s">
        <v>86</v>
      </c>
      <c r="AW1489" s="13" t="s">
        <v>32</v>
      </c>
      <c r="AX1489" s="13" t="s">
        <v>77</v>
      </c>
      <c r="AY1489" s="254" t="s">
        <v>235</v>
      </c>
    </row>
    <row r="1490" s="13" customFormat="1">
      <c r="A1490" s="13"/>
      <c r="B1490" s="243"/>
      <c r="C1490" s="244"/>
      <c r="D1490" s="245" t="s">
        <v>243</v>
      </c>
      <c r="E1490" s="246" t="s">
        <v>1</v>
      </c>
      <c r="F1490" s="247" t="s">
        <v>3468</v>
      </c>
      <c r="G1490" s="244"/>
      <c r="H1490" s="248">
        <v>1</v>
      </c>
      <c r="I1490" s="249"/>
      <c r="J1490" s="244"/>
      <c r="K1490" s="244"/>
      <c r="L1490" s="250"/>
      <c r="M1490" s="251"/>
      <c r="N1490" s="252"/>
      <c r="O1490" s="252"/>
      <c r="P1490" s="252"/>
      <c r="Q1490" s="252"/>
      <c r="R1490" s="252"/>
      <c r="S1490" s="252"/>
      <c r="T1490" s="25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54" t="s">
        <v>243</v>
      </c>
      <c r="AU1490" s="254" t="s">
        <v>86</v>
      </c>
      <c r="AV1490" s="13" t="s">
        <v>86</v>
      </c>
      <c r="AW1490" s="13" t="s">
        <v>32</v>
      </c>
      <c r="AX1490" s="13" t="s">
        <v>77</v>
      </c>
      <c r="AY1490" s="254" t="s">
        <v>235</v>
      </c>
    </row>
    <row r="1491" s="13" customFormat="1">
      <c r="A1491" s="13"/>
      <c r="B1491" s="243"/>
      <c r="C1491" s="244"/>
      <c r="D1491" s="245" t="s">
        <v>243</v>
      </c>
      <c r="E1491" s="246" t="s">
        <v>1</v>
      </c>
      <c r="F1491" s="247" t="s">
        <v>3469</v>
      </c>
      <c r="G1491" s="244"/>
      <c r="H1491" s="248">
        <v>1</v>
      </c>
      <c r="I1491" s="249"/>
      <c r="J1491" s="244"/>
      <c r="K1491" s="244"/>
      <c r="L1491" s="250"/>
      <c r="M1491" s="251"/>
      <c r="N1491" s="252"/>
      <c r="O1491" s="252"/>
      <c r="P1491" s="252"/>
      <c r="Q1491" s="252"/>
      <c r="R1491" s="252"/>
      <c r="S1491" s="252"/>
      <c r="T1491" s="25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54" t="s">
        <v>243</v>
      </c>
      <c r="AU1491" s="254" t="s">
        <v>86</v>
      </c>
      <c r="AV1491" s="13" t="s">
        <v>86</v>
      </c>
      <c r="AW1491" s="13" t="s">
        <v>32</v>
      </c>
      <c r="AX1491" s="13" t="s">
        <v>77</v>
      </c>
      <c r="AY1491" s="254" t="s">
        <v>235</v>
      </c>
    </row>
    <row r="1492" s="13" customFormat="1">
      <c r="A1492" s="13"/>
      <c r="B1492" s="243"/>
      <c r="C1492" s="244"/>
      <c r="D1492" s="245" t="s">
        <v>243</v>
      </c>
      <c r="E1492" s="246" t="s">
        <v>1</v>
      </c>
      <c r="F1492" s="247" t="s">
        <v>3470</v>
      </c>
      <c r="G1492" s="244"/>
      <c r="H1492" s="248">
        <v>1</v>
      </c>
      <c r="I1492" s="249"/>
      <c r="J1492" s="244"/>
      <c r="K1492" s="244"/>
      <c r="L1492" s="250"/>
      <c r="M1492" s="251"/>
      <c r="N1492" s="252"/>
      <c r="O1492" s="252"/>
      <c r="P1492" s="252"/>
      <c r="Q1492" s="252"/>
      <c r="R1492" s="252"/>
      <c r="S1492" s="252"/>
      <c r="T1492" s="25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54" t="s">
        <v>243</v>
      </c>
      <c r="AU1492" s="254" t="s">
        <v>86</v>
      </c>
      <c r="AV1492" s="13" t="s">
        <v>86</v>
      </c>
      <c r="AW1492" s="13" t="s">
        <v>32</v>
      </c>
      <c r="AX1492" s="13" t="s">
        <v>77</v>
      </c>
      <c r="AY1492" s="254" t="s">
        <v>235</v>
      </c>
    </row>
    <row r="1493" s="13" customFormat="1">
      <c r="A1493" s="13"/>
      <c r="B1493" s="243"/>
      <c r="C1493" s="244"/>
      <c r="D1493" s="245" t="s">
        <v>243</v>
      </c>
      <c r="E1493" s="246" t="s">
        <v>1</v>
      </c>
      <c r="F1493" s="247" t="s">
        <v>3471</v>
      </c>
      <c r="G1493" s="244"/>
      <c r="H1493" s="248">
        <v>1</v>
      </c>
      <c r="I1493" s="249"/>
      <c r="J1493" s="244"/>
      <c r="K1493" s="244"/>
      <c r="L1493" s="250"/>
      <c r="M1493" s="251"/>
      <c r="N1493" s="252"/>
      <c r="O1493" s="252"/>
      <c r="P1493" s="252"/>
      <c r="Q1493" s="252"/>
      <c r="R1493" s="252"/>
      <c r="S1493" s="252"/>
      <c r="T1493" s="25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54" t="s">
        <v>243</v>
      </c>
      <c r="AU1493" s="254" t="s">
        <v>86</v>
      </c>
      <c r="AV1493" s="13" t="s">
        <v>86</v>
      </c>
      <c r="AW1493" s="13" t="s">
        <v>32</v>
      </c>
      <c r="AX1493" s="13" t="s">
        <v>77</v>
      </c>
      <c r="AY1493" s="254" t="s">
        <v>235</v>
      </c>
    </row>
    <row r="1494" s="13" customFormat="1">
      <c r="A1494" s="13"/>
      <c r="B1494" s="243"/>
      <c r="C1494" s="244"/>
      <c r="D1494" s="245" t="s">
        <v>243</v>
      </c>
      <c r="E1494" s="246" t="s">
        <v>1</v>
      </c>
      <c r="F1494" s="247" t="s">
        <v>3472</v>
      </c>
      <c r="G1494" s="244"/>
      <c r="H1494" s="248">
        <v>1</v>
      </c>
      <c r="I1494" s="249"/>
      <c r="J1494" s="244"/>
      <c r="K1494" s="244"/>
      <c r="L1494" s="250"/>
      <c r="M1494" s="251"/>
      <c r="N1494" s="252"/>
      <c r="O1494" s="252"/>
      <c r="P1494" s="252"/>
      <c r="Q1494" s="252"/>
      <c r="R1494" s="252"/>
      <c r="S1494" s="252"/>
      <c r="T1494" s="25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54" t="s">
        <v>243</v>
      </c>
      <c r="AU1494" s="254" t="s">
        <v>86</v>
      </c>
      <c r="AV1494" s="13" t="s">
        <v>86</v>
      </c>
      <c r="AW1494" s="13" t="s">
        <v>32</v>
      </c>
      <c r="AX1494" s="13" t="s">
        <v>77</v>
      </c>
      <c r="AY1494" s="254" t="s">
        <v>235</v>
      </c>
    </row>
    <row r="1495" s="13" customFormat="1">
      <c r="A1495" s="13"/>
      <c r="B1495" s="243"/>
      <c r="C1495" s="244"/>
      <c r="D1495" s="245" t="s">
        <v>243</v>
      </c>
      <c r="E1495" s="246" t="s">
        <v>1</v>
      </c>
      <c r="F1495" s="247" t="s">
        <v>3473</v>
      </c>
      <c r="G1495" s="244"/>
      <c r="H1495" s="248">
        <v>1</v>
      </c>
      <c r="I1495" s="249"/>
      <c r="J1495" s="244"/>
      <c r="K1495" s="244"/>
      <c r="L1495" s="250"/>
      <c r="M1495" s="251"/>
      <c r="N1495" s="252"/>
      <c r="O1495" s="252"/>
      <c r="P1495" s="252"/>
      <c r="Q1495" s="252"/>
      <c r="R1495" s="252"/>
      <c r="S1495" s="252"/>
      <c r="T1495" s="25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54" t="s">
        <v>243</v>
      </c>
      <c r="AU1495" s="254" t="s">
        <v>86</v>
      </c>
      <c r="AV1495" s="13" t="s">
        <v>86</v>
      </c>
      <c r="AW1495" s="13" t="s">
        <v>32</v>
      </c>
      <c r="AX1495" s="13" t="s">
        <v>77</v>
      </c>
      <c r="AY1495" s="254" t="s">
        <v>235</v>
      </c>
    </row>
    <row r="1496" s="13" customFormat="1">
      <c r="A1496" s="13"/>
      <c r="B1496" s="243"/>
      <c r="C1496" s="244"/>
      <c r="D1496" s="245" t="s">
        <v>243</v>
      </c>
      <c r="E1496" s="246" t="s">
        <v>1</v>
      </c>
      <c r="F1496" s="247" t="s">
        <v>3474</v>
      </c>
      <c r="G1496" s="244"/>
      <c r="H1496" s="248">
        <v>1</v>
      </c>
      <c r="I1496" s="249"/>
      <c r="J1496" s="244"/>
      <c r="K1496" s="244"/>
      <c r="L1496" s="250"/>
      <c r="M1496" s="251"/>
      <c r="N1496" s="252"/>
      <c r="O1496" s="252"/>
      <c r="P1496" s="252"/>
      <c r="Q1496" s="252"/>
      <c r="R1496" s="252"/>
      <c r="S1496" s="252"/>
      <c r="T1496" s="25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54" t="s">
        <v>243</v>
      </c>
      <c r="AU1496" s="254" t="s">
        <v>86</v>
      </c>
      <c r="AV1496" s="13" t="s">
        <v>86</v>
      </c>
      <c r="AW1496" s="13" t="s">
        <v>32</v>
      </c>
      <c r="AX1496" s="13" t="s">
        <v>77</v>
      </c>
      <c r="AY1496" s="254" t="s">
        <v>235</v>
      </c>
    </row>
    <row r="1497" s="13" customFormat="1">
      <c r="A1497" s="13"/>
      <c r="B1497" s="243"/>
      <c r="C1497" s="244"/>
      <c r="D1497" s="245" t="s">
        <v>243</v>
      </c>
      <c r="E1497" s="246" t="s">
        <v>1</v>
      </c>
      <c r="F1497" s="247" t="s">
        <v>3475</v>
      </c>
      <c r="G1497" s="244"/>
      <c r="H1497" s="248">
        <v>1</v>
      </c>
      <c r="I1497" s="249"/>
      <c r="J1497" s="244"/>
      <c r="K1497" s="244"/>
      <c r="L1497" s="250"/>
      <c r="M1497" s="251"/>
      <c r="N1497" s="252"/>
      <c r="O1497" s="252"/>
      <c r="P1497" s="252"/>
      <c r="Q1497" s="252"/>
      <c r="R1497" s="252"/>
      <c r="S1497" s="252"/>
      <c r="T1497" s="25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54" t="s">
        <v>243</v>
      </c>
      <c r="AU1497" s="254" t="s">
        <v>86</v>
      </c>
      <c r="AV1497" s="13" t="s">
        <v>86</v>
      </c>
      <c r="AW1497" s="13" t="s">
        <v>32</v>
      </c>
      <c r="AX1497" s="13" t="s">
        <v>77</v>
      </c>
      <c r="AY1497" s="254" t="s">
        <v>235</v>
      </c>
    </row>
    <row r="1498" s="13" customFormat="1">
      <c r="A1498" s="13"/>
      <c r="B1498" s="243"/>
      <c r="C1498" s="244"/>
      <c r="D1498" s="245" t="s">
        <v>243</v>
      </c>
      <c r="E1498" s="246" t="s">
        <v>1</v>
      </c>
      <c r="F1498" s="247" t="s">
        <v>3476</v>
      </c>
      <c r="G1498" s="244"/>
      <c r="H1498" s="248">
        <v>1</v>
      </c>
      <c r="I1498" s="249"/>
      <c r="J1498" s="244"/>
      <c r="K1498" s="244"/>
      <c r="L1498" s="250"/>
      <c r="M1498" s="251"/>
      <c r="N1498" s="252"/>
      <c r="O1498" s="252"/>
      <c r="P1498" s="252"/>
      <c r="Q1498" s="252"/>
      <c r="R1498" s="252"/>
      <c r="S1498" s="252"/>
      <c r="T1498" s="25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54" t="s">
        <v>243</v>
      </c>
      <c r="AU1498" s="254" t="s">
        <v>86</v>
      </c>
      <c r="AV1498" s="13" t="s">
        <v>86</v>
      </c>
      <c r="AW1498" s="13" t="s">
        <v>32</v>
      </c>
      <c r="AX1498" s="13" t="s">
        <v>77</v>
      </c>
      <c r="AY1498" s="254" t="s">
        <v>235</v>
      </c>
    </row>
    <row r="1499" s="13" customFormat="1">
      <c r="A1499" s="13"/>
      <c r="B1499" s="243"/>
      <c r="C1499" s="244"/>
      <c r="D1499" s="245" t="s">
        <v>243</v>
      </c>
      <c r="E1499" s="246" t="s">
        <v>1</v>
      </c>
      <c r="F1499" s="247" t="s">
        <v>3477</v>
      </c>
      <c r="G1499" s="244"/>
      <c r="H1499" s="248">
        <v>3</v>
      </c>
      <c r="I1499" s="249"/>
      <c r="J1499" s="244"/>
      <c r="K1499" s="244"/>
      <c r="L1499" s="250"/>
      <c r="M1499" s="251"/>
      <c r="N1499" s="252"/>
      <c r="O1499" s="252"/>
      <c r="P1499" s="252"/>
      <c r="Q1499" s="252"/>
      <c r="R1499" s="252"/>
      <c r="S1499" s="252"/>
      <c r="T1499" s="25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54" t="s">
        <v>243</v>
      </c>
      <c r="AU1499" s="254" t="s">
        <v>86</v>
      </c>
      <c r="AV1499" s="13" t="s">
        <v>86</v>
      </c>
      <c r="AW1499" s="13" t="s">
        <v>32</v>
      </c>
      <c r="AX1499" s="13" t="s">
        <v>77</v>
      </c>
      <c r="AY1499" s="254" t="s">
        <v>235</v>
      </c>
    </row>
    <row r="1500" s="13" customFormat="1">
      <c r="A1500" s="13"/>
      <c r="B1500" s="243"/>
      <c r="C1500" s="244"/>
      <c r="D1500" s="245" t="s">
        <v>243</v>
      </c>
      <c r="E1500" s="246" t="s">
        <v>1</v>
      </c>
      <c r="F1500" s="247" t="s">
        <v>3478</v>
      </c>
      <c r="G1500" s="244"/>
      <c r="H1500" s="248">
        <v>1</v>
      </c>
      <c r="I1500" s="249"/>
      <c r="J1500" s="244"/>
      <c r="K1500" s="244"/>
      <c r="L1500" s="250"/>
      <c r="M1500" s="251"/>
      <c r="N1500" s="252"/>
      <c r="O1500" s="252"/>
      <c r="P1500" s="252"/>
      <c r="Q1500" s="252"/>
      <c r="R1500" s="252"/>
      <c r="S1500" s="252"/>
      <c r="T1500" s="25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54" t="s">
        <v>243</v>
      </c>
      <c r="AU1500" s="254" t="s">
        <v>86</v>
      </c>
      <c r="AV1500" s="13" t="s">
        <v>86</v>
      </c>
      <c r="AW1500" s="13" t="s">
        <v>32</v>
      </c>
      <c r="AX1500" s="13" t="s">
        <v>77</v>
      </c>
      <c r="AY1500" s="254" t="s">
        <v>235</v>
      </c>
    </row>
    <row r="1501" s="13" customFormat="1">
      <c r="A1501" s="13"/>
      <c r="B1501" s="243"/>
      <c r="C1501" s="244"/>
      <c r="D1501" s="245" t="s">
        <v>243</v>
      </c>
      <c r="E1501" s="246" t="s">
        <v>1</v>
      </c>
      <c r="F1501" s="247" t="s">
        <v>3479</v>
      </c>
      <c r="G1501" s="244"/>
      <c r="H1501" s="248">
        <v>1</v>
      </c>
      <c r="I1501" s="249"/>
      <c r="J1501" s="244"/>
      <c r="K1501" s="244"/>
      <c r="L1501" s="250"/>
      <c r="M1501" s="251"/>
      <c r="N1501" s="252"/>
      <c r="O1501" s="252"/>
      <c r="P1501" s="252"/>
      <c r="Q1501" s="252"/>
      <c r="R1501" s="252"/>
      <c r="S1501" s="252"/>
      <c r="T1501" s="25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54" t="s">
        <v>243</v>
      </c>
      <c r="AU1501" s="254" t="s">
        <v>86</v>
      </c>
      <c r="AV1501" s="13" t="s">
        <v>86</v>
      </c>
      <c r="AW1501" s="13" t="s">
        <v>32</v>
      </c>
      <c r="AX1501" s="13" t="s">
        <v>77</v>
      </c>
      <c r="AY1501" s="254" t="s">
        <v>235</v>
      </c>
    </row>
    <row r="1502" s="13" customFormat="1">
      <c r="A1502" s="13"/>
      <c r="B1502" s="243"/>
      <c r="C1502" s="244"/>
      <c r="D1502" s="245" t="s">
        <v>243</v>
      </c>
      <c r="E1502" s="246" t="s">
        <v>1</v>
      </c>
      <c r="F1502" s="247" t="s">
        <v>3480</v>
      </c>
      <c r="G1502" s="244"/>
      <c r="H1502" s="248">
        <v>1</v>
      </c>
      <c r="I1502" s="249"/>
      <c r="J1502" s="244"/>
      <c r="K1502" s="244"/>
      <c r="L1502" s="250"/>
      <c r="M1502" s="251"/>
      <c r="N1502" s="252"/>
      <c r="O1502" s="252"/>
      <c r="P1502" s="252"/>
      <c r="Q1502" s="252"/>
      <c r="R1502" s="252"/>
      <c r="S1502" s="252"/>
      <c r="T1502" s="25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54" t="s">
        <v>243</v>
      </c>
      <c r="AU1502" s="254" t="s">
        <v>86</v>
      </c>
      <c r="AV1502" s="13" t="s">
        <v>86</v>
      </c>
      <c r="AW1502" s="13" t="s">
        <v>32</v>
      </c>
      <c r="AX1502" s="13" t="s">
        <v>77</v>
      </c>
      <c r="AY1502" s="254" t="s">
        <v>235</v>
      </c>
    </row>
    <row r="1503" s="13" customFormat="1">
      <c r="A1503" s="13"/>
      <c r="B1503" s="243"/>
      <c r="C1503" s="244"/>
      <c r="D1503" s="245" t="s">
        <v>243</v>
      </c>
      <c r="E1503" s="246" t="s">
        <v>1</v>
      </c>
      <c r="F1503" s="247" t="s">
        <v>3481</v>
      </c>
      <c r="G1503" s="244"/>
      <c r="H1503" s="248">
        <v>1</v>
      </c>
      <c r="I1503" s="249"/>
      <c r="J1503" s="244"/>
      <c r="K1503" s="244"/>
      <c r="L1503" s="250"/>
      <c r="M1503" s="251"/>
      <c r="N1503" s="252"/>
      <c r="O1503" s="252"/>
      <c r="P1503" s="252"/>
      <c r="Q1503" s="252"/>
      <c r="R1503" s="252"/>
      <c r="S1503" s="252"/>
      <c r="T1503" s="25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T1503" s="254" t="s">
        <v>243</v>
      </c>
      <c r="AU1503" s="254" t="s">
        <v>86</v>
      </c>
      <c r="AV1503" s="13" t="s">
        <v>86</v>
      </c>
      <c r="AW1503" s="13" t="s">
        <v>32</v>
      </c>
      <c r="AX1503" s="13" t="s">
        <v>77</v>
      </c>
      <c r="AY1503" s="254" t="s">
        <v>235</v>
      </c>
    </row>
    <row r="1504" s="13" customFormat="1">
      <c r="A1504" s="13"/>
      <c r="B1504" s="243"/>
      <c r="C1504" s="244"/>
      <c r="D1504" s="245" t="s">
        <v>243</v>
      </c>
      <c r="E1504" s="246" t="s">
        <v>1</v>
      </c>
      <c r="F1504" s="247" t="s">
        <v>3482</v>
      </c>
      <c r="G1504" s="244"/>
      <c r="H1504" s="248">
        <v>1</v>
      </c>
      <c r="I1504" s="249"/>
      <c r="J1504" s="244"/>
      <c r="K1504" s="244"/>
      <c r="L1504" s="250"/>
      <c r="M1504" s="251"/>
      <c r="N1504" s="252"/>
      <c r="O1504" s="252"/>
      <c r="P1504" s="252"/>
      <c r="Q1504" s="252"/>
      <c r="R1504" s="252"/>
      <c r="S1504" s="252"/>
      <c r="T1504" s="25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54" t="s">
        <v>243</v>
      </c>
      <c r="AU1504" s="254" t="s">
        <v>86</v>
      </c>
      <c r="AV1504" s="13" t="s">
        <v>86</v>
      </c>
      <c r="AW1504" s="13" t="s">
        <v>32</v>
      </c>
      <c r="AX1504" s="13" t="s">
        <v>77</v>
      </c>
      <c r="AY1504" s="254" t="s">
        <v>235</v>
      </c>
    </row>
    <row r="1505" s="13" customFormat="1">
      <c r="A1505" s="13"/>
      <c r="B1505" s="243"/>
      <c r="C1505" s="244"/>
      <c r="D1505" s="245" t="s">
        <v>243</v>
      </c>
      <c r="E1505" s="246" t="s">
        <v>1</v>
      </c>
      <c r="F1505" s="247" t="s">
        <v>3483</v>
      </c>
      <c r="G1505" s="244"/>
      <c r="H1505" s="248">
        <v>1</v>
      </c>
      <c r="I1505" s="249"/>
      <c r="J1505" s="244"/>
      <c r="K1505" s="244"/>
      <c r="L1505" s="250"/>
      <c r="M1505" s="251"/>
      <c r="N1505" s="252"/>
      <c r="O1505" s="252"/>
      <c r="P1505" s="252"/>
      <c r="Q1505" s="252"/>
      <c r="R1505" s="252"/>
      <c r="S1505" s="252"/>
      <c r="T1505" s="25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54" t="s">
        <v>243</v>
      </c>
      <c r="AU1505" s="254" t="s">
        <v>86</v>
      </c>
      <c r="AV1505" s="13" t="s">
        <v>86</v>
      </c>
      <c r="AW1505" s="13" t="s">
        <v>32</v>
      </c>
      <c r="AX1505" s="13" t="s">
        <v>77</v>
      </c>
      <c r="AY1505" s="254" t="s">
        <v>235</v>
      </c>
    </row>
    <row r="1506" s="13" customFormat="1">
      <c r="A1506" s="13"/>
      <c r="B1506" s="243"/>
      <c r="C1506" s="244"/>
      <c r="D1506" s="245" t="s">
        <v>243</v>
      </c>
      <c r="E1506" s="246" t="s">
        <v>1</v>
      </c>
      <c r="F1506" s="247" t="s">
        <v>3484</v>
      </c>
      <c r="G1506" s="244"/>
      <c r="H1506" s="248">
        <v>1</v>
      </c>
      <c r="I1506" s="249"/>
      <c r="J1506" s="244"/>
      <c r="K1506" s="244"/>
      <c r="L1506" s="250"/>
      <c r="M1506" s="251"/>
      <c r="N1506" s="252"/>
      <c r="O1506" s="252"/>
      <c r="P1506" s="252"/>
      <c r="Q1506" s="252"/>
      <c r="R1506" s="252"/>
      <c r="S1506" s="252"/>
      <c r="T1506" s="25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54" t="s">
        <v>243</v>
      </c>
      <c r="AU1506" s="254" t="s">
        <v>86</v>
      </c>
      <c r="AV1506" s="13" t="s">
        <v>86</v>
      </c>
      <c r="AW1506" s="13" t="s">
        <v>32</v>
      </c>
      <c r="AX1506" s="13" t="s">
        <v>77</v>
      </c>
      <c r="AY1506" s="254" t="s">
        <v>235</v>
      </c>
    </row>
    <row r="1507" s="13" customFormat="1">
      <c r="A1507" s="13"/>
      <c r="B1507" s="243"/>
      <c r="C1507" s="244"/>
      <c r="D1507" s="245" t="s">
        <v>243</v>
      </c>
      <c r="E1507" s="246" t="s">
        <v>1</v>
      </c>
      <c r="F1507" s="247" t="s">
        <v>3485</v>
      </c>
      <c r="G1507" s="244"/>
      <c r="H1507" s="248">
        <v>1</v>
      </c>
      <c r="I1507" s="249"/>
      <c r="J1507" s="244"/>
      <c r="K1507" s="244"/>
      <c r="L1507" s="250"/>
      <c r="M1507" s="251"/>
      <c r="N1507" s="252"/>
      <c r="O1507" s="252"/>
      <c r="P1507" s="252"/>
      <c r="Q1507" s="252"/>
      <c r="R1507" s="252"/>
      <c r="S1507" s="252"/>
      <c r="T1507" s="25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54" t="s">
        <v>243</v>
      </c>
      <c r="AU1507" s="254" t="s">
        <v>86</v>
      </c>
      <c r="AV1507" s="13" t="s">
        <v>86</v>
      </c>
      <c r="AW1507" s="13" t="s">
        <v>32</v>
      </c>
      <c r="AX1507" s="13" t="s">
        <v>77</v>
      </c>
      <c r="AY1507" s="254" t="s">
        <v>235</v>
      </c>
    </row>
    <row r="1508" s="13" customFormat="1">
      <c r="A1508" s="13"/>
      <c r="B1508" s="243"/>
      <c r="C1508" s="244"/>
      <c r="D1508" s="245" t="s">
        <v>243</v>
      </c>
      <c r="E1508" s="246" t="s">
        <v>1</v>
      </c>
      <c r="F1508" s="247" t="s">
        <v>3486</v>
      </c>
      <c r="G1508" s="244"/>
      <c r="H1508" s="248">
        <v>1</v>
      </c>
      <c r="I1508" s="249"/>
      <c r="J1508" s="244"/>
      <c r="K1508" s="244"/>
      <c r="L1508" s="250"/>
      <c r="M1508" s="251"/>
      <c r="N1508" s="252"/>
      <c r="O1508" s="252"/>
      <c r="P1508" s="252"/>
      <c r="Q1508" s="252"/>
      <c r="R1508" s="252"/>
      <c r="S1508" s="252"/>
      <c r="T1508" s="25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54" t="s">
        <v>243</v>
      </c>
      <c r="AU1508" s="254" t="s">
        <v>86</v>
      </c>
      <c r="AV1508" s="13" t="s">
        <v>86</v>
      </c>
      <c r="AW1508" s="13" t="s">
        <v>32</v>
      </c>
      <c r="AX1508" s="13" t="s">
        <v>77</v>
      </c>
      <c r="AY1508" s="254" t="s">
        <v>235</v>
      </c>
    </row>
    <row r="1509" s="13" customFormat="1">
      <c r="A1509" s="13"/>
      <c r="B1509" s="243"/>
      <c r="C1509" s="244"/>
      <c r="D1509" s="245" t="s">
        <v>243</v>
      </c>
      <c r="E1509" s="246" t="s">
        <v>1</v>
      </c>
      <c r="F1509" s="247" t="s">
        <v>3487</v>
      </c>
      <c r="G1509" s="244"/>
      <c r="H1509" s="248">
        <v>1</v>
      </c>
      <c r="I1509" s="249"/>
      <c r="J1509" s="244"/>
      <c r="K1509" s="244"/>
      <c r="L1509" s="250"/>
      <c r="M1509" s="251"/>
      <c r="N1509" s="252"/>
      <c r="O1509" s="252"/>
      <c r="P1509" s="252"/>
      <c r="Q1509" s="252"/>
      <c r="R1509" s="252"/>
      <c r="S1509" s="252"/>
      <c r="T1509" s="25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54" t="s">
        <v>243</v>
      </c>
      <c r="AU1509" s="254" t="s">
        <v>86</v>
      </c>
      <c r="AV1509" s="13" t="s">
        <v>86</v>
      </c>
      <c r="AW1509" s="13" t="s">
        <v>32</v>
      </c>
      <c r="AX1509" s="13" t="s">
        <v>77</v>
      </c>
      <c r="AY1509" s="254" t="s">
        <v>235</v>
      </c>
    </row>
    <row r="1510" s="13" customFormat="1">
      <c r="A1510" s="13"/>
      <c r="B1510" s="243"/>
      <c r="C1510" s="244"/>
      <c r="D1510" s="245" t="s">
        <v>243</v>
      </c>
      <c r="E1510" s="246" t="s">
        <v>1</v>
      </c>
      <c r="F1510" s="247" t="s">
        <v>3488</v>
      </c>
      <c r="G1510" s="244"/>
      <c r="H1510" s="248">
        <v>1</v>
      </c>
      <c r="I1510" s="249"/>
      <c r="J1510" s="244"/>
      <c r="K1510" s="244"/>
      <c r="L1510" s="250"/>
      <c r="M1510" s="251"/>
      <c r="N1510" s="252"/>
      <c r="O1510" s="252"/>
      <c r="P1510" s="252"/>
      <c r="Q1510" s="252"/>
      <c r="R1510" s="252"/>
      <c r="S1510" s="252"/>
      <c r="T1510" s="25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54" t="s">
        <v>243</v>
      </c>
      <c r="AU1510" s="254" t="s">
        <v>86</v>
      </c>
      <c r="AV1510" s="13" t="s">
        <v>86</v>
      </c>
      <c r="AW1510" s="13" t="s">
        <v>32</v>
      </c>
      <c r="AX1510" s="13" t="s">
        <v>77</v>
      </c>
      <c r="AY1510" s="254" t="s">
        <v>235</v>
      </c>
    </row>
    <row r="1511" s="13" customFormat="1">
      <c r="A1511" s="13"/>
      <c r="B1511" s="243"/>
      <c r="C1511" s="244"/>
      <c r="D1511" s="245" t="s">
        <v>243</v>
      </c>
      <c r="E1511" s="246" t="s">
        <v>1</v>
      </c>
      <c r="F1511" s="247" t="s">
        <v>3489</v>
      </c>
      <c r="G1511" s="244"/>
      <c r="H1511" s="248">
        <v>2</v>
      </c>
      <c r="I1511" s="249"/>
      <c r="J1511" s="244"/>
      <c r="K1511" s="244"/>
      <c r="L1511" s="250"/>
      <c r="M1511" s="251"/>
      <c r="N1511" s="252"/>
      <c r="O1511" s="252"/>
      <c r="P1511" s="252"/>
      <c r="Q1511" s="252"/>
      <c r="R1511" s="252"/>
      <c r="S1511" s="252"/>
      <c r="T1511" s="25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54" t="s">
        <v>243</v>
      </c>
      <c r="AU1511" s="254" t="s">
        <v>86</v>
      </c>
      <c r="AV1511" s="13" t="s">
        <v>86</v>
      </c>
      <c r="AW1511" s="13" t="s">
        <v>32</v>
      </c>
      <c r="AX1511" s="13" t="s">
        <v>77</v>
      </c>
      <c r="AY1511" s="254" t="s">
        <v>235</v>
      </c>
    </row>
    <row r="1512" s="13" customFormat="1">
      <c r="A1512" s="13"/>
      <c r="B1512" s="243"/>
      <c r="C1512" s="244"/>
      <c r="D1512" s="245" t="s">
        <v>243</v>
      </c>
      <c r="E1512" s="246" t="s">
        <v>1</v>
      </c>
      <c r="F1512" s="247" t="s">
        <v>3490</v>
      </c>
      <c r="G1512" s="244"/>
      <c r="H1512" s="248">
        <v>3</v>
      </c>
      <c r="I1512" s="249"/>
      <c r="J1512" s="244"/>
      <c r="K1512" s="244"/>
      <c r="L1512" s="250"/>
      <c r="M1512" s="251"/>
      <c r="N1512" s="252"/>
      <c r="O1512" s="252"/>
      <c r="P1512" s="252"/>
      <c r="Q1512" s="252"/>
      <c r="R1512" s="252"/>
      <c r="S1512" s="252"/>
      <c r="T1512" s="25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T1512" s="254" t="s">
        <v>243</v>
      </c>
      <c r="AU1512" s="254" t="s">
        <v>86</v>
      </c>
      <c r="AV1512" s="13" t="s">
        <v>86</v>
      </c>
      <c r="AW1512" s="13" t="s">
        <v>32</v>
      </c>
      <c r="AX1512" s="13" t="s">
        <v>77</v>
      </c>
      <c r="AY1512" s="254" t="s">
        <v>235</v>
      </c>
    </row>
    <row r="1513" s="13" customFormat="1">
      <c r="A1513" s="13"/>
      <c r="B1513" s="243"/>
      <c r="C1513" s="244"/>
      <c r="D1513" s="245" t="s">
        <v>243</v>
      </c>
      <c r="E1513" s="246" t="s">
        <v>1</v>
      </c>
      <c r="F1513" s="247" t="s">
        <v>3491</v>
      </c>
      <c r="G1513" s="244"/>
      <c r="H1513" s="248">
        <v>1</v>
      </c>
      <c r="I1513" s="249"/>
      <c r="J1513" s="244"/>
      <c r="K1513" s="244"/>
      <c r="L1513" s="250"/>
      <c r="M1513" s="251"/>
      <c r="N1513" s="252"/>
      <c r="O1513" s="252"/>
      <c r="P1513" s="252"/>
      <c r="Q1513" s="252"/>
      <c r="R1513" s="252"/>
      <c r="S1513" s="252"/>
      <c r="T1513" s="25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54" t="s">
        <v>243</v>
      </c>
      <c r="AU1513" s="254" t="s">
        <v>86</v>
      </c>
      <c r="AV1513" s="13" t="s">
        <v>86</v>
      </c>
      <c r="AW1513" s="13" t="s">
        <v>32</v>
      </c>
      <c r="AX1513" s="13" t="s">
        <v>77</v>
      </c>
      <c r="AY1513" s="254" t="s">
        <v>235</v>
      </c>
    </row>
    <row r="1514" s="13" customFormat="1">
      <c r="A1514" s="13"/>
      <c r="B1514" s="243"/>
      <c r="C1514" s="244"/>
      <c r="D1514" s="245" t="s">
        <v>243</v>
      </c>
      <c r="E1514" s="246" t="s">
        <v>1</v>
      </c>
      <c r="F1514" s="247" t="s">
        <v>3492</v>
      </c>
      <c r="G1514" s="244"/>
      <c r="H1514" s="248">
        <v>1</v>
      </c>
      <c r="I1514" s="249"/>
      <c r="J1514" s="244"/>
      <c r="K1514" s="244"/>
      <c r="L1514" s="250"/>
      <c r="M1514" s="251"/>
      <c r="N1514" s="252"/>
      <c r="O1514" s="252"/>
      <c r="P1514" s="252"/>
      <c r="Q1514" s="252"/>
      <c r="R1514" s="252"/>
      <c r="S1514" s="252"/>
      <c r="T1514" s="25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54" t="s">
        <v>243</v>
      </c>
      <c r="AU1514" s="254" t="s">
        <v>86</v>
      </c>
      <c r="AV1514" s="13" t="s">
        <v>86</v>
      </c>
      <c r="AW1514" s="13" t="s">
        <v>32</v>
      </c>
      <c r="AX1514" s="13" t="s">
        <v>77</v>
      </c>
      <c r="AY1514" s="254" t="s">
        <v>235</v>
      </c>
    </row>
    <row r="1515" s="13" customFormat="1">
      <c r="A1515" s="13"/>
      <c r="B1515" s="243"/>
      <c r="C1515" s="244"/>
      <c r="D1515" s="245" t="s">
        <v>243</v>
      </c>
      <c r="E1515" s="246" t="s">
        <v>1</v>
      </c>
      <c r="F1515" s="247" t="s">
        <v>3493</v>
      </c>
      <c r="G1515" s="244"/>
      <c r="H1515" s="248">
        <v>1</v>
      </c>
      <c r="I1515" s="249"/>
      <c r="J1515" s="244"/>
      <c r="K1515" s="244"/>
      <c r="L1515" s="250"/>
      <c r="M1515" s="251"/>
      <c r="N1515" s="252"/>
      <c r="O1515" s="252"/>
      <c r="P1515" s="252"/>
      <c r="Q1515" s="252"/>
      <c r="R1515" s="252"/>
      <c r="S1515" s="252"/>
      <c r="T1515" s="25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54" t="s">
        <v>243</v>
      </c>
      <c r="AU1515" s="254" t="s">
        <v>86</v>
      </c>
      <c r="AV1515" s="13" t="s">
        <v>86</v>
      </c>
      <c r="AW1515" s="13" t="s">
        <v>32</v>
      </c>
      <c r="AX1515" s="13" t="s">
        <v>77</v>
      </c>
      <c r="AY1515" s="254" t="s">
        <v>235</v>
      </c>
    </row>
    <row r="1516" s="13" customFormat="1">
      <c r="A1516" s="13"/>
      <c r="B1516" s="243"/>
      <c r="C1516" s="244"/>
      <c r="D1516" s="245" t="s">
        <v>243</v>
      </c>
      <c r="E1516" s="246" t="s">
        <v>1</v>
      </c>
      <c r="F1516" s="247" t="s">
        <v>3494</v>
      </c>
      <c r="G1516" s="244"/>
      <c r="H1516" s="248">
        <v>1</v>
      </c>
      <c r="I1516" s="249"/>
      <c r="J1516" s="244"/>
      <c r="K1516" s="244"/>
      <c r="L1516" s="250"/>
      <c r="M1516" s="251"/>
      <c r="N1516" s="252"/>
      <c r="O1516" s="252"/>
      <c r="P1516" s="252"/>
      <c r="Q1516" s="252"/>
      <c r="R1516" s="252"/>
      <c r="S1516" s="252"/>
      <c r="T1516" s="25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T1516" s="254" t="s">
        <v>243</v>
      </c>
      <c r="AU1516" s="254" t="s">
        <v>86</v>
      </c>
      <c r="AV1516" s="13" t="s">
        <v>86</v>
      </c>
      <c r="AW1516" s="13" t="s">
        <v>32</v>
      </c>
      <c r="AX1516" s="13" t="s">
        <v>77</v>
      </c>
      <c r="AY1516" s="254" t="s">
        <v>235</v>
      </c>
    </row>
    <row r="1517" s="13" customFormat="1">
      <c r="A1517" s="13"/>
      <c r="B1517" s="243"/>
      <c r="C1517" s="244"/>
      <c r="D1517" s="245" t="s">
        <v>243</v>
      </c>
      <c r="E1517" s="246" t="s">
        <v>1</v>
      </c>
      <c r="F1517" s="247" t="s">
        <v>3495</v>
      </c>
      <c r="G1517" s="244"/>
      <c r="H1517" s="248">
        <v>1</v>
      </c>
      <c r="I1517" s="249"/>
      <c r="J1517" s="244"/>
      <c r="K1517" s="244"/>
      <c r="L1517" s="250"/>
      <c r="M1517" s="251"/>
      <c r="N1517" s="252"/>
      <c r="O1517" s="252"/>
      <c r="P1517" s="252"/>
      <c r="Q1517" s="252"/>
      <c r="R1517" s="252"/>
      <c r="S1517" s="252"/>
      <c r="T1517" s="25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54" t="s">
        <v>243</v>
      </c>
      <c r="AU1517" s="254" t="s">
        <v>86</v>
      </c>
      <c r="AV1517" s="13" t="s">
        <v>86</v>
      </c>
      <c r="AW1517" s="13" t="s">
        <v>32</v>
      </c>
      <c r="AX1517" s="13" t="s">
        <v>77</v>
      </c>
      <c r="AY1517" s="254" t="s">
        <v>235</v>
      </c>
    </row>
    <row r="1518" s="13" customFormat="1">
      <c r="A1518" s="13"/>
      <c r="B1518" s="243"/>
      <c r="C1518" s="244"/>
      <c r="D1518" s="245" t="s">
        <v>243</v>
      </c>
      <c r="E1518" s="246" t="s">
        <v>1</v>
      </c>
      <c r="F1518" s="247" t="s">
        <v>3496</v>
      </c>
      <c r="G1518" s="244"/>
      <c r="H1518" s="248">
        <v>1</v>
      </c>
      <c r="I1518" s="249"/>
      <c r="J1518" s="244"/>
      <c r="K1518" s="244"/>
      <c r="L1518" s="250"/>
      <c r="M1518" s="251"/>
      <c r="N1518" s="252"/>
      <c r="O1518" s="252"/>
      <c r="P1518" s="252"/>
      <c r="Q1518" s="252"/>
      <c r="R1518" s="252"/>
      <c r="S1518" s="252"/>
      <c r="T1518" s="25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54" t="s">
        <v>243</v>
      </c>
      <c r="AU1518" s="254" t="s">
        <v>86</v>
      </c>
      <c r="AV1518" s="13" t="s">
        <v>86</v>
      </c>
      <c r="AW1518" s="13" t="s">
        <v>32</v>
      </c>
      <c r="AX1518" s="13" t="s">
        <v>77</v>
      </c>
      <c r="AY1518" s="254" t="s">
        <v>235</v>
      </c>
    </row>
    <row r="1519" s="13" customFormat="1">
      <c r="A1519" s="13"/>
      <c r="B1519" s="243"/>
      <c r="C1519" s="244"/>
      <c r="D1519" s="245" t="s">
        <v>243</v>
      </c>
      <c r="E1519" s="246" t="s">
        <v>1</v>
      </c>
      <c r="F1519" s="247" t="s">
        <v>3497</v>
      </c>
      <c r="G1519" s="244"/>
      <c r="H1519" s="248">
        <v>1</v>
      </c>
      <c r="I1519" s="249"/>
      <c r="J1519" s="244"/>
      <c r="K1519" s="244"/>
      <c r="L1519" s="250"/>
      <c r="M1519" s="251"/>
      <c r="N1519" s="252"/>
      <c r="O1519" s="252"/>
      <c r="P1519" s="252"/>
      <c r="Q1519" s="252"/>
      <c r="R1519" s="252"/>
      <c r="S1519" s="252"/>
      <c r="T1519" s="25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54" t="s">
        <v>243</v>
      </c>
      <c r="AU1519" s="254" t="s">
        <v>86</v>
      </c>
      <c r="AV1519" s="13" t="s">
        <v>86</v>
      </c>
      <c r="AW1519" s="13" t="s">
        <v>32</v>
      </c>
      <c r="AX1519" s="13" t="s">
        <v>77</v>
      </c>
      <c r="AY1519" s="254" t="s">
        <v>235</v>
      </c>
    </row>
    <row r="1520" s="13" customFormat="1">
      <c r="A1520" s="13"/>
      <c r="B1520" s="243"/>
      <c r="C1520" s="244"/>
      <c r="D1520" s="245" t="s">
        <v>243</v>
      </c>
      <c r="E1520" s="246" t="s">
        <v>1</v>
      </c>
      <c r="F1520" s="247" t="s">
        <v>3498</v>
      </c>
      <c r="G1520" s="244"/>
      <c r="H1520" s="248">
        <v>1</v>
      </c>
      <c r="I1520" s="249"/>
      <c r="J1520" s="244"/>
      <c r="K1520" s="244"/>
      <c r="L1520" s="250"/>
      <c r="M1520" s="251"/>
      <c r="N1520" s="252"/>
      <c r="O1520" s="252"/>
      <c r="P1520" s="252"/>
      <c r="Q1520" s="252"/>
      <c r="R1520" s="252"/>
      <c r="S1520" s="252"/>
      <c r="T1520" s="25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54" t="s">
        <v>243</v>
      </c>
      <c r="AU1520" s="254" t="s">
        <v>86</v>
      </c>
      <c r="AV1520" s="13" t="s">
        <v>86</v>
      </c>
      <c r="AW1520" s="13" t="s">
        <v>32</v>
      </c>
      <c r="AX1520" s="13" t="s">
        <v>77</v>
      </c>
      <c r="AY1520" s="254" t="s">
        <v>235</v>
      </c>
    </row>
    <row r="1521" s="13" customFormat="1">
      <c r="A1521" s="13"/>
      <c r="B1521" s="243"/>
      <c r="C1521" s="244"/>
      <c r="D1521" s="245" t="s">
        <v>243</v>
      </c>
      <c r="E1521" s="246" t="s">
        <v>1</v>
      </c>
      <c r="F1521" s="247" t="s">
        <v>3499</v>
      </c>
      <c r="G1521" s="244"/>
      <c r="H1521" s="248">
        <v>1</v>
      </c>
      <c r="I1521" s="249"/>
      <c r="J1521" s="244"/>
      <c r="K1521" s="244"/>
      <c r="L1521" s="250"/>
      <c r="M1521" s="251"/>
      <c r="N1521" s="252"/>
      <c r="O1521" s="252"/>
      <c r="P1521" s="252"/>
      <c r="Q1521" s="252"/>
      <c r="R1521" s="252"/>
      <c r="S1521" s="252"/>
      <c r="T1521" s="25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T1521" s="254" t="s">
        <v>243</v>
      </c>
      <c r="AU1521" s="254" t="s">
        <v>86</v>
      </c>
      <c r="AV1521" s="13" t="s">
        <v>86</v>
      </c>
      <c r="AW1521" s="13" t="s">
        <v>32</v>
      </c>
      <c r="AX1521" s="13" t="s">
        <v>77</v>
      </c>
      <c r="AY1521" s="254" t="s">
        <v>235</v>
      </c>
    </row>
    <row r="1522" s="13" customFormat="1">
      <c r="A1522" s="13"/>
      <c r="B1522" s="243"/>
      <c r="C1522" s="244"/>
      <c r="D1522" s="245" t="s">
        <v>243</v>
      </c>
      <c r="E1522" s="246" t="s">
        <v>1</v>
      </c>
      <c r="F1522" s="247" t="s">
        <v>3500</v>
      </c>
      <c r="G1522" s="244"/>
      <c r="H1522" s="248">
        <v>1</v>
      </c>
      <c r="I1522" s="249"/>
      <c r="J1522" s="244"/>
      <c r="K1522" s="244"/>
      <c r="L1522" s="250"/>
      <c r="M1522" s="251"/>
      <c r="N1522" s="252"/>
      <c r="O1522" s="252"/>
      <c r="P1522" s="252"/>
      <c r="Q1522" s="252"/>
      <c r="R1522" s="252"/>
      <c r="S1522" s="252"/>
      <c r="T1522" s="25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54" t="s">
        <v>243</v>
      </c>
      <c r="AU1522" s="254" t="s">
        <v>86</v>
      </c>
      <c r="AV1522" s="13" t="s">
        <v>86</v>
      </c>
      <c r="AW1522" s="13" t="s">
        <v>32</v>
      </c>
      <c r="AX1522" s="13" t="s">
        <v>77</v>
      </c>
      <c r="AY1522" s="254" t="s">
        <v>235</v>
      </c>
    </row>
    <row r="1523" s="13" customFormat="1">
      <c r="A1523" s="13"/>
      <c r="B1523" s="243"/>
      <c r="C1523" s="244"/>
      <c r="D1523" s="245" t="s">
        <v>243</v>
      </c>
      <c r="E1523" s="246" t="s">
        <v>1</v>
      </c>
      <c r="F1523" s="247" t="s">
        <v>3501</v>
      </c>
      <c r="G1523" s="244"/>
      <c r="H1523" s="248">
        <v>1</v>
      </c>
      <c r="I1523" s="249"/>
      <c r="J1523" s="244"/>
      <c r="K1523" s="244"/>
      <c r="L1523" s="250"/>
      <c r="M1523" s="251"/>
      <c r="N1523" s="252"/>
      <c r="O1523" s="252"/>
      <c r="P1523" s="252"/>
      <c r="Q1523" s="252"/>
      <c r="R1523" s="252"/>
      <c r="S1523" s="252"/>
      <c r="T1523" s="25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54" t="s">
        <v>243</v>
      </c>
      <c r="AU1523" s="254" t="s">
        <v>86</v>
      </c>
      <c r="AV1523" s="13" t="s">
        <v>86</v>
      </c>
      <c r="AW1523" s="13" t="s">
        <v>32</v>
      </c>
      <c r="AX1523" s="13" t="s">
        <v>77</v>
      </c>
      <c r="AY1523" s="254" t="s">
        <v>235</v>
      </c>
    </row>
    <row r="1524" s="13" customFormat="1">
      <c r="A1524" s="13"/>
      <c r="B1524" s="243"/>
      <c r="C1524" s="244"/>
      <c r="D1524" s="245" t="s">
        <v>243</v>
      </c>
      <c r="E1524" s="246" t="s">
        <v>1</v>
      </c>
      <c r="F1524" s="247" t="s">
        <v>3502</v>
      </c>
      <c r="G1524" s="244"/>
      <c r="H1524" s="248">
        <v>1</v>
      </c>
      <c r="I1524" s="249"/>
      <c r="J1524" s="244"/>
      <c r="K1524" s="244"/>
      <c r="L1524" s="250"/>
      <c r="M1524" s="251"/>
      <c r="N1524" s="252"/>
      <c r="O1524" s="252"/>
      <c r="P1524" s="252"/>
      <c r="Q1524" s="252"/>
      <c r="R1524" s="252"/>
      <c r="S1524" s="252"/>
      <c r="T1524" s="25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54" t="s">
        <v>243</v>
      </c>
      <c r="AU1524" s="254" t="s">
        <v>86</v>
      </c>
      <c r="AV1524" s="13" t="s">
        <v>86</v>
      </c>
      <c r="AW1524" s="13" t="s">
        <v>32</v>
      </c>
      <c r="AX1524" s="13" t="s">
        <v>77</v>
      </c>
      <c r="AY1524" s="254" t="s">
        <v>235</v>
      </c>
    </row>
    <row r="1525" s="13" customFormat="1">
      <c r="A1525" s="13"/>
      <c r="B1525" s="243"/>
      <c r="C1525" s="244"/>
      <c r="D1525" s="245" t="s">
        <v>243</v>
      </c>
      <c r="E1525" s="246" t="s">
        <v>1</v>
      </c>
      <c r="F1525" s="247" t="s">
        <v>3503</v>
      </c>
      <c r="G1525" s="244"/>
      <c r="H1525" s="248">
        <v>1</v>
      </c>
      <c r="I1525" s="249"/>
      <c r="J1525" s="244"/>
      <c r="K1525" s="244"/>
      <c r="L1525" s="250"/>
      <c r="M1525" s="251"/>
      <c r="N1525" s="252"/>
      <c r="O1525" s="252"/>
      <c r="P1525" s="252"/>
      <c r="Q1525" s="252"/>
      <c r="R1525" s="252"/>
      <c r="S1525" s="252"/>
      <c r="T1525" s="25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T1525" s="254" t="s">
        <v>243</v>
      </c>
      <c r="AU1525" s="254" t="s">
        <v>86</v>
      </c>
      <c r="AV1525" s="13" t="s">
        <v>86</v>
      </c>
      <c r="AW1525" s="13" t="s">
        <v>32</v>
      </c>
      <c r="AX1525" s="13" t="s">
        <v>77</v>
      </c>
      <c r="AY1525" s="254" t="s">
        <v>235</v>
      </c>
    </row>
    <row r="1526" s="13" customFormat="1">
      <c r="A1526" s="13"/>
      <c r="B1526" s="243"/>
      <c r="C1526" s="244"/>
      <c r="D1526" s="245" t="s">
        <v>243</v>
      </c>
      <c r="E1526" s="246" t="s">
        <v>1</v>
      </c>
      <c r="F1526" s="247" t="s">
        <v>3504</v>
      </c>
      <c r="G1526" s="244"/>
      <c r="H1526" s="248">
        <v>1</v>
      </c>
      <c r="I1526" s="249"/>
      <c r="J1526" s="244"/>
      <c r="K1526" s="244"/>
      <c r="L1526" s="250"/>
      <c r="M1526" s="251"/>
      <c r="N1526" s="252"/>
      <c r="O1526" s="252"/>
      <c r="P1526" s="252"/>
      <c r="Q1526" s="252"/>
      <c r="R1526" s="252"/>
      <c r="S1526" s="252"/>
      <c r="T1526" s="25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54" t="s">
        <v>243</v>
      </c>
      <c r="AU1526" s="254" t="s">
        <v>86</v>
      </c>
      <c r="AV1526" s="13" t="s">
        <v>86</v>
      </c>
      <c r="AW1526" s="13" t="s">
        <v>32</v>
      </c>
      <c r="AX1526" s="13" t="s">
        <v>77</v>
      </c>
      <c r="AY1526" s="254" t="s">
        <v>235</v>
      </c>
    </row>
    <row r="1527" s="13" customFormat="1">
      <c r="A1527" s="13"/>
      <c r="B1527" s="243"/>
      <c r="C1527" s="244"/>
      <c r="D1527" s="245" t="s">
        <v>243</v>
      </c>
      <c r="E1527" s="246" t="s">
        <v>1</v>
      </c>
      <c r="F1527" s="247" t="s">
        <v>3505</v>
      </c>
      <c r="G1527" s="244"/>
      <c r="H1527" s="248">
        <v>2</v>
      </c>
      <c r="I1527" s="249"/>
      <c r="J1527" s="244"/>
      <c r="K1527" s="244"/>
      <c r="L1527" s="250"/>
      <c r="M1527" s="251"/>
      <c r="N1527" s="252"/>
      <c r="O1527" s="252"/>
      <c r="P1527" s="252"/>
      <c r="Q1527" s="252"/>
      <c r="R1527" s="252"/>
      <c r="S1527" s="252"/>
      <c r="T1527" s="25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54" t="s">
        <v>243</v>
      </c>
      <c r="AU1527" s="254" t="s">
        <v>86</v>
      </c>
      <c r="AV1527" s="13" t="s">
        <v>86</v>
      </c>
      <c r="AW1527" s="13" t="s">
        <v>32</v>
      </c>
      <c r="AX1527" s="13" t="s">
        <v>77</v>
      </c>
      <c r="AY1527" s="254" t="s">
        <v>235</v>
      </c>
    </row>
    <row r="1528" s="13" customFormat="1">
      <c r="A1528" s="13"/>
      <c r="B1528" s="243"/>
      <c r="C1528" s="244"/>
      <c r="D1528" s="245" t="s">
        <v>243</v>
      </c>
      <c r="E1528" s="246" t="s">
        <v>1</v>
      </c>
      <c r="F1528" s="247" t="s">
        <v>3506</v>
      </c>
      <c r="G1528" s="244"/>
      <c r="H1528" s="248">
        <v>1</v>
      </c>
      <c r="I1528" s="249"/>
      <c r="J1528" s="244"/>
      <c r="K1528" s="244"/>
      <c r="L1528" s="250"/>
      <c r="M1528" s="251"/>
      <c r="N1528" s="252"/>
      <c r="O1528" s="252"/>
      <c r="P1528" s="252"/>
      <c r="Q1528" s="252"/>
      <c r="R1528" s="252"/>
      <c r="S1528" s="252"/>
      <c r="T1528" s="25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54" t="s">
        <v>243</v>
      </c>
      <c r="AU1528" s="254" t="s">
        <v>86</v>
      </c>
      <c r="AV1528" s="13" t="s">
        <v>86</v>
      </c>
      <c r="AW1528" s="13" t="s">
        <v>32</v>
      </c>
      <c r="AX1528" s="13" t="s">
        <v>77</v>
      </c>
      <c r="AY1528" s="254" t="s">
        <v>235</v>
      </c>
    </row>
    <row r="1529" s="13" customFormat="1">
      <c r="A1529" s="13"/>
      <c r="B1529" s="243"/>
      <c r="C1529" s="244"/>
      <c r="D1529" s="245" t="s">
        <v>243</v>
      </c>
      <c r="E1529" s="246" t="s">
        <v>1</v>
      </c>
      <c r="F1529" s="247" t="s">
        <v>3507</v>
      </c>
      <c r="G1529" s="244"/>
      <c r="H1529" s="248">
        <v>1</v>
      </c>
      <c r="I1529" s="249"/>
      <c r="J1529" s="244"/>
      <c r="K1529" s="244"/>
      <c r="L1529" s="250"/>
      <c r="M1529" s="251"/>
      <c r="N1529" s="252"/>
      <c r="O1529" s="252"/>
      <c r="P1529" s="252"/>
      <c r="Q1529" s="252"/>
      <c r="R1529" s="252"/>
      <c r="S1529" s="252"/>
      <c r="T1529" s="25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54" t="s">
        <v>243</v>
      </c>
      <c r="AU1529" s="254" t="s">
        <v>86</v>
      </c>
      <c r="AV1529" s="13" t="s">
        <v>86</v>
      </c>
      <c r="AW1529" s="13" t="s">
        <v>32</v>
      </c>
      <c r="AX1529" s="13" t="s">
        <v>77</v>
      </c>
      <c r="AY1529" s="254" t="s">
        <v>235</v>
      </c>
    </row>
    <row r="1530" s="13" customFormat="1">
      <c r="A1530" s="13"/>
      <c r="B1530" s="243"/>
      <c r="C1530" s="244"/>
      <c r="D1530" s="245" t="s">
        <v>243</v>
      </c>
      <c r="E1530" s="246" t="s">
        <v>1</v>
      </c>
      <c r="F1530" s="247" t="s">
        <v>3508</v>
      </c>
      <c r="G1530" s="244"/>
      <c r="H1530" s="248">
        <v>1</v>
      </c>
      <c r="I1530" s="249"/>
      <c r="J1530" s="244"/>
      <c r="K1530" s="244"/>
      <c r="L1530" s="250"/>
      <c r="M1530" s="251"/>
      <c r="N1530" s="252"/>
      <c r="O1530" s="252"/>
      <c r="P1530" s="252"/>
      <c r="Q1530" s="252"/>
      <c r="R1530" s="252"/>
      <c r="S1530" s="252"/>
      <c r="T1530" s="25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54" t="s">
        <v>243</v>
      </c>
      <c r="AU1530" s="254" t="s">
        <v>86</v>
      </c>
      <c r="AV1530" s="13" t="s">
        <v>86</v>
      </c>
      <c r="AW1530" s="13" t="s">
        <v>32</v>
      </c>
      <c r="AX1530" s="13" t="s">
        <v>77</v>
      </c>
      <c r="AY1530" s="254" t="s">
        <v>235</v>
      </c>
    </row>
    <row r="1531" s="13" customFormat="1">
      <c r="A1531" s="13"/>
      <c r="B1531" s="243"/>
      <c r="C1531" s="244"/>
      <c r="D1531" s="245" t="s">
        <v>243</v>
      </c>
      <c r="E1531" s="246" t="s">
        <v>1</v>
      </c>
      <c r="F1531" s="247" t="s">
        <v>3509</v>
      </c>
      <c r="G1531" s="244"/>
      <c r="H1531" s="248">
        <v>1</v>
      </c>
      <c r="I1531" s="249"/>
      <c r="J1531" s="244"/>
      <c r="K1531" s="244"/>
      <c r="L1531" s="250"/>
      <c r="M1531" s="251"/>
      <c r="N1531" s="252"/>
      <c r="O1531" s="252"/>
      <c r="P1531" s="252"/>
      <c r="Q1531" s="252"/>
      <c r="R1531" s="252"/>
      <c r="S1531" s="252"/>
      <c r="T1531" s="25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54" t="s">
        <v>243</v>
      </c>
      <c r="AU1531" s="254" t="s">
        <v>86</v>
      </c>
      <c r="AV1531" s="13" t="s">
        <v>86</v>
      </c>
      <c r="AW1531" s="13" t="s">
        <v>32</v>
      </c>
      <c r="AX1531" s="13" t="s">
        <v>77</v>
      </c>
      <c r="AY1531" s="254" t="s">
        <v>235</v>
      </c>
    </row>
    <row r="1532" s="13" customFormat="1">
      <c r="A1532" s="13"/>
      <c r="B1532" s="243"/>
      <c r="C1532" s="244"/>
      <c r="D1532" s="245" t="s">
        <v>243</v>
      </c>
      <c r="E1532" s="246" t="s">
        <v>1</v>
      </c>
      <c r="F1532" s="247" t="s">
        <v>3510</v>
      </c>
      <c r="G1532" s="244"/>
      <c r="H1532" s="248">
        <v>2</v>
      </c>
      <c r="I1532" s="249"/>
      <c r="J1532" s="244"/>
      <c r="K1532" s="244"/>
      <c r="L1532" s="250"/>
      <c r="M1532" s="251"/>
      <c r="N1532" s="252"/>
      <c r="O1532" s="252"/>
      <c r="P1532" s="252"/>
      <c r="Q1532" s="252"/>
      <c r="R1532" s="252"/>
      <c r="S1532" s="252"/>
      <c r="T1532" s="25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54" t="s">
        <v>243</v>
      </c>
      <c r="AU1532" s="254" t="s">
        <v>86</v>
      </c>
      <c r="AV1532" s="13" t="s">
        <v>86</v>
      </c>
      <c r="AW1532" s="13" t="s">
        <v>32</v>
      </c>
      <c r="AX1532" s="13" t="s">
        <v>77</v>
      </c>
      <c r="AY1532" s="254" t="s">
        <v>235</v>
      </c>
    </row>
    <row r="1533" s="13" customFormat="1">
      <c r="A1533" s="13"/>
      <c r="B1533" s="243"/>
      <c r="C1533" s="244"/>
      <c r="D1533" s="245" t="s">
        <v>243</v>
      </c>
      <c r="E1533" s="246" t="s">
        <v>1</v>
      </c>
      <c r="F1533" s="247" t="s">
        <v>3511</v>
      </c>
      <c r="G1533" s="244"/>
      <c r="H1533" s="248">
        <v>1</v>
      </c>
      <c r="I1533" s="249"/>
      <c r="J1533" s="244"/>
      <c r="K1533" s="244"/>
      <c r="L1533" s="250"/>
      <c r="M1533" s="251"/>
      <c r="N1533" s="252"/>
      <c r="O1533" s="252"/>
      <c r="P1533" s="252"/>
      <c r="Q1533" s="252"/>
      <c r="R1533" s="252"/>
      <c r="S1533" s="252"/>
      <c r="T1533" s="25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54" t="s">
        <v>243</v>
      </c>
      <c r="AU1533" s="254" t="s">
        <v>86</v>
      </c>
      <c r="AV1533" s="13" t="s">
        <v>86</v>
      </c>
      <c r="AW1533" s="13" t="s">
        <v>32</v>
      </c>
      <c r="AX1533" s="13" t="s">
        <v>77</v>
      </c>
      <c r="AY1533" s="254" t="s">
        <v>235</v>
      </c>
    </row>
    <row r="1534" s="13" customFormat="1">
      <c r="A1534" s="13"/>
      <c r="B1534" s="243"/>
      <c r="C1534" s="244"/>
      <c r="D1534" s="245" t="s">
        <v>243</v>
      </c>
      <c r="E1534" s="246" t="s">
        <v>1</v>
      </c>
      <c r="F1534" s="247" t="s">
        <v>3512</v>
      </c>
      <c r="G1534" s="244"/>
      <c r="H1534" s="248">
        <v>1</v>
      </c>
      <c r="I1534" s="249"/>
      <c r="J1534" s="244"/>
      <c r="K1534" s="244"/>
      <c r="L1534" s="250"/>
      <c r="M1534" s="251"/>
      <c r="N1534" s="252"/>
      <c r="O1534" s="252"/>
      <c r="P1534" s="252"/>
      <c r="Q1534" s="252"/>
      <c r="R1534" s="252"/>
      <c r="S1534" s="252"/>
      <c r="T1534" s="25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54" t="s">
        <v>243</v>
      </c>
      <c r="AU1534" s="254" t="s">
        <v>86</v>
      </c>
      <c r="AV1534" s="13" t="s">
        <v>86</v>
      </c>
      <c r="AW1534" s="13" t="s">
        <v>32</v>
      </c>
      <c r="AX1534" s="13" t="s">
        <v>77</v>
      </c>
      <c r="AY1534" s="254" t="s">
        <v>235</v>
      </c>
    </row>
    <row r="1535" s="13" customFormat="1">
      <c r="A1535" s="13"/>
      <c r="B1535" s="243"/>
      <c r="C1535" s="244"/>
      <c r="D1535" s="245" t="s">
        <v>243</v>
      </c>
      <c r="E1535" s="246" t="s">
        <v>1</v>
      </c>
      <c r="F1535" s="247" t="s">
        <v>3513</v>
      </c>
      <c r="G1535" s="244"/>
      <c r="H1535" s="248">
        <v>1</v>
      </c>
      <c r="I1535" s="249"/>
      <c r="J1535" s="244"/>
      <c r="K1535" s="244"/>
      <c r="L1535" s="250"/>
      <c r="M1535" s="251"/>
      <c r="N1535" s="252"/>
      <c r="O1535" s="252"/>
      <c r="P1535" s="252"/>
      <c r="Q1535" s="252"/>
      <c r="R1535" s="252"/>
      <c r="S1535" s="252"/>
      <c r="T1535" s="25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54" t="s">
        <v>243</v>
      </c>
      <c r="AU1535" s="254" t="s">
        <v>86</v>
      </c>
      <c r="AV1535" s="13" t="s">
        <v>86</v>
      </c>
      <c r="AW1535" s="13" t="s">
        <v>32</v>
      </c>
      <c r="AX1535" s="13" t="s">
        <v>77</v>
      </c>
      <c r="AY1535" s="254" t="s">
        <v>235</v>
      </c>
    </row>
    <row r="1536" s="13" customFormat="1">
      <c r="A1536" s="13"/>
      <c r="B1536" s="243"/>
      <c r="C1536" s="244"/>
      <c r="D1536" s="245" t="s">
        <v>243</v>
      </c>
      <c r="E1536" s="246" t="s">
        <v>1</v>
      </c>
      <c r="F1536" s="247" t="s">
        <v>3514</v>
      </c>
      <c r="G1536" s="244"/>
      <c r="H1536" s="248">
        <v>1</v>
      </c>
      <c r="I1536" s="249"/>
      <c r="J1536" s="244"/>
      <c r="K1536" s="244"/>
      <c r="L1536" s="250"/>
      <c r="M1536" s="251"/>
      <c r="N1536" s="252"/>
      <c r="O1536" s="252"/>
      <c r="P1536" s="252"/>
      <c r="Q1536" s="252"/>
      <c r="R1536" s="252"/>
      <c r="S1536" s="252"/>
      <c r="T1536" s="25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54" t="s">
        <v>243</v>
      </c>
      <c r="AU1536" s="254" t="s">
        <v>86</v>
      </c>
      <c r="AV1536" s="13" t="s">
        <v>86</v>
      </c>
      <c r="AW1536" s="13" t="s">
        <v>32</v>
      </c>
      <c r="AX1536" s="13" t="s">
        <v>77</v>
      </c>
      <c r="AY1536" s="254" t="s">
        <v>235</v>
      </c>
    </row>
    <row r="1537" s="13" customFormat="1">
      <c r="A1537" s="13"/>
      <c r="B1537" s="243"/>
      <c r="C1537" s="244"/>
      <c r="D1537" s="245" t="s">
        <v>243</v>
      </c>
      <c r="E1537" s="246" t="s">
        <v>1</v>
      </c>
      <c r="F1537" s="247" t="s">
        <v>3515</v>
      </c>
      <c r="G1537" s="244"/>
      <c r="H1537" s="248">
        <v>1</v>
      </c>
      <c r="I1537" s="249"/>
      <c r="J1537" s="244"/>
      <c r="K1537" s="244"/>
      <c r="L1537" s="250"/>
      <c r="M1537" s="251"/>
      <c r="N1537" s="252"/>
      <c r="O1537" s="252"/>
      <c r="P1537" s="252"/>
      <c r="Q1537" s="252"/>
      <c r="R1537" s="252"/>
      <c r="S1537" s="252"/>
      <c r="T1537" s="25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54" t="s">
        <v>243</v>
      </c>
      <c r="AU1537" s="254" t="s">
        <v>86</v>
      </c>
      <c r="AV1537" s="13" t="s">
        <v>86</v>
      </c>
      <c r="AW1537" s="13" t="s">
        <v>32</v>
      </c>
      <c r="AX1537" s="13" t="s">
        <v>77</v>
      </c>
      <c r="AY1537" s="254" t="s">
        <v>235</v>
      </c>
    </row>
    <row r="1538" s="13" customFormat="1">
      <c r="A1538" s="13"/>
      <c r="B1538" s="243"/>
      <c r="C1538" s="244"/>
      <c r="D1538" s="245" t="s">
        <v>243</v>
      </c>
      <c r="E1538" s="246" t="s">
        <v>1</v>
      </c>
      <c r="F1538" s="247" t="s">
        <v>3516</v>
      </c>
      <c r="G1538" s="244"/>
      <c r="H1538" s="248">
        <v>1</v>
      </c>
      <c r="I1538" s="249"/>
      <c r="J1538" s="244"/>
      <c r="K1538" s="244"/>
      <c r="L1538" s="250"/>
      <c r="M1538" s="251"/>
      <c r="N1538" s="252"/>
      <c r="O1538" s="252"/>
      <c r="P1538" s="252"/>
      <c r="Q1538" s="252"/>
      <c r="R1538" s="252"/>
      <c r="S1538" s="252"/>
      <c r="T1538" s="25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T1538" s="254" t="s">
        <v>243</v>
      </c>
      <c r="AU1538" s="254" t="s">
        <v>86</v>
      </c>
      <c r="AV1538" s="13" t="s">
        <v>86</v>
      </c>
      <c r="AW1538" s="13" t="s">
        <v>32</v>
      </c>
      <c r="AX1538" s="13" t="s">
        <v>77</v>
      </c>
      <c r="AY1538" s="254" t="s">
        <v>235</v>
      </c>
    </row>
    <row r="1539" s="13" customFormat="1">
      <c r="A1539" s="13"/>
      <c r="B1539" s="243"/>
      <c r="C1539" s="244"/>
      <c r="D1539" s="245" t="s">
        <v>243</v>
      </c>
      <c r="E1539" s="246" t="s">
        <v>1</v>
      </c>
      <c r="F1539" s="247" t="s">
        <v>3517</v>
      </c>
      <c r="G1539" s="244"/>
      <c r="H1539" s="248">
        <v>1</v>
      </c>
      <c r="I1539" s="249"/>
      <c r="J1539" s="244"/>
      <c r="K1539" s="244"/>
      <c r="L1539" s="250"/>
      <c r="M1539" s="251"/>
      <c r="N1539" s="252"/>
      <c r="O1539" s="252"/>
      <c r="P1539" s="252"/>
      <c r="Q1539" s="252"/>
      <c r="R1539" s="252"/>
      <c r="S1539" s="252"/>
      <c r="T1539" s="25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54" t="s">
        <v>243</v>
      </c>
      <c r="AU1539" s="254" t="s">
        <v>86</v>
      </c>
      <c r="AV1539" s="13" t="s">
        <v>86</v>
      </c>
      <c r="AW1539" s="13" t="s">
        <v>32</v>
      </c>
      <c r="AX1539" s="13" t="s">
        <v>77</v>
      </c>
      <c r="AY1539" s="254" t="s">
        <v>235</v>
      </c>
    </row>
    <row r="1540" s="13" customFormat="1">
      <c r="A1540" s="13"/>
      <c r="B1540" s="243"/>
      <c r="C1540" s="244"/>
      <c r="D1540" s="245" t="s">
        <v>243</v>
      </c>
      <c r="E1540" s="246" t="s">
        <v>1</v>
      </c>
      <c r="F1540" s="247" t="s">
        <v>3518</v>
      </c>
      <c r="G1540" s="244"/>
      <c r="H1540" s="248">
        <v>1</v>
      </c>
      <c r="I1540" s="249"/>
      <c r="J1540" s="244"/>
      <c r="K1540" s="244"/>
      <c r="L1540" s="250"/>
      <c r="M1540" s="251"/>
      <c r="N1540" s="252"/>
      <c r="O1540" s="252"/>
      <c r="P1540" s="252"/>
      <c r="Q1540" s="252"/>
      <c r="R1540" s="252"/>
      <c r="S1540" s="252"/>
      <c r="T1540" s="25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54" t="s">
        <v>243</v>
      </c>
      <c r="AU1540" s="254" t="s">
        <v>86</v>
      </c>
      <c r="AV1540" s="13" t="s">
        <v>86</v>
      </c>
      <c r="AW1540" s="13" t="s">
        <v>32</v>
      </c>
      <c r="AX1540" s="13" t="s">
        <v>77</v>
      </c>
      <c r="AY1540" s="254" t="s">
        <v>235</v>
      </c>
    </row>
    <row r="1541" s="13" customFormat="1">
      <c r="A1541" s="13"/>
      <c r="B1541" s="243"/>
      <c r="C1541" s="244"/>
      <c r="D1541" s="245" t="s">
        <v>243</v>
      </c>
      <c r="E1541" s="246" t="s">
        <v>1</v>
      </c>
      <c r="F1541" s="247" t="s">
        <v>3519</v>
      </c>
      <c r="G1541" s="244"/>
      <c r="H1541" s="248">
        <v>1</v>
      </c>
      <c r="I1541" s="249"/>
      <c r="J1541" s="244"/>
      <c r="K1541" s="244"/>
      <c r="L1541" s="250"/>
      <c r="M1541" s="251"/>
      <c r="N1541" s="252"/>
      <c r="O1541" s="252"/>
      <c r="P1541" s="252"/>
      <c r="Q1541" s="252"/>
      <c r="R1541" s="252"/>
      <c r="S1541" s="252"/>
      <c r="T1541" s="25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54" t="s">
        <v>243</v>
      </c>
      <c r="AU1541" s="254" t="s">
        <v>86</v>
      </c>
      <c r="AV1541" s="13" t="s">
        <v>86</v>
      </c>
      <c r="AW1541" s="13" t="s">
        <v>32</v>
      </c>
      <c r="AX1541" s="13" t="s">
        <v>77</v>
      </c>
      <c r="AY1541" s="254" t="s">
        <v>235</v>
      </c>
    </row>
    <row r="1542" s="13" customFormat="1">
      <c r="A1542" s="13"/>
      <c r="B1542" s="243"/>
      <c r="C1542" s="244"/>
      <c r="D1542" s="245" t="s">
        <v>243</v>
      </c>
      <c r="E1542" s="246" t="s">
        <v>1</v>
      </c>
      <c r="F1542" s="247" t="s">
        <v>3520</v>
      </c>
      <c r="G1542" s="244"/>
      <c r="H1542" s="248">
        <v>1</v>
      </c>
      <c r="I1542" s="249"/>
      <c r="J1542" s="244"/>
      <c r="K1542" s="244"/>
      <c r="L1542" s="250"/>
      <c r="M1542" s="251"/>
      <c r="N1542" s="252"/>
      <c r="O1542" s="252"/>
      <c r="P1542" s="252"/>
      <c r="Q1542" s="252"/>
      <c r="R1542" s="252"/>
      <c r="S1542" s="252"/>
      <c r="T1542" s="25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54" t="s">
        <v>243</v>
      </c>
      <c r="AU1542" s="254" t="s">
        <v>86</v>
      </c>
      <c r="AV1542" s="13" t="s">
        <v>86</v>
      </c>
      <c r="AW1542" s="13" t="s">
        <v>32</v>
      </c>
      <c r="AX1542" s="13" t="s">
        <v>77</v>
      </c>
      <c r="AY1542" s="254" t="s">
        <v>235</v>
      </c>
    </row>
    <row r="1543" s="13" customFormat="1">
      <c r="A1543" s="13"/>
      <c r="B1543" s="243"/>
      <c r="C1543" s="244"/>
      <c r="D1543" s="245" t="s">
        <v>243</v>
      </c>
      <c r="E1543" s="246" t="s">
        <v>1</v>
      </c>
      <c r="F1543" s="247" t="s">
        <v>3521</v>
      </c>
      <c r="G1543" s="244"/>
      <c r="H1543" s="248">
        <v>1</v>
      </c>
      <c r="I1543" s="249"/>
      <c r="J1543" s="244"/>
      <c r="K1543" s="244"/>
      <c r="L1543" s="250"/>
      <c r="M1543" s="251"/>
      <c r="N1543" s="252"/>
      <c r="O1543" s="252"/>
      <c r="P1543" s="252"/>
      <c r="Q1543" s="252"/>
      <c r="R1543" s="252"/>
      <c r="S1543" s="252"/>
      <c r="T1543" s="25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54" t="s">
        <v>243</v>
      </c>
      <c r="AU1543" s="254" t="s">
        <v>86</v>
      </c>
      <c r="AV1543" s="13" t="s">
        <v>86</v>
      </c>
      <c r="AW1543" s="13" t="s">
        <v>32</v>
      </c>
      <c r="AX1543" s="13" t="s">
        <v>77</v>
      </c>
      <c r="AY1543" s="254" t="s">
        <v>235</v>
      </c>
    </row>
    <row r="1544" s="13" customFormat="1">
      <c r="A1544" s="13"/>
      <c r="B1544" s="243"/>
      <c r="C1544" s="244"/>
      <c r="D1544" s="245" t="s">
        <v>243</v>
      </c>
      <c r="E1544" s="246" t="s">
        <v>1</v>
      </c>
      <c r="F1544" s="247" t="s">
        <v>3522</v>
      </c>
      <c r="G1544" s="244"/>
      <c r="H1544" s="248">
        <v>1</v>
      </c>
      <c r="I1544" s="249"/>
      <c r="J1544" s="244"/>
      <c r="K1544" s="244"/>
      <c r="L1544" s="250"/>
      <c r="M1544" s="251"/>
      <c r="N1544" s="252"/>
      <c r="O1544" s="252"/>
      <c r="P1544" s="252"/>
      <c r="Q1544" s="252"/>
      <c r="R1544" s="252"/>
      <c r="S1544" s="252"/>
      <c r="T1544" s="25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54" t="s">
        <v>243</v>
      </c>
      <c r="AU1544" s="254" t="s">
        <v>86</v>
      </c>
      <c r="AV1544" s="13" t="s">
        <v>86</v>
      </c>
      <c r="AW1544" s="13" t="s">
        <v>32</v>
      </c>
      <c r="AX1544" s="13" t="s">
        <v>77</v>
      </c>
      <c r="AY1544" s="254" t="s">
        <v>235</v>
      </c>
    </row>
    <row r="1545" s="13" customFormat="1">
      <c r="A1545" s="13"/>
      <c r="B1545" s="243"/>
      <c r="C1545" s="244"/>
      <c r="D1545" s="245" t="s">
        <v>243</v>
      </c>
      <c r="E1545" s="246" t="s">
        <v>1</v>
      </c>
      <c r="F1545" s="247" t="s">
        <v>3523</v>
      </c>
      <c r="G1545" s="244"/>
      <c r="H1545" s="248">
        <v>1</v>
      </c>
      <c r="I1545" s="249"/>
      <c r="J1545" s="244"/>
      <c r="K1545" s="244"/>
      <c r="L1545" s="250"/>
      <c r="M1545" s="251"/>
      <c r="N1545" s="252"/>
      <c r="O1545" s="252"/>
      <c r="P1545" s="252"/>
      <c r="Q1545" s="252"/>
      <c r="R1545" s="252"/>
      <c r="S1545" s="252"/>
      <c r="T1545" s="25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T1545" s="254" t="s">
        <v>243</v>
      </c>
      <c r="AU1545" s="254" t="s">
        <v>86</v>
      </c>
      <c r="AV1545" s="13" t="s">
        <v>86</v>
      </c>
      <c r="AW1545" s="13" t="s">
        <v>32</v>
      </c>
      <c r="AX1545" s="13" t="s">
        <v>77</v>
      </c>
      <c r="AY1545" s="254" t="s">
        <v>235</v>
      </c>
    </row>
    <row r="1546" s="13" customFormat="1">
      <c r="A1546" s="13"/>
      <c r="B1546" s="243"/>
      <c r="C1546" s="244"/>
      <c r="D1546" s="245" t="s">
        <v>243</v>
      </c>
      <c r="E1546" s="246" t="s">
        <v>1</v>
      </c>
      <c r="F1546" s="247" t="s">
        <v>3524</v>
      </c>
      <c r="G1546" s="244"/>
      <c r="H1546" s="248">
        <v>1</v>
      </c>
      <c r="I1546" s="249"/>
      <c r="J1546" s="244"/>
      <c r="K1546" s="244"/>
      <c r="L1546" s="250"/>
      <c r="M1546" s="251"/>
      <c r="N1546" s="252"/>
      <c r="O1546" s="252"/>
      <c r="P1546" s="252"/>
      <c r="Q1546" s="252"/>
      <c r="R1546" s="252"/>
      <c r="S1546" s="252"/>
      <c r="T1546" s="25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54" t="s">
        <v>243</v>
      </c>
      <c r="AU1546" s="254" t="s">
        <v>86</v>
      </c>
      <c r="AV1546" s="13" t="s">
        <v>86</v>
      </c>
      <c r="AW1546" s="13" t="s">
        <v>32</v>
      </c>
      <c r="AX1546" s="13" t="s">
        <v>77</v>
      </c>
      <c r="AY1546" s="254" t="s">
        <v>235</v>
      </c>
    </row>
    <row r="1547" s="13" customFormat="1">
      <c r="A1547" s="13"/>
      <c r="B1547" s="243"/>
      <c r="C1547" s="244"/>
      <c r="D1547" s="245" t="s">
        <v>243</v>
      </c>
      <c r="E1547" s="246" t="s">
        <v>1</v>
      </c>
      <c r="F1547" s="247" t="s">
        <v>3525</v>
      </c>
      <c r="G1547" s="244"/>
      <c r="H1547" s="248">
        <v>1</v>
      </c>
      <c r="I1547" s="249"/>
      <c r="J1547" s="244"/>
      <c r="K1547" s="244"/>
      <c r="L1547" s="250"/>
      <c r="M1547" s="251"/>
      <c r="N1547" s="252"/>
      <c r="O1547" s="252"/>
      <c r="P1547" s="252"/>
      <c r="Q1547" s="252"/>
      <c r="R1547" s="252"/>
      <c r="S1547" s="252"/>
      <c r="T1547" s="25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T1547" s="254" t="s">
        <v>243</v>
      </c>
      <c r="AU1547" s="254" t="s">
        <v>86</v>
      </c>
      <c r="AV1547" s="13" t="s">
        <v>86</v>
      </c>
      <c r="AW1547" s="13" t="s">
        <v>32</v>
      </c>
      <c r="AX1547" s="13" t="s">
        <v>77</v>
      </c>
      <c r="AY1547" s="254" t="s">
        <v>235</v>
      </c>
    </row>
    <row r="1548" s="13" customFormat="1">
      <c r="A1548" s="13"/>
      <c r="B1548" s="243"/>
      <c r="C1548" s="244"/>
      <c r="D1548" s="245" t="s">
        <v>243</v>
      </c>
      <c r="E1548" s="246" t="s">
        <v>1</v>
      </c>
      <c r="F1548" s="247" t="s">
        <v>3526</v>
      </c>
      <c r="G1548" s="244"/>
      <c r="H1548" s="248">
        <v>1</v>
      </c>
      <c r="I1548" s="249"/>
      <c r="J1548" s="244"/>
      <c r="K1548" s="244"/>
      <c r="L1548" s="250"/>
      <c r="M1548" s="251"/>
      <c r="N1548" s="252"/>
      <c r="O1548" s="252"/>
      <c r="P1548" s="252"/>
      <c r="Q1548" s="252"/>
      <c r="R1548" s="252"/>
      <c r="S1548" s="252"/>
      <c r="T1548" s="25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54" t="s">
        <v>243</v>
      </c>
      <c r="AU1548" s="254" t="s">
        <v>86</v>
      </c>
      <c r="AV1548" s="13" t="s">
        <v>86</v>
      </c>
      <c r="AW1548" s="13" t="s">
        <v>32</v>
      </c>
      <c r="AX1548" s="13" t="s">
        <v>77</v>
      </c>
      <c r="AY1548" s="254" t="s">
        <v>235</v>
      </c>
    </row>
    <row r="1549" s="13" customFormat="1">
      <c r="A1549" s="13"/>
      <c r="B1549" s="243"/>
      <c r="C1549" s="244"/>
      <c r="D1549" s="245" t="s">
        <v>243</v>
      </c>
      <c r="E1549" s="246" t="s">
        <v>1</v>
      </c>
      <c r="F1549" s="247" t="s">
        <v>3527</v>
      </c>
      <c r="G1549" s="244"/>
      <c r="H1549" s="248">
        <v>2</v>
      </c>
      <c r="I1549" s="249"/>
      <c r="J1549" s="244"/>
      <c r="K1549" s="244"/>
      <c r="L1549" s="250"/>
      <c r="M1549" s="251"/>
      <c r="N1549" s="252"/>
      <c r="O1549" s="252"/>
      <c r="P1549" s="252"/>
      <c r="Q1549" s="252"/>
      <c r="R1549" s="252"/>
      <c r="S1549" s="252"/>
      <c r="T1549" s="25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54" t="s">
        <v>243</v>
      </c>
      <c r="AU1549" s="254" t="s">
        <v>86</v>
      </c>
      <c r="AV1549" s="13" t="s">
        <v>86</v>
      </c>
      <c r="AW1549" s="13" t="s">
        <v>32</v>
      </c>
      <c r="AX1549" s="13" t="s">
        <v>77</v>
      </c>
      <c r="AY1549" s="254" t="s">
        <v>235</v>
      </c>
    </row>
    <row r="1550" s="13" customFormat="1">
      <c r="A1550" s="13"/>
      <c r="B1550" s="243"/>
      <c r="C1550" s="244"/>
      <c r="D1550" s="245" t="s">
        <v>243</v>
      </c>
      <c r="E1550" s="246" t="s">
        <v>1</v>
      </c>
      <c r="F1550" s="247" t="s">
        <v>3528</v>
      </c>
      <c r="G1550" s="244"/>
      <c r="H1550" s="248">
        <v>1</v>
      </c>
      <c r="I1550" s="249"/>
      <c r="J1550" s="244"/>
      <c r="K1550" s="244"/>
      <c r="L1550" s="250"/>
      <c r="M1550" s="251"/>
      <c r="N1550" s="252"/>
      <c r="O1550" s="252"/>
      <c r="P1550" s="252"/>
      <c r="Q1550" s="252"/>
      <c r="R1550" s="252"/>
      <c r="S1550" s="252"/>
      <c r="T1550" s="25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54" t="s">
        <v>243</v>
      </c>
      <c r="AU1550" s="254" t="s">
        <v>86</v>
      </c>
      <c r="AV1550" s="13" t="s">
        <v>86</v>
      </c>
      <c r="AW1550" s="13" t="s">
        <v>32</v>
      </c>
      <c r="AX1550" s="13" t="s">
        <v>77</v>
      </c>
      <c r="AY1550" s="254" t="s">
        <v>235</v>
      </c>
    </row>
    <row r="1551" s="13" customFormat="1">
      <c r="A1551" s="13"/>
      <c r="B1551" s="243"/>
      <c r="C1551" s="244"/>
      <c r="D1551" s="245" t="s">
        <v>243</v>
      </c>
      <c r="E1551" s="246" t="s">
        <v>1</v>
      </c>
      <c r="F1551" s="247" t="s">
        <v>3529</v>
      </c>
      <c r="G1551" s="244"/>
      <c r="H1551" s="248">
        <v>1</v>
      </c>
      <c r="I1551" s="249"/>
      <c r="J1551" s="244"/>
      <c r="K1551" s="244"/>
      <c r="L1551" s="250"/>
      <c r="M1551" s="251"/>
      <c r="N1551" s="252"/>
      <c r="O1551" s="252"/>
      <c r="P1551" s="252"/>
      <c r="Q1551" s="252"/>
      <c r="R1551" s="252"/>
      <c r="S1551" s="252"/>
      <c r="T1551" s="25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54" t="s">
        <v>243</v>
      </c>
      <c r="AU1551" s="254" t="s">
        <v>86</v>
      </c>
      <c r="AV1551" s="13" t="s">
        <v>86</v>
      </c>
      <c r="AW1551" s="13" t="s">
        <v>32</v>
      </c>
      <c r="AX1551" s="13" t="s">
        <v>77</v>
      </c>
      <c r="AY1551" s="254" t="s">
        <v>235</v>
      </c>
    </row>
    <row r="1552" s="13" customFormat="1">
      <c r="A1552" s="13"/>
      <c r="B1552" s="243"/>
      <c r="C1552" s="244"/>
      <c r="D1552" s="245" t="s">
        <v>243</v>
      </c>
      <c r="E1552" s="246" t="s">
        <v>1</v>
      </c>
      <c r="F1552" s="247" t="s">
        <v>3530</v>
      </c>
      <c r="G1552" s="244"/>
      <c r="H1552" s="248">
        <v>1</v>
      </c>
      <c r="I1552" s="249"/>
      <c r="J1552" s="244"/>
      <c r="K1552" s="244"/>
      <c r="L1552" s="250"/>
      <c r="M1552" s="251"/>
      <c r="N1552" s="252"/>
      <c r="O1552" s="252"/>
      <c r="P1552" s="252"/>
      <c r="Q1552" s="252"/>
      <c r="R1552" s="252"/>
      <c r="S1552" s="252"/>
      <c r="T1552" s="25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54" t="s">
        <v>243</v>
      </c>
      <c r="AU1552" s="254" t="s">
        <v>86</v>
      </c>
      <c r="AV1552" s="13" t="s">
        <v>86</v>
      </c>
      <c r="AW1552" s="13" t="s">
        <v>32</v>
      </c>
      <c r="AX1552" s="13" t="s">
        <v>77</v>
      </c>
      <c r="AY1552" s="254" t="s">
        <v>235</v>
      </c>
    </row>
    <row r="1553" s="13" customFormat="1">
      <c r="A1553" s="13"/>
      <c r="B1553" s="243"/>
      <c r="C1553" s="244"/>
      <c r="D1553" s="245" t="s">
        <v>243</v>
      </c>
      <c r="E1553" s="246" t="s">
        <v>1</v>
      </c>
      <c r="F1553" s="247" t="s">
        <v>3531</v>
      </c>
      <c r="G1553" s="244"/>
      <c r="H1553" s="248">
        <v>1</v>
      </c>
      <c r="I1553" s="249"/>
      <c r="J1553" s="244"/>
      <c r="K1553" s="244"/>
      <c r="L1553" s="250"/>
      <c r="M1553" s="251"/>
      <c r="N1553" s="252"/>
      <c r="O1553" s="252"/>
      <c r="P1553" s="252"/>
      <c r="Q1553" s="252"/>
      <c r="R1553" s="252"/>
      <c r="S1553" s="252"/>
      <c r="T1553" s="25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T1553" s="254" t="s">
        <v>243</v>
      </c>
      <c r="AU1553" s="254" t="s">
        <v>86</v>
      </c>
      <c r="AV1553" s="13" t="s">
        <v>86</v>
      </c>
      <c r="AW1553" s="13" t="s">
        <v>32</v>
      </c>
      <c r="AX1553" s="13" t="s">
        <v>77</v>
      </c>
      <c r="AY1553" s="254" t="s">
        <v>235</v>
      </c>
    </row>
    <row r="1554" s="13" customFormat="1">
      <c r="A1554" s="13"/>
      <c r="B1554" s="243"/>
      <c r="C1554" s="244"/>
      <c r="D1554" s="245" t="s">
        <v>243</v>
      </c>
      <c r="E1554" s="246" t="s">
        <v>1</v>
      </c>
      <c r="F1554" s="247" t="s">
        <v>3532</v>
      </c>
      <c r="G1554" s="244"/>
      <c r="H1554" s="248">
        <v>1</v>
      </c>
      <c r="I1554" s="249"/>
      <c r="J1554" s="244"/>
      <c r="K1554" s="244"/>
      <c r="L1554" s="250"/>
      <c r="M1554" s="251"/>
      <c r="N1554" s="252"/>
      <c r="O1554" s="252"/>
      <c r="P1554" s="252"/>
      <c r="Q1554" s="252"/>
      <c r="R1554" s="252"/>
      <c r="S1554" s="252"/>
      <c r="T1554" s="25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54" t="s">
        <v>243</v>
      </c>
      <c r="AU1554" s="254" t="s">
        <v>86</v>
      </c>
      <c r="AV1554" s="13" t="s">
        <v>86</v>
      </c>
      <c r="AW1554" s="13" t="s">
        <v>32</v>
      </c>
      <c r="AX1554" s="13" t="s">
        <v>77</v>
      </c>
      <c r="AY1554" s="254" t="s">
        <v>235</v>
      </c>
    </row>
    <row r="1555" s="13" customFormat="1">
      <c r="A1555" s="13"/>
      <c r="B1555" s="243"/>
      <c r="C1555" s="244"/>
      <c r="D1555" s="245" t="s">
        <v>243</v>
      </c>
      <c r="E1555" s="246" t="s">
        <v>1</v>
      </c>
      <c r="F1555" s="247" t="s">
        <v>3533</v>
      </c>
      <c r="G1555" s="244"/>
      <c r="H1555" s="248">
        <v>1</v>
      </c>
      <c r="I1555" s="249"/>
      <c r="J1555" s="244"/>
      <c r="K1555" s="244"/>
      <c r="L1555" s="250"/>
      <c r="M1555" s="251"/>
      <c r="N1555" s="252"/>
      <c r="O1555" s="252"/>
      <c r="P1555" s="252"/>
      <c r="Q1555" s="252"/>
      <c r="R1555" s="252"/>
      <c r="S1555" s="252"/>
      <c r="T1555" s="25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54" t="s">
        <v>243</v>
      </c>
      <c r="AU1555" s="254" t="s">
        <v>86</v>
      </c>
      <c r="AV1555" s="13" t="s">
        <v>86</v>
      </c>
      <c r="AW1555" s="13" t="s">
        <v>32</v>
      </c>
      <c r="AX1555" s="13" t="s">
        <v>77</v>
      </c>
      <c r="AY1555" s="254" t="s">
        <v>235</v>
      </c>
    </row>
    <row r="1556" s="13" customFormat="1">
      <c r="A1556" s="13"/>
      <c r="B1556" s="243"/>
      <c r="C1556" s="244"/>
      <c r="D1556" s="245" t="s">
        <v>243</v>
      </c>
      <c r="E1556" s="246" t="s">
        <v>1</v>
      </c>
      <c r="F1556" s="247" t="s">
        <v>3534</v>
      </c>
      <c r="G1556" s="244"/>
      <c r="H1556" s="248">
        <v>1</v>
      </c>
      <c r="I1556" s="249"/>
      <c r="J1556" s="244"/>
      <c r="K1556" s="244"/>
      <c r="L1556" s="250"/>
      <c r="M1556" s="251"/>
      <c r="N1556" s="252"/>
      <c r="O1556" s="252"/>
      <c r="P1556" s="252"/>
      <c r="Q1556" s="252"/>
      <c r="R1556" s="252"/>
      <c r="S1556" s="252"/>
      <c r="T1556" s="25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54" t="s">
        <v>243</v>
      </c>
      <c r="AU1556" s="254" t="s">
        <v>86</v>
      </c>
      <c r="AV1556" s="13" t="s">
        <v>86</v>
      </c>
      <c r="AW1556" s="13" t="s">
        <v>32</v>
      </c>
      <c r="AX1556" s="13" t="s">
        <v>77</v>
      </c>
      <c r="AY1556" s="254" t="s">
        <v>235</v>
      </c>
    </row>
    <row r="1557" s="13" customFormat="1">
      <c r="A1557" s="13"/>
      <c r="B1557" s="243"/>
      <c r="C1557" s="244"/>
      <c r="D1557" s="245" t="s">
        <v>243</v>
      </c>
      <c r="E1557" s="246" t="s">
        <v>1</v>
      </c>
      <c r="F1557" s="247" t="s">
        <v>3535</v>
      </c>
      <c r="G1557" s="244"/>
      <c r="H1557" s="248">
        <v>1</v>
      </c>
      <c r="I1557" s="249"/>
      <c r="J1557" s="244"/>
      <c r="K1557" s="244"/>
      <c r="L1557" s="250"/>
      <c r="M1557" s="251"/>
      <c r="N1557" s="252"/>
      <c r="O1557" s="252"/>
      <c r="P1557" s="252"/>
      <c r="Q1557" s="252"/>
      <c r="R1557" s="252"/>
      <c r="S1557" s="252"/>
      <c r="T1557" s="25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T1557" s="254" t="s">
        <v>243</v>
      </c>
      <c r="AU1557" s="254" t="s">
        <v>86</v>
      </c>
      <c r="AV1557" s="13" t="s">
        <v>86</v>
      </c>
      <c r="AW1557" s="13" t="s">
        <v>32</v>
      </c>
      <c r="AX1557" s="13" t="s">
        <v>77</v>
      </c>
      <c r="AY1557" s="254" t="s">
        <v>235</v>
      </c>
    </row>
    <row r="1558" s="13" customFormat="1">
      <c r="A1558" s="13"/>
      <c r="B1558" s="243"/>
      <c r="C1558" s="244"/>
      <c r="D1558" s="245" t="s">
        <v>243</v>
      </c>
      <c r="E1558" s="246" t="s">
        <v>1</v>
      </c>
      <c r="F1558" s="247" t="s">
        <v>3536</v>
      </c>
      <c r="G1558" s="244"/>
      <c r="H1558" s="248">
        <v>1</v>
      </c>
      <c r="I1558" s="249"/>
      <c r="J1558" s="244"/>
      <c r="K1558" s="244"/>
      <c r="L1558" s="250"/>
      <c r="M1558" s="251"/>
      <c r="N1558" s="252"/>
      <c r="O1558" s="252"/>
      <c r="P1558" s="252"/>
      <c r="Q1558" s="252"/>
      <c r="R1558" s="252"/>
      <c r="S1558" s="252"/>
      <c r="T1558" s="25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T1558" s="254" t="s">
        <v>243</v>
      </c>
      <c r="AU1558" s="254" t="s">
        <v>86</v>
      </c>
      <c r="AV1558" s="13" t="s">
        <v>86</v>
      </c>
      <c r="AW1558" s="13" t="s">
        <v>32</v>
      </c>
      <c r="AX1558" s="13" t="s">
        <v>77</v>
      </c>
      <c r="AY1558" s="254" t="s">
        <v>235</v>
      </c>
    </row>
    <row r="1559" s="13" customFormat="1">
      <c r="A1559" s="13"/>
      <c r="B1559" s="243"/>
      <c r="C1559" s="244"/>
      <c r="D1559" s="245" t="s">
        <v>243</v>
      </c>
      <c r="E1559" s="246" t="s">
        <v>1</v>
      </c>
      <c r="F1559" s="247" t="s">
        <v>3537</v>
      </c>
      <c r="G1559" s="244"/>
      <c r="H1559" s="248">
        <v>1</v>
      </c>
      <c r="I1559" s="249"/>
      <c r="J1559" s="244"/>
      <c r="K1559" s="244"/>
      <c r="L1559" s="250"/>
      <c r="M1559" s="251"/>
      <c r="N1559" s="252"/>
      <c r="O1559" s="252"/>
      <c r="P1559" s="252"/>
      <c r="Q1559" s="252"/>
      <c r="R1559" s="252"/>
      <c r="S1559" s="252"/>
      <c r="T1559" s="25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254" t="s">
        <v>243</v>
      </c>
      <c r="AU1559" s="254" t="s">
        <v>86</v>
      </c>
      <c r="AV1559" s="13" t="s">
        <v>86</v>
      </c>
      <c r="AW1559" s="13" t="s">
        <v>32</v>
      </c>
      <c r="AX1559" s="13" t="s">
        <v>77</v>
      </c>
      <c r="AY1559" s="254" t="s">
        <v>235</v>
      </c>
    </row>
    <row r="1560" s="13" customFormat="1">
      <c r="A1560" s="13"/>
      <c r="B1560" s="243"/>
      <c r="C1560" s="244"/>
      <c r="D1560" s="245" t="s">
        <v>243</v>
      </c>
      <c r="E1560" s="246" t="s">
        <v>1</v>
      </c>
      <c r="F1560" s="247" t="s">
        <v>3538</v>
      </c>
      <c r="G1560" s="244"/>
      <c r="H1560" s="248">
        <v>1</v>
      </c>
      <c r="I1560" s="249"/>
      <c r="J1560" s="244"/>
      <c r="K1560" s="244"/>
      <c r="L1560" s="250"/>
      <c r="M1560" s="251"/>
      <c r="N1560" s="252"/>
      <c r="O1560" s="252"/>
      <c r="P1560" s="252"/>
      <c r="Q1560" s="252"/>
      <c r="R1560" s="252"/>
      <c r="S1560" s="252"/>
      <c r="T1560" s="25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54" t="s">
        <v>243</v>
      </c>
      <c r="AU1560" s="254" t="s">
        <v>86</v>
      </c>
      <c r="AV1560" s="13" t="s">
        <v>86</v>
      </c>
      <c r="AW1560" s="13" t="s">
        <v>32</v>
      </c>
      <c r="AX1560" s="13" t="s">
        <v>77</v>
      </c>
      <c r="AY1560" s="254" t="s">
        <v>235</v>
      </c>
    </row>
    <row r="1561" s="13" customFormat="1">
      <c r="A1561" s="13"/>
      <c r="B1561" s="243"/>
      <c r="C1561" s="244"/>
      <c r="D1561" s="245" t="s">
        <v>243</v>
      </c>
      <c r="E1561" s="246" t="s">
        <v>1</v>
      </c>
      <c r="F1561" s="247" t="s">
        <v>3539</v>
      </c>
      <c r="G1561" s="244"/>
      <c r="H1561" s="248">
        <v>1</v>
      </c>
      <c r="I1561" s="249"/>
      <c r="J1561" s="244"/>
      <c r="K1561" s="244"/>
      <c r="L1561" s="250"/>
      <c r="M1561" s="251"/>
      <c r="N1561" s="252"/>
      <c r="O1561" s="252"/>
      <c r="P1561" s="252"/>
      <c r="Q1561" s="252"/>
      <c r="R1561" s="252"/>
      <c r="S1561" s="252"/>
      <c r="T1561" s="25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54" t="s">
        <v>243</v>
      </c>
      <c r="AU1561" s="254" t="s">
        <v>86</v>
      </c>
      <c r="AV1561" s="13" t="s">
        <v>86</v>
      </c>
      <c r="AW1561" s="13" t="s">
        <v>32</v>
      </c>
      <c r="AX1561" s="13" t="s">
        <v>77</v>
      </c>
      <c r="AY1561" s="254" t="s">
        <v>235</v>
      </c>
    </row>
    <row r="1562" s="13" customFormat="1">
      <c r="A1562" s="13"/>
      <c r="B1562" s="243"/>
      <c r="C1562" s="244"/>
      <c r="D1562" s="245" t="s">
        <v>243</v>
      </c>
      <c r="E1562" s="246" t="s">
        <v>1</v>
      </c>
      <c r="F1562" s="247" t="s">
        <v>3540</v>
      </c>
      <c r="G1562" s="244"/>
      <c r="H1562" s="248">
        <v>1</v>
      </c>
      <c r="I1562" s="249"/>
      <c r="J1562" s="244"/>
      <c r="K1562" s="244"/>
      <c r="L1562" s="250"/>
      <c r="M1562" s="251"/>
      <c r="N1562" s="252"/>
      <c r="O1562" s="252"/>
      <c r="P1562" s="252"/>
      <c r="Q1562" s="252"/>
      <c r="R1562" s="252"/>
      <c r="S1562" s="252"/>
      <c r="T1562" s="25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54" t="s">
        <v>243</v>
      </c>
      <c r="AU1562" s="254" t="s">
        <v>86</v>
      </c>
      <c r="AV1562" s="13" t="s">
        <v>86</v>
      </c>
      <c r="AW1562" s="13" t="s">
        <v>32</v>
      </c>
      <c r="AX1562" s="13" t="s">
        <v>77</v>
      </c>
      <c r="AY1562" s="254" t="s">
        <v>235</v>
      </c>
    </row>
    <row r="1563" s="13" customFormat="1">
      <c r="A1563" s="13"/>
      <c r="B1563" s="243"/>
      <c r="C1563" s="244"/>
      <c r="D1563" s="245" t="s">
        <v>243</v>
      </c>
      <c r="E1563" s="246" t="s">
        <v>1</v>
      </c>
      <c r="F1563" s="247" t="s">
        <v>3541</v>
      </c>
      <c r="G1563" s="244"/>
      <c r="H1563" s="248">
        <v>1</v>
      </c>
      <c r="I1563" s="249"/>
      <c r="J1563" s="244"/>
      <c r="K1563" s="244"/>
      <c r="L1563" s="250"/>
      <c r="M1563" s="251"/>
      <c r="N1563" s="252"/>
      <c r="O1563" s="252"/>
      <c r="P1563" s="252"/>
      <c r="Q1563" s="252"/>
      <c r="R1563" s="252"/>
      <c r="S1563" s="252"/>
      <c r="T1563" s="25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54" t="s">
        <v>243</v>
      </c>
      <c r="AU1563" s="254" t="s">
        <v>86</v>
      </c>
      <c r="AV1563" s="13" t="s">
        <v>86</v>
      </c>
      <c r="AW1563" s="13" t="s">
        <v>32</v>
      </c>
      <c r="AX1563" s="13" t="s">
        <v>77</v>
      </c>
      <c r="AY1563" s="254" t="s">
        <v>235</v>
      </c>
    </row>
    <row r="1564" s="13" customFormat="1">
      <c r="A1564" s="13"/>
      <c r="B1564" s="243"/>
      <c r="C1564" s="244"/>
      <c r="D1564" s="245" t="s">
        <v>243</v>
      </c>
      <c r="E1564" s="246" t="s">
        <v>1</v>
      </c>
      <c r="F1564" s="247" t="s">
        <v>3542</v>
      </c>
      <c r="G1564" s="244"/>
      <c r="H1564" s="248">
        <v>1</v>
      </c>
      <c r="I1564" s="249"/>
      <c r="J1564" s="244"/>
      <c r="K1564" s="244"/>
      <c r="L1564" s="250"/>
      <c r="M1564" s="251"/>
      <c r="N1564" s="252"/>
      <c r="O1564" s="252"/>
      <c r="P1564" s="252"/>
      <c r="Q1564" s="252"/>
      <c r="R1564" s="252"/>
      <c r="S1564" s="252"/>
      <c r="T1564" s="25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54" t="s">
        <v>243</v>
      </c>
      <c r="AU1564" s="254" t="s">
        <v>86</v>
      </c>
      <c r="AV1564" s="13" t="s">
        <v>86</v>
      </c>
      <c r="AW1564" s="13" t="s">
        <v>32</v>
      </c>
      <c r="AX1564" s="13" t="s">
        <v>77</v>
      </c>
      <c r="AY1564" s="254" t="s">
        <v>235</v>
      </c>
    </row>
    <row r="1565" s="13" customFormat="1">
      <c r="A1565" s="13"/>
      <c r="B1565" s="243"/>
      <c r="C1565" s="244"/>
      <c r="D1565" s="245" t="s">
        <v>243</v>
      </c>
      <c r="E1565" s="246" t="s">
        <v>1</v>
      </c>
      <c r="F1565" s="247" t="s">
        <v>3543</v>
      </c>
      <c r="G1565" s="244"/>
      <c r="H1565" s="248">
        <v>1</v>
      </c>
      <c r="I1565" s="249"/>
      <c r="J1565" s="244"/>
      <c r="K1565" s="244"/>
      <c r="L1565" s="250"/>
      <c r="M1565" s="251"/>
      <c r="N1565" s="252"/>
      <c r="O1565" s="252"/>
      <c r="P1565" s="252"/>
      <c r="Q1565" s="252"/>
      <c r="R1565" s="252"/>
      <c r="S1565" s="252"/>
      <c r="T1565" s="25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T1565" s="254" t="s">
        <v>243</v>
      </c>
      <c r="AU1565" s="254" t="s">
        <v>86</v>
      </c>
      <c r="AV1565" s="13" t="s">
        <v>86</v>
      </c>
      <c r="AW1565" s="13" t="s">
        <v>32</v>
      </c>
      <c r="AX1565" s="13" t="s">
        <v>77</v>
      </c>
      <c r="AY1565" s="254" t="s">
        <v>235</v>
      </c>
    </row>
    <row r="1566" s="13" customFormat="1">
      <c r="A1566" s="13"/>
      <c r="B1566" s="243"/>
      <c r="C1566" s="244"/>
      <c r="D1566" s="245" t="s">
        <v>243</v>
      </c>
      <c r="E1566" s="246" t="s">
        <v>1</v>
      </c>
      <c r="F1566" s="247" t="s">
        <v>3544</v>
      </c>
      <c r="G1566" s="244"/>
      <c r="H1566" s="248">
        <v>1</v>
      </c>
      <c r="I1566" s="249"/>
      <c r="J1566" s="244"/>
      <c r="K1566" s="244"/>
      <c r="L1566" s="250"/>
      <c r="M1566" s="251"/>
      <c r="N1566" s="252"/>
      <c r="O1566" s="252"/>
      <c r="P1566" s="252"/>
      <c r="Q1566" s="252"/>
      <c r="R1566" s="252"/>
      <c r="S1566" s="252"/>
      <c r="T1566" s="25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T1566" s="254" t="s">
        <v>243</v>
      </c>
      <c r="AU1566" s="254" t="s">
        <v>86</v>
      </c>
      <c r="AV1566" s="13" t="s">
        <v>86</v>
      </c>
      <c r="AW1566" s="13" t="s">
        <v>32</v>
      </c>
      <c r="AX1566" s="13" t="s">
        <v>77</v>
      </c>
      <c r="AY1566" s="254" t="s">
        <v>235</v>
      </c>
    </row>
    <row r="1567" s="13" customFormat="1">
      <c r="A1567" s="13"/>
      <c r="B1567" s="243"/>
      <c r="C1567" s="244"/>
      <c r="D1567" s="245" t="s">
        <v>243</v>
      </c>
      <c r="E1567" s="246" t="s">
        <v>1</v>
      </c>
      <c r="F1567" s="247" t="s">
        <v>3545</v>
      </c>
      <c r="G1567" s="244"/>
      <c r="H1567" s="248">
        <v>1</v>
      </c>
      <c r="I1567" s="249"/>
      <c r="J1567" s="244"/>
      <c r="K1567" s="244"/>
      <c r="L1567" s="250"/>
      <c r="M1567" s="251"/>
      <c r="N1567" s="252"/>
      <c r="O1567" s="252"/>
      <c r="P1567" s="252"/>
      <c r="Q1567" s="252"/>
      <c r="R1567" s="252"/>
      <c r="S1567" s="252"/>
      <c r="T1567" s="25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54" t="s">
        <v>243</v>
      </c>
      <c r="AU1567" s="254" t="s">
        <v>86</v>
      </c>
      <c r="AV1567" s="13" t="s">
        <v>86</v>
      </c>
      <c r="AW1567" s="13" t="s">
        <v>32</v>
      </c>
      <c r="AX1567" s="13" t="s">
        <v>77</v>
      </c>
      <c r="AY1567" s="254" t="s">
        <v>235</v>
      </c>
    </row>
    <row r="1568" s="13" customFormat="1">
      <c r="A1568" s="13"/>
      <c r="B1568" s="243"/>
      <c r="C1568" s="244"/>
      <c r="D1568" s="245" t="s">
        <v>243</v>
      </c>
      <c r="E1568" s="246" t="s">
        <v>1</v>
      </c>
      <c r="F1568" s="247" t="s">
        <v>3546</v>
      </c>
      <c r="G1568" s="244"/>
      <c r="H1568" s="248">
        <v>2</v>
      </c>
      <c r="I1568" s="249"/>
      <c r="J1568" s="244"/>
      <c r="K1568" s="244"/>
      <c r="L1568" s="250"/>
      <c r="M1568" s="251"/>
      <c r="N1568" s="252"/>
      <c r="O1568" s="252"/>
      <c r="P1568" s="252"/>
      <c r="Q1568" s="252"/>
      <c r="R1568" s="252"/>
      <c r="S1568" s="252"/>
      <c r="T1568" s="25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T1568" s="254" t="s">
        <v>243</v>
      </c>
      <c r="AU1568" s="254" t="s">
        <v>86</v>
      </c>
      <c r="AV1568" s="13" t="s">
        <v>86</v>
      </c>
      <c r="AW1568" s="13" t="s">
        <v>32</v>
      </c>
      <c r="AX1568" s="13" t="s">
        <v>77</v>
      </c>
      <c r="AY1568" s="254" t="s">
        <v>235</v>
      </c>
    </row>
    <row r="1569" s="13" customFormat="1">
      <c r="A1569" s="13"/>
      <c r="B1569" s="243"/>
      <c r="C1569" s="244"/>
      <c r="D1569" s="245" t="s">
        <v>243</v>
      </c>
      <c r="E1569" s="246" t="s">
        <v>1</v>
      </c>
      <c r="F1569" s="247" t="s">
        <v>3547</v>
      </c>
      <c r="G1569" s="244"/>
      <c r="H1569" s="248">
        <v>1</v>
      </c>
      <c r="I1569" s="249"/>
      <c r="J1569" s="244"/>
      <c r="K1569" s="244"/>
      <c r="L1569" s="250"/>
      <c r="M1569" s="251"/>
      <c r="N1569" s="252"/>
      <c r="O1569" s="252"/>
      <c r="P1569" s="252"/>
      <c r="Q1569" s="252"/>
      <c r="R1569" s="252"/>
      <c r="S1569" s="252"/>
      <c r="T1569" s="25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54" t="s">
        <v>243</v>
      </c>
      <c r="AU1569" s="254" t="s">
        <v>86</v>
      </c>
      <c r="AV1569" s="13" t="s">
        <v>86</v>
      </c>
      <c r="AW1569" s="13" t="s">
        <v>32</v>
      </c>
      <c r="AX1569" s="13" t="s">
        <v>77</v>
      </c>
      <c r="AY1569" s="254" t="s">
        <v>235</v>
      </c>
    </row>
    <row r="1570" s="13" customFormat="1">
      <c r="A1570" s="13"/>
      <c r="B1570" s="243"/>
      <c r="C1570" s="244"/>
      <c r="D1570" s="245" t="s">
        <v>243</v>
      </c>
      <c r="E1570" s="246" t="s">
        <v>1</v>
      </c>
      <c r="F1570" s="247" t="s">
        <v>3548</v>
      </c>
      <c r="G1570" s="244"/>
      <c r="H1570" s="248">
        <v>2</v>
      </c>
      <c r="I1570" s="249"/>
      <c r="J1570" s="244"/>
      <c r="K1570" s="244"/>
      <c r="L1570" s="250"/>
      <c r="M1570" s="251"/>
      <c r="N1570" s="252"/>
      <c r="O1570" s="252"/>
      <c r="P1570" s="252"/>
      <c r="Q1570" s="252"/>
      <c r="R1570" s="252"/>
      <c r="S1570" s="252"/>
      <c r="T1570" s="25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54" t="s">
        <v>243</v>
      </c>
      <c r="AU1570" s="254" t="s">
        <v>86</v>
      </c>
      <c r="AV1570" s="13" t="s">
        <v>86</v>
      </c>
      <c r="AW1570" s="13" t="s">
        <v>32</v>
      </c>
      <c r="AX1570" s="13" t="s">
        <v>77</v>
      </c>
      <c r="AY1570" s="254" t="s">
        <v>235</v>
      </c>
    </row>
    <row r="1571" s="13" customFormat="1">
      <c r="A1571" s="13"/>
      <c r="B1571" s="243"/>
      <c r="C1571" s="244"/>
      <c r="D1571" s="245" t="s">
        <v>243</v>
      </c>
      <c r="E1571" s="246" t="s">
        <v>1</v>
      </c>
      <c r="F1571" s="247" t="s">
        <v>3549</v>
      </c>
      <c r="G1571" s="244"/>
      <c r="H1571" s="248">
        <v>2</v>
      </c>
      <c r="I1571" s="249"/>
      <c r="J1571" s="244"/>
      <c r="K1571" s="244"/>
      <c r="L1571" s="250"/>
      <c r="M1571" s="251"/>
      <c r="N1571" s="252"/>
      <c r="O1571" s="252"/>
      <c r="P1571" s="252"/>
      <c r="Q1571" s="252"/>
      <c r="R1571" s="252"/>
      <c r="S1571" s="252"/>
      <c r="T1571" s="25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54" t="s">
        <v>243</v>
      </c>
      <c r="AU1571" s="254" t="s">
        <v>86</v>
      </c>
      <c r="AV1571" s="13" t="s">
        <v>86</v>
      </c>
      <c r="AW1571" s="13" t="s">
        <v>32</v>
      </c>
      <c r="AX1571" s="13" t="s">
        <v>77</v>
      </c>
      <c r="AY1571" s="254" t="s">
        <v>235</v>
      </c>
    </row>
    <row r="1572" s="13" customFormat="1">
      <c r="A1572" s="13"/>
      <c r="B1572" s="243"/>
      <c r="C1572" s="244"/>
      <c r="D1572" s="245" t="s">
        <v>243</v>
      </c>
      <c r="E1572" s="246" t="s">
        <v>1</v>
      </c>
      <c r="F1572" s="247" t="s">
        <v>3550</v>
      </c>
      <c r="G1572" s="244"/>
      <c r="H1572" s="248">
        <v>2</v>
      </c>
      <c r="I1572" s="249"/>
      <c r="J1572" s="244"/>
      <c r="K1572" s="244"/>
      <c r="L1572" s="250"/>
      <c r="M1572" s="251"/>
      <c r="N1572" s="252"/>
      <c r="O1572" s="252"/>
      <c r="P1572" s="252"/>
      <c r="Q1572" s="252"/>
      <c r="R1572" s="252"/>
      <c r="S1572" s="252"/>
      <c r="T1572" s="25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54" t="s">
        <v>243</v>
      </c>
      <c r="AU1572" s="254" t="s">
        <v>86</v>
      </c>
      <c r="AV1572" s="13" t="s">
        <v>86</v>
      </c>
      <c r="AW1572" s="13" t="s">
        <v>32</v>
      </c>
      <c r="AX1572" s="13" t="s">
        <v>77</v>
      </c>
      <c r="AY1572" s="254" t="s">
        <v>235</v>
      </c>
    </row>
    <row r="1573" s="13" customFormat="1">
      <c r="A1573" s="13"/>
      <c r="B1573" s="243"/>
      <c r="C1573" s="244"/>
      <c r="D1573" s="245" t="s">
        <v>243</v>
      </c>
      <c r="E1573" s="246" t="s">
        <v>1</v>
      </c>
      <c r="F1573" s="247" t="s">
        <v>3551</v>
      </c>
      <c r="G1573" s="244"/>
      <c r="H1573" s="248">
        <v>2</v>
      </c>
      <c r="I1573" s="249"/>
      <c r="J1573" s="244"/>
      <c r="K1573" s="244"/>
      <c r="L1573" s="250"/>
      <c r="M1573" s="251"/>
      <c r="N1573" s="252"/>
      <c r="O1573" s="252"/>
      <c r="P1573" s="252"/>
      <c r="Q1573" s="252"/>
      <c r="R1573" s="252"/>
      <c r="S1573" s="252"/>
      <c r="T1573" s="25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54" t="s">
        <v>243</v>
      </c>
      <c r="AU1573" s="254" t="s">
        <v>86</v>
      </c>
      <c r="AV1573" s="13" t="s">
        <v>86</v>
      </c>
      <c r="AW1573" s="13" t="s">
        <v>32</v>
      </c>
      <c r="AX1573" s="13" t="s">
        <v>77</v>
      </c>
      <c r="AY1573" s="254" t="s">
        <v>235</v>
      </c>
    </row>
    <row r="1574" s="13" customFormat="1">
      <c r="A1574" s="13"/>
      <c r="B1574" s="243"/>
      <c r="C1574" s="244"/>
      <c r="D1574" s="245" t="s">
        <v>243</v>
      </c>
      <c r="E1574" s="246" t="s">
        <v>1</v>
      </c>
      <c r="F1574" s="247" t="s">
        <v>3552</v>
      </c>
      <c r="G1574" s="244"/>
      <c r="H1574" s="248">
        <v>1</v>
      </c>
      <c r="I1574" s="249"/>
      <c r="J1574" s="244"/>
      <c r="K1574" s="244"/>
      <c r="L1574" s="250"/>
      <c r="M1574" s="251"/>
      <c r="N1574" s="252"/>
      <c r="O1574" s="252"/>
      <c r="P1574" s="252"/>
      <c r="Q1574" s="252"/>
      <c r="R1574" s="252"/>
      <c r="S1574" s="252"/>
      <c r="T1574" s="25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54" t="s">
        <v>243</v>
      </c>
      <c r="AU1574" s="254" t="s">
        <v>86</v>
      </c>
      <c r="AV1574" s="13" t="s">
        <v>86</v>
      </c>
      <c r="AW1574" s="13" t="s">
        <v>32</v>
      </c>
      <c r="AX1574" s="13" t="s">
        <v>77</v>
      </c>
      <c r="AY1574" s="254" t="s">
        <v>235</v>
      </c>
    </row>
    <row r="1575" s="13" customFormat="1">
      <c r="A1575" s="13"/>
      <c r="B1575" s="243"/>
      <c r="C1575" s="244"/>
      <c r="D1575" s="245" t="s">
        <v>243</v>
      </c>
      <c r="E1575" s="246" t="s">
        <v>1</v>
      </c>
      <c r="F1575" s="247" t="s">
        <v>3553</v>
      </c>
      <c r="G1575" s="244"/>
      <c r="H1575" s="248">
        <v>1</v>
      </c>
      <c r="I1575" s="249"/>
      <c r="J1575" s="244"/>
      <c r="K1575" s="244"/>
      <c r="L1575" s="250"/>
      <c r="M1575" s="251"/>
      <c r="N1575" s="252"/>
      <c r="O1575" s="252"/>
      <c r="P1575" s="252"/>
      <c r="Q1575" s="252"/>
      <c r="R1575" s="252"/>
      <c r="S1575" s="252"/>
      <c r="T1575" s="25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T1575" s="254" t="s">
        <v>243</v>
      </c>
      <c r="AU1575" s="254" t="s">
        <v>86</v>
      </c>
      <c r="AV1575" s="13" t="s">
        <v>86</v>
      </c>
      <c r="AW1575" s="13" t="s">
        <v>32</v>
      </c>
      <c r="AX1575" s="13" t="s">
        <v>77</v>
      </c>
      <c r="AY1575" s="254" t="s">
        <v>235</v>
      </c>
    </row>
    <row r="1576" s="13" customFormat="1">
      <c r="A1576" s="13"/>
      <c r="B1576" s="243"/>
      <c r="C1576" s="244"/>
      <c r="D1576" s="245" t="s">
        <v>243</v>
      </c>
      <c r="E1576" s="246" t="s">
        <v>1</v>
      </c>
      <c r="F1576" s="247" t="s">
        <v>3554</v>
      </c>
      <c r="G1576" s="244"/>
      <c r="H1576" s="248">
        <v>1</v>
      </c>
      <c r="I1576" s="249"/>
      <c r="J1576" s="244"/>
      <c r="K1576" s="244"/>
      <c r="L1576" s="250"/>
      <c r="M1576" s="251"/>
      <c r="N1576" s="252"/>
      <c r="O1576" s="252"/>
      <c r="P1576" s="252"/>
      <c r="Q1576" s="252"/>
      <c r="R1576" s="252"/>
      <c r="S1576" s="252"/>
      <c r="T1576" s="25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54" t="s">
        <v>243</v>
      </c>
      <c r="AU1576" s="254" t="s">
        <v>86</v>
      </c>
      <c r="AV1576" s="13" t="s">
        <v>86</v>
      </c>
      <c r="AW1576" s="13" t="s">
        <v>32</v>
      </c>
      <c r="AX1576" s="13" t="s">
        <v>77</v>
      </c>
      <c r="AY1576" s="254" t="s">
        <v>235</v>
      </c>
    </row>
    <row r="1577" s="13" customFormat="1">
      <c r="A1577" s="13"/>
      <c r="B1577" s="243"/>
      <c r="C1577" s="244"/>
      <c r="D1577" s="245" t="s">
        <v>243</v>
      </c>
      <c r="E1577" s="246" t="s">
        <v>1</v>
      </c>
      <c r="F1577" s="247" t="s">
        <v>3555</v>
      </c>
      <c r="G1577" s="244"/>
      <c r="H1577" s="248">
        <v>1</v>
      </c>
      <c r="I1577" s="249"/>
      <c r="J1577" s="244"/>
      <c r="K1577" s="244"/>
      <c r="L1577" s="250"/>
      <c r="M1577" s="251"/>
      <c r="N1577" s="252"/>
      <c r="O1577" s="252"/>
      <c r="P1577" s="252"/>
      <c r="Q1577" s="252"/>
      <c r="R1577" s="252"/>
      <c r="S1577" s="252"/>
      <c r="T1577" s="25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54" t="s">
        <v>243</v>
      </c>
      <c r="AU1577" s="254" t="s">
        <v>86</v>
      </c>
      <c r="AV1577" s="13" t="s">
        <v>86</v>
      </c>
      <c r="AW1577" s="13" t="s">
        <v>32</v>
      </c>
      <c r="AX1577" s="13" t="s">
        <v>77</v>
      </c>
      <c r="AY1577" s="254" t="s">
        <v>235</v>
      </c>
    </row>
    <row r="1578" s="13" customFormat="1">
      <c r="A1578" s="13"/>
      <c r="B1578" s="243"/>
      <c r="C1578" s="244"/>
      <c r="D1578" s="245" t="s">
        <v>243</v>
      </c>
      <c r="E1578" s="246" t="s">
        <v>1</v>
      </c>
      <c r="F1578" s="247" t="s">
        <v>3556</v>
      </c>
      <c r="G1578" s="244"/>
      <c r="H1578" s="248">
        <v>2</v>
      </c>
      <c r="I1578" s="249"/>
      <c r="J1578" s="244"/>
      <c r="K1578" s="244"/>
      <c r="L1578" s="250"/>
      <c r="M1578" s="251"/>
      <c r="N1578" s="252"/>
      <c r="O1578" s="252"/>
      <c r="P1578" s="252"/>
      <c r="Q1578" s="252"/>
      <c r="R1578" s="252"/>
      <c r="S1578" s="252"/>
      <c r="T1578" s="25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54" t="s">
        <v>243</v>
      </c>
      <c r="AU1578" s="254" t="s">
        <v>86</v>
      </c>
      <c r="AV1578" s="13" t="s">
        <v>86</v>
      </c>
      <c r="AW1578" s="13" t="s">
        <v>32</v>
      </c>
      <c r="AX1578" s="13" t="s">
        <v>77</v>
      </c>
      <c r="AY1578" s="254" t="s">
        <v>235</v>
      </c>
    </row>
    <row r="1579" s="13" customFormat="1">
      <c r="A1579" s="13"/>
      <c r="B1579" s="243"/>
      <c r="C1579" s="244"/>
      <c r="D1579" s="245" t="s">
        <v>243</v>
      </c>
      <c r="E1579" s="246" t="s">
        <v>1</v>
      </c>
      <c r="F1579" s="247" t="s">
        <v>3557</v>
      </c>
      <c r="G1579" s="244"/>
      <c r="H1579" s="248">
        <v>1</v>
      </c>
      <c r="I1579" s="249"/>
      <c r="J1579" s="244"/>
      <c r="K1579" s="244"/>
      <c r="L1579" s="250"/>
      <c r="M1579" s="251"/>
      <c r="N1579" s="252"/>
      <c r="O1579" s="252"/>
      <c r="P1579" s="252"/>
      <c r="Q1579" s="252"/>
      <c r="R1579" s="252"/>
      <c r="S1579" s="252"/>
      <c r="T1579" s="25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T1579" s="254" t="s">
        <v>243</v>
      </c>
      <c r="AU1579" s="254" t="s">
        <v>86</v>
      </c>
      <c r="AV1579" s="13" t="s">
        <v>86</v>
      </c>
      <c r="AW1579" s="13" t="s">
        <v>32</v>
      </c>
      <c r="AX1579" s="13" t="s">
        <v>77</v>
      </c>
      <c r="AY1579" s="254" t="s">
        <v>235</v>
      </c>
    </row>
    <row r="1580" s="13" customFormat="1">
      <c r="A1580" s="13"/>
      <c r="B1580" s="243"/>
      <c r="C1580" s="244"/>
      <c r="D1580" s="245" t="s">
        <v>243</v>
      </c>
      <c r="E1580" s="246" t="s">
        <v>1</v>
      </c>
      <c r="F1580" s="247" t="s">
        <v>3558</v>
      </c>
      <c r="G1580" s="244"/>
      <c r="H1580" s="248">
        <v>1</v>
      </c>
      <c r="I1580" s="249"/>
      <c r="J1580" s="244"/>
      <c r="K1580" s="244"/>
      <c r="L1580" s="250"/>
      <c r="M1580" s="251"/>
      <c r="N1580" s="252"/>
      <c r="O1580" s="252"/>
      <c r="P1580" s="252"/>
      <c r="Q1580" s="252"/>
      <c r="R1580" s="252"/>
      <c r="S1580" s="252"/>
      <c r="T1580" s="25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54" t="s">
        <v>243</v>
      </c>
      <c r="AU1580" s="254" t="s">
        <v>86</v>
      </c>
      <c r="AV1580" s="13" t="s">
        <v>86</v>
      </c>
      <c r="AW1580" s="13" t="s">
        <v>32</v>
      </c>
      <c r="AX1580" s="13" t="s">
        <v>77</v>
      </c>
      <c r="AY1580" s="254" t="s">
        <v>235</v>
      </c>
    </row>
    <row r="1581" s="13" customFormat="1">
      <c r="A1581" s="13"/>
      <c r="B1581" s="243"/>
      <c r="C1581" s="244"/>
      <c r="D1581" s="245" t="s">
        <v>243</v>
      </c>
      <c r="E1581" s="246" t="s">
        <v>1</v>
      </c>
      <c r="F1581" s="247" t="s">
        <v>3559</v>
      </c>
      <c r="G1581" s="244"/>
      <c r="H1581" s="248">
        <v>1</v>
      </c>
      <c r="I1581" s="249"/>
      <c r="J1581" s="244"/>
      <c r="K1581" s="244"/>
      <c r="L1581" s="250"/>
      <c r="M1581" s="251"/>
      <c r="N1581" s="252"/>
      <c r="O1581" s="252"/>
      <c r="P1581" s="252"/>
      <c r="Q1581" s="252"/>
      <c r="R1581" s="252"/>
      <c r="S1581" s="252"/>
      <c r="T1581" s="25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T1581" s="254" t="s">
        <v>243</v>
      </c>
      <c r="AU1581" s="254" t="s">
        <v>86</v>
      </c>
      <c r="AV1581" s="13" t="s">
        <v>86</v>
      </c>
      <c r="AW1581" s="13" t="s">
        <v>32</v>
      </c>
      <c r="AX1581" s="13" t="s">
        <v>77</v>
      </c>
      <c r="AY1581" s="254" t="s">
        <v>235</v>
      </c>
    </row>
    <row r="1582" s="13" customFormat="1">
      <c r="A1582" s="13"/>
      <c r="B1582" s="243"/>
      <c r="C1582" s="244"/>
      <c r="D1582" s="245" t="s">
        <v>243</v>
      </c>
      <c r="E1582" s="246" t="s">
        <v>1</v>
      </c>
      <c r="F1582" s="247" t="s">
        <v>3560</v>
      </c>
      <c r="G1582" s="244"/>
      <c r="H1582" s="248">
        <v>1</v>
      </c>
      <c r="I1582" s="249"/>
      <c r="J1582" s="244"/>
      <c r="K1582" s="244"/>
      <c r="L1582" s="250"/>
      <c r="M1582" s="251"/>
      <c r="N1582" s="252"/>
      <c r="O1582" s="252"/>
      <c r="P1582" s="252"/>
      <c r="Q1582" s="252"/>
      <c r="R1582" s="252"/>
      <c r="S1582" s="252"/>
      <c r="T1582" s="25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54" t="s">
        <v>243</v>
      </c>
      <c r="AU1582" s="254" t="s">
        <v>86</v>
      </c>
      <c r="AV1582" s="13" t="s">
        <v>86</v>
      </c>
      <c r="AW1582" s="13" t="s">
        <v>32</v>
      </c>
      <c r="AX1582" s="13" t="s">
        <v>77</v>
      </c>
      <c r="AY1582" s="254" t="s">
        <v>235</v>
      </c>
    </row>
    <row r="1583" s="13" customFormat="1">
      <c r="A1583" s="13"/>
      <c r="B1583" s="243"/>
      <c r="C1583" s="244"/>
      <c r="D1583" s="245" t="s">
        <v>243</v>
      </c>
      <c r="E1583" s="246" t="s">
        <v>1</v>
      </c>
      <c r="F1583" s="247" t="s">
        <v>3561</v>
      </c>
      <c r="G1583" s="244"/>
      <c r="H1583" s="248">
        <v>1</v>
      </c>
      <c r="I1583" s="249"/>
      <c r="J1583" s="244"/>
      <c r="K1583" s="244"/>
      <c r="L1583" s="250"/>
      <c r="M1583" s="251"/>
      <c r="N1583" s="252"/>
      <c r="O1583" s="252"/>
      <c r="P1583" s="252"/>
      <c r="Q1583" s="252"/>
      <c r="R1583" s="252"/>
      <c r="S1583" s="252"/>
      <c r="T1583" s="25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T1583" s="254" t="s">
        <v>243</v>
      </c>
      <c r="AU1583" s="254" t="s">
        <v>86</v>
      </c>
      <c r="AV1583" s="13" t="s">
        <v>86</v>
      </c>
      <c r="AW1583" s="13" t="s">
        <v>32</v>
      </c>
      <c r="AX1583" s="13" t="s">
        <v>77</v>
      </c>
      <c r="AY1583" s="254" t="s">
        <v>235</v>
      </c>
    </row>
    <row r="1584" s="13" customFormat="1">
      <c r="A1584" s="13"/>
      <c r="B1584" s="243"/>
      <c r="C1584" s="244"/>
      <c r="D1584" s="245" t="s">
        <v>243</v>
      </c>
      <c r="E1584" s="246" t="s">
        <v>1</v>
      </c>
      <c r="F1584" s="247" t="s">
        <v>3562</v>
      </c>
      <c r="G1584" s="244"/>
      <c r="H1584" s="248">
        <v>1</v>
      </c>
      <c r="I1584" s="249"/>
      <c r="J1584" s="244"/>
      <c r="K1584" s="244"/>
      <c r="L1584" s="250"/>
      <c r="M1584" s="251"/>
      <c r="N1584" s="252"/>
      <c r="O1584" s="252"/>
      <c r="P1584" s="252"/>
      <c r="Q1584" s="252"/>
      <c r="R1584" s="252"/>
      <c r="S1584" s="252"/>
      <c r="T1584" s="25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T1584" s="254" t="s">
        <v>243</v>
      </c>
      <c r="AU1584" s="254" t="s">
        <v>86</v>
      </c>
      <c r="AV1584" s="13" t="s">
        <v>86</v>
      </c>
      <c r="AW1584" s="13" t="s">
        <v>32</v>
      </c>
      <c r="AX1584" s="13" t="s">
        <v>77</v>
      </c>
      <c r="AY1584" s="254" t="s">
        <v>235</v>
      </c>
    </row>
    <row r="1585" s="13" customFormat="1">
      <c r="A1585" s="13"/>
      <c r="B1585" s="243"/>
      <c r="C1585" s="244"/>
      <c r="D1585" s="245" t="s">
        <v>243</v>
      </c>
      <c r="E1585" s="246" t="s">
        <v>1</v>
      </c>
      <c r="F1585" s="247" t="s">
        <v>3563</v>
      </c>
      <c r="G1585" s="244"/>
      <c r="H1585" s="248">
        <v>1</v>
      </c>
      <c r="I1585" s="249"/>
      <c r="J1585" s="244"/>
      <c r="K1585" s="244"/>
      <c r="L1585" s="250"/>
      <c r="M1585" s="251"/>
      <c r="N1585" s="252"/>
      <c r="O1585" s="252"/>
      <c r="P1585" s="252"/>
      <c r="Q1585" s="252"/>
      <c r="R1585" s="252"/>
      <c r="S1585" s="252"/>
      <c r="T1585" s="25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T1585" s="254" t="s">
        <v>243</v>
      </c>
      <c r="AU1585" s="254" t="s">
        <v>86</v>
      </c>
      <c r="AV1585" s="13" t="s">
        <v>86</v>
      </c>
      <c r="AW1585" s="13" t="s">
        <v>32</v>
      </c>
      <c r="AX1585" s="13" t="s">
        <v>77</v>
      </c>
      <c r="AY1585" s="254" t="s">
        <v>235</v>
      </c>
    </row>
    <row r="1586" s="13" customFormat="1">
      <c r="A1586" s="13"/>
      <c r="B1586" s="243"/>
      <c r="C1586" s="244"/>
      <c r="D1586" s="245" t="s">
        <v>243</v>
      </c>
      <c r="E1586" s="246" t="s">
        <v>1</v>
      </c>
      <c r="F1586" s="247" t="s">
        <v>3564</v>
      </c>
      <c r="G1586" s="244"/>
      <c r="H1586" s="248">
        <v>1</v>
      </c>
      <c r="I1586" s="249"/>
      <c r="J1586" s="244"/>
      <c r="K1586" s="244"/>
      <c r="L1586" s="250"/>
      <c r="M1586" s="251"/>
      <c r="N1586" s="252"/>
      <c r="O1586" s="252"/>
      <c r="P1586" s="252"/>
      <c r="Q1586" s="252"/>
      <c r="R1586" s="252"/>
      <c r="S1586" s="252"/>
      <c r="T1586" s="25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54" t="s">
        <v>243</v>
      </c>
      <c r="AU1586" s="254" t="s">
        <v>86</v>
      </c>
      <c r="AV1586" s="13" t="s">
        <v>86</v>
      </c>
      <c r="AW1586" s="13" t="s">
        <v>32</v>
      </c>
      <c r="AX1586" s="13" t="s">
        <v>77</v>
      </c>
      <c r="AY1586" s="254" t="s">
        <v>235</v>
      </c>
    </row>
    <row r="1587" s="13" customFormat="1">
      <c r="A1587" s="13"/>
      <c r="B1587" s="243"/>
      <c r="C1587" s="244"/>
      <c r="D1587" s="245" t="s">
        <v>243</v>
      </c>
      <c r="E1587" s="246" t="s">
        <v>1</v>
      </c>
      <c r="F1587" s="247" t="s">
        <v>3565</v>
      </c>
      <c r="G1587" s="244"/>
      <c r="H1587" s="248">
        <v>1</v>
      </c>
      <c r="I1587" s="249"/>
      <c r="J1587" s="244"/>
      <c r="K1587" s="244"/>
      <c r="L1587" s="250"/>
      <c r="M1587" s="251"/>
      <c r="N1587" s="252"/>
      <c r="O1587" s="252"/>
      <c r="P1587" s="252"/>
      <c r="Q1587" s="252"/>
      <c r="R1587" s="252"/>
      <c r="S1587" s="252"/>
      <c r="T1587" s="25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54" t="s">
        <v>243</v>
      </c>
      <c r="AU1587" s="254" t="s">
        <v>86</v>
      </c>
      <c r="AV1587" s="13" t="s">
        <v>86</v>
      </c>
      <c r="AW1587" s="13" t="s">
        <v>32</v>
      </c>
      <c r="AX1587" s="13" t="s">
        <v>77</v>
      </c>
      <c r="AY1587" s="254" t="s">
        <v>235</v>
      </c>
    </row>
    <row r="1588" s="13" customFormat="1">
      <c r="A1588" s="13"/>
      <c r="B1588" s="243"/>
      <c r="C1588" s="244"/>
      <c r="D1588" s="245" t="s">
        <v>243</v>
      </c>
      <c r="E1588" s="246" t="s">
        <v>1</v>
      </c>
      <c r="F1588" s="247" t="s">
        <v>3566</v>
      </c>
      <c r="G1588" s="244"/>
      <c r="H1588" s="248">
        <v>1</v>
      </c>
      <c r="I1588" s="249"/>
      <c r="J1588" s="244"/>
      <c r="K1588" s="244"/>
      <c r="L1588" s="250"/>
      <c r="M1588" s="251"/>
      <c r="N1588" s="252"/>
      <c r="O1588" s="252"/>
      <c r="P1588" s="252"/>
      <c r="Q1588" s="252"/>
      <c r="R1588" s="252"/>
      <c r="S1588" s="252"/>
      <c r="T1588" s="25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T1588" s="254" t="s">
        <v>243</v>
      </c>
      <c r="AU1588" s="254" t="s">
        <v>86</v>
      </c>
      <c r="AV1588" s="13" t="s">
        <v>86</v>
      </c>
      <c r="AW1588" s="13" t="s">
        <v>32</v>
      </c>
      <c r="AX1588" s="13" t="s">
        <v>77</v>
      </c>
      <c r="AY1588" s="254" t="s">
        <v>235</v>
      </c>
    </row>
    <row r="1589" s="13" customFormat="1">
      <c r="A1589" s="13"/>
      <c r="B1589" s="243"/>
      <c r="C1589" s="244"/>
      <c r="D1589" s="245" t="s">
        <v>243</v>
      </c>
      <c r="E1589" s="246" t="s">
        <v>1</v>
      </c>
      <c r="F1589" s="247" t="s">
        <v>3567</v>
      </c>
      <c r="G1589" s="244"/>
      <c r="H1589" s="248">
        <v>1</v>
      </c>
      <c r="I1589" s="249"/>
      <c r="J1589" s="244"/>
      <c r="K1589" s="244"/>
      <c r="L1589" s="250"/>
      <c r="M1589" s="251"/>
      <c r="N1589" s="252"/>
      <c r="O1589" s="252"/>
      <c r="P1589" s="252"/>
      <c r="Q1589" s="252"/>
      <c r="R1589" s="252"/>
      <c r="S1589" s="252"/>
      <c r="T1589" s="25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T1589" s="254" t="s">
        <v>243</v>
      </c>
      <c r="AU1589" s="254" t="s">
        <v>86</v>
      </c>
      <c r="AV1589" s="13" t="s">
        <v>86</v>
      </c>
      <c r="AW1589" s="13" t="s">
        <v>32</v>
      </c>
      <c r="AX1589" s="13" t="s">
        <v>77</v>
      </c>
      <c r="AY1589" s="254" t="s">
        <v>235</v>
      </c>
    </row>
    <row r="1590" s="13" customFormat="1">
      <c r="A1590" s="13"/>
      <c r="B1590" s="243"/>
      <c r="C1590" s="244"/>
      <c r="D1590" s="245" t="s">
        <v>243</v>
      </c>
      <c r="E1590" s="246" t="s">
        <v>1</v>
      </c>
      <c r="F1590" s="247" t="s">
        <v>3568</v>
      </c>
      <c r="G1590" s="244"/>
      <c r="H1590" s="248">
        <v>1</v>
      </c>
      <c r="I1590" s="249"/>
      <c r="J1590" s="244"/>
      <c r="K1590" s="244"/>
      <c r="L1590" s="250"/>
      <c r="M1590" s="251"/>
      <c r="N1590" s="252"/>
      <c r="O1590" s="252"/>
      <c r="P1590" s="252"/>
      <c r="Q1590" s="252"/>
      <c r="R1590" s="252"/>
      <c r="S1590" s="252"/>
      <c r="T1590" s="25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T1590" s="254" t="s">
        <v>243</v>
      </c>
      <c r="AU1590" s="254" t="s">
        <v>86</v>
      </c>
      <c r="AV1590" s="13" t="s">
        <v>86</v>
      </c>
      <c r="AW1590" s="13" t="s">
        <v>32</v>
      </c>
      <c r="AX1590" s="13" t="s">
        <v>77</v>
      </c>
      <c r="AY1590" s="254" t="s">
        <v>235</v>
      </c>
    </row>
    <row r="1591" s="13" customFormat="1">
      <c r="A1591" s="13"/>
      <c r="B1591" s="243"/>
      <c r="C1591" s="244"/>
      <c r="D1591" s="245" t="s">
        <v>243</v>
      </c>
      <c r="E1591" s="246" t="s">
        <v>1</v>
      </c>
      <c r="F1591" s="247" t="s">
        <v>3569</v>
      </c>
      <c r="G1591" s="244"/>
      <c r="H1591" s="248">
        <v>1</v>
      </c>
      <c r="I1591" s="249"/>
      <c r="J1591" s="244"/>
      <c r="K1591" s="244"/>
      <c r="L1591" s="250"/>
      <c r="M1591" s="251"/>
      <c r="N1591" s="252"/>
      <c r="O1591" s="252"/>
      <c r="P1591" s="252"/>
      <c r="Q1591" s="252"/>
      <c r="R1591" s="252"/>
      <c r="S1591" s="252"/>
      <c r="T1591" s="25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254" t="s">
        <v>243</v>
      </c>
      <c r="AU1591" s="254" t="s">
        <v>86</v>
      </c>
      <c r="AV1591" s="13" t="s">
        <v>86</v>
      </c>
      <c r="AW1591" s="13" t="s">
        <v>32</v>
      </c>
      <c r="AX1591" s="13" t="s">
        <v>77</v>
      </c>
      <c r="AY1591" s="254" t="s">
        <v>235</v>
      </c>
    </row>
    <row r="1592" s="14" customFormat="1">
      <c r="A1592" s="14"/>
      <c r="B1592" s="255"/>
      <c r="C1592" s="256"/>
      <c r="D1592" s="245" t="s">
        <v>243</v>
      </c>
      <c r="E1592" s="257" t="s">
        <v>1</v>
      </c>
      <c r="F1592" s="258" t="s">
        <v>245</v>
      </c>
      <c r="G1592" s="256"/>
      <c r="H1592" s="259">
        <v>223</v>
      </c>
      <c r="I1592" s="260"/>
      <c r="J1592" s="256"/>
      <c r="K1592" s="256"/>
      <c r="L1592" s="261"/>
      <c r="M1592" s="262"/>
      <c r="N1592" s="263"/>
      <c r="O1592" s="263"/>
      <c r="P1592" s="263"/>
      <c r="Q1592" s="263"/>
      <c r="R1592" s="263"/>
      <c r="S1592" s="263"/>
      <c r="T1592" s="26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T1592" s="265" t="s">
        <v>243</v>
      </c>
      <c r="AU1592" s="265" t="s">
        <v>86</v>
      </c>
      <c r="AV1592" s="14" t="s">
        <v>241</v>
      </c>
      <c r="AW1592" s="14" t="s">
        <v>32</v>
      </c>
      <c r="AX1592" s="14" t="s">
        <v>84</v>
      </c>
      <c r="AY1592" s="265" t="s">
        <v>235</v>
      </c>
    </row>
    <row r="1593" s="2" customFormat="1" ht="24.15" customHeight="1">
      <c r="A1593" s="39"/>
      <c r="B1593" s="40"/>
      <c r="C1593" s="287" t="s">
        <v>547</v>
      </c>
      <c r="D1593" s="287" t="s">
        <v>518</v>
      </c>
      <c r="E1593" s="288" t="s">
        <v>3570</v>
      </c>
      <c r="F1593" s="289" t="s">
        <v>3571</v>
      </c>
      <c r="G1593" s="290" t="s">
        <v>163</v>
      </c>
      <c r="H1593" s="291">
        <v>14.800000000000001</v>
      </c>
      <c r="I1593" s="292"/>
      <c r="J1593" s="293">
        <f>ROUND(I1593*H1593,2)</f>
        <v>0</v>
      </c>
      <c r="K1593" s="294"/>
      <c r="L1593" s="295"/>
      <c r="M1593" s="296" t="s">
        <v>1</v>
      </c>
      <c r="N1593" s="297" t="s">
        <v>42</v>
      </c>
      <c r="O1593" s="92"/>
      <c r="P1593" s="239">
        <f>O1593*H1593</f>
        <v>0</v>
      </c>
      <c r="Q1593" s="239">
        <v>2.6499999999999999</v>
      </c>
      <c r="R1593" s="239">
        <f>Q1593*H1593</f>
        <v>39.219999999999999</v>
      </c>
      <c r="S1593" s="239">
        <v>0</v>
      </c>
      <c r="T1593" s="240">
        <f>S1593*H1593</f>
        <v>0</v>
      </c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R1593" s="241" t="s">
        <v>281</v>
      </c>
      <c r="AT1593" s="241" t="s">
        <v>518</v>
      </c>
      <c r="AU1593" s="241" t="s">
        <v>86</v>
      </c>
      <c r="AY1593" s="18" t="s">
        <v>235</v>
      </c>
      <c r="BE1593" s="242">
        <f>IF(N1593="základní",J1593,0)</f>
        <v>0</v>
      </c>
      <c r="BF1593" s="242">
        <f>IF(N1593="snížená",J1593,0)</f>
        <v>0</v>
      </c>
      <c r="BG1593" s="242">
        <f>IF(N1593="zákl. přenesená",J1593,0)</f>
        <v>0</v>
      </c>
      <c r="BH1593" s="242">
        <f>IF(N1593="sníž. přenesená",J1593,0)</f>
        <v>0</v>
      </c>
      <c r="BI1593" s="242">
        <f>IF(N1593="nulová",J1593,0)</f>
        <v>0</v>
      </c>
      <c r="BJ1593" s="18" t="s">
        <v>84</v>
      </c>
      <c r="BK1593" s="242">
        <f>ROUND(I1593*H1593,2)</f>
        <v>0</v>
      </c>
      <c r="BL1593" s="18" t="s">
        <v>241</v>
      </c>
      <c r="BM1593" s="241" t="s">
        <v>3572</v>
      </c>
    </row>
    <row r="1594" s="2" customFormat="1">
      <c r="A1594" s="39"/>
      <c r="B1594" s="40"/>
      <c r="C1594" s="41"/>
      <c r="D1594" s="245" t="s">
        <v>621</v>
      </c>
      <c r="E1594" s="41"/>
      <c r="F1594" s="298" t="s">
        <v>2499</v>
      </c>
      <c r="G1594" s="41"/>
      <c r="H1594" s="41"/>
      <c r="I1594" s="299"/>
      <c r="J1594" s="41"/>
      <c r="K1594" s="41"/>
      <c r="L1594" s="45"/>
      <c r="M1594" s="300"/>
      <c r="N1594" s="301"/>
      <c r="O1594" s="92"/>
      <c r="P1594" s="92"/>
      <c r="Q1594" s="92"/>
      <c r="R1594" s="92"/>
      <c r="S1594" s="92"/>
      <c r="T1594" s="93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T1594" s="18" t="s">
        <v>621</v>
      </c>
      <c r="AU1594" s="18" t="s">
        <v>86</v>
      </c>
    </row>
    <row r="1595" s="13" customFormat="1">
      <c r="A1595" s="13"/>
      <c r="B1595" s="243"/>
      <c r="C1595" s="244"/>
      <c r="D1595" s="245" t="s">
        <v>243</v>
      </c>
      <c r="E1595" s="246" t="s">
        <v>1</v>
      </c>
      <c r="F1595" s="247" t="s">
        <v>3573</v>
      </c>
      <c r="G1595" s="244"/>
      <c r="H1595" s="248">
        <v>0.80000000000000004</v>
      </c>
      <c r="I1595" s="249"/>
      <c r="J1595" s="244"/>
      <c r="K1595" s="244"/>
      <c r="L1595" s="250"/>
      <c r="M1595" s="251"/>
      <c r="N1595" s="252"/>
      <c r="O1595" s="252"/>
      <c r="P1595" s="252"/>
      <c r="Q1595" s="252"/>
      <c r="R1595" s="252"/>
      <c r="S1595" s="252"/>
      <c r="T1595" s="25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T1595" s="254" t="s">
        <v>243</v>
      </c>
      <c r="AU1595" s="254" t="s">
        <v>86</v>
      </c>
      <c r="AV1595" s="13" t="s">
        <v>86</v>
      </c>
      <c r="AW1595" s="13" t="s">
        <v>32</v>
      </c>
      <c r="AX1595" s="13" t="s">
        <v>77</v>
      </c>
      <c r="AY1595" s="254" t="s">
        <v>235</v>
      </c>
    </row>
    <row r="1596" s="13" customFormat="1">
      <c r="A1596" s="13"/>
      <c r="B1596" s="243"/>
      <c r="C1596" s="244"/>
      <c r="D1596" s="245" t="s">
        <v>243</v>
      </c>
      <c r="E1596" s="246" t="s">
        <v>1</v>
      </c>
      <c r="F1596" s="247" t="s">
        <v>3574</v>
      </c>
      <c r="G1596" s="244"/>
      <c r="H1596" s="248">
        <v>0.80000000000000004</v>
      </c>
      <c r="I1596" s="249"/>
      <c r="J1596" s="244"/>
      <c r="K1596" s="244"/>
      <c r="L1596" s="250"/>
      <c r="M1596" s="251"/>
      <c r="N1596" s="252"/>
      <c r="O1596" s="252"/>
      <c r="P1596" s="252"/>
      <c r="Q1596" s="252"/>
      <c r="R1596" s="252"/>
      <c r="S1596" s="252"/>
      <c r="T1596" s="25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T1596" s="254" t="s">
        <v>243</v>
      </c>
      <c r="AU1596" s="254" t="s">
        <v>86</v>
      </c>
      <c r="AV1596" s="13" t="s">
        <v>86</v>
      </c>
      <c r="AW1596" s="13" t="s">
        <v>32</v>
      </c>
      <c r="AX1596" s="13" t="s">
        <v>77</v>
      </c>
      <c r="AY1596" s="254" t="s">
        <v>235</v>
      </c>
    </row>
    <row r="1597" s="13" customFormat="1">
      <c r="A1597" s="13"/>
      <c r="B1597" s="243"/>
      <c r="C1597" s="244"/>
      <c r="D1597" s="245" t="s">
        <v>243</v>
      </c>
      <c r="E1597" s="246" t="s">
        <v>1</v>
      </c>
      <c r="F1597" s="247" t="s">
        <v>3575</v>
      </c>
      <c r="G1597" s="244"/>
      <c r="H1597" s="248">
        <v>0.40000000000000002</v>
      </c>
      <c r="I1597" s="249"/>
      <c r="J1597" s="244"/>
      <c r="K1597" s="244"/>
      <c r="L1597" s="250"/>
      <c r="M1597" s="251"/>
      <c r="N1597" s="252"/>
      <c r="O1597" s="252"/>
      <c r="P1597" s="252"/>
      <c r="Q1597" s="252"/>
      <c r="R1597" s="252"/>
      <c r="S1597" s="252"/>
      <c r="T1597" s="25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T1597" s="254" t="s">
        <v>243</v>
      </c>
      <c r="AU1597" s="254" t="s">
        <v>86</v>
      </c>
      <c r="AV1597" s="13" t="s">
        <v>86</v>
      </c>
      <c r="AW1597" s="13" t="s">
        <v>32</v>
      </c>
      <c r="AX1597" s="13" t="s">
        <v>77</v>
      </c>
      <c r="AY1597" s="254" t="s">
        <v>235</v>
      </c>
    </row>
    <row r="1598" s="13" customFormat="1">
      <c r="A1598" s="13"/>
      <c r="B1598" s="243"/>
      <c r="C1598" s="244"/>
      <c r="D1598" s="245" t="s">
        <v>243</v>
      </c>
      <c r="E1598" s="246" t="s">
        <v>1</v>
      </c>
      <c r="F1598" s="247" t="s">
        <v>3576</v>
      </c>
      <c r="G1598" s="244"/>
      <c r="H1598" s="248">
        <v>0.90000000000000002</v>
      </c>
      <c r="I1598" s="249"/>
      <c r="J1598" s="244"/>
      <c r="K1598" s="244"/>
      <c r="L1598" s="250"/>
      <c r="M1598" s="251"/>
      <c r="N1598" s="252"/>
      <c r="O1598" s="252"/>
      <c r="P1598" s="252"/>
      <c r="Q1598" s="252"/>
      <c r="R1598" s="252"/>
      <c r="S1598" s="252"/>
      <c r="T1598" s="25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T1598" s="254" t="s">
        <v>243</v>
      </c>
      <c r="AU1598" s="254" t="s">
        <v>86</v>
      </c>
      <c r="AV1598" s="13" t="s">
        <v>86</v>
      </c>
      <c r="AW1598" s="13" t="s">
        <v>32</v>
      </c>
      <c r="AX1598" s="13" t="s">
        <v>77</v>
      </c>
      <c r="AY1598" s="254" t="s">
        <v>235</v>
      </c>
    </row>
    <row r="1599" s="13" customFormat="1">
      <c r="A1599" s="13"/>
      <c r="B1599" s="243"/>
      <c r="C1599" s="244"/>
      <c r="D1599" s="245" t="s">
        <v>243</v>
      </c>
      <c r="E1599" s="246" t="s">
        <v>1</v>
      </c>
      <c r="F1599" s="247" t="s">
        <v>3577</v>
      </c>
      <c r="G1599" s="244"/>
      <c r="H1599" s="248">
        <v>1.6000000000000001</v>
      </c>
      <c r="I1599" s="249"/>
      <c r="J1599" s="244"/>
      <c r="K1599" s="244"/>
      <c r="L1599" s="250"/>
      <c r="M1599" s="251"/>
      <c r="N1599" s="252"/>
      <c r="O1599" s="252"/>
      <c r="P1599" s="252"/>
      <c r="Q1599" s="252"/>
      <c r="R1599" s="252"/>
      <c r="S1599" s="252"/>
      <c r="T1599" s="25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54" t="s">
        <v>243</v>
      </c>
      <c r="AU1599" s="254" t="s">
        <v>86</v>
      </c>
      <c r="AV1599" s="13" t="s">
        <v>86</v>
      </c>
      <c r="AW1599" s="13" t="s">
        <v>32</v>
      </c>
      <c r="AX1599" s="13" t="s">
        <v>77</v>
      </c>
      <c r="AY1599" s="254" t="s">
        <v>235</v>
      </c>
    </row>
    <row r="1600" s="13" customFormat="1">
      <c r="A1600" s="13"/>
      <c r="B1600" s="243"/>
      <c r="C1600" s="244"/>
      <c r="D1600" s="245" t="s">
        <v>243</v>
      </c>
      <c r="E1600" s="246" t="s">
        <v>1</v>
      </c>
      <c r="F1600" s="247" t="s">
        <v>3577</v>
      </c>
      <c r="G1600" s="244"/>
      <c r="H1600" s="248">
        <v>1.6000000000000001</v>
      </c>
      <c r="I1600" s="249"/>
      <c r="J1600" s="244"/>
      <c r="K1600" s="244"/>
      <c r="L1600" s="250"/>
      <c r="M1600" s="251"/>
      <c r="N1600" s="252"/>
      <c r="O1600" s="252"/>
      <c r="P1600" s="252"/>
      <c r="Q1600" s="252"/>
      <c r="R1600" s="252"/>
      <c r="S1600" s="252"/>
      <c r="T1600" s="25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54" t="s">
        <v>243</v>
      </c>
      <c r="AU1600" s="254" t="s">
        <v>86</v>
      </c>
      <c r="AV1600" s="13" t="s">
        <v>86</v>
      </c>
      <c r="AW1600" s="13" t="s">
        <v>32</v>
      </c>
      <c r="AX1600" s="13" t="s">
        <v>77</v>
      </c>
      <c r="AY1600" s="254" t="s">
        <v>235</v>
      </c>
    </row>
    <row r="1601" s="13" customFormat="1">
      <c r="A1601" s="13"/>
      <c r="B1601" s="243"/>
      <c r="C1601" s="244"/>
      <c r="D1601" s="245" t="s">
        <v>243</v>
      </c>
      <c r="E1601" s="246" t="s">
        <v>1</v>
      </c>
      <c r="F1601" s="247" t="s">
        <v>3578</v>
      </c>
      <c r="G1601" s="244"/>
      <c r="H1601" s="248">
        <v>0.40000000000000002</v>
      </c>
      <c r="I1601" s="249"/>
      <c r="J1601" s="244"/>
      <c r="K1601" s="244"/>
      <c r="L1601" s="250"/>
      <c r="M1601" s="251"/>
      <c r="N1601" s="252"/>
      <c r="O1601" s="252"/>
      <c r="P1601" s="252"/>
      <c r="Q1601" s="252"/>
      <c r="R1601" s="252"/>
      <c r="S1601" s="252"/>
      <c r="T1601" s="25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54" t="s">
        <v>243</v>
      </c>
      <c r="AU1601" s="254" t="s">
        <v>86</v>
      </c>
      <c r="AV1601" s="13" t="s">
        <v>86</v>
      </c>
      <c r="AW1601" s="13" t="s">
        <v>32</v>
      </c>
      <c r="AX1601" s="13" t="s">
        <v>77</v>
      </c>
      <c r="AY1601" s="254" t="s">
        <v>235</v>
      </c>
    </row>
    <row r="1602" s="13" customFormat="1">
      <c r="A1602" s="13"/>
      <c r="B1602" s="243"/>
      <c r="C1602" s="244"/>
      <c r="D1602" s="245" t="s">
        <v>243</v>
      </c>
      <c r="E1602" s="246" t="s">
        <v>1</v>
      </c>
      <c r="F1602" s="247" t="s">
        <v>3579</v>
      </c>
      <c r="G1602" s="244"/>
      <c r="H1602" s="248">
        <v>0.90000000000000002</v>
      </c>
      <c r="I1602" s="249"/>
      <c r="J1602" s="244"/>
      <c r="K1602" s="244"/>
      <c r="L1602" s="250"/>
      <c r="M1602" s="251"/>
      <c r="N1602" s="252"/>
      <c r="O1602" s="252"/>
      <c r="P1602" s="252"/>
      <c r="Q1602" s="252"/>
      <c r="R1602" s="252"/>
      <c r="S1602" s="252"/>
      <c r="T1602" s="25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254" t="s">
        <v>243</v>
      </c>
      <c r="AU1602" s="254" t="s">
        <v>86</v>
      </c>
      <c r="AV1602" s="13" t="s">
        <v>86</v>
      </c>
      <c r="AW1602" s="13" t="s">
        <v>32</v>
      </c>
      <c r="AX1602" s="13" t="s">
        <v>77</v>
      </c>
      <c r="AY1602" s="254" t="s">
        <v>235</v>
      </c>
    </row>
    <row r="1603" s="13" customFormat="1">
      <c r="A1603" s="13"/>
      <c r="B1603" s="243"/>
      <c r="C1603" s="244"/>
      <c r="D1603" s="245" t="s">
        <v>243</v>
      </c>
      <c r="E1603" s="246" t="s">
        <v>1</v>
      </c>
      <c r="F1603" s="247" t="s">
        <v>3580</v>
      </c>
      <c r="G1603" s="244"/>
      <c r="H1603" s="248">
        <v>0.80000000000000004</v>
      </c>
      <c r="I1603" s="249"/>
      <c r="J1603" s="244"/>
      <c r="K1603" s="244"/>
      <c r="L1603" s="250"/>
      <c r="M1603" s="251"/>
      <c r="N1603" s="252"/>
      <c r="O1603" s="252"/>
      <c r="P1603" s="252"/>
      <c r="Q1603" s="252"/>
      <c r="R1603" s="252"/>
      <c r="S1603" s="252"/>
      <c r="T1603" s="25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254" t="s">
        <v>243</v>
      </c>
      <c r="AU1603" s="254" t="s">
        <v>86</v>
      </c>
      <c r="AV1603" s="13" t="s">
        <v>86</v>
      </c>
      <c r="AW1603" s="13" t="s">
        <v>32</v>
      </c>
      <c r="AX1603" s="13" t="s">
        <v>77</v>
      </c>
      <c r="AY1603" s="254" t="s">
        <v>235</v>
      </c>
    </row>
    <row r="1604" s="13" customFormat="1">
      <c r="A1604" s="13"/>
      <c r="B1604" s="243"/>
      <c r="C1604" s="244"/>
      <c r="D1604" s="245" t="s">
        <v>243</v>
      </c>
      <c r="E1604" s="246" t="s">
        <v>1</v>
      </c>
      <c r="F1604" s="247" t="s">
        <v>3581</v>
      </c>
      <c r="G1604" s="244"/>
      <c r="H1604" s="248">
        <v>0.40000000000000002</v>
      </c>
      <c r="I1604" s="249"/>
      <c r="J1604" s="244"/>
      <c r="K1604" s="244"/>
      <c r="L1604" s="250"/>
      <c r="M1604" s="251"/>
      <c r="N1604" s="252"/>
      <c r="O1604" s="252"/>
      <c r="P1604" s="252"/>
      <c r="Q1604" s="252"/>
      <c r="R1604" s="252"/>
      <c r="S1604" s="252"/>
      <c r="T1604" s="25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T1604" s="254" t="s">
        <v>243</v>
      </c>
      <c r="AU1604" s="254" t="s">
        <v>86</v>
      </c>
      <c r="AV1604" s="13" t="s">
        <v>86</v>
      </c>
      <c r="AW1604" s="13" t="s">
        <v>32</v>
      </c>
      <c r="AX1604" s="13" t="s">
        <v>77</v>
      </c>
      <c r="AY1604" s="254" t="s">
        <v>235</v>
      </c>
    </row>
    <row r="1605" s="13" customFormat="1">
      <c r="A1605" s="13"/>
      <c r="B1605" s="243"/>
      <c r="C1605" s="244"/>
      <c r="D1605" s="245" t="s">
        <v>243</v>
      </c>
      <c r="E1605" s="246" t="s">
        <v>1</v>
      </c>
      <c r="F1605" s="247" t="s">
        <v>3582</v>
      </c>
      <c r="G1605" s="244"/>
      <c r="H1605" s="248">
        <v>0.40000000000000002</v>
      </c>
      <c r="I1605" s="249"/>
      <c r="J1605" s="244"/>
      <c r="K1605" s="244"/>
      <c r="L1605" s="250"/>
      <c r="M1605" s="251"/>
      <c r="N1605" s="252"/>
      <c r="O1605" s="252"/>
      <c r="P1605" s="252"/>
      <c r="Q1605" s="252"/>
      <c r="R1605" s="252"/>
      <c r="S1605" s="252"/>
      <c r="T1605" s="25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54" t="s">
        <v>243</v>
      </c>
      <c r="AU1605" s="254" t="s">
        <v>86</v>
      </c>
      <c r="AV1605" s="13" t="s">
        <v>86</v>
      </c>
      <c r="AW1605" s="13" t="s">
        <v>32</v>
      </c>
      <c r="AX1605" s="13" t="s">
        <v>77</v>
      </c>
      <c r="AY1605" s="254" t="s">
        <v>235</v>
      </c>
    </row>
    <row r="1606" s="13" customFormat="1">
      <c r="A1606" s="13"/>
      <c r="B1606" s="243"/>
      <c r="C1606" s="244"/>
      <c r="D1606" s="245" t="s">
        <v>243</v>
      </c>
      <c r="E1606" s="246" t="s">
        <v>1</v>
      </c>
      <c r="F1606" s="247" t="s">
        <v>3583</v>
      </c>
      <c r="G1606" s="244"/>
      <c r="H1606" s="248">
        <v>0.40000000000000002</v>
      </c>
      <c r="I1606" s="249"/>
      <c r="J1606" s="244"/>
      <c r="K1606" s="244"/>
      <c r="L1606" s="250"/>
      <c r="M1606" s="251"/>
      <c r="N1606" s="252"/>
      <c r="O1606" s="252"/>
      <c r="P1606" s="252"/>
      <c r="Q1606" s="252"/>
      <c r="R1606" s="252"/>
      <c r="S1606" s="252"/>
      <c r="T1606" s="25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54" t="s">
        <v>243</v>
      </c>
      <c r="AU1606" s="254" t="s">
        <v>86</v>
      </c>
      <c r="AV1606" s="13" t="s">
        <v>86</v>
      </c>
      <c r="AW1606" s="13" t="s">
        <v>32</v>
      </c>
      <c r="AX1606" s="13" t="s">
        <v>77</v>
      </c>
      <c r="AY1606" s="254" t="s">
        <v>235</v>
      </c>
    </row>
    <row r="1607" s="13" customFormat="1">
      <c r="A1607" s="13"/>
      <c r="B1607" s="243"/>
      <c r="C1607" s="244"/>
      <c r="D1607" s="245" t="s">
        <v>243</v>
      </c>
      <c r="E1607" s="246" t="s">
        <v>1</v>
      </c>
      <c r="F1607" s="247" t="s">
        <v>3336</v>
      </c>
      <c r="G1607" s="244"/>
      <c r="H1607" s="248">
        <v>1</v>
      </c>
      <c r="I1607" s="249"/>
      <c r="J1607" s="244"/>
      <c r="K1607" s="244"/>
      <c r="L1607" s="250"/>
      <c r="M1607" s="251"/>
      <c r="N1607" s="252"/>
      <c r="O1607" s="252"/>
      <c r="P1607" s="252"/>
      <c r="Q1607" s="252"/>
      <c r="R1607" s="252"/>
      <c r="S1607" s="252"/>
      <c r="T1607" s="25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54" t="s">
        <v>243</v>
      </c>
      <c r="AU1607" s="254" t="s">
        <v>86</v>
      </c>
      <c r="AV1607" s="13" t="s">
        <v>86</v>
      </c>
      <c r="AW1607" s="13" t="s">
        <v>32</v>
      </c>
      <c r="AX1607" s="13" t="s">
        <v>77</v>
      </c>
      <c r="AY1607" s="254" t="s">
        <v>235</v>
      </c>
    </row>
    <row r="1608" s="13" customFormat="1">
      <c r="A1608" s="13"/>
      <c r="B1608" s="243"/>
      <c r="C1608" s="244"/>
      <c r="D1608" s="245" t="s">
        <v>243</v>
      </c>
      <c r="E1608" s="246" t="s">
        <v>1</v>
      </c>
      <c r="F1608" s="247" t="s">
        <v>3584</v>
      </c>
      <c r="G1608" s="244"/>
      <c r="H1608" s="248">
        <v>0.90000000000000002</v>
      </c>
      <c r="I1608" s="249"/>
      <c r="J1608" s="244"/>
      <c r="K1608" s="244"/>
      <c r="L1608" s="250"/>
      <c r="M1608" s="251"/>
      <c r="N1608" s="252"/>
      <c r="O1608" s="252"/>
      <c r="P1608" s="252"/>
      <c r="Q1608" s="252"/>
      <c r="R1608" s="252"/>
      <c r="S1608" s="252"/>
      <c r="T1608" s="25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54" t="s">
        <v>243</v>
      </c>
      <c r="AU1608" s="254" t="s">
        <v>86</v>
      </c>
      <c r="AV1608" s="13" t="s">
        <v>86</v>
      </c>
      <c r="AW1608" s="13" t="s">
        <v>32</v>
      </c>
      <c r="AX1608" s="13" t="s">
        <v>77</v>
      </c>
      <c r="AY1608" s="254" t="s">
        <v>235</v>
      </c>
    </row>
    <row r="1609" s="13" customFormat="1">
      <c r="A1609" s="13"/>
      <c r="B1609" s="243"/>
      <c r="C1609" s="244"/>
      <c r="D1609" s="245" t="s">
        <v>243</v>
      </c>
      <c r="E1609" s="246" t="s">
        <v>1</v>
      </c>
      <c r="F1609" s="247" t="s">
        <v>3585</v>
      </c>
      <c r="G1609" s="244"/>
      <c r="H1609" s="248">
        <v>0.80000000000000004</v>
      </c>
      <c r="I1609" s="249"/>
      <c r="J1609" s="244"/>
      <c r="K1609" s="244"/>
      <c r="L1609" s="250"/>
      <c r="M1609" s="251"/>
      <c r="N1609" s="252"/>
      <c r="O1609" s="252"/>
      <c r="P1609" s="252"/>
      <c r="Q1609" s="252"/>
      <c r="R1609" s="252"/>
      <c r="S1609" s="252"/>
      <c r="T1609" s="25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254" t="s">
        <v>243</v>
      </c>
      <c r="AU1609" s="254" t="s">
        <v>86</v>
      </c>
      <c r="AV1609" s="13" t="s">
        <v>86</v>
      </c>
      <c r="AW1609" s="13" t="s">
        <v>32</v>
      </c>
      <c r="AX1609" s="13" t="s">
        <v>77</v>
      </c>
      <c r="AY1609" s="254" t="s">
        <v>235</v>
      </c>
    </row>
    <row r="1610" s="13" customFormat="1">
      <c r="A1610" s="13"/>
      <c r="B1610" s="243"/>
      <c r="C1610" s="244"/>
      <c r="D1610" s="245" t="s">
        <v>243</v>
      </c>
      <c r="E1610" s="246" t="s">
        <v>1</v>
      </c>
      <c r="F1610" s="247" t="s">
        <v>3586</v>
      </c>
      <c r="G1610" s="244"/>
      <c r="H1610" s="248">
        <v>0.80000000000000004</v>
      </c>
      <c r="I1610" s="249"/>
      <c r="J1610" s="244"/>
      <c r="K1610" s="244"/>
      <c r="L1610" s="250"/>
      <c r="M1610" s="251"/>
      <c r="N1610" s="252"/>
      <c r="O1610" s="252"/>
      <c r="P1610" s="252"/>
      <c r="Q1610" s="252"/>
      <c r="R1610" s="252"/>
      <c r="S1610" s="252"/>
      <c r="T1610" s="25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T1610" s="254" t="s">
        <v>243</v>
      </c>
      <c r="AU1610" s="254" t="s">
        <v>86</v>
      </c>
      <c r="AV1610" s="13" t="s">
        <v>86</v>
      </c>
      <c r="AW1610" s="13" t="s">
        <v>32</v>
      </c>
      <c r="AX1610" s="13" t="s">
        <v>77</v>
      </c>
      <c r="AY1610" s="254" t="s">
        <v>235</v>
      </c>
    </row>
    <row r="1611" s="13" customFormat="1">
      <c r="A1611" s="13"/>
      <c r="B1611" s="243"/>
      <c r="C1611" s="244"/>
      <c r="D1611" s="245" t="s">
        <v>243</v>
      </c>
      <c r="E1611" s="246" t="s">
        <v>1</v>
      </c>
      <c r="F1611" s="247" t="s">
        <v>3587</v>
      </c>
      <c r="G1611" s="244"/>
      <c r="H1611" s="248">
        <v>0.40000000000000002</v>
      </c>
      <c r="I1611" s="249"/>
      <c r="J1611" s="244"/>
      <c r="K1611" s="244"/>
      <c r="L1611" s="250"/>
      <c r="M1611" s="251"/>
      <c r="N1611" s="252"/>
      <c r="O1611" s="252"/>
      <c r="P1611" s="252"/>
      <c r="Q1611" s="252"/>
      <c r="R1611" s="252"/>
      <c r="S1611" s="252"/>
      <c r="T1611" s="25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54" t="s">
        <v>243</v>
      </c>
      <c r="AU1611" s="254" t="s">
        <v>86</v>
      </c>
      <c r="AV1611" s="13" t="s">
        <v>86</v>
      </c>
      <c r="AW1611" s="13" t="s">
        <v>32</v>
      </c>
      <c r="AX1611" s="13" t="s">
        <v>77</v>
      </c>
      <c r="AY1611" s="254" t="s">
        <v>235</v>
      </c>
    </row>
    <row r="1612" s="13" customFormat="1">
      <c r="A1612" s="13"/>
      <c r="B1612" s="243"/>
      <c r="C1612" s="244"/>
      <c r="D1612" s="245" t="s">
        <v>243</v>
      </c>
      <c r="E1612" s="246" t="s">
        <v>1</v>
      </c>
      <c r="F1612" s="247" t="s">
        <v>3588</v>
      </c>
      <c r="G1612" s="244"/>
      <c r="H1612" s="248">
        <v>0.40000000000000002</v>
      </c>
      <c r="I1612" s="249"/>
      <c r="J1612" s="244"/>
      <c r="K1612" s="244"/>
      <c r="L1612" s="250"/>
      <c r="M1612" s="251"/>
      <c r="N1612" s="252"/>
      <c r="O1612" s="252"/>
      <c r="P1612" s="252"/>
      <c r="Q1612" s="252"/>
      <c r="R1612" s="252"/>
      <c r="S1612" s="252"/>
      <c r="T1612" s="25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54" t="s">
        <v>243</v>
      </c>
      <c r="AU1612" s="254" t="s">
        <v>86</v>
      </c>
      <c r="AV1612" s="13" t="s">
        <v>86</v>
      </c>
      <c r="AW1612" s="13" t="s">
        <v>32</v>
      </c>
      <c r="AX1612" s="13" t="s">
        <v>77</v>
      </c>
      <c r="AY1612" s="254" t="s">
        <v>235</v>
      </c>
    </row>
    <row r="1613" s="13" customFormat="1">
      <c r="A1613" s="13"/>
      <c r="B1613" s="243"/>
      <c r="C1613" s="244"/>
      <c r="D1613" s="245" t="s">
        <v>243</v>
      </c>
      <c r="E1613" s="246" t="s">
        <v>1</v>
      </c>
      <c r="F1613" s="247" t="s">
        <v>3589</v>
      </c>
      <c r="G1613" s="244"/>
      <c r="H1613" s="248">
        <v>0.20000000000000001</v>
      </c>
      <c r="I1613" s="249"/>
      <c r="J1613" s="244"/>
      <c r="K1613" s="244"/>
      <c r="L1613" s="250"/>
      <c r="M1613" s="251"/>
      <c r="N1613" s="252"/>
      <c r="O1613" s="252"/>
      <c r="P1613" s="252"/>
      <c r="Q1613" s="252"/>
      <c r="R1613" s="252"/>
      <c r="S1613" s="252"/>
      <c r="T1613" s="25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54" t="s">
        <v>243</v>
      </c>
      <c r="AU1613" s="254" t="s">
        <v>86</v>
      </c>
      <c r="AV1613" s="13" t="s">
        <v>86</v>
      </c>
      <c r="AW1613" s="13" t="s">
        <v>32</v>
      </c>
      <c r="AX1613" s="13" t="s">
        <v>77</v>
      </c>
      <c r="AY1613" s="254" t="s">
        <v>235</v>
      </c>
    </row>
    <row r="1614" s="13" customFormat="1">
      <c r="A1614" s="13"/>
      <c r="B1614" s="243"/>
      <c r="C1614" s="244"/>
      <c r="D1614" s="245" t="s">
        <v>243</v>
      </c>
      <c r="E1614" s="246" t="s">
        <v>1</v>
      </c>
      <c r="F1614" s="247" t="s">
        <v>3590</v>
      </c>
      <c r="G1614" s="244"/>
      <c r="H1614" s="248">
        <v>0.29999999999999999</v>
      </c>
      <c r="I1614" s="249"/>
      <c r="J1614" s="244"/>
      <c r="K1614" s="244"/>
      <c r="L1614" s="250"/>
      <c r="M1614" s="251"/>
      <c r="N1614" s="252"/>
      <c r="O1614" s="252"/>
      <c r="P1614" s="252"/>
      <c r="Q1614" s="252"/>
      <c r="R1614" s="252"/>
      <c r="S1614" s="252"/>
      <c r="T1614" s="25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54" t="s">
        <v>243</v>
      </c>
      <c r="AU1614" s="254" t="s">
        <v>86</v>
      </c>
      <c r="AV1614" s="13" t="s">
        <v>86</v>
      </c>
      <c r="AW1614" s="13" t="s">
        <v>32</v>
      </c>
      <c r="AX1614" s="13" t="s">
        <v>77</v>
      </c>
      <c r="AY1614" s="254" t="s">
        <v>235</v>
      </c>
    </row>
    <row r="1615" s="13" customFormat="1">
      <c r="A1615" s="13"/>
      <c r="B1615" s="243"/>
      <c r="C1615" s="244"/>
      <c r="D1615" s="245" t="s">
        <v>243</v>
      </c>
      <c r="E1615" s="246" t="s">
        <v>1</v>
      </c>
      <c r="F1615" s="247" t="s">
        <v>3591</v>
      </c>
      <c r="G1615" s="244"/>
      <c r="H1615" s="248">
        <v>0.40000000000000002</v>
      </c>
      <c r="I1615" s="249"/>
      <c r="J1615" s="244"/>
      <c r="K1615" s="244"/>
      <c r="L1615" s="250"/>
      <c r="M1615" s="251"/>
      <c r="N1615" s="252"/>
      <c r="O1615" s="252"/>
      <c r="P1615" s="252"/>
      <c r="Q1615" s="252"/>
      <c r="R1615" s="252"/>
      <c r="S1615" s="252"/>
      <c r="T1615" s="25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54" t="s">
        <v>243</v>
      </c>
      <c r="AU1615" s="254" t="s">
        <v>86</v>
      </c>
      <c r="AV1615" s="13" t="s">
        <v>86</v>
      </c>
      <c r="AW1615" s="13" t="s">
        <v>32</v>
      </c>
      <c r="AX1615" s="13" t="s">
        <v>77</v>
      </c>
      <c r="AY1615" s="254" t="s">
        <v>235</v>
      </c>
    </row>
    <row r="1616" s="13" customFormat="1">
      <c r="A1616" s="13"/>
      <c r="B1616" s="243"/>
      <c r="C1616" s="244"/>
      <c r="D1616" s="245" t="s">
        <v>243</v>
      </c>
      <c r="E1616" s="246" t="s">
        <v>1</v>
      </c>
      <c r="F1616" s="247" t="s">
        <v>3592</v>
      </c>
      <c r="G1616" s="244"/>
      <c r="H1616" s="248">
        <v>0.20000000000000001</v>
      </c>
      <c r="I1616" s="249"/>
      <c r="J1616" s="244"/>
      <c r="K1616" s="244"/>
      <c r="L1616" s="250"/>
      <c r="M1616" s="251"/>
      <c r="N1616" s="252"/>
      <c r="O1616" s="252"/>
      <c r="P1616" s="252"/>
      <c r="Q1616" s="252"/>
      <c r="R1616" s="252"/>
      <c r="S1616" s="252"/>
      <c r="T1616" s="25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54" t="s">
        <v>243</v>
      </c>
      <c r="AU1616" s="254" t="s">
        <v>86</v>
      </c>
      <c r="AV1616" s="13" t="s">
        <v>86</v>
      </c>
      <c r="AW1616" s="13" t="s">
        <v>32</v>
      </c>
      <c r="AX1616" s="13" t="s">
        <v>77</v>
      </c>
      <c r="AY1616" s="254" t="s">
        <v>235</v>
      </c>
    </row>
    <row r="1617" s="14" customFormat="1">
      <c r="A1617" s="14"/>
      <c r="B1617" s="255"/>
      <c r="C1617" s="256"/>
      <c r="D1617" s="245" t="s">
        <v>243</v>
      </c>
      <c r="E1617" s="257" t="s">
        <v>1</v>
      </c>
      <c r="F1617" s="258" t="s">
        <v>245</v>
      </c>
      <c r="G1617" s="256"/>
      <c r="H1617" s="259">
        <v>14.800000000000001</v>
      </c>
      <c r="I1617" s="260"/>
      <c r="J1617" s="256"/>
      <c r="K1617" s="256"/>
      <c r="L1617" s="261"/>
      <c r="M1617" s="262"/>
      <c r="N1617" s="263"/>
      <c r="O1617" s="263"/>
      <c r="P1617" s="263"/>
      <c r="Q1617" s="263"/>
      <c r="R1617" s="263"/>
      <c r="S1617" s="263"/>
      <c r="T1617" s="26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65" t="s">
        <v>243</v>
      </c>
      <c r="AU1617" s="265" t="s">
        <v>86</v>
      </c>
      <c r="AV1617" s="14" t="s">
        <v>241</v>
      </c>
      <c r="AW1617" s="14" t="s">
        <v>32</v>
      </c>
      <c r="AX1617" s="14" t="s">
        <v>84</v>
      </c>
      <c r="AY1617" s="265" t="s">
        <v>235</v>
      </c>
    </row>
    <row r="1618" s="2" customFormat="1" ht="24.15" customHeight="1">
      <c r="A1618" s="39"/>
      <c r="B1618" s="40"/>
      <c r="C1618" s="287" t="s">
        <v>551</v>
      </c>
      <c r="D1618" s="287" t="s">
        <v>518</v>
      </c>
      <c r="E1618" s="288" t="s">
        <v>3593</v>
      </c>
      <c r="F1618" s="289" t="s">
        <v>3594</v>
      </c>
      <c r="G1618" s="290" t="s">
        <v>163</v>
      </c>
      <c r="H1618" s="291">
        <v>913.15999999999997</v>
      </c>
      <c r="I1618" s="292"/>
      <c r="J1618" s="293">
        <f>ROUND(I1618*H1618,2)</f>
        <v>0</v>
      </c>
      <c r="K1618" s="294"/>
      <c r="L1618" s="295"/>
      <c r="M1618" s="296" t="s">
        <v>1</v>
      </c>
      <c r="N1618" s="297" t="s">
        <v>42</v>
      </c>
      <c r="O1618" s="92"/>
      <c r="P1618" s="239">
        <f>O1618*H1618</f>
        <v>0</v>
      </c>
      <c r="Q1618" s="239">
        <v>2.6499999999999999</v>
      </c>
      <c r="R1618" s="239">
        <f>Q1618*H1618</f>
        <v>2419.8739999999998</v>
      </c>
      <c r="S1618" s="239">
        <v>0</v>
      </c>
      <c r="T1618" s="240">
        <f>S1618*H1618</f>
        <v>0</v>
      </c>
      <c r="U1618" s="39"/>
      <c r="V1618" s="39"/>
      <c r="W1618" s="39"/>
      <c r="X1618" s="39"/>
      <c r="Y1618" s="39"/>
      <c r="Z1618" s="39"/>
      <c r="AA1618" s="39"/>
      <c r="AB1618" s="39"/>
      <c r="AC1618" s="39"/>
      <c r="AD1618" s="39"/>
      <c r="AE1618" s="39"/>
      <c r="AR1618" s="241" t="s">
        <v>281</v>
      </c>
      <c r="AT1618" s="241" t="s">
        <v>518</v>
      </c>
      <c r="AU1618" s="241" t="s">
        <v>86</v>
      </c>
      <c r="AY1618" s="18" t="s">
        <v>235</v>
      </c>
      <c r="BE1618" s="242">
        <f>IF(N1618="základní",J1618,0)</f>
        <v>0</v>
      </c>
      <c r="BF1618" s="242">
        <f>IF(N1618="snížená",J1618,0)</f>
        <v>0</v>
      </c>
      <c r="BG1618" s="242">
        <f>IF(N1618="zákl. přenesená",J1618,0)</f>
        <v>0</v>
      </c>
      <c r="BH1618" s="242">
        <f>IF(N1618="sníž. přenesená",J1618,0)</f>
        <v>0</v>
      </c>
      <c r="BI1618" s="242">
        <f>IF(N1618="nulová",J1618,0)</f>
        <v>0</v>
      </c>
      <c r="BJ1618" s="18" t="s">
        <v>84</v>
      </c>
      <c r="BK1618" s="242">
        <f>ROUND(I1618*H1618,2)</f>
        <v>0</v>
      </c>
      <c r="BL1618" s="18" t="s">
        <v>241</v>
      </c>
      <c r="BM1618" s="241" t="s">
        <v>3595</v>
      </c>
    </row>
    <row r="1619" s="2" customFormat="1">
      <c r="A1619" s="39"/>
      <c r="B1619" s="40"/>
      <c r="C1619" s="41"/>
      <c r="D1619" s="245" t="s">
        <v>621</v>
      </c>
      <c r="E1619" s="41"/>
      <c r="F1619" s="298" t="s">
        <v>2499</v>
      </c>
      <c r="G1619" s="41"/>
      <c r="H1619" s="41"/>
      <c r="I1619" s="299"/>
      <c r="J1619" s="41"/>
      <c r="K1619" s="41"/>
      <c r="L1619" s="45"/>
      <c r="M1619" s="300"/>
      <c r="N1619" s="301"/>
      <c r="O1619" s="92"/>
      <c r="P1619" s="92"/>
      <c r="Q1619" s="92"/>
      <c r="R1619" s="92"/>
      <c r="S1619" s="92"/>
      <c r="T1619" s="93"/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39"/>
      <c r="AE1619" s="39"/>
      <c r="AT1619" s="18" t="s">
        <v>621</v>
      </c>
      <c r="AU1619" s="18" t="s">
        <v>86</v>
      </c>
    </row>
    <row r="1620" s="13" customFormat="1">
      <c r="A1620" s="13"/>
      <c r="B1620" s="243"/>
      <c r="C1620" s="244"/>
      <c r="D1620" s="245" t="s">
        <v>243</v>
      </c>
      <c r="E1620" s="246" t="s">
        <v>1</v>
      </c>
      <c r="F1620" s="247" t="s">
        <v>3596</v>
      </c>
      <c r="G1620" s="244"/>
      <c r="H1620" s="248">
        <v>2.1600000000000001</v>
      </c>
      <c r="I1620" s="249"/>
      <c r="J1620" s="244"/>
      <c r="K1620" s="244"/>
      <c r="L1620" s="250"/>
      <c r="M1620" s="251"/>
      <c r="N1620" s="252"/>
      <c r="O1620" s="252"/>
      <c r="P1620" s="252"/>
      <c r="Q1620" s="252"/>
      <c r="R1620" s="252"/>
      <c r="S1620" s="252"/>
      <c r="T1620" s="25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54" t="s">
        <v>243</v>
      </c>
      <c r="AU1620" s="254" t="s">
        <v>86</v>
      </c>
      <c r="AV1620" s="13" t="s">
        <v>86</v>
      </c>
      <c r="AW1620" s="13" t="s">
        <v>32</v>
      </c>
      <c r="AX1620" s="13" t="s">
        <v>77</v>
      </c>
      <c r="AY1620" s="254" t="s">
        <v>235</v>
      </c>
    </row>
    <row r="1621" s="13" customFormat="1">
      <c r="A1621" s="13"/>
      <c r="B1621" s="243"/>
      <c r="C1621" s="244"/>
      <c r="D1621" s="245" t="s">
        <v>243</v>
      </c>
      <c r="E1621" s="246" t="s">
        <v>1</v>
      </c>
      <c r="F1621" s="247" t="s">
        <v>3597</v>
      </c>
      <c r="G1621" s="244"/>
      <c r="H1621" s="248">
        <v>4.0999999999999996</v>
      </c>
      <c r="I1621" s="249"/>
      <c r="J1621" s="244"/>
      <c r="K1621" s="244"/>
      <c r="L1621" s="250"/>
      <c r="M1621" s="251"/>
      <c r="N1621" s="252"/>
      <c r="O1621" s="252"/>
      <c r="P1621" s="252"/>
      <c r="Q1621" s="252"/>
      <c r="R1621" s="252"/>
      <c r="S1621" s="252"/>
      <c r="T1621" s="25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54" t="s">
        <v>243</v>
      </c>
      <c r="AU1621" s="254" t="s">
        <v>86</v>
      </c>
      <c r="AV1621" s="13" t="s">
        <v>86</v>
      </c>
      <c r="AW1621" s="13" t="s">
        <v>32</v>
      </c>
      <c r="AX1621" s="13" t="s">
        <v>77</v>
      </c>
      <c r="AY1621" s="254" t="s">
        <v>235</v>
      </c>
    </row>
    <row r="1622" s="13" customFormat="1">
      <c r="A1622" s="13"/>
      <c r="B1622" s="243"/>
      <c r="C1622" s="244"/>
      <c r="D1622" s="245" t="s">
        <v>243</v>
      </c>
      <c r="E1622" s="246" t="s">
        <v>1</v>
      </c>
      <c r="F1622" s="247" t="s">
        <v>3598</v>
      </c>
      <c r="G1622" s="244"/>
      <c r="H1622" s="248">
        <v>4.0999999999999996</v>
      </c>
      <c r="I1622" s="249"/>
      <c r="J1622" s="244"/>
      <c r="K1622" s="244"/>
      <c r="L1622" s="250"/>
      <c r="M1622" s="251"/>
      <c r="N1622" s="252"/>
      <c r="O1622" s="252"/>
      <c r="P1622" s="252"/>
      <c r="Q1622" s="252"/>
      <c r="R1622" s="252"/>
      <c r="S1622" s="252"/>
      <c r="T1622" s="25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T1622" s="254" t="s">
        <v>243</v>
      </c>
      <c r="AU1622" s="254" t="s">
        <v>86</v>
      </c>
      <c r="AV1622" s="13" t="s">
        <v>86</v>
      </c>
      <c r="AW1622" s="13" t="s">
        <v>32</v>
      </c>
      <c r="AX1622" s="13" t="s">
        <v>77</v>
      </c>
      <c r="AY1622" s="254" t="s">
        <v>235</v>
      </c>
    </row>
    <row r="1623" s="13" customFormat="1">
      <c r="A1623" s="13"/>
      <c r="B1623" s="243"/>
      <c r="C1623" s="244"/>
      <c r="D1623" s="245" t="s">
        <v>243</v>
      </c>
      <c r="E1623" s="246" t="s">
        <v>1</v>
      </c>
      <c r="F1623" s="247" t="s">
        <v>3599</v>
      </c>
      <c r="G1623" s="244"/>
      <c r="H1623" s="248">
        <v>3.8999999999999999</v>
      </c>
      <c r="I1623" s="249"/>
      <c r="J1623" s="244"/>
      <c r="K1623" s="244"/>
      <c r="L1623" s="250"/>
      <c r="M1623" s="251"/>
      <c r="N1623" s="252"/>
      <c r="O1623" s="252"/>
      <c r="P1623" s="252"/>
      <c r="Q1623" s="252"/>
      <c r="R1623" s="252"/>
      <c r="S1623" s="252"/>
      <c r="T1623" s="25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T1623" s="254" t="s">
        <v>243</v>
      </c>
      <c r="AU1623" s="254" t="s">
        <v>86</v>
      </c>
      <c r="AV1623" s="13" t="s">
        <v>86</v>
      </c>
      <c r="AW1623" s="13" t="s">
        <v>32</v>
      </c>
      <c r="AX1623" s="13" t="s">
        <v>77</v>
      </c>
      <c r="AY1623" s="254" t="s">
        <v>235</v>
      </c>
    </row>
    <row r="1624" s="13" customFormat="1">
      <c r="A1624" s="13"/>
      <c r="B1624" s="243"/>
      <c r="C1624" s="244"/>
      <c r="D1624" s="245" t="s">
        <v>243</v>
      </c>
      <c r="E1624" s="246" t="s">
        <v>1</v>
      </c>
      <c r="F1624" s="247" t="s">
        <v>3600</v>
      </c>
      <c r="G1624" s="244"/>
      <c r="H1624" s="248">
        <v>2.6000000000000001</v>
      </c>
      <c r="I1624" s="249"/>
      <c r="J1624" s="244"/>
      <c r="K1624" s="244"/>
      <c r="L1624" s="250"/>
      <c r="M1624" s="251"/>
      <c r="N1624" s="252"/>
      <c r="O1624" s="252"/>
      <c r="P1624" s="252"/>
      <c r="Q1624" s="252"/>
      <c r="R1624" s="252"/>
      <c r="S1624" s="252"/>
      <c r="T1624" s="25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T1624" s="254" t="s">
        <v>243</v>
      </c>
      <c r="AU1624" s="254" t="s">
        <v>86</v>
      </c>
      <c r="AV1624" s="13" t="s">
        <v>86</v>
      </c>
      <c r="AW1624" s="13" t="s">
        <v>32</v>
      </c>
      <c r="AX1624" s="13" t="s">
        <v>77</v>
      </c>
      <c r="AY1624" s="254" t="s">
        <v>235</v>
      </c>
    </row>
    <row r="1625" s="13" customFormat="1">
      <c r="A1625" s="13"/>
      <c r="B1625" s="243"/>
      <c r="C1625" s="244"/>
      <c r="D1625" s="245" t="s">
        <v>243</v>
      </c>
      <c r="E1625" s="246" t="s">
        <v>1</v>
      </c>
      <c r="F1625" s="247" t="s">
        <v>3601</v>
      </c>
      <c r="G1625" s="244"/>
      <c r="H1625" s="248">
        <v>4.0999999999999996</v>
      </c>
      <c r="I1625" s="249"/>
      <c r="J1625" s="244"/>
      <c r="K1625" s="244"/>
      <c r="L1625" s="250"/>
      <c r="M1625" s="251"/>
      <c r="N1625" s="252"/>
      <c r="O1625" s="252"/>
      <c r="P1625" s="252"/>
      <c r="Q1625" s="252"/>
      <c r="R1625" s="252"/>
      <c r="S1625" s="252"/>
      <c r="T1625" s="25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54" t="s">
        <v>243</v>
      </c>
      <c r="AU1625" s="254" t="s">
        <v>86</v>
      </c>
      <c r="AV1625" s="13" t="s">
        <v>86</v>
      </c>
      <c r="AW1625" s="13" t="s">
        <v>32</v>
      </c>
      <c r="AX1625" s="13" t="s">
        <v>77</v>
      </c>
      <c r="AY1625" s="254" t="s">
        <v>235</v>
      </c>
    </row>
    <row r="1626" s="13" customFormat="1">
      <c r="A1626" s="13"/>
      <c r="B1626" s="243"/>
      <c r="C1626" s="244"/>
      <c r="D1626" s="245" t="s">
        <v>243</v>
      </c>
      <c r="E1626" s="246" t="s">
        <v>1</v>
      </c>
      <c r="F1626" s="247" t="s">
        <v>3602</v>
      </c>
      <c r="G1626" s="244"/>
      <c r="H1626" s="248">
        <v>4.0999999999999996</v>
      </c>
      <c r="I1626" s="249"/>
      <c r="J1626" s="244"/>
      <c r="K1626" s="244"/>
      <c r="L1626" s="250"/>
      <c r="M1626" s="251"/>
      <c r="N1626" s="252"/>
      <c r="O1626" s="252"/>
      <c r="P1626" s="252"/>
      <c r="Q1626" s="252"/>
      <c r="R1626" s="252"/>
      <c r="S1626" s="252"/>
      <c r="T1626" s="25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54" t="s">
        <v>243</v>
      </c>
      <c r="AU1626" s="254" t="s">
        <v>86</v>
      </c>
      <c r="AV1626" s="13" t="s">
        <v>86</v>
      </c>
      <c r="AW1626" s="13" t="s">
        <v>32</v>
      </c>
      <c r="AX1626" s="13" t="s">
        <v>77</v>
      </c>
      <c r="AY1626" s="254" t="s">
        <v>235</v>
      </c>
    </row>
    <row r="1627" s="13" customFormat="1">
      <c r="A1627" s="13"/>
      <c r="B1627" s="243"/>
      <c r="C1627" s="244"/>
      <c r="D1627" s="245" t="s">
        <v>243</v>
      </c>
      <c r="E1627" s="246" t="s">
        <v>1</v>
      </c>
      <c r="F1627" s="247" t="s">
        <v>3603</v>
      </c>
      <c r="G1627" s="244"/>
      <c r="H1627" s="248">
        <v>4.2000000000000002</v>
      </c>
      <c r="I1627" s="249"/>
      <c r="J1627" s="244"/>
      <c r="K1627" s="244"/>
      <c r="L1627" s="250"/>
      <c r="M1627" s="251"/>
      <c r="N1627" s="252"/>
      <c r="O1627" s="252"/>
      <c r="P1627" s="252"/>
      <c r="Q1627" s="252"/>
      <c r="R1627" s="252"/>
      <c r="S1627" s="252"/>
      <c r="T1627" s="25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54" t="s">
        <v>243</v>
      </c>
      <c r="AU1627" s="254" t="s">
        <v>86</v>
      </c>
      <c r="AV1627" s="13" t="s">
        <v>86</v>
      </c>
      <c r="AW1627" s="13" t="s">
        <v>32</v>
      </c>
      <c r="AX1627" s="13" t="s">
        <v>77</v>
      </c>
      <c r="AY1627" s="254" t="s">
        <v>235</v>
      </c>
    </row>
    <row r="1628" s="13" customFormat="1">
      <c r="A1628" s="13"/>
      <c r="B1628" s="243"/>
      <c r="C1628" s="244"/>
      <c r="D1628" s="245" t="s">
        <v>243</v>
      </c>
      <c r="E1628" s="246" t="s">
        <v>1</v>
      </c>
      <c r="F1628" s="247" t="s">
        <v>3320</v>
      </c>
      <c r="G1628" s="244"/>
      <c r="H1628" s="248">
        <v>1</v>
      </c>
      <c r="I1628" s="249"/>
      <c r="J1628" s="244"/>
      <c r="K1628" s="244"/>
      <c r="L1628" s="250"/>
      <c r="M1628" s="251"/>
      <c r="N1628" s="252"/>
      <c r="O1628" s="252"/>
      <c r="P1628" s="252"/>
      <c r="Q1628" s="252"/>
      <c r="R1628" s="252"/>
      <c r="S1628" s="252"/>
      <c r="T1628" s="25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54" t="s">
        <v>243</v>
      </c>
      <c r="AU1628" s="254" t="s">
        <v>86</v>
      </c>
      <c r="AV1628" s="13" t="s">
        <v>86</v>
      </c>
      <c r="AW1628" s="13" t="s">
        <v>32</v>
      </c>
      <c r="AX1628" s="13" t="s">
        <v>77</v>
      </c>
      <c r="AY1628" s="254" t="s">
        <v>235</v>
      </c>
    </row>
    <row r="1629" s="13" customFormat="1">
      <c r="A1629" s="13"/>
      <c r="B1629" s="243"/>
      <c r="C1629" s="244"/>
      <c r="D1629" s="245" t="s">
        <v>243</v>
      </c>
      <c r="E1629" s="246" t="s">
        <v>1</v>
      </c>
      <c r="F1629" s="247" t="s">
        <v>3604</v>
      </c>
      <c r="G1629" s="244"/>
      <c r="H1629" s="248">
        <v>2.7000000000000002</v>
      </c>
      <c r="I1629" s="249"/>
      <c r="J1629" s="244"/>
      <c r="K1629" s="244"/>
      <c r="L1629" s="250"/>
      <c r="M1629" s="251"/>
      <c r="N1629" s="252"/>
      <c r="O1629" s="252"/>
      <c r="P1629" s="252"/>
      <c r="Q1629" s="252"/>
      <c r="R1629" s="252"/>
      <c r="S1629" s="252"/>
      <c r="T1629" s="25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54" t="s">
        <v>243</v>
      </c>
      <c r="AU1629" s="254" t="s">
        <v>86</v>
      </c>
      <c r="AV1629" s="13" t="s">
        <v>86</v>
      </c>
      <c r="AW1629" s="13" t="s">
        <v>32</v>
      </c>
      <c r="AX1629" s="13" t="s">
        <v>77</v>
      </c>
      <c r="AY1629" s="254" t="s">
        <v>235</v>
      </c>
    </row>
    <row r="1630" s="13" customFormat="1">
      <c r="A1630" s="13"/>
      <c r="B1630" s="243"/>
      <c r="C1630" s="244"/>
      <c r="D1630" s="245" t="s">
        <v>243</v>
      </c>
      <c r="E1630" s="246" t="s">
        <v>1</v>
      </c>
      <c r="F1630" s="247" t="s">
        <v>3605</v>
      </c>
      <c r="G1630" s="244"/>
      <c r="H1630" s="248">
        <v>2.7000000000000002</v>
      </c>
      <c r="I1630" s="249"/>
      <c r="J1630" s="244"/>
      <c r="K1630" s="244"/>
      <c r="L1630" s="250"/>
      <c r="M1630" s="251"/>
      <c r="N1630" s="252"/>
      <c r="O1630" s="252"/>
      <c r="P1630" s="252"/>
      <c r="Q1630" s="252"/>
      <c r="R1630" s="252"/>
      <c r="S1630" s="252"/>
      <c r="T1630" s="25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54" t="s">
        <v>243</v>
      </c>
      <c r="AU1630" s="254" t="s">
        <v>86</v>
      </c>
      <c r="AV1630" s="13" t="s">
        <v>86</v>
      </c>
      <c r="AW1630" s="13" t="s">
        <v>32</v>
      </c>
      <c r="AX1630" s="13" t="s">
        <v>77</v>
      </c>
      <c r="AY1630" s="254" t="s">
        <v>235</v>
      </c>
    </row>
    <row r="1631" s="13" customFormat="1">
      <c r="A1631" s="13"/>
      <c r="B1631" s="243"/>
      <c r="C1631" s="244"/>
      <c r="D1631" s="245" t="s">
        <v>243</v>
      </c>
      <c r="E1631" s="246" t="s">
        <v>1</v>
      </c>
      <c r="F1631" s="247" t="s">
        <v>3606</v>
      </c>
      <c r="G1631" s="244"/>
      <c r="H1631" s="248">
        <v>3.6000000000000001</v>
      </c>
      <c r="I1631" s="249"/>
      <c r="J1631" s="244"/>
      <c r="K1631" s="244"/>
      <c r="L1631" s="250"/>
      <c r="M1631" s="251"/>
      <c r="N1631" s="252"/>
      <c r="O1631" s="252"/>
      <c r="P1631" s="252"/>
      <c r="Q1631" s="252"/>
      <c r="R1631" s="252"/>
      <c r="S1631" s="252"/>
      <c r="T1631" s="25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54" t="s">
        <v>243</v>
      </c>
      <c r="AU1631" s="254" t="s">
        <v>86</v>
      </c>
      <c r="AV1631" s="13" t="s">
        <v>86</v>
      </c>
      <c r="AW1631" s="13" t="s">
        <v>32</v>
      </c>
      <c r="AX1631" s="13" t="s">
        <v>77</v>
      </c>
      <c r="AY1631" s="254" t="s">
        <v>235</v>
      </c>
    </row>
    <row r="1632" s="13" customFormat="1">
      <c r="A1632" s="13"/>
      <c r="B1632" s="243"/>
      <c r="C1632" s="244"/>
      <c r="D1632" s="245" t="s">
        <v>243</v>
      </c>
      <c r="E1632" s="246" t="s">
        <v>1</v>
      </c>
      <c r="F1632" s="247" t="s">
        <v>3607</v>
      </c>
      <c r="G1632" s="244"/>
      <c r="H1632" s="248">
        <v>3.3999999999999999</v>
      </c>
      <c r="I1632" s="249"/>
      <c r="J1632" s="244"/>
      <c r="K1632" s="244"/>
      <c r="L1632" s="250"/>
      <c r="M1632" s="251"/>
      <c r="N1632" s="252"/>
      <c r="O1632" s="252"/>
      <c r="P1632" s="252"/>
      <c r="Q1632" s="252"/>
      <c r="R1632" s="252"/>
      <c r="S1632" s="252"/>
      <c r="T1632" s="25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54" t="s">
        <v>243</v>
      </c>
      <c r="AU1632" s="254" t="s">
        <v>86</v>
      </c>
      <c r="AV1632" s="13" t="s">
        <v>86</v>
      </c>
      <c r="AW1632" s="13" t="s">
        <v>32</v>
      </c>
      <c r="AX1632" s="13" t="s">
        <v>77</v>
      </c>
      <c r="AY1632" s="254" t="s">
        <v>235</v>
      </c>
    </row>
    <row r="1633" s="13" customFormat="1">
      <c r="A1633" s="13"/>
      <c r="B1633" s="243"/>
      <c r="C1633" s="244"/>
      <c r="D1633" s="245" t="s">
        <v>243</v>
      </c>
      <c r="E1633" s="246" t="s">
        <v>1</v>
      </c>
      <c r="F1633" s="247" t="s">
        <v>3608</v>
      </c>
      <c r="G1633" s="244"/>
      <c r="H1633" s="248">
        <v>3.3999999999999999</v>
      </c>
      <c r="I1633" s="249"/>
      <c r="J1633" s="244"/>
      <c r="K1633" s="244"/>
      <c r="L1633" s="250"/>
      <c r="M1633" s="251"/>
      <c r="N1633" s="252"/>
      <c r="O1633" s="252"/>
      <c r="P1633" s="252"/>
      <c r="Q1633" s="252"/>
      <c r="R1633" s="252"/>
      <c r="S1633" s="252"/>
      <c r="T1633" s="25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54" t="s">
        <v>243</v>
      </c>
      <c r="AU1633" s="254" t="s">
        <v>86</v>
      </c>
      <c r="AV1633" s="13" t="s">
        <v>86</v>
      </c>
      <c r="AW1633" s="13" t="s">
        <v>32</v>
      </c>
      <c r="AX1633" s="13" t="s">
        <v>77</v>
      </c>
      <c r="AY1633" s="254" t="s">
        <v>235</v>
      </c>
    </row>
    <row r="1634" s="13" customFormat="1">
      <c r="A1634" s="13"/>
      <c r="B1634" s="243"/>
      <c r="C1634" s="244"/>
      <c r="D1634" s="245" t="s">
        <v>243</v>
      </c>
      <c r="E1634" s="246" t="s">
        <v>1</v>
      </c>
      <c r="F1634" s="247" t="s">
        <v>3609</v>
      </c>
      <c r="G1634" s="244"/>
      <c r="H1634" s="248">
        <v>2.6000000000000001</v>
      </c>
      <c r="I1634" s="249"/>
      <c r="J1634" s="244"/>
      <c r="K1634" s="244"/>
      <c r="L1634" s="250"/>
      <c r="M1634" s="251"/>
      <c r="N1634" s="252"/>
      <c r="O1634" s="252"/>
      <c r="P1634" s="252"/>
      <c r="Q1634" s="252"/>
      <c r="R1634" s="252"/>
      <c r="S1634" s="252"/>
      <c r="T1634" s="25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T1634" s="254" t="s">
        <v>243</v>
      </c>
      <c r="AU1634" s="254" t="s">
        <v>86</v>
      </c>
      <c r="AV1634" s="13" t="s">
        <v>86</v>
      </c>
      <c r="AW1634" s="13" t="s">
        <v>32</v>
      </c>
      <c r="AX1634" s="13" t="s">
        <v>77</v>
      </c>
      <c r="AY1634" s="254" t="s">
        <v>235</v>
      </c>
    </row>
    <row r="1635" s="13" customFormat="1">
      <c r="A1635" s="13"/>
      <c r="B1635" s="243"/>
      <c r="C1635" s="244"/>
      <c r="D1635" s="245" t="s">
        <v>243</v>
      </c>
      <c r="E1635" s="246" t="s">
        <v>1</v>
      </c>
      <c r="F1635" s="247" t="s">
        <v>3610</v>
      </c>
      <c r="G1635" s="244"/>
      <c r="H1635" s="248">
        <v>2.6000000000000001</v>
      </c>
      <c r="I1635" s="249"/>
      <c r="J1635" s="244"/>
      <c r="K1635" s="244"/>
      <c r="L1635" s="250"/>
      <c r="M1635" s="251"/>
      <c r="N1635" s="252"/>
      <c r="O1635" s="252"/>
      <c r="P1635" s="252"/>
      <c r="Q1635" s="252"/>
      <c r="R1635" s="252"/>
      <c r="S1635" s="252"/>
      <c r="T1635" s="25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54" t="s">
        <v>243</v>
      </c>
      <c r="AU1635" s="254" t="s">
        <v>86</v>
      </c>
      <c r="AV1635" s="13" t="s">
        <v>86</v>
      </c>
      <c r="AW1635" s="13" t="s">
        <v>32</v>
      </c>
      <c r="AX1635" s="13" t="s">
        <v>77</v>
      </c>
      <c r="AY1635" s="254" t="s">
        <v>235</v>
      </c>
    </row>
    <row r="1636" s="13" customFormat="1">
      <c r="A1636" s="13"/>
      <c r="B1636" s="243"/>
      <c r="C1636" s="244"/>
      <c r="D1636" s="245" t="s">
        <v>243</v>
      </c>
      <c r="E1636" s="246" t="s">
        <v>1</v>
      </c>
      <c r="F1636" s="247" t="s">
        <v>3611</v>
      </c>
      <c r="G1636" s="244"/>
      <c r="H1636" s="248">
        <v>3.5</v>
      </c>
      <c r="I1636" s="249"/>
      <c r="J1636" s="244"/>
      <c r="K1636" s="244"/>
      <c r="L1636" s="250"/>
      <c r="M1636" s="251"/>
      <c r="N1636" s="252"/>
      <c r="O1636" s="252"/>
      <c r="P1636" s="252"/>
      <c r="Q1636" s="252"/>
      <c r="R1636" s="252"/>
      <c r="S1636" s="252"/>
      <c r="T1636" s="25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54" t="s">
        <v>243</v>
      </c>
      <c r="AU1636" s="254" t="s">
        <v>86</v>
      </c>
      <c r="AV1636" s="13" t="s">
        <v>86</v>
      </c>
      <c r="AW1636" s="13" t="s">
        <v>32</v>
      </c>
      <c r="AX1636" s="13" t="s">
        <v>77</v>
      </c>
      <c r="AY1636" s="254" t="s">
        <v>235</v>
      </c>
    </row>
    <row r="1637" s="13" customFormat="1">
      <c r="A1637" s="13"/>
      <c r="B1637" s="243"/>
      <c r="C1637" s="244"/>
      <c r="D1637" s="245" t="s">
        <v>243</v>
      </c>
      <c r="E1637" s="246" t="s">
        <v>1</v>
      </c>
      <c r="F1637" s="247" t="s">
        <v>3612</v>
      </c>
      <c r="G1637" s="244"/>
      <c r="H1637" s="248">
        <v>3.6000000000000001</v>
      </c>
      <c r="I1637" s="249"/>
      <c r="J1637" s="244"/>
      <c r="K1637" s="244"/>
      <c r="L1637" s="250"/>
      <c r="M1637" s="251"/>
      <c r="N1637" s="252"/>
      <c r="O1637" s="252"/>
      <c r="P1637" s="252"/>
      <c r="Q1637" s="252"/>
      <c r="R1637" s="252"/>
      <c r="S1637" s="252"/>
      <c r="T1637" s="25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54" t="s">
        <v>243</v>
      </c>
      <c r="AU1637" s="254" t="s">
        <v>86</v>
      </c>
      <c r="AV1637" s="13" t="s">
        <v>86</v>
      </c>
      <c r="AW1637" s="13" t="s">
        <v>32</v>
      </c>
      <c r="AX1637" s="13" t="s">
        <v>77</v>
      </c>
      <c r="AY1637" s="254" t="s">
        <v>235</v>
      </c>
    </row>
    <row r="1638" s="13" customFormat="1">
      <c r="A1638" s="13"/>
      <c r="B1638" s="243"/>
      <c r="C1638" s="244"/>
      <c r="D1638" s="245" t="s">
        <v>243</v>
      </c>
      <c r="E1638" s="246" t="s">
        <v>1</v>
      </c>
      <c r="F1638" s="247" t="s">
        <v>3613</v>
      </c>
      <c r="G1638" s="244"/>
      <c r="H1638" s="248">
        <v>2.6000000000000001</v>
      </c>
      <c r="I1638" s="249"/>
      <c r="J1638" s="244"/>
      <c r="K1638" s="244"/>
      <c r="L1638" s="250"/>
      <c r="M1638" s="251"/>
      <c r="N1638" s="252"/>
      <c r="O1638" s="252"/>
      <c r="P1638" s="252"/>
      <c r="Q1638" s="252"/>
      <c r="R1638" s="252"/>
      <c r="S1638" s="252"/>
      <c r="T1638" s="25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54" t="s">
        <v>243</v>
      </c>
      <c r="AU1638" s="254" t="s">
        <v>86</v>
      </c>
      <c r="AV1638" s="13" t="s">
        <v>86</v>
      </c>
      <c r="AW1638" s="13" t="s">
        <v>32</v>
      </c>
      <c r="AX1638" s="13" t="s">
        <v>77</v>
      </c>
      <c r="AY1638" s="254" t="s">
        <v>235</v>
      </c>
    </row>
    <row r="1639" s="13" customFormat="1">
      <c r="A1639" s="13"/>
      <c r="B1639" s="243"/>
      <c r="C1639" s="244"/>
      <c r="D1639" s="245" t="s">
        <v>243</v>
      </c>
      <c r="E1639" s="246" t="s">
        <v>1</v>
      </c>
      <c r="F1639" s="247" t="s">
        <v>3614</v>
      </c>
      <c r="G1639" s="244"/>
      <c r="H1639" s="248">
        <v>3.3999999999999999</v>
      </c>
      <c r="I1639" s="249"/>
      <c r="J1639" s="244"/>
      <c r="K1639" s="244"/>
      <c r="L1639" s="250"/>
      <c r="M1639" s="251"/>
      <c r="N1639" s="252"/>
      <c r="O1639" s="252"/>
      <c r="P1639" s="252"/>
      <c r="Q1639" s="252"/>
      <c r="R1639" s="252"/>
      <c r="S1639" s="252"/>
      <c r="T1639" s="25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54" t="s">
        <v>243</v>
      </c>
      <c r="AU1639" s="254" t="s">
        <v>86</v>
      </c>
      <c r="AV1639" s="13" t="s">
        <v>86</v>
      </c>
      <c r="AW1639" s="13" t="s">
        <v>32</v>
      </c>
      <c r="AX1639" s="13" t="s">
        <v>77</v>
      </c>
      <c r="AY1639" s="254" t="s">
        <v>235</v>
      </c>
    </row>
    <row r="1640" s="13" customFormat="1">
      <c r="A1640" s="13"/>
      <c r="B1640" s="243"/>
      <c r="C1640" s="244"/>
      <c r="D1640" s="245" t="s">
        <v>243</v>
      </c>
      <c r="E1640" s="246" t="s">
        <v>1</v>
      </c>
      <c r="F1640" s="247" t="s">
        <v>3615</v>
      </c>
      <c r="G1640" s="244"/>
      <c r="H1640" s="248">
        <v>3.3999999999999999</v>
      </c>
      <c r="I1640" s="249"/>
      <c r="J1640" s="244"/>
      <c r="K1640" s="244"/>
      <c r="L1640" s="250"/>
      <c r="M1640" s="251"/>
      <c r="N1640" s="252"/>
      <c r="O1640" s="252"/>
      <c r="P1640" s="252"/>
      <c r="Q1640" s="252"/>
      <c r="R1640" s="252"/>
      <c r="S1640" s="252"/>
      <c r="T1640" s="25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54" t="s">
        <v>243</v>
      </c>
      <c r="AU1640" s="254" t="s">
        <v>86</v>
      </c>
      <c r="AV1640" s="13" t="s">
        <v>86</v>
      </c>
      <c r="AW1640" s="13" t="s">
        <v>32</v>
      </c>
      <c r="AX1640" s="13" t="s">
        <v>77</v>
      </c>
      <c r="AY1640" s="254" t="s">
        <v>235</v>
      </c>
    </row>
    <row r="1641" s="13" customFormat="1">
      <c r="A1641" s="13"/>
      <c r="B1641" s="243"/>
      <c r="C1641" s="244"/>
      <c r="D1641" s="245" t="s">
        <v>243</v>
      </c>
      <c r="E1641" s="246" t="s">
        <v>1</v>
      </c>
      <c r="F1641" s="247" t="s">
        <v>3616</v>
      </c>
      <c r="G1641" s="244"/>
      <c r="H1641" s="248">
        <v>3.5</v>
      </c>
      <c r="I1641" s="249"/>
      <c r="J1641" s="244"/>
      <c r="K1641" s="244"/>
      <c r="L1641" s="250"/>
      <c r="M1641" s="251"/>
      <c r="N1641" s="252"/>
      <c r="O1641" s="252"/>
      <c r="P1641" s="252"/>
      <c r="Q1641" s="252"/>
      <c r="R1641" s="252"/>
      <c r="S1641" s="252"/>
      <c r="T1641" s="25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54" t="s">
        <v>243</v>
      </c>
      <c r="AU1641" s="254" t="s">
        <v>86</v>
      </c>
      <c r="AV1641" s="13" t="s">
        <v>86</v>
      </c>
      <c r="AW1641" s="13" t="s">
        <v>32</v>
      </c>
      <c r="AX1641" s="13" t="s">
        <v>77</v>
      </c>
      <c r="AY1641" s="254" t="s">
        <v>235</v>
      </c>
    </row>
    <row r="1642" s="13" customFormat="1">
      <c r="A1642" s="13"/>
      <c r="B1642" s="243"/>
      <c r="C1642" s="244"/>
      <c r="D1642" s="245" t="s">
        <v>243</v>
      </c>
      <c r="E1642" s="246" t="s">
        <v>1</v>
      </c>
      <c r="F1642" s="247" t="s">
        <v>3617</v>
      </c>
      <c r="G1642" s="244"/>
      <c r="H1642" s="248">
        <v>3.3999999999999999</v>
      </c>
      <c r="I1642" s="249"/>
      <c r="J1642" s="244"/>
      <c r="K1642" s="244"/>
      <c r="L1642" s="250"/>
      <c r="M1642" s="251"/>
      <c r="N1642" s="252"/>
      <c r="O1642" s="252"/>
      <c r="P1642" s="252"/>
      <c r="Q1642" s="252"/>
      <c r="R1642" s="252"/>
      <c r="S1642" s="252"/>
      <c r="T1642" s="25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54" t="s">
        <v>243</v>
      </c>
      <c r="AU1642" s="254" t="s">
        <v>86</v>
      </c>
      <c r="AV1642" s="13" t="s">
        <v>86</v>
      </c>
      <c r="AW1642" s="13" t="s">
        <v>32</v>
      </c>
      <c r="AX1642" s="13" t="s">
        <v>77</v>
      </c>
      <c r="AY1642" s="254" t="s">
        <v>235</v>
      </c>
    </row>
    <row r="1643" s="13" customFormat="1">
      <c r="A1643" s="13"/>
      <c r="B1643" s="243"/>
      <c r="C1643" s="244"/>
      <c r="D1643" s="245" t="s">
        <v>243</v>
      </c>
      <c r="E1643" s="246" t="s">
        <v>1</v>
      </c>
      <c r="F1643" s="247" t="s">
        <v>3618</v>
      </c>
      <c r="G1643" s="244"/>
      <c r="H1643" s="248">
        <v>4</v>
      </c>
      <c r="I1643" s="249"/>
      <c r="J1643" s="244"/>
      <c r="K1643" s="244"/>
      <c r="L1643" s="250"/>
      <c r="M1643" s="251"/>
      <c r="N1643" s="252"/>
      <c r="O1643" s="252"/>
      <c r="P1643" s="252"/>
      <c r="Q1643" s="252"/>
      <c r="R1643" s="252"/>
      <c r="S1643" s="252"/>
      <c r="T1643" s="25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54" t="s">
        <v>243</v>
      </c>
      <c r="AU1643" s="254" t="s">
        <v>86</v>
      </c>
      <c r="AV1643" s="13" t="s">
        <v>86</v>
      </c>
      <c r="AW1643" s="13" t="s">
        <v>32</v>
      </c>
      <c r="AX1643" s="13" t="s">
        <v>77</v>
      </c>
      <c r="AY1643" s="254" t="s">
        <v>235</v>
      </c>
    </row>
    <row r="1644" s="13" customFormat="1">
      <c r="A1644" s="13"/>
      <c r="B1644" s="243"/>
      <c r="C1644" s="244"/>
      <c r="D1644" s="245" t="s">
        <v>243</v>
      </c>
      <c r="E1644" s="246" t="s">
        <v>1</v>
      </c>
      <c r="F1644" s="247" t="s">
        <v>3619</v>
      </c>
      <c r="G1644" s="244"/>
      <c r="H1644" s="248">
        <v>3.3999999999999999</v>
      </c>
      <c r="I1644" s="249"/>
      <c r="J1644" s="244"/>
      <c r="K1644" s="244"/>
      <c r="L1644" s="250"/>
      <c r="M1644" s="251"/>
      <c r="N1644" s="252"/>
      <c r="O1644" s="252"/>
      <c r="P1644" s="252"/>
      <c r="Q1644" s="252"/>
      <c r="R1644" s="252"/>
      <c r="S1644" s="252"/>
      <c r="T1644" s="25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54" t="s">
        <v>243</v>
      </c>
      <c r="AU1644" s="254" t="s">
        <v>86</v>
      </c>
      <c r="AV1644" s="13" t="s">
        <v>86</v>
      </c>
      <c r="AW1644" s="13" t="s">
        <v>32</v>
      </c>
      <c r="AX1644" s="13" t="s">
        <v>77</v>
      </c>
      <c r="AY1644" s="254" t="s">
        <v>235</v>
      </c>
    </row>
    <row r="1645" s="13" customFormat="1">
      <c r="A1645" s="13"/>
      <c r="B1645" s="243"/>
      <c r="C1645" s="244"/>
      <c r="D1645" s="245" t="s">
        <v>243</v>
      </c>
      <c r="E1645" s="246" t="s">
        <v>1</v>
      </c>
      <c r="F1645" s="247" t="s">
        <v>3620</v>
      </c>
      <c r="G1645" s="244"/>
      <c r="H1645" s="248">
        <v>1.2</v>
      </c>
      <c r="I1645" s="249"/>
      <c r="J1645" s="244"/>
      <c r="K1645" s="244"/>
      <c r="L1645" s="250"/>
      <c r="M1645" s="251"/>
      <c r="N1645" s="252"/>
      <c r="O1645" s="252"/>
      <c r="P1645" s="252"/>
      <c r="Q1645" s="252"/>
      <c r="R1645" s="252"/>
      <c r="S1645" s="252"/>
      <c r="T1645" s="25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54" t="s">
        <v>243</v>
      </c>
      <c r="AU1645" s="254" t="s">
        <v>86</v>
      </c>
      <c r="AV1645" s="13" t="s">
        <v>86</v>
      </c>
      <c r="AW1645" s="13" t="s">
        <v>32</v>
      </c>
      <c r="AX1645" s="13" t="s">
        <v>77</v>
      </c>
      <c r="AY1645" s="254" t="s">
        <v>235</v>
      </c>
    </row>
    <row r="1646" s="13" customFormat="1">
      <c r="A1646" s="13"/>
      <c r="B1646" s="243"/>
      <c r="C1646" s="244"/>
      <c r="D1646" s="245" t="s">
        <v>243</v>
      </c>
      <c r="E1646" s="246" t="s">
        <v>1</v>
      </c>
      <c r="F1646" s="247" t="s">
        <v>3621</v>
      </c>
      <c r="G1646" s="244"/>
      <c r="H1646" s="248">
        <v>4</v>
      </c>
      <c r="I1646" s="249"/>
      <c r="J1646" s="244"/>
      <c r="K1646" s="244"/>
      <c r="L1646" s="250"/>
      <c r="M1646" s="251"/>
      <c r="N1646" s="252"/>
      <c r="O1646" s="252"/>
      <c r="P1646" s="252"/>
      <c r="Q1646" s="252"/>
      <c r="R1646" s="252"/>
      <c r="S1646" s="252"/>
      <c r="T1646" s="25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54" t="s">
        <v>243</v>
      </c>
      <c r="AU1646" s="254" t="s">
        <v>86</v>
      </c>
      <c r="AV1646" s="13" t="s">
        <v>86</v>
      </c>
      <c r="AW1646" s="13" t="s">
        <v>32</v>
      </c>
      <c r="AX1646" s="13" t="s">
        <v>77</v>
      </c>
      <c r="AY1646" s="254" t="s">
        <v>235</v>
      </c>
    </row>
    <row r="1647" s="13" customFormat="1">
      <c r="A1647" s="13"/>
      <c r="B1647" s="243"/>
      <c r="C1647" s="244"/>
      <c r="D1647" s="245" t="s">
        <v>243</v>
      </c>
      <c r="E1647" s="246" t="s">
        <v>1</v>
      </c>
      <c r="F1647" s="247" t="s">
        <v>3622</v>
      </c>
      <c r="G1647" s="244"/>
      <c r="H1647" s="248">
        <v>2.5</v>
      </c>
      <c r="I1647" s="249"/>
      <c r="J1647" s="244"/>
      <c r="K1647" s="244"/>
      <c r="L1647" s="250"/>
      <c r="M1647" s="251"/>
      <c r="N1647" s="252"/>
      <c r="O1647" s="252"/>
      <c r="P1647" s="252"/>
      <c r="Q1647" s="252"/>
      <c r="R1647" s="252"/>
      <c r="S1647" s="252"/>
      <c r="T1647" s="25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54" t="s">
        <v>243</v>
      </c>
      <c r="AU1647" s="254" t="s">
        <v>86</v>
      </c>
      <c r="AV1647" s="13" t="s">
        <v>86</v>
      </c>
      <c r="AW1647" s="13" t="s">
        <v>32</v>
      </c>
      <c r="AX1647" s="13" t="s">
        <v>77</v>
      </c>
      <c r="AY1647" s="254" t="s">
        <v>235</v>
      </c>
    </row>
    <row r="1648" s="13" customFormat="1">
      <c r="A1648" s="13"/>
      <c r="B1648" s="243"/>
      <c r="C1648" s="244"/>
      <c r="D1648" s="245" t="s">
        <v>243</v>
      </c>
      <c r="E1648" s="246" t="s">
        <v>1</v>
      </c>
      <c r="F1648" s="247" t="s">
        <v>3623</v>
      </c>
      <c r="G1648" s="244"/>
      <c r="H1648" s="248">
        <v>3.5</v>
      </c>
      <c r="I1648" s="249"/>
      <c r="J1648" s="244"/>
      <c r="K1648" s="244"/>
      <c r="L1648" s="250"/>
      <c r="M1648" s="251"/>
      <c r="N1648" s="252"/>
      <c r="O1648" s="252"/>
      <c r="P1648" s="252"/>
      <c r="Q1648" s="252"/>
      <c r="R1648" s="252"/>
      <c r="S1648" s="252"/>
      <c r="T1648" s="25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54" t="s">
        <v>243</v>
      </c>
      <c r="AU1648" s="254" t="s">
        <v>86</v>
      </c>
      <c r="AV1648" s="13" t="s">
        <v>86</v>
      </c>
      <c r="AW1648" s="13" t="s">
        <v>32</v>
      </c>
      <c r="AX1648" s="13" t="s">
        <v>77</v>
      </c>
      <c r="AY1648" s="254" t="s">
        <v>235</v>
      </c>
    </row>
    <row r="1649" s="13" customFormat="1">
      <c r="A1649" s="13"/>
      <c r="B1649" s="243"/>
      <c r="C1649" s="244"/>
      <c r="D1649" s="245" t="s">
        <v>243</v>
      </c>
      <c r="E1649" s="246" t="s">
        <v>1</v>
      </c>
      <c r="F1649" s="247" t="s">
        <v>3624</v>
      </c>
      <c r="G1649" s="244"/>
      <c r="H1649" s="248">
        <v>1.2</v>
      </c>
      <c r="I1649" s="249"/>
      <c r="J1649" s="244"/>
      <c r="K1649" s="244"/>
      <c r="L1649" s="250"/>
      <c r="M1649" s="251"/>
      <c r="N1649" s="252"/>
      <c r="O1649" s="252"/>
      <c r="P1649" s="252"/>
      <c r="Q1649" s="252"/>
      <c r="R1649" s="252"/>
      <c r="S1649" s="252"/>
      <c r="T1649" s="25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54" t="s">
        <v>243</v>
      </c>
      <c r="AU1649" s="254" t="s">
        <v>86</v>
      </c>
      <c r="AV1649" s="13" t="s">
        <v>86</v>
      </c>
      <c r="AW1649" s="13" t="s">
        <v>32</v>
      </c>
      <c r="AX1649" s="13" t="s">
        <v>77</v>
      </c>
      <c r="AY1649" s="254" t="s">
        <v>235</v>
      </c>
    </row>
    <row r="1650" s="13" customFormat="1">
      <c r="A1650" s="13"/>
      <c r="B1650" s="243"/>
      <c r="C1650" s="244"/>
      <c r="D1650" s="245" t="s">
        <v>243</v>
      </c>
      <c r="E1650" s="246" t="s">
        <v>1</v>
      </c>
      <c r="F1650" s="247" t="s">
        <v>3625</v>
      </c>
      <c r="G1650" s="244"/>
      <c r="H1650" s="248">
        <v>2.5</v>
      </c>
      <c r="I1650" s="249"/>
      <c r="J1650" s="244"/>
      <c r="K1650" s="244"/>
      <c r="L1650" s="250"/>
      <c r="M1650" s="251"/>
      <c r="N1650" s="252"/>
      <c r="O1650" s="252"/>
      <c r="P1650" s="252"/>
      <c r="Q1650" s="252"/>
      <c r="R1650" s="252"/>
      <c r="S1650" s="252"/>
      <c r="T1650" s="25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54" t="s">
        <v>243</v>
      </c>
      <c r="AU1650" s="254" t="s">
        <v>86</v>
      </c>
      <c r="AV1650" s="13" t="s">
        <v>86</v>
      </c>
      <c r="AW1650" s="13" t="s">
        <v>32</v>
      </c>
      <c r="AX1650" s="13" t="s">
        <v>77</v>
      </c>
      <c r="AY1650" s="254" t="s">
        <v>235</v>
      </c>
    </row>
    <row r="1651" s="13" customFormat="1">
      <c r="A1651" s="13"/>
      <c r="B1651" s="243"/>
      <c r="C1651" s="244"/>
      <c r="D1651" s="245" t="s">
        <v>243</v>
      </c>
      <c r="E1651" s="246" t="s">
        <v>1</v>
      </c>
      <c r="F1651" s="247" t="s">
        <v>3626</v>
      </c>
      <c r="G1651" s="244"/>
      <c r="H1651" s="248">
        <v>8.5999999999999996</v>
      </c>
      <c r="I1651" s="249"/>
      <c r="J1651" s="244"/>
      <c r="K1651" s="244"/>
      <c r="L1651" s="250"/>
      <c r="M1651" s="251"/>
      <c r="N1651" s="252"/>
      <c r="O1651" s="252"/>
      <c r="P1651" s="252"/>
      <c r="Q1651" s="252"/>
      <c r="R1651" s="252"/>
      <c r="S1651" s="252"/>
      <c r="T1651" s="25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54" t="s">
        <v>243</v>
      </c>
      <c r="AU1651" s="254" t="s">
        <v>86</v>
      </c>
      <c r="AV1651" s="13" t="s">
        <v>86</v>
      </c>
      <c r="AW1651" s="13" t="s">
        <v>32</v>
      </c>
      <c r="AX1651" s="13" t="s">
        <v>77</v>
      </c>
      <c r="AY1651" s="254" t="s">
        <v>235</v>
      </c>
    </row>
    <row r="1652" s="13" customFormat="1">
      <c r="A1652" s="13"/>
      <c r="B1652" s="243"/>
      <c r="C1652" s="244"/>
      <c r="D1652" s="245" t="s">
        <v>243</v>
      </c>
      <c r="E1652" s="246" t="s">
        <v>1</v>
      </c>
      <c r="F1652" s="247" t="s">
        <v>3627</v>
      </c>
      <c r="G1652" s="244"/>
      <c r="H1652" s="248">
        <v>3.3999999999999999</v>
      </c>
      <c r="I1652" s="249"/>
      <c r="J1652" s="244"/>
      <c r="K1652" s="244"/>
      <c r="L1652" s="250"/>
      <c r="M1652" s="251"/>
      <c r="N1652" s="252"/>
      <c r="O1652" s="252"/>
      <c r="P1652" s="252"/>
      <c r="Q1652" s="252"/>
      <c r="R1652" s="252"/>
      <c r="S1652" s="252"/>
      <c r="T1652" s="25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54" t="s">
        <v>243</v>
      </c>
      <c r="AU1652" s="254" t="s">
        <v>86</v>
      </c>
      <c r="AV1652" s="13" t="s">
        <v>86</v>
      </c>
      <c r="AW1652" s="13" t="s">
        <v>32</v>
      </c>
      <c r="AX1652" s="13" t="s">
        <v>77</v>
      </c>
      <c r="AY1652" s="254" t="s">
        <v>235</v>
      </c>
    </row>
    <row r="1653" s="13" customFormat="1">
      <c r="A1653" s="13"/>
      <c r="B1653" s="243"/>
      <c r="C1653" s="244"/>
      <c r="D1653" s="245" t="s">
        <v>243</v>
      </c>
      <c r="E1653" s="246" t="s">
        <v>1</v>
      </c>
      <c r="F1653" s="247" t="s">
        <v>3628</v>
      </c>
      <c r="G1653" s="244"/>
      <c r="H1653" s="248">
        <v>2.7999999999999998</v>
      </c>
      <c r="I1653" s="249"/>
      <c r="J1653" s="244"/>
      <c r="K1653" s="244"/>
      <c r="L1653" s="250"/>
      <c r="M1653" s="251"/>
      <c r="N1653" s="252"/>
      <c r="O1653" s="252"/>
      <c r="P1653" s="252"/>
      <c r="Q1653" s="252"/>
      <c r="R1653" s="252"/>
      <c r="S1653" s="252"/>
      <c r="T1653" s="25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54" t="s">
        <v>243</v>
      </c>
      <c r="AU1653" s="254" t="s">
        <v>86</v>
      </c>
      <c r="AV1653" s="13" t="s">
        <v>86</v>
      </c>
      <c r="AW1653" s="13" t="s">
        <v>32</v>
      </c>
      <c r="AX1653" s="13" t="s">
        <v>77</v>
      </c>
      <c r="AY1653" s="254" t="s">
        <v>235</v>
      </c>
    </row>
    <row r="1654" s="13" customFormat="1">
      <c r="A1654" s="13"/>
      <c r="B1654" s="243"/>
      <c r="C1654" s="244"/>
      <c r="D1654" s="245" t="s">
        <v>243</v>
      </c>
      <c r="E1654" s="246" t="s">
        <v>1</v>
      </c>
      <c r="F1654" s="247" t="s">
        <v>3629</v>
      </c>
      <c r="G1654" s="244"/>
      <c r="H1654" s="248">
        <v>8.8000000000000007</v>
      </c>
      <c r="I1654" s="249"/>
      <c r="J1654" s="244"/>
      <c r="K1654" s="244"/>
      <c r="L1654" s="250"/>
      <c r="M1654" s="251"/>
      <c r="N1654" s="252"/>
      <c r="O1654" s="252"/>
      <c r="P1654" s="252"/>
      <c r="Q1654" s="252"/>
      <c r="R1654" s="252"/>
      <c r="S1654" s="252"/>
      <c r="T1654" s="25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T1654" s="254" t="s">
        <v>243</v>
      </c>
      <c r="AU1654" s="254" t="s">
        <v>86</v>
      </c>
      <c r="AV1654" s="13" t="s">
        <v>86</v>
      </c>
      <c r="AW1654" s="13" t="s">
        <v>32</v>
      </c>
      <c r="AX1654" s="13" t="s">
        <v>77</v>
      </c>
      <c r="AY1654" s="254" t="s">
        <v>235</v>
      </c>
    </row>
    <row r="1655" s="13" customFormat="1">
      <c r="A1655" s="13"/>
      <c r="B1655" s="243"/>
      <c r="C1655" s="244"/>
      <c r="D1655" s="245" t="s">
        <v>243</v>
      </c>
      <c r="E1655" s="246" t="s">
        <v>1</v>
      </c>
      <c r="F1655" s="247" t="s">
        <v>3630</v>
      </c>
      <c r="G1655" s="244"/>
      <c r="H1655" s="248">
        <v>2.7000000000000002</v>
      </c>
      <c r="I1655" s="249"/>
      <c r="J1655" s="244"/>
      <c r="K1655" s="244"/>
      <c r="L1655" s="250"/>
      <c r="M1655" s="251"/>
      <c r="N1655" s="252"/>
      <c r="O1655" s="252"/>
      <c r="P1655" s="252"/>
      <c r="Q1655" s="252"/>
      <c r="R1655" s="252"/>
      <c r="S1655" s="252"/>
      <c r="T1655" s="25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54" t="s">
        <v>243</v>
      </c>
      <c r="AU1655" s="254" t="s">
        <v>86</v>
      </c>
      <c r="AV1655" s="13" t="s">
        <v>86</v>
      </c>
      <c r="AW1655" s="13" t="s">
        <v>32</v>
      </c>
      <c r="AX1655" s="13" t="s">
        <v>77</v>
      </c>
      <c r="AY1655" s="254" t="s">
        <v>235</v>
      </c>
    </row>
    <row r="1656" s="13" customFormat="1">
      <c r="A1656" s="13"/>
      <c r="B1656" s="243"/>
      <c r="C1656" s="244"/>
      <c r="D1656" s="245" t="s">
        <v>243</v>
      </c>
      <c r="E1656" s="246" t="s">
        <v>1</v>
      </c>
      <c r="F1656" s="247" t="s">
        <v>3631</v>
      </c>
      <c r="G1656" s="244"/>
      <c r="H1656" s="248">
        <v>3.3999999999999999</v>
      </c>
      <c r="I1656" s="249"/>
      <c r="J1656" s="244"/>
      <c r="K1656" s="244"/>
      <c r="L1656" s="250"/>
      <c r="M1656" s="251"/>
      <c r="N1656" s="252"/>
      <c r="O1656" s="252"/>
      <c r="P1656" s="252"/>
      <c r="Q1656" s="252"/>
      <c r="R1656" s="252"/>
      <c r="S1656" s="252"/>
      <c r="T1656" s="25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54" t="s">
        <v>243</v>
      </c>
      <c r="AU1656" s="254" t="s">
        <v>86</v>
      </c>
      <c r="AV1656" s="13" t="s">
        <v>86</v>
      </c>
      <c r="AW1656" s="13" t="s">
        <v>32</v>
      </c>
      <c r="AX1656" s="13" t="s">
        <v>77</v>
      </c>
      <c r="AY1656" s="254" t="s">
        <v>235</v>
      </c>
    </row>
    <row r="1657" s="13" customFormat="1">
      <c r="A1657" s="13"/>
      <c r="B1657" s="243"/>
      <c r="C1657" s="244"/>
      <c r="D1657" s="245" t="s">
        <v>243</v>
      </c>
      <c r="E1657" s="246" t="s">
        <v>1</v>
      </c>
      <c r="F1657" s="247" t="s">
        <v>3325</v>
      </c>
      <c r="G1657" s="244"/>
      <c r="H1657" s="248">
        <v>1</v>
      </c>
      <c r="I1657" s="249"/>
      <c r="J1657" s="244"/>
      <c r="K1657" s="244"/>
      <c r="L1657" s="250"/>
      <c r="M1657" s="251"/>
      <c r="N1657" s="252"/>
      <c r="O1657" s="252"/>
      <c r="P1657" s="252"/>
      <c r="Q1657" s="252"/>
      <c r="R1657" s="252"/>
      <c r="S1657" s="252"/>
      <c r="T1657" s="25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54" t="s">
        <v>243</v>
      </c>
      <c r="AU1657" s="254" t="s">
        <v>86</v>
      </c>
      <c r="AV1657" s="13" t="s">
        <v>86</v>
      </c>
      <c r="AW1657" s="13" t="s">
        <v>32</v>
      </c>
      <c r="AX1657" s="13" t="s">
        <v>77</v>
      </c>
      <c r="AY1657" s="254" t="s">
        <v>235</v>
      </c>
    </row>
    <row r="1658" s="13" customFormat="1">
      <c r="A1658" s="13"/>
      <c r="B1658" s="243"/>
      <c r="C1658" s="244"/>
      <c r="D1658" s="245" t="s">
        <v>243</v>
      </c>
      <c r="E1658" s="246" t="s">
        <v>1</v>
      </c>
      <c r="F1658" s="247" t="s">
        <v>3632</v>
      </c>
      <c r="G1658" s="244"/>
      <c r="H1658" s="248">
        <v>8.5999999999999996</v>
      </c>
      <c r="I1658" s="249"/>
      <c r="J1658" s="244"/>
      <c r="K1658" s="244"/>
      <c r="L1658" s="250"/>
      <c r="M1658" s="251"/>
      <c r="N1658" s="252"/>
      <c r="O1658" s="252"/>
      <c r="P1658" s="252"/>
      <c r="Q1658" s="252"/>
      <c r="R1658" s="252"/>
      <c r="S1658" s="252"/>
      <c r="T1658" s="25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54" t="s">
        <v>243</v>
      </c>
      <c r="AU1658" s="254" t="s">
        <v>86</v>
      </c>
      <c r="AV1658" s="13" t="s">
        <v>86</v>
      </c>
      <c r="AW1658" s="13" t="s">
        <v>32</v>
      </c>
      <c r="AX1658" s="13" t="s">
        <v>77</v>
      </c>
      <c r="AY1658" s="254" t="s">
        <v>235</v>
      </c>
    </row>
    <row r="1659" s="13" customFormat="1">
      <c r="A1659" s="13"/>
      <c r="B1659" s="243"/>
      <c r="C1659" s="244"/>
      <c r="D1659" s="245" t="s">
        <v>243</v>
      </c>
      <c r="E1659" s="246" t="s">
        <v>1</v>
      </c>
      <c r="F1659" s="247" t="s">
        <v>3633</v>
      </c>
      <c r="G1659" s="244"/>
      <c r="H1659" s="248">
        <v>4.5999999999999996</v>
      </c>
      <c r="I1659" s="249"/>
      <c r="J1659" s="244"/>
      <c r="K1659" s="244"/>
      <c r="L1659" s="250"/>
      <c r="M1659" s="251"/>
      <c r="N1659" s="252"/>
      <c r="O1659" s="252"/>
      <c r="P1659" s="252"/>
      <c r="Q1659" s="252"/>
      <c r="R1659" s="252"/>
      <c r="S1659" s="252"/>
      <c r="T1659" s="25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54" t="s">
        <v>243</v>
      </c>
      <c r="AU1659" s="254" t="s">
        <v>86</v>
      </c>
      <c r="AV1659" s="13" t="s">
        <v>86</v>
      </c>
      <c r="AW1659" s="13" t="s">
        <v>32</v>
      </c>
      <c r="AX1659" s="13" t="s">
        <v>77</v>
      </c>
      <c r="AY1659" s="254" t="s">
        <v>235</v>
      </c>
    </row>
    <row r="1660" s="13" customFormat="1">
      <c r="A1660" s="13"/>
      <c r="B1660" s="243"/>
      <c r="C1660" s="244"/>
      <c r="D1660" s="245" t="s">
        <v>243</v>
      </c>
      <c r="E1660" s="246" t="s">
        <v>1</v>
      </c>
      <c r="F1660" s="247" t="s">
        <v>3634</v>
      </c>
      <c r="G1660" s="244"/>
      <c r="H1660" s="248">
        <v>3.5</v>
      </c>
      <c r="I1660" s="249"/>
      <c r="J1660" s="244"/>
      <c r="K1660" s="244"/>
      <c r="L1660" s="250"/>
      <c r="M1660" s="251"/>
      <c r="N1660" s="252"/>
      <c r="O1660" s="252"/>
      <c r="P1660" s="252"/>
      <c r="Q1660" s="252"/>
      <c r="R1660" s="252"/>
      <c r="S1660" s="252"/>
      <c r="T1660" s="25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54" t="s">
        <v>243</v>
      </c>
      <c r="AU1660" s="254" t="s">
        <v>86</v>
      </c>
      <c r="AV1660" s="13" t="s">
        <v>86</v>
      </c>
      <c r="AW1660" s="13" t="s">
        <v>32</v>
      </c>
      <c r="AX1660" s="13" t="s">
        <v>77</v>
      </c>
      <c r="AY1660" s="254" t="s">
        <v>235</v>
      </c>
    </row>
    <row r="1661" s="13" customFormat="1">
      <c r="A1661" s="13"/>
      <c r="B1661" s="243"/>
      <c r="C1661" s="244"/>
      <c r="D1661" s="245" t="s">
        <v>243</v>
      </c>
      <c r="E1661" s="246" t="s">
        <v>1</v>
      </c>
      <c r="F1661" s="247" t="s">
        <v>3635</v>
      </c>
      <c r="G1661" s="244"/>
      <c r="H1661" s="248">
        <v>3.1000000000000001</v>
      </c>
      <c r="I1661" s="249"/>
      <c r="J1661" s="244"/>
      <c r="K1661" s="244"/>
      <c r="L1661" s="250"/>
      <c r="M1661" s="251"/>
      <c r="N1661" s="252"/>
      <c r="O1661" s="252"/>
      <c r="P1661" s="252"/>
      <c r="Q1661" s="252"/>
      <c r="R1661" s="252"/>
      <c r="S1661" s="252"/>
      <c r="T1661" s="25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T1661" s="254" t="s">
        <v>243</v>
      </c>
      <c r="AU1661" s="254" t="s">
        <v>86</v>
      </c>
      <c r="AV1661" s="13" t="s">
        <v>86</v>
      </c>
      <c r="AW1661" s="13" t="s">
        <v>32</v>
      </c>
      <c r="AX1661" s="13" t="s">
        <v>77</v>
      </c>
      <c r="AY1661" s="254" t="s">
        <v>235</v>
      </c>
    </row>
    <row r="1662" s="13" customFormat="1">
      <c r="A1662" s="13"/>
      <c r="B1662" s="243"/>
      <c r="C1662" s="244"/>
      <c r="D1662" s="245" t="s">
        <v>243</v>
      </c>
      <c r="E1662" s="246" t="s">
        <v>1</v>
      </c>
      <c r="F1662" s="247" t="s">
        <v>3636</v>
      </c>
      <c r="G1662" s="244"/>
      <c r="H1662" s="248">
        <v>4.5999999999999996</v>
      </c>
      <c r="I1662" s="249"/>
      <c r="J1662" s="244"/>
      <c r="K1662" s="244"/>
      <c r="L1662" s="250"/>
      <c r="M1662" s="251"/>
      <c r="N1662" s="252"/>
      <c r="O1662" s="252"/>
      <c r="P1662" s="252"/>
      <c r="Q1662" s="252"/>
      <c r="R1662" s="252"/>
      <c r="S1662" s="252"/>
      <c r="T1662" s="25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T1662" s="254" t="s">
        <v>243</v>
      </c>
      <c r="AU1662" s="254" t="s">
        <v>86</v>
      </c>
      <c r="AV1662" s="13" t="s">
        <v>86</v>
      </c>
      <c r="AW1662" s="13" t="s">
        <v>32</v>
      </c>
      <c r="AX1662" s="13" t="s">
        <v>77</v>
      </c>
      <c r="AY1662" s="254" t="s">
        <v>235</v>
      </c>
    </row>
    <row r="1663" s="13" customFormat="1">
      <c r="A1663" s="13"/>
      <c r="B1663" s="243"/>
      <c r="C1663" s="244"/>
      <c r="D1663" s="245" t="s">
        <v>243</v>
      </c>
      <c r="E1663" s="246" t="s">
        <v>1</v>
      </c>
      <c r="F1663" s="247" t="s">
        <v>3637</v>
      </c>
      <c r="G1663" s="244"/>
      <c r="H1663" s="248">
        <v>4.2000000000000002</v>
      </c>
      <c r="I1663" s="249"/>
      <c r="J1663" s="244"/>
      <c r="K1663" s="244"/>
      <c r="L1663" s="250"/>
      <c r="M1663" s="251"/>
      <c r="N1663" s="252"/>
      <c r="O1663" s="252"/>
      <c r="P1663" s="252"/>
      <c r="Q1663" s="252"/>
      <c r="R1663" s="252"/>
      <c r="S1663" s="252"/>
      <c r="T1663" s="25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254" t="s">
        <v>243</v>
      </c>
      <c r="AU1663" s="254" t="s">
        <v>86</v>
      </c>
      <c r="AV1663" s="13" t="s">
        <v>86</v>
      </c>
      <c r="AW1663" s="13" t="s">
        <v>32</v>
      </c>
      <c r="AX1663" s="13" t="s">
        <v>77</v>
      </c>
      <c r="AY1663" s="254" t="s">
        <v>235</v>
      </c>
    </row>
    <row r="1664" s="13" customFormat="1">
      <c r="A1664" s="13"/>
      <c r="B1664" s="243"/>
      <c r="C1664" s="244"/>
      <c r="D1664" s="245" t="s">
        <v>243</v>
      </c>
      <c r="E1664" s="246" t="s">
        <v>1</v>
      </c>
      <c r="F1664" s="247" t="s">
        <v>3638</v>
      </c>
      <c r="G1664" s="244"/>
      <c r="H1664" s="248">
        <v>2.6000000000000001</v>
      </c>
      <c r="I1664" s="249"/>
      <c r="J1664" s="244"/>
      <c r="K1664" s="244"/>
      <c r="L1664" s="250"/>
      <c r="M1664" s="251"/>
      <c r="N1664" s="252"/>
      <c r="O1664" s="252"/>
      <c r="P1664" s="252"/>
      <c r="Q1664" s="252"/>
      <c r="R1664" s="252"/>
      <c r="S1664" s="252"/>
      <c r="T1664" s="25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54" t="s">
        <v>243</v>
      </c>
      <c r="AU1664" s="254" t="s">
        <v>86</v>
      </c>
      <c r="AV1664" s="13" t="s">
        <v>86</v>
      </c>
      <c r="AW1664" s="13" t="s">
        <v>32</v>
      </c>
      <c r="AX1664" s="13" t="s">
        <v>77</v>
      </c>
      <c r="AY1664" s="254" t="s">
        <v>235</v>
      </c>
    </row>
    <row r="1665" s="13" customFormat="1">
      <c r="A1665" s="13"/>
      <c r="B1665" s="243"/>
      <c r="C1665" s="244"/>
      <c r="D1665" s="245" t="s">
        <v>243</v>
      </c>
      <c r="E1665" s="246" t="s">
        <v>1</v>
      </c>
      <c r="F1665" s="247" t="s">
        <v>3639</v>
      </c>
      <c r="G1665" s="244"/>
      <c r="H1665" s="248">
        <v>4.9000000000000004</v>
      </c>
      <c r="I1665" s="249"/>
      <c r="J1665" s="244"/>
      <c r="K1665" s="244"/>
      <c r="L1665" s="250"/>
      <c r="M1665" s="251"/>
      <c r="N1665" s="252"/>
      <c r="O1665" s="252"/>
      <c r="P1665" s="252"/>
      <c r="Q1665" s="252"/>
      <c r="R1665" s="252"/>
      <c r="S1665" s="252"/>
      <c r="T1665" s="25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54" t="s">
        <v>243</v>
      </c>
      <c r="AU1665" s="254" t="s">
        <v>86</v>
      </c>
      <c r="AV1665" s="13" t="s">
        <v>86</v>
      </c>
      <c r="AW1665" s="13" t="s">
        <v>32</v>
      </c>
      <c r="AX1665" s="13" t="s">
        <v>77</v>
      </c>
      <c r="AY1665" s="254" t="s">
        <v>235</v>
      </c>
    </row>
    <row r="1666" s="13" customFormat="1">
      <c r="A1666" s="13"/>
      <c r="B1666" s="243"/>
      <c r="C1666" s="244"/>
      <c r="D1666" s="245" t="s">
        <v>243</v>
      </c>
      <c r="E1666" s="246" t="s">
        <v>1</v>
      </c>
      <c r="F1666" s="247" t="s">
        <v>3640</v>
      </c>
      <c r="G1666" s="244"/>
      <c r="H1666" s="248">
        <v>3.2000000000000002</v>
      </c>
      <c r="I1666" s="249"/>
      <c r="J1666" s="244"/>
      <c r="K1666" s="244"/>
      <c r="L1666" s="250"/>
      <c r="M1666" s="251"/>
      <c r="N1666" s="252"/>
      <c r="O1666" s="252"/>
      <c r="P1666" s="252"/>
      <c r="Q1666" s="252"/>
      <c r="R1666" s="252"/>
      <c r="S1666" s="252"/>
      <c r="T1666" s="25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254" t="s">
        <v>243</v>
      </c>
      <c r="AU1666" s="254" t="s">
        <v>86</v>
      </c>
      <c r="AV1666" s="13" t="s">
        <v>86</v>
      </c>
      <c r="AW1666" s="13" t="s">
        <v>32</v>
      </c>
      <c r="AX1666" s="13" t="s">
        <v>77</v>
      </c>
      <c r="AY1666" s="254" t="s">
        <v>235</v>
      </c>
    </row>
    <row r="1667" s="13" customFormat="1">
      <c r="A1667" s="13"/>
      <c r="B1667" s="243"/>
      <c r="C1667" s="244"/>
      <c r="D1667" s="245" t="s">
        <v>243</v>
      </c>
      <c r="E1667" s="246" t="s">
        <v>1</v>
      </c>
      <c r="F1667" s="247" t="s">
        <v>3641</v>
      </c>
      <c r="G1667" s="244"/>
      <c r="H1667" s="248">
        <v>4.5999999999999996</v>
      </c>
      <c r="I1667" s="249"/>
      <c r="J1667" s="244"/>
      <c r="K1667" s="244"/>
      <c r="L1667" s="250"/>
      <c r="M1667" s="251"/>
      <c r="N1667" s="252"/>
      <c r="O1667" s="252"/>
      <c r="P1667" s="252"/>
      <c r="Q1667" s="252"/>
      <c r="R1667" s="252"/>
      <c r="S1667" s="252"/>
      <c r="T1667" s="25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T1667" s="254" t="s">
        <v>243</v>
      </c>
      <c r="AU1667" s="254" t="s">
        <v>86</v>
      </c>
      <c r="AV1667" s="13" t="s">
        <v>86</v>
      </c>
      <c r="AW1667" s="13" t="s">
        <v>32</v>
      </c>
      <c r="AX1667" s="13" t="s">
        <v>77</v>
      </c>
      <c r="AY1667" s="254" t="s">
        <v>235</v>
      </c>
    </row>
    <row r="1668" s="13" customFormat="1">
      <c r="A1668" s="13"/>
      <c r="B1668" s="243"/>
      <c r="C1668" s="244"/>
      <c r="D1668" s="245" t="s">
        <v>243</v>
      </c>
      <c r="E1668" s="246" t="s">
        <v>1</v>
      </c>
      <c r="F1668" s="247" t="s">
        <v>3642</v>
      </c>
      <c r="G1668" s="244"/>
      <c r="H1668" s="248">
        <v>4.9000000000000004</v>
      </c>
      <c r="I1668" s="249"/>
      <c r="J1668" s="244"/>
      <c r="K1668" s="244"/>
      <c r="L1668" s="250"/>
      <c r="M1668" s="251"/>
      <c r="N1668" s="252"/>
      <c r="O1668" s="252"/>
      <c r="P1668" s="252"/>
      <c r="Q1668" s="252"/>
      <c r="R1668" s="252"/>
      <c r="S1668" s="252"/>
      <c r="T1668" s="25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54" t="s">
        <v>243</v>
      </c>
      <c r="AU1668" s="254" t="s">
        <v>86</v>
      </c>
      <c r="AV1668" s="13" t="s">
        <v>86</v>
      </c>
      <c r="AW1668" s="13" t="s">
        <v>32</v>
      </c>
      <c r="AX1668" s="13" t="s">
        <v>77</v>
      </c>
      <c r="AY1668" s="254" t="s">
        <v>235</v>
      </c>
    </row>
    <row r="1669" s="13" customFormat="1">
      <c r="A1669" s="13"/>
      <c r="B1669" s="243"/>
      <c r="C1669" s="244"/>
      <c r="D1669" s="245" t="s">
        <v>243</v>
      </c>
      <c r="E1669" s="246" t="s">
        <v>1</v>
      </c>
      <c r="F1669" s="247" t="s">
        <v>3643</v>
      </c>
      <c r="G1669" s="244"/>
      <c r="H1669" s="248">
        <v>6.7999999999999998</v>
      </c>
      <c r="I1669" s="249"/>
      <c r="J1669" s="244"/>
      <c r="K1669" s="244"/>
      <c r="L1669" s="250"/>
      <c r="M1669" s="251"/>
      <c r="N1669" s="252"/>
      <c r="O1669" s="252"/>
      <c r="P1669" s="252"/>
      <c r="Q1669" s="252"/>
      <c r="R1669" s="252"/>
      <c r="S1669" s="252"/>
      <c r="T1669" s="25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54" t="s">
        <v>243</v>
      </c>
      <c r="AU1669" s="254" t="s">
        <v>86</v>
      </c>
      <c r="AV1669" s="13" t="s">
        <v>86</v>
      </c>
      <c r="AW1669" s="13" t="s">
        <v>32</v>
      </c>
      <c r="AX1669" s="13" t="s">
        <v>77</v>
      </c>
      <c r="AY1669" s="254" t="s">
        <v>235</v>
      </c>
    </row>
    <row r="1670" s="13" customFormat="1">
      <c r="A1670" s="13"/>
      <c r="B1670" s="243"/>
      <c r="C1670" s="244"/>
      <c r="D1670" s="245" t="s">
        <v>243</v>
      </c>
      <c r="E1670" s="246" t="s">
        <v>1</v>
      </c>
      <c r="F1670" s="247" t="s">
        <v>3644</v>
      </c>
      <c r="G1670" s="244"/>
      <c r="H1670" s="248">
        <v>3.1000000000000001</v>
      </c>
      <c r="I1670" s="249"/>
      <c r="J1670" s="244"/>
      <c r="K1670" s="244"/>
      <c r="L1670" s="250"/>
      <c r="M1670" s="251"/>
      <c r="N1670" s="252"/>
      <c r="O1670" s="252"/>
      <c r="P1670" s="252"/>
      <c r="Q1670" s="252"/>
      <c r="R1670" s="252"/>
      <c r="S1670" s="252"/>
      <c r="T1670" s="25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54" t="s">
        <v>243</v>
      </c>
      <c r="AU1670" s="254" t="s">
        <v>86</v>
      </c>
      <c r="AV1670" s="13" t="s">
        <v>86</v>
      </c>
      <c r="AW1670" s="13" t="s">
        <v>32</v>
      </c>
      <c r="AX1670" s="13" t="s">
        <v>77</v>
      </c>
      <c r="AY1670" s="254" t="s">
        <v>235</v>
      </c>
    </row>
    <row r="1671" s="13" customFormat="1">
      <c r="A1671" s="13"/>
      <c r="B1671" s="243"/>
      <c r="C1671" s="244"/>
      <c r="D1671" s="245" t="s">
        <v>243</v>
      </c>
      <c r="E1671" s="246" t="s">
        <v>1</v>
      </c>
      <c r="F1671" s="247" t="s">
        <v>3645</v>
      </c>
      <c r="G1671" s="244"/>
      <c r="H1671" s="248">
        <v>3.8999999999999999</v>
      </c>
      <c r="I1671" s="249"/>
      <c r="J1671" s="244"/>
      <c r="K1671" s="244"/>
      <c r="L1671" s="250"/>
      <c r="M1671" s="251"/>
      <c r="N1671" s="252"/>
      <c r="O1671" s="252"/>
      <c r="P1671" s="252"/>
      <c r="Q1671" s="252"/>
      <c r="R1671" s="252"/>
      <c r="S1671" s="252"/>
      <c r="T1671" s="25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254" t="s">
        <v>243</v>
      </c>
      <c r="AU1671" s="254" t="s">
        <v>86</v>
      </c>
      <c r="AV1671" s="13" t="s">
        <v>86</v>
      </c>
      <c r="AW1671" s="13" t="s">
        <v>32</v>
      </c>
      <c r="AX1671" s="13" t="s">
        <v>77</v>
      </c>
      <c r="AY1671" s="254" t="s">
        <v>235</v>
      </c>
    </row>
    <row r="1672" s="13" customFormat="1">
      <c r="A1672" s="13"/>
      <c r="B1672" s="243"/>
      <c r="C1672" s="244"/>
      <c r="D1672" s="245" t="s">
        <v>243</v>
      </c>
      <c r="E1672" s="246" t="s">
        <v>1</v>
      </c>
      <c r="F1672" s="247" t="s">
        <v>3646</v>
      </c>
      <c r="G1672" s="244"/>
      <c r="H1672" s="248">
        <v>3.5</v>
      </c>
      <c r="I1672" s="249"/>
      <c r="J1672" s="244"/>
      <c r="K1672" s="244"/>
      <c r="L1672" s="250"/>
      <c r="M1672" s="251"/>
      <c r="N1672" s="252"/>
      <c r="O1672" s="252"/>
      <c r="P1672" s="252"/>
      <c r="Q1672" s="252"/>
      <c r="R1672" s="252"/>
      <c r="S1672" s="252"/>
      <c r="T1672" s="25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54" t="s">
        <v>243</v>
      </c>
      <c r="AU1672" s="254" t="s">
        <v>86</v>
      </c>
      <c r="AV1672" s="13" t="s">
        <v>86</v>
      </c>
      <c r="AW1672" s="13" t="s">
        <v>32</v>
      </c>
      <c r="AX1672" s="13" t="s">
        <v>77</v>
      </c>
      <c r="AY1672" s="254" t="s">
        <v>235</v>
      </c>
    </row>
    <row r="1673" s="13" customFormat="1">
      <c r="A1673" s="13"/>
      <c r="B1673" s="243"/>
      <c r="C1673" s="244"/>
      <c r="D1673" s="245" t="s">
        <v>243</v>
      </c>
      <c r="E1673" s="246" t="s">
        <v>1</v>
      </c>
      <c r="F1673" s="247" t="s">
        <v>3647</v>
      </c>
      <c r="G1673" s="244"/>
      <c r="H1673" s="248">
        <v>3</v>
      </c>
      <c r="I1673" s="249"/>
      <c r="J1673" s="244"/>
      <c r="K1673" s="244"/>
      <c r="L1673" s="250"/>
      <c r="M1673" s="251"/>
      <c r="N1673" s="252"/>
      <c r="O1673" s="252"/>
      <c r="P1673" s="252"/>
      <c r="Q1673" s="252"/>
      <c r="R1673" s="252"/>
      <c r="S1673" s="252"/>
      <c r="T1673" s="25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54" t="s">
        <v>243</v>
      </c>
      <c r="AU1673" s="254" t="s">
        <v>86</v>
      </c>
      <c r="AV1673" s="13" t="s">
        <v>86</v>
      </c>
      <c r="AW1673" s="13" t="s">
        <v>32</v>
      </c>
      <c r="AX1673" s="13" t="s">
        <v>77</v>
      </c>
      <c r="AY1673" s="254" t="s">
        <v>235</v>
      </c>
    </row>
    <row r="1674" s="13" customFormat="1">
      <c r="A1674" s="13"/>
      <c r="B1674" s="243"/>
      <c r="C1674" s="244"/>
      <c r="D1674" s="245" t="s">
        <v>243</v>
      </c>
      <c r="E1674" s="246" t="s">
        <v>1</v>
      </c>
      <c r="F1674" s="247" t="s">
        <v>3648</v>
      </c>
      <c r="G1674" s="244"/>
      <c r="H1674" s="248">
        <v>3.8999999999999999</v>
      </c>
      <c r="I1674" s="249"/>
      <c r="J1674" s="244"/>
      <c r="K1674" s="244"/>
      <c r="L1674" s="250"/>
      <c r="M1674" s="251"/>
      <c r="N1674" s="252"/>
      <c r="O1674" s="252"/>
      <c r="P1674" s="252"/>
      <c r="Q1674" s="252"/>
      <c r="R1674" s="252"/>
      <c r="S1674" s="252"/>
      <c r="T1674" s="25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54" t="s">
        <v>243</v>
      </c>
      <c r="AU1674" s="254" t="s">
        <v>86</v>
      </c>
      <c r="AV1674" s="13" t="s">
        <v>86</v>
      </c>
      <c r="AW1674" s="13" t="s">
        <v>32</v>
      </c>
      <c r="AX1674" s="13" t="s">
        <v>77</v>
      </c>
      <c r="AY1674" s="254" t="s">
        <v>235</v>
      </c>
    </row>
    <row r="1675" s="13" customFormat="1">
      <c r="A1675" s="13"/>
      <c r="B1675" s="243"/>
      <c r="C1675" s="244"/>
      <c r="D1675" s="245" t="s">
        <v>243</v>
      </c>
      <c r="E1675" s="246" t="s">
        <v>1</v>
      </c>
      <c r="F1675" s="247" t="s">
        <v>3649</v>
      </c>
      <c r="G1675" s="244"/>
      <c r="H1675" s="248">
        <v>1.8999999999999999</v>
      </c>
      <c r="I1675" s="249"/>
      <c r="J1675" s="244"/>
      <c r="K1675" s="244"/>
      <c r="L1675" s="250"/>
      <c r="M1675" s="251"/>
      <c r="N1675" s="252"/>
      <c r="O1675" s="252"/>
      <c r="P1675" s="252"/>
      <c r="Q1675" s="252"/>
      <c r="R1675" s="252"/>
      <c r="S1675" s="252"/>
      <c r="T1675" s="25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54" t="s">
        <v>243</v>
      </c>
      <c r="AU1675" s="254" t="s">
        <v>86</v>
      </c>
      <c r="AV1675" s="13" t="s">
        <v>86</v>
      </c>
      <c r="AW1675" s="13" t="s">
        <v>32</v>
      </c>
      <c r="AX1675" s="13" t="s">
        <v>77</v>
      </c>
      <c r="AY1675" s="254" t="s">
        <v>235</v>
      </c>
    </row>
    <row r="1676" s="13" customFormat="1">
      <c r="A1676" s="13"/>
      <c r="B1676" s="243"/>
      <c r="C1676" s="244"/>
      <c r="D1676" s="245" t="s">
        <v>243</v>
      </c>
      <c r="E1676" s="246" t="s">
        <v>1</v>
      </c>
      <c r="F1676" s="247" t="s">
        <v>3650</v>
      </c>
      <c r="G1676" s="244"/>
      <c r="H1676" s="248">
        <v>1.8</v>
      </c>
      <c r="I1676" s="249"/>
      <c r="J1676" s="244"/>
      <c r="K1676" s="244"/>
      <c r="L1676" s="250"/>
      <c r="M1676" s="251"/>
      <c r="N1676" s="252"/>
      <c r="O1676" s="252"/>
      <c r="P1676" s="252"/>
      <c r="Q1676" s="252"/>
      <c r="R1676" s="252"/>
      <c r="S1676" s="252"/>
      <c r="T1676" s="25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54" t="s">
        <v>243</v>
      </c>
      <c r="AU1676" s="254" t="s">
        <v>86</v>
      </c>
      <c r="AV1676" s="13" t="s">
        <v>86</v>
      </c>
      <c r="AW1676" s="13" t="s">
        <v>32</v>
      </c>
      <c r="AX1676" s="13" t="s">
        <v>77</v>
      </c>
      <c r="AY1676" s="254" t="s">
        <v>235</v>
      </c>
    </row>
    <row r="1677" s="13" customFormat="1">
      <c r="A1677" s="13"/>
      <c r="B1677" s="243"/>
      <c r="C1677" s="244"/>
      <c r="D1677" s="245" t="s">
        <v>243</v>
      </c>
      <c r="E1677" s="246" t="s">
        <v>1</v>
      </c>
      <c r="F1677" s="247" t="s">
        <v>3651</v>
      </c>
      <c r="G1677" s="244"/>
      <c r="H1677" s="248">
        <v>4.4000000000000004</v>
      </c>
      <c r="I1677" s="249"/>
      <c r="J1677" s="244"/>
      <c r="K1677" s="244"/>
      <c r="L1677" s="250"/>
      <c r="M1677" s="251"/>
      <c r="N1677" s="252"/>
      <c r="O1677" s="252"/>
      <c r="P1677" s="252"/>
      <c r="Q1677" s="252"/>
      <c r="R1677" s="252"/>
      <c r="S1677" s="252"/>
      <c r="T1677" s="25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54" t="s">
        <v>243</v>
      </c>
      <c r="AU1677" s="254" t="s">
        <v>86</v>
      </c>
      <c r="AV1677" s="13" t="s">
        <v>86</v>
      </c>
      <c r="AW1677" s="13" t="s">
        <v>32</v>
      </c>
      <c r="AX1677" s="13" t="s">
        <v>77</v>
      </c>
      <c r="AY1677" s="254" t="s">
        <v>235</v>
      </c>
    </row>
    <row r="1678" s="13" customFormat="1">
      <c r="A1678" s="13"/>
      <c r="B1678" s="243"/>
      <c r="C1678" s="244"/>
      <c r="D1678" s="245" t="s">
        <v>243</v>
      </c>
      <c r="E1678" s="246" t="s">
        <v>1</v>
      </c>
      <c r="F1678" s="247" t="s">
        <v>3652</v>
      </c>
      <c r="G1678" s="244"/>
      <c r="H1678" s="248">
        <v>3.8999999999999999</v>
      </c>
      <c r="I1678" s="249"/>
      <c r="J1678" s="244"/>
      <c r="K1678" s="244"/>
      <c r="L1678" s="250"/>
      <c r="M1678" s="251"/>
      <c r="N1678" s="252"/>
      <c r="O1678" s="252"/>
      <c r="P1678" s="252"/>
      <c r="Q1678" s="252"/>
      <c r="R1678" s="252"/>
      <c r="S1678" s="252"/>
      <c r="T1678" s="25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54" t="s">
        <v>243</v>
      </c>
      <c r="AU1678" s="254" t="s">
        <v>86</v>
      </c>
      <c r="AV1678" s="13" t="s">
        <v>86</v>
      </c>
      <c r="AW1678" s="13" t="s">
        <v>32</v>
      </c>
      <c r="AX1678" s="13" t="s">
        <v>77</v>
      </c>
      <c r="AY1678" s="254" t="s">
        <v>235</v>
      </c>
    </row>
    <row r="1679" s="13" customFormat="1">
      <c r="A1679" s="13"/>
      <c r="B1679" s="243"/>
      <c r="C1679" s="244"/>
      <c r="D1679" s="245" t="s">
        <v>243</v>
      </c>
      <c r="E1679" s="246" t="s">
        <v>1</v>
      </c>
      <c r="F1679" s="247" t="s">
        <v>3653</v>
      </c>
      <c r="G1679" s="244"/>
      <c r="H1679" s="248">
        <v>4.9000000000000004</v>
      </c>
      <c r="I1679" s="249"/>
      <c r="J1679" s="244"/>
      <c r="K1679" s="244"/>
      <c r="L1679" s="250"/>
      <c r="M1679" s="251"/>
      <c r="N1679" s="252"/>
      <c r="O1679" s="252"/>
      <c r="P1679" s="252"/>
      <c r="Q1679" s="252"/>
      <c r="R1679" s="252"/>
      <c r="S1679" s="252"/>
      <c r="T1679" s="25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54" t="s">
        <v>243</v>
      </c>
      <c r="AU1679" s="254" t="s">
        <v>86</v>
      </c>
      <c r="AV1679" s="13" t="s">
        <v>86</v>
      </c>
      <c r="AW1679" s="13" t="s">
        <v>32</v>
      </c>
      <c r="AX1679" s="13" t="s">
        <v>77</v>
      </c>
      <c r="AY1679" s="254" t="s">
        <v>235</v>
      </c>
    </row>
    <row r="1680" s="13" customFormat="1">
      <c r="A1680" s="13"/>
      <c r="B1680" s="243"/>
      <c r="C1680" s="244"/>
      <c r="D1680" s="245" t="s">
        <v>243</v>
      </c>
      <c r="E1680" s="246" t="s">
        <v>1</v>
      </c>
      <c r="F1680" s="247" t="s">
        <v>3654</v>
      </c>
      <c r="G1680" s="244"/>
      <c r="H1680" s="248">
        <v>4.4000000000000004</v>
      </c>
      <c r="I1680" s="249"/>
      <c r="J1680" s="244"/>
      <c r="K1680" s="244"/>
      <c r="L1680" s="250"/>
      <c r="M1680" s="251"/>
      <c r="N1680" s="252"/>
      <c r="O1680" s="252"/>
      <c r="P1680" s="252"/>
      <c r="Q1680" s="252"/>
      <c r="R1680" s="252"/>
      <c r="S1680" s="252"/>
      <c r="T1680" s="25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254" t="s">
        <v>243</v>
      </c>
      <c r="AU1680" s="254" t="s">
        <v>86</v>
      </c>
      <c r="AV1680" s="13" t="s">
        <v>86</v>
      </c>
      <c r="AW1680" s="13" t="s">
        <v>32</v>
      </c>
      <c r="AX1680" s="13" t="s">
        <v>77</v>
      </c>
      <c r="AY1680" s="254" t="s">
        <v>235</v>
      </c>
    </row>
    <row r="1681" s="13" customFormat="1">
      <c r="A1681" s="13"/>
      <c r="B1681" s="243"/>
      <c r="C1681" s="244"/>
      <c r="D1681" s="245" t="s">
        <v>243</v>
      </c>
      <c r="E1681" s="246" t="s">
        <v>1</v>
      </c>
      <c r="F1681" s="247" t="s">
        <v>3655</v>
      </c>
      <c r="G1681" s="244"/>
      <c r="H1681" s="248">
        <v>5.9000000000000004</v>
      </c>
      <c r="I1681" s="249"/>
      <c r="J1681" s="244"/>
      <c r="K1681" s="244"/>
      <c r="L1681" s="250"/>
      <c r="M1681" s="251"/>
      <c r="N1681" s="252"/>
      <c r="O1681" s="252"/>
      <c r="P1681" s="252"/>
      <c r="Q1681" s="252"/>
      <c r="R1681" s="252"/>
      <c r="S1681" s="252"/>
      <c r="T1681" s="25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54" t="s">
        <v>243</v>
      </c>
      <c r="AU1681" s="254" t="s">
        <v>86</v>
      </c>
      <c r="AV1681" s="13" t="s">
        <v>86</v>
      </c>
      <c r="AW1681" s="13" t="s">
        <v>32</v>
      </c>
      <c r="AX1681" s="13" t="s">
        <v>77</v>
      </c>
      <c r="AY1681" s="254" t="s">
        <v>235</v>
      </c>
    </row>
    <row r="1682" s="13" customFormat="1">
      <c r="A1682" s="13"/>
      <c r="B1682" s="243"/>
      <c r="C1682" s="244"/>
      <c r="D1682" s="245" t="s">
        <v>243</v>
      </c>
      <c r="E1682" s="246" t="s">
        <v>1</v>
      </c>
      <c r="F1682" s="247" t="s">
        <v>3656</v>
      </c>
      <c r="G1682" s="244"/>
      <c r="H1682" s="248">
        <v>2.8999999999999999</v>
      </c>
      <c r="I1682" s="249"/>
      <c r="J1682" s="244"/>
      <c r="K1682" s="244"/>
      <c r="L1682" s="250"/>
      <c r="M1682" s="251"/>
      <c r="N1682" s="252"/>
      <c r="O1682" s="252"/>
      <c r="P1682" s="252"/>
      <c r="Q1682" s="252"/>
      <c r="R1682" s="252"/>
      <c r="S1682" s="252"/>
      <c r="T1682" s="25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54" t="s">
        <v>243</v>
      </c>
      <c r="AU1682" s="254" t="s">
        <v>86</v>
      </c>
      <c r="AV1682" s="13" t="s">
        <v>86</v>
      </c>
      <c r="AW1682" s="13" t="s">
        <v>32</v>
      </c>
      <c r="AX1682" s="13" t="s">
        <v>77</v>
      </c>
      <c r="AY1682" s="254" t="s">
        <v>235</v>
      </c>
    </row>
    <row r="1683" s="13" customFormat="1">
      <c r="A1683" s="13"/>
      <c r="B1683" s="243"/>
      <c r="C1683" s="244"/>
      <c r="D1683" s="245" t="s">
        <v>243</v>
      </c>
      <c r="E1683" s="246" t="s">
        <v>1</v>
      </c>
      <c r="F1683" s="247" t="s">
        <v>3657</v>
      </c>
      <c r="G1683" s="244"/>
      <c r="H1683" s="248">
        <v>4.5</v>
      </c>
      <c r="I1683" s="249"/>
      <c r="J1683" s="244"/>
      <c r="K1683" s="244"/>
      <c r="L1683" s="250"/>
      <c r="M1683" s="251"/>
      <c r="N1683" s="252"/>
      <c r="O1683" s="252"/>
      <c r="P1683" s="252"/>
      <c r="Q1683" s="252"/>
      <c r="R1683" s="252"/>
      <c r="S1683" s="252"/>
      <c r="T1683" s="25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54" t="s">
        <v>243</v>
      </c>
      <c r="AU1683" s="254" t="s">
        <v>86</v>
      </c>
      <c r="AV1683" s="13" t="s">
        <v>86</v>
      </c>
      <c r="AW1683" s="13" t="s">
        <v>32</v>
      </c>
      <c r="AX1683" s="13" t="s">
        <v>77</v>
      </c>
      <c r="AY1683" s="254" t="s">
        <v>235</v>
      </c>
    </row>
    <row r="1684" s="13" customFormat="1">
      <c r="A1684" s="13"/>
      <c r="B1684" s="243"/>
      <c r="C1684" s="244"/>
      <c r="D1684" s="245" t="s">
        <v>243</v>
      </c>
      <c r="E1684" s="246" t="s">
        <v>1</v>
      </c>
      <c r="F1684" s="247" t="s">
        <v>3658</v>
      </c>
      <c r="G1684" s="244"/>
      <c r="H1684" s="248">
        <v>5</v>
      </c>
      <c r="I1684" s="249"/>
      <c r="J1684" s="244"/>
      <c r="K1684" s="244"/>
      <c r="L1684" s="250"/>
      <c r="M1684" s="251"/>
      <c r="N1684" s="252"/>
      <c r="O1684" s="252"/>
      <c r="P1684" s="252"/>
      <c r="Q1684" s="252"/>
      <c r="R1684" s="252"/>
      <c r="S1684" s="252"/>
      <c r="T1684" s="25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54" t="s">
        <v>243</v>
      </c>
      <c r="AU1684" s="254" t="s">
        <v>86</v>
      </c>
      <c r="AV1684" s="13" t="s">
        <v>86</v>
      </c>
      <c r="AW1684" s="13" t="s">
        <v>32</v>
      </c>
      <c r="AX1684" s="13" t="s">
        <v>77</v>
      </c>
      <c r="AY1684" s="254" t="s">
        <v>235</v>
      </c>
    </row>
    <row r="1685" s="13" customFormat="1">
      <c r="A1685" s="13"/>
      <c r="B1685" s="243"/>
      <c r="C1685" s="244"/>
      <c r="D1685" s="245" t="s">
        <v>243</v>
      </c>
      <c r="E1685" s="246" t="s">
        <v>1</v>
      </c>
      <c r="F1685" s="247" t="s">
        <v>3659</v>
      </c>
      <c r="G1685" s="244"/>
      <c r="H1685" s="248">
        <v>4.7000000000000002</v>
      </c>
      <c r="I1685" s="249"/>
      <c r="J1685" s="244"/>
      <c r="K1685" s="244"/>
      <c r="L1685" s="250"/>
      <c r="M1685" s="251"/>
      <c r="N1685" s="252"/>
      <c r="O1685" s="252"/>
      <c r="P1685" s="252"/>
      <c r="Q1685" s="252"/>
      <c r="R1685" s="252"/>
      <c r="S1685" s="252"/>
      <c r="T1685" s="25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T1685" s="254" t="s">
        <v>243</v>
      </c>
      <c r="AU1685" s="254" t="s">
        <v>86</v>
      </c>
      <c r="AV1685" s="13" t="s">
        <v>86</v>
      </c>
      <c r="AW1685" s="13" t="s">
        <v>32</v>
      </c>
      <c r="AX1685" s="13" t="s">
        <v>77</v>
      </c>
      <c r="AY1685" s="254" t="s">
        <v>235</v>
      </c>
    </row>
    <row r="1686" s="13" customFormat="1">
      <c r="A1686" s="13"/>
      <c r="B1686" s="243"/>
      <c r="C1686" s="244"/>
      <c r="D1686" s="245" t="s">
        <v>243</v>
      </c>
      <c r="E1686" s="246" t="s">
        <v>1</v>
      </c>
      <c r="F1686" s="247" t="s">
        <v>3326</v>
      </c>
      <c r="G1686" s="244"/>
      <c r="H1686" s="248">
        <v>1</v>
      </c>
      <c r="I1686" s="249"/>
      <c r="J1686" s="244"/>
      <c r="K1686" s="244"/>
      <c r="L1686" s="250"/>
      <c r="M1686" s="251"/>
      <c r="N1686" s="252"/>
      <c r="O1686" s="252"/>
      <c r="P1686" s="252"/>
      <c r="Q1686" s="252"/>
      <c r="R1686" s="252"/>
      <c r="S1686" s="252"/>
      <c r="T1686" s="25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54" t="s">
        <v>243</v>
      </c>
      <c r="AU1686" s="254" t="s">
        <v>86</v>
      </c>
      <c r="AV1686" s="13" t="s">
        <v>86</v>
      </c>
      <c r="AW1686" s="13" t="s">
        <v>32</v>
      </c>
      <c r="AX1686" s="13" t="s">
        <v>77</v>
      </c>
      <c r="AY1686" s="254" t="s">
        <v>235</v>
      </c>
    </row>
    <row r="1687" s="13" customFormat="1">
      <c r="A1687" s="13"/>
      <c r="B1687" s="243"/>
      <c r="C1687" s="244"/>
      <c r="D1687" s="245" t="s">
        <v>243</v>
      </c>
      <c r="E1687" s="246" t="s">
        <v>1</v>
      </c>
      <c r="F1687" s="247" t="s">
        <v>3660</v>
      </c>
      <c r="G1687" s="244"/>
      <c r="H1687" s="248">
        <v>3.1000000000000001</v>
      </c>
      <c r="I1687" s="249"/>
      <c r="J1687" s="244"/>
      <c r="K1687" s="244"/>
      <c r="L1687" s="250"/>
      <c r="M1687" s="251"/>
      <c r="N1687" s="252"/>
      <c r="O1687" s="252"/>
      <c r="P1687" s="252"/>
      <c r="Q1687" s="252"/>
      <c r="R1687" s="252"/>
      <c r="S1687" s="252"/>
      <c r="T1687" s="25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54" t="s">
        <v>243</v>
      </c>
      <c r="AU1687" s="254" t="s">
        <v>86</v>
      </c>
      <c r="AV1687" s="13" t="s">
        <v>86</v>
      </c>
      <c r="AW1687" s="13" t="s">
        <v>32</v>
      </c>
      <c r="AX1687" s="13" t="s">
        <v>77</v>
      </c>
      <c r="AY1687" s="254" t="s">
        <v>235</v>
      </c>
    </row>
    <row r="1688" s="13" customFormat="1">
      <c r="A1688" s="13"/>
      <c r="B1688" s="243"/>
      <c r="C1688" s="244"/>
      <c r="D1688" s="245" t="s">
        <v>243</v>
      </c>
      <c r="E1688" s="246" t="s">
        <v>1</v>
      </c>
      <c r="F1688" s="247" t="s">
        <v>3661</v>
      </c>
      <c r="G1688" s="244"/>
      <c r="H1688" s="248">
        <v>4</v>
      </c>
      <c r="I1688" s="249"/>
      <c r="J1688" s="244"/>
      <c r="K1688" s="244"/>
      <c r="L1688" s="250"/>
      <c r="M1688" s="251"/>
      <c r="N1688" s="252"/>
      <c r="O1688" s="252"/>
      <c r="P1688" s="252"/>
      <c r="Q1688" s="252"/>
      <c r="R1688" s="252"/>
      <c r="S1688" s="252"/>
      <c r="T1688" s="25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254" t="s">
        <v>243</v>
      </c>
      <c r="AU1688" s="254" t="s">
        <v>86</v>
      </c>
      <c r="AV1688" s="13" t="s">
        <v>86</v>
      </c>
      <c r="AW1688" s="13" t="s">
        <v>32</v>
      </c>
      <c r="AX1688" s="13" t="s">
        <v>77</v>
      </c>
      <c r="AY1688" s="254" t="s">
        <v>235</v>
      </c>
    </row>
    <row r="1689" s="13" customFormat="1">
      <c r="A1689" s="13"/>
      <c r="B1689" s="243"/>
      <c r="C1689" s="244"/>
      <c r="D1689" s="245" t="s">
        <v>243</v>
      </c>
      <c r="E1689" s="246" t="s">
        <v>1</v>
      </c>
      <c r="F1689" s="247" t="s">
        <v>3662</v>
      </c>
      <c r="G1689" s="244"/>
      <c r="H1689" s="248">
        <v>3.7999999999999998</v>
      </c>
      <c r="I1689" s="249"/>
      <c r="J1689" s="244"/>
      <c r="K1689" s="244"/>
      <c r="L1689" s="250"/>
      <c r="M1689" s="251"/>
      <c r="N1689" s="252"/>
      <c r="O1689" s="252"/>
      <c r="P1689" s="252"/>
      <c r="Q1689" s="252"/>
      <c r="R1689" s="252"/>
      <c r="S1689" s="252"/>
      <c r="T1689" s="25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254" t="s">
        <v>243</v>
      </c>
      <c r="AU1689" s="254" t="s">
        <v>86</v>
      </c>
      <c r="AV1689" s="13" t="s">
        <v>86</v>
      </c>
      <c r="AW1689" s="13" t="s">
        <v>32</v>
      </c>
      <c r="AX1689" s="13" t="s">
        <v>77</v>
      </c>
      <c r="AY1689" s="254" t="s">
        <v>235</v>
      </c>
    </row>
    <row r="1690" s="13" customFormat="1">
      <c r="A1690" s="13"/>
      <c r="B1690" s="243"/>
      <c r="C1690" s="244"/>
      <c r="D1690" s="245" t="s">
        <v>243</v>
      </c>
      <c r="E1690" s="246" t="s">
        <v>1</v>
      </c>
      <c r="F1690" s="247" t="s">
        <v>3663</v>
      </c>
      <c r="G1690" s="244"/>
      <c r="H1690" s="248">
        <v>4.2999999999999998</v>
      </c>
      <c r="I1690" s="249"/>
      <c r="J1690" s="244"/>
      <c r="K1690" s="244"/>
      <c r="L1690" s="250"/>
      <c r="M1690" s="251"/>
      <c r="N1690" s="252"/>
      <c r="O1690" s="252"/>
      <c r="P1690" s="252"/>
      <c r="Q1690" s="252"/>
      <c r="R1690" s="252"/>
      <c r="S1690" s="252"/>
      <c r="T1690" s="25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54" t="s">
        <v>243</v>
      </c>
      <c r="AU1690" s="254" t="s">
        <v>86</v>
      </c>
      <c r="AV1690" s="13" t="s">
        <v>86</v>
      </c>
      <c r="AW1690" s="13" t="s">
        <v>32</v>
      </c>
      <c r="AX1690" s="13" t="s">
        <v>77</v>
      </c>
      <c r="AY1690" s="254" t="s">
        <v>235</v>
      </c>
    </row>
    <row r="1691" s="13" customFormat="1">
      <c r="A1691" s="13"/>
      <c r="B1691" s="243"/>
      <c r="C1691" s="244"/>
      <c r="D1691" s="245" t="s">
        <v>243</v>
      </c>
      <c r="E1691" s="246" t="s">
        <v>1</v>
      </c>
      <c r="F1691" s="247" t="s">
        <v>3664</v>
      </c>
      <c r="G1691" s="244"/>
      <c r="H1691" s="248">
        <v>3.8999999999999999</v>
      </c>
      <c r="I1691" s="249"/>
      <c r="J1691" s="244"/>
      <c r="K1691" s="244"/>
      <c r="L1691" s="250"/>
      <c r="M1691" s="251"/>
      <c r="N1691" s="252"/>
      <c r="O1691" s="252"/>
      <c r="P1691" s="252"/>
      <c r="Q1691" s="252"/>
      <c r="R1691" s="252"/>
      <c r="S1691" s="252"/>
      <c r="T1691" s="25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54" t="s">
        <v>243</v>
      </c>
      <c r="AU1691" s="254" t="s">
        <v>86</v>
      </c>
      <c r="AV1691" s="13" t="s">
        <v>86</v>
      </c>
      <c r="AW1691" s="13" t="s">
        <v>32</v>
      </c>
      <c r="AX1691" s="13" t="s">
        <v>77</v>
      </c>
      <c r="AY1691" s="254" t="s">
        <v>235</v>
      </c>
    </row>
    <row r="1692" s="13" customFormat="1">
      <c r="A1692" s="13"/>
      <c r="B1692" s="243"/>
      <c r="C1692" s="244"/>
      <c r="D1692" s="245" t="s">
        <v>243</v>
      </c>
      <c r="E1692" s="246" t="s">
        <v>1</v>
      </c>
      <c r="F1692" s="247" t="s">
        <v>3665</v>
      </c>
      <c r="G1692" s="244"/>
      <c r="H1692" s="248">
        <v>4.0999999999999996</v>
      </c>
      <c r="I1692" s="249"/>
      <c r="J1692" s="244"/>
      <c r="K1692" s="244"/>
      <c r="L1692" s="250"/>
      <c r="M1692" s="251"/>
      <c r="N1692" s="252"/>
      <c r="O1692" s="252"/>
      <c r="P1692" s="252"/>
      <c r="Q1692" s="252"/>
      <c r="R1692" s="252"/>
      <c r="S1692" s="252"/>
      <c r="T1692" s="25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254" t="s">
        <v>243</v>
      </c>
      <c r="AU1692" s="254" t="s">
        <v>86</v>
      </c>
      <c r="AV1692" s="13" t="s">
        <v>86</v>
      </c>
      <c r="AW1692" s="13" t="s">
        <v>32</v>
      </c>
      <c r="AX1692" s="13" t="s">
        <v>77</v>
      </c>
      <c r="AY1692" s="254" t="s">
        <v>235</v>
      </c>
    </row>
    <row r="1693" s="13" customFormat="1">
      <c r="A1693" s="13"/>
      <c r="B1693" s="243"/>
      <c r="C1693" s="244"/>
      <c r="D1693" s="245" t="s">
        <v>243</v>
      </c>
      <c r="E1693" s="246" t="s">
        <v>1</v>
      </c>
      <c r="F1693" s="247" t="s">
        <v>3666</v>
      </c>
      <c r="G1693" s="244"/>
      <c r="H1693" s="248">
        <v>5.2999999999999998</v>
      </c>
      <c r="I1693" s="249"/>
      <c r="J1693" s="244"/>
      <c r="K1693" s="244"/>
      <c r="L1693" s="250"/>
      <c r="M1693" s="251"/>
      <c r="N1693" s="252"/>
      <c r="O1693" s="252"/>
      <c r="P1693" s="252"/>
      <c r="Q1693" s="252"/>
      <c r="R1693" s="252"/>
      <c r="S1693" s="252"/>
      <c r="T1693" s="25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54" t="s">
        <v>243</v>
      </c>
      <c r="AU1693" s="254" t="s">
        <v>86</v>
      </c>
      <c r="AV1693" s="13" t="s">
        <v>86</v>
      </c>
      <c r="AW1693" s="13" t="s">
        <v>32</v>
      </c>
      <c r="AX1693" s="13" t="s">
        <v>77</v>
      </c>
      <c r="AY1693" s="254" t="s">
        <v>235</v>
      </c>
    </row>
    <row r="1694" s="13" customFormat="1">
      <c r="A1694" s="13"/>
      <c r="B1694" s="243"/>
      <c r="C1694" s="244"/>
      <c r="D1694" s="245" t="s">
        <v>243</v>
      </c>
      <c r="E1694" s="246" t="s">
        <v>1</v>
      </c>
      <c r="F1694" s="247" t="s">
        <v>3667</v>
      </c>
      <c r="G1694" s="244"/>
      <c r="H1694" s="248">
        <v>4.4000000000000004</v>
      </c>
      <c r="I1694" s="249"/>
      <c r="J1694" s="244"/>
      <c r="K1694" s="244"/>
      <c r="L1694" s="250"/>
      <c r="M1694" s="251"/>
      <c r="N1694" s="252"/>
      <c r="O1694" s="252"/>
      <c r="P1694" s="252"/>
      <c r="Q1694" s="252"/>
      <c r="R1694" s="252"/>
      <c r="S1694" s="252"/>
      <c r="T1694" s="25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T1694" s="254" t="s">
        <v>243</v>
      </c>
      <c r="AU1694" s="254" t="s">
        <v>86</v>
      </c>
      <c r="AV1694" s="13" t="s">
        <v>86</v>
      </c>
      <c r="AW1694" s="13" t="s">
        <v>32</v>
      </c>
      <c r="AX1694" s="13" t="s">
        <v>77</v>
      </c>
      <c r="AY1694" s="254" t="s">
        <v>235</v>
      </c>
    </row>
    <row r="1695" s="13" customFormat="1">
      <c r="A1695" s="13"/>
      <c r="B1695" s="243"/>
      <c r="C1695" s="244"/>
      <c r="D1695" s="245" t="s">
        <v>243</v>
      </c>
      <c r="E1695" s="246" t="s">
        <v>1</v>
      </c>
      <c r="F1695" s="247" t="s">
        <v>3668</v>
      </c>
      <c r="G1695" s="244"/>
      <c r="H1695" s="248">
        <v>4.4000000000000004</v>
      </c>
      <c r="I1695" s="249"/>
      <c r="J1695" s="244"/>
      <c r="K1695" s="244"/>
      <c r="L1695" s="250"/>
      <c r="M1695" s="251"/>
      <c r="N1695" s="252"/>
      <c r="O1695" s="252"/>
      <c r="P1695" s="252"/>
      <c r="Q1695" s="252"/>
      <c r="R1695" s="252"/>
      <c r="S1695" s="252"/>
      <c r="T1695" s="25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54" t="s">
        <v>243</v>
      </c>
      <c r="AU1695" s="254" t="s">
        <v>86</v>
      </c>
      <c r="AV1695" s="13" t="s">
        <v>86</v>
      </c>
      <c r="AW1695" s="13" t="s">
        <v>32</v>
      </c>
      <c r="AX1695" s="13" t="s">
        <v>77</v>
      </c>
      <c r="AY1695" s="254" t="s">
        <v>235</v>
      </c>
    </row>
    <row r="1696" s="13" customFormat="1">
      <c r="A1696" s="13"/>
      <c r="B1696" s="243"/>
      <c r="C1696" s="244"/>
      <c r="D1696" s="245" t="s">
        <v>243</v>
      </c>
      <c r="E1696" s="246" t="s">
        <v>1</v>
      </c>
      <c r="F1696" s="247" t="s">
        <v>3669</v>
      </c>
      <c r="G1696" s="244"/>
      <c r="H1696" s="248">
        <v>3.2999999999999998</v>
      </c>
      <c r="I1696" s="249"/>
      <c r="J1696" s="244"/>
      <c r="K1696" s="244"/>
      <c r="L1696" s="250"/>
      <c r="M1696" s="251"/>
      <c r="N1696" s="252"/>
      <c r="O1696" s="252"/>
      <c r="P1696" s="252"/>
      <c r="Q1696" s="252"/>
      <c r="R1696" s="252"/>
      <c r="S1696" s="252"/>
      <c r="T1696" s="25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254" t="s">
        <v>243</v>
      </c>
      <c r="AU1696" s="254" t="s">
        <v>86</v>
      </c>
      <c r="AV1696" s="13" t="s">
        <v>86</v>
      </c>
      <c r="AW1696" s="13" t="s">
        <v>32</v>
      </c>
      <c r="AX1696" s="13" t="s">
        <v>77</v>
      </c>
      <c r="AY1696" s="254" t="s">
        <v>235</v>
      </c>
    </row>
    <row r="1697" s="13" customFormat="1">
      <c r="A1697" s="13"/>
      <c r="B1697" s="243"/>
      <c r="C1697" s="244"/>
      <c r="D1697" s="245" t="s">
        <v>243</v>
      </c>
      <c r="E1697" s="246" t="s">
        <v>1</v>
      </c>
      <c r="F1697" s="247" t="s">
        <v>3670</v>
      </c>
      <c r="G1697" s="244"/>
      <c r="H1697" s="248">
        <v>4.5</v>
      </c>
      <c r="I1697" s="249"/>
      <c r="J1697" s="244"/>
      <c r="K1697" s="244"/>
      <c r="L1697" s="250"/>
      <c r="M1697" s="251"/>
      <c r="N1697" s="252"/>
      <c r="O1697" s="252"/>
      <c r="P1697" s="252"/>
      <c r="Q1697" s="252"/>
      <c r="R1697" s="252"/>
      <c r="S1697" s="252"/>
      <c r="T1697" s="25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54" t="s">
        <v>243</v>
      </c>
      <c r="AU1697" s="254" t="s">
        <v>86</v>
      </c>
      <c r="AV1697" s="13" t="s">
        <v>86</v>
      </c>
      <c r="AW1697" s="13" t="s">
        <v>32</v>
      </c>
      <c r="AX1697" s="13" t="s">
        <v>77</v>
      </c>
      <c r="AY1697" s="254" t="s">
        <v>235</v>
      </c>
    </row>
    <row r="1698" s="13" customFormat="1">
      <c r="A1698" s="13"/>
      <c r="B1698" s="243"/>
      <c r="C1698" s="244"/>
      <c r="D1698" s="245" t="s">
        <v>243</v>
      </c>
      <c r="E1698" s="246" t="s">
        <v>1</v>
      </c>
      <c r="F1698" s="247" t="s">
        <v>3671</v>
      </c>
      <c r="G1698" s="244"/>
      <c r="H1698" s="248">
        <v>3.2000000000000002</v>
      </c>
      <c r="I1698" s="249"/>
      <c r="J1698" s="244"/>
      <c r="K1698" s="244"/>
      <c r="L1698" s="250"/>
      <c r="M1698" s="251"/>
      <c r="N1698" s="252"/>
      <c r="O1698" s="252"/>
      <c r="P1698" s="252"/>
      <c r="Q1698" s="252"/>
      <c r="R1698" s="252"/>
      <c r="S1698" s="252"/>
      <c r="T1698" s="25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254" t="s">
        <v>243</v>
      </c>
      <c r="AU1698" s="254" t="s">
        <v>86</v>
      </c>
      <c r="AV1698" s="13" t="s">
        <v>86</v>
      </c>
      <c r="AW1698" s="13" t="s">
        <v>32</v>
      </c>
      <c r="AX1698" s="13" t="s">
        <v>77</v>
      </c>
      <c r="AY1698" s="254" t="s">
        <v>235</v>
      </c>
    </row>
    <row r="1699" s="13" customFormat="1">
      <c r="A1699" s="13"/>
      <c r="B1699" s="243"/>
      <c r="C1699" s="244"/>
      <c r="D1699" s="245" t="s">
        <v>243</v>
      </c>
      <c r="E1699" s="246" t="s">
        <v>1</v>
      </c>
      <c r="F1699" s="247" t="s">
        <v>3672</v>
      </c>
      <c r="G1699" s="244"/>
      <c r="H1699" s="248">
        <v>6</v>
      </c>
      <c r="I1699" s="249"/>
      <c r="J1699" s="244"/>
      <c r="K1699" s="244"/>
      <c r="L1699" s="250"/>
      <c r="M1699" s="251"/>
      <c r="N1699" s="252"/>
      <c r="O1699" s="252"/>
      <c r="P1699" s="252"/>
      <c r="Q1699" s="252"/>
      <c r="R1699" s="252"/>
      <c r="S1699" s="252"/>
      <c r="T1699" s="25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54" t="s">
        <v>243</v>
      </c>
      <c r="AU1699" s="254" t="s">
        <v>86</v>
      </c>
      <c r="AV1699" s="13" t="s">
        <v>86</v>
      </c>
      <c r="AW1699" s="13" t="s">
        <v>32</v>
      </c>
      <c r="AX1699" s="13" t="s">
        <v>77</v>
      </c>
      <c r="AY1699" s="254" t="s">
        <v>235</v>
      </c>
    </row>
    <row r="1700" s="13" customFormat="1">
      <c r="A1700" s="13"/>
      <c r="B1700" s="243"/>
      <c r="C1700" s="244"/>
      <c r="D1700" s="245" t="s">
        <v>243</v>
      </c>
      <c r="E1700" s="246" t="s">
        <v>1</v>
      </c>
      <c r="F1700" s="247" t="s">
        <v>3673</v>
      </c>
      <c r="G1700" s="244"/>
      <c r="H1700" s="248">
        <v>4.4000000000000004</v>
      </c>
      <c r="I1700" s="249"/>
      <c r="J1700" s="244"/>
      <c r="K1700" s="244"/>
      <c r="L1700" s="250"/>
      <c r="M1700" s="251"/>
      <c r="N1700" s="252"/>
      <c r="O1700" s="252"/>
      <c r="P1700" s="252"/>
      <c r="Q1700" s="252"/>
      <c r="R1700" s="252"/>
      <c r="S1700" s="252"/>
      <c r="T1700" s="25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54" t="s">
        <v>243</v>
      </c>
      <c r="AU1700" s="254" t="s">
        <v>86</v>
      </c>
      <c r="AV1700" s="13" t="s">
        <v>86</v>
      </c>
      <c r="AW1700" s="13" t="s">
        <v>32</v>
      </c>
      <c r="AX1700" s="13" t="s">
        <v>77</v>
      </c>
      <c r="AY1700" s="254" t="s">
        <v>235</v>
      </c>
    </row>
    <row r="1701" s="13" customFormat="1">
      <c r="A1701" s="13"/>
      <c r="B1701" s="243"/>
      <c r="C1701" s="244"/>
      <c r="D1701" s="245" t="s">
        <v>243</v>
      </c>
      <c r="E1701" s="246" t="s">
        <v>1</v>
      </c>
      <c r="F1701" s="247" t="s">
        <v>3674</v>
      </c>
      <c r="G1701" s="244"/>
      <c r="H1701" s="248">
        <v>1.6000000000000001</v>
      </c>
      <c r="I1701" s="249"/>
      <c r="J1701" s="244"/>
      <c r="K1701" s="244"/>
      <c r="L1701" s="250"/>
      <c r="M1701" s="251"/>
      <c r="N1701" s="252"/>
      <c r="O1701" s="252"/>
      <c r="P1701" s="252"/>
      <c r="Q1701" s="252"/>
      <c r="R1701" s="252"/>
      <c r="S1701" s="252"/>
      <c r="T1701" s="25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54" t="s">
        <v>243</v>
      </c>
      <c r="AU1701" s="254" t="s">
        <v>86</v>
      </c>
      <c r="AV1701" s="13" t="s">
        <v>86</v>
      </c>
      <c r="AW1701" s="13" t="s">
        <v>32</v>
      </c>
      <c r="AX1701" s="13" t="s">
        <v>77</v>
      </c>
      <c r="AY1701" s="254" t="s">
        <v>235</v>
      </c>
    </row>
    <row r="1702" s="13" customFormat="1">
      <c r="A1702" s="13"/>
      <c r="B1702" s="243"/>
      <c r="C1702" s="244"/>
      <c r="D1702" s="245" t="s">
        <v>243</v>
      </c>
      <c r="E1702" s="246" t="s">
        <v>1</v>
      </c>
      <c r="F1702" s="247" t="s">
        <v>3675</v>
      </c>
      <c r="G1702" s="244"/>
      <c r="H1702" s="248">
        <v>5.5</v>
      </c>
      <c r="I1702" s="249"/>
      <c r="J1702" s="244"/>
      <c r="K1702" s="244"/>
      <c r="L1702" s="250"/>
      <c r="M1702" s="251"/>
      <c r="N1702" s="252"/>
      <c r="O1702" s="252"/>
      <c r="P1702" s="252"/>
      <c r="Q1702" s="252"/>
      <c r="R1702" s="252"/>
      <c r="S1702" s="252"/>
      <c r="T1702" s="25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54" t="s">
        <v>243</v>
      </c>
      <c r="AU1702" s="254" t="s">
        <v>86</v>
      </c>
      <c r="AV1702" s="13" t="s">
        <v>86</v>
      </c>
      <c r="AW1702" s="13" t="s">
        <v>32</v>
      </c>
      <c r="AX1702" s="13" t="s">
        <v>77</v>
      </c>
      <c r="AY1702" s="254" t="s">
        <v>235</v>
      </c>
    </row>
    <row r="1703" s="13" customFormat="1">
      <c r="A1703" s="13"/>
      <c r="B1703" s="243"/>
      <c r="C1703" s="244"/>
      <c r="D1703" s="245" t="s">
        <v>243</v>
      </c>
      <c r="E1703" s="246" t="s">
        <v>1</v>
      </c>
      <c r="F1703" s="247" t="s">
        <v>3676</v>
      </c>
      <c r="G1703" s="244"/>
      <c r="H1703" s="248">
        <v>4.5</v>
      </c>
      <c r="I1703" s="249"/>
      <c r="J1703" s="244"/>
      <c r="K1703" s="244"/>
      <c r="L1703" s="250"/>
      <c r="M1703" s="251"/>
      <c r="N1703" s="252"/>
      <c r="O1703" s="252"/>
      <c r="P1703" s="252"/>
      <c r="Q1703" s="252"/>
      <c r="R1703" s="252"/>
      <c r="S1703" s="252"/>
      <c r="T1703" s="25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54" t="s">
        <v>243</v>
      </c>
      <c r="AU1703" s="254" t="s">
        <v>86</v>
      </c>
      <c r="AV1703" s="13" t="s">
        <v>86</v>
      </c>
      <c r="AW1703" s="13" t="s">
        <v>32</v>
      </c>
      <c r="AX1703" s="13" t="s">
        <v>77</v>
      </c>
      <c r="AY1703" s="254" t="s">
        <v>235</v>
      </c>
    </row>
    <row r="1704" s="13" customFormat="1">
      <c r="A1704" s="13"/>
      <c r="B1704" s="243"/>
      <c r="C1704" s="244"/>
      <c r="D1704" s="245" t="s">
        <v>243</v>
      </c>
      <c r="E1704" s="246" t="s">
        <v>1</v>
      </c>
      <c r="F1704" s="247" t="s">
        <v>3677</v>
      </c>
      <c r="G1704" s="244"/>
      <c r="H1704" s="248">
        <v>2.5</v>
      </c>
      <c r="I1704" s="249"/>
      <c r="J1704" s="244"/>
      <c r="K1704" s="244"/>
      <c r="L1704" s="250"/>
      <c r="M1704" s="251"/>
      <c r="N1704" s="252"/>
      <c r="O1704" s="252"/>
      <c r="P1704" s="252"/>
      <c r="Q1704" s="252"/>
      <c r="R1704" s="252"/>
      <c r="S1704" s="252"/>
      <c r="T1704" s="25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54" t="s">
        <v>243</v>
      </c>
      <c r="AU1704" s="254" t="s">
        <v>86</v>
      </c>
      <c r="AV1704" s="13" t="s">
        <v>86</v>
      </c>
      <c r="AW1704" s="13" t="s">
        <v>32</v>
      </c>
      <c r="AX1704" s="13" t="s">
        <v>77</v>
      </c>
      <c r="AY1704" s="254" t="s">
        <v>235</v>
      </c>
    </row>
    <row r="1705" s="13" customFormat="1">
      <c r="A1705" s="13"/>
      <c r="B1705" s="243"/>
      <c r="C1705" s="244"/>
      <c r="D1705" s="245" t="s">
        <v>243</v>
      </c>
      <c r="E1705" s="246" t="s">
        <v>1</v>
      </c>
      <c r="F1705" s="247" t="s">
        <v>3328</v>
      </c>
      <c r="G1705" s="244"/>
      <c r="H1705" s="248">
        <v>1</v>
      </c>
      <c r="I1705" s="249"/>
      <c r="J1705" s="244"/>
      <c r="K1705" s="244"/>
      <c r="L1705" s="250"/>
      <c r="M1705" s="251"/>
      <c r="N1705" s="252"/>
      <c r="O1705" s="252"/>
      <c r="P1705" s="252"/>
      <c r="Q1705" s="252"/>
      <c r="R1705" s="252"/>
      <c r="S1705" s="252"/>
      <c r="T1705" s="25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54" t="s">
        <v>243</v>
      </c>
      <c r="AU1705" s="254" t="s">
        <v>86</v>
      </c>
      <c r="AV1705" s="13" t="s">
        <v>86</v>
      </c>
      <c r="AW1705" s="13" t="s">
        <v>32</v>
      </c>
      <c r="AX1705" s="13" t="s">
        <v>77</v>
      </c>
      <c r="AY1705" s="254" t="s">
        <v>235</v>
      </c>
    </row>
    <row r="1706" s="13" customFormat="1">
      <c r="A1706" s="13"/>
      <c r="B1706" s="243"/>
      <c r="C1706" s="244"/>
      <c r="D1706" s="245" t="s">
        <v>243</v>
      </c>
      <c r="E1706" s="246" t="s">
        <v>1</v>
      </c>
      <c r="F1706" s="247" t="s">
        <v>3678</v>
      </c>
      <c r="G1706" s="244"/>
      <c r="H1706" s="248">
        <v>3.7999999999999998</v>
      </c>
      <c r="I1706" s="249"/>
      <c r="J1706" s="244"/>
      <c r="K1706" s="244"/>
      <c r="L1706" s="250"/>
      <c r="M1706" s="251"/>
      <c r="N1706" s="252"/>
      <c r="O1706" s="252"/>
      <c r="P1706" s="252"/>
      <c r="Q1706" s="252"/>
      <c r="R1706" s="252"/>
      <c r="S1706" s="252"/>
      <c r="T1706" s="25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254" t="s">
        <v>243</v>
      </c>
      <c r="AU1706" s="254" t="s">
        <v>86</v>
      </c>
      <c r="AV1706" s="13" t="s">
        <v>86</v>
      </c>
      <c r="AW1706" s="13" t="s">
        <v>32</v>
      </c>
      <c r="AX1706" s="13" t="s">
        <v>77</v>
      </c>
      <c r="AY1706" s="254" t="s">
        <v>235</v>
      </c>
    </row>
    <row r="1707" s="13" customFormat="1">
      <c r="A1707" s="13"/>
      <c r="B1707" s="243"/>
      <c r="C1707" s="244"/>
      <c r="D1707" s="245" t="s">
        <v>243</v>
      </c>
      <c r="E1707" s="246" t="s">
        <v>1</v>
      </c>
      <c r="F1707" s="247" t="s">
        <v>3679</v>
      </c>
      <c r="G1707" s="244"/>
      <c r="H1707" s="248">
        <v>3.7999999999999998</v>
      </c>
      <c r="I1707" s="249"/>
      <c r="J1707" s="244"/>
      <c r="K1707" s="244"/>
      <c r="L1707" s="250"/>
      <c r="M1707" s="251"/>
      <c r="N1707" s="252"/>
      <c r="O1707" s="252"/>
      <c r="P1707" s="252"/>
      <c r="Q1707" s="252"/>
      <c r="R1707" s="252"/>
      <c r="S1707" s="252"/>
      <c r="T1707" s="25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54" t="s">
        <v>243</v>
      </c>
      <c r="AU1707" s="254" t="s">
        <v>86</v>
      </c>
      <c r="AV1707" s="13" t="s">
        <v>86</v>
      </c>
      <c r="AW1707" s="13" t="s">
        <v>32</v>
      </c>
      <c r="AX1707" s="13" t="s">
        <v>77</v>
      </c>
      <c r="AY1707" s="254" t="s">
        <v>235</v>
      </c>
    </row>
    <row r="1708" s="13" customFormat="1">
      <c r="A1708" s="13"/>
      <c r="B1708" s="243"/>
      <c r="C1708" s="244"/>
      <c r="D1708" s="245" t="s">
        <v>243</v>
      </c>
      <c r="E1708" s="246" t="s">
        <v>1</v>
      </c>
      <c r="F1708" s="247" t="s">
        <v>3680</v>
      </c>
      <c r="G1708" s="244"/>
      <c r="H1708" s="248">
        <v>1.8</v>
      </c>
      <c r="I1708" s="249"/>
      <c r="J1708" s="244"/>
      <c r="K1708" s="244"/>
      <c r="L1708" s="250"/>
      <c r="M1708" s="251"/>
      <c r="N1708" s="252"/>
      <c r="O1708" s="252"/>
      <c r="P1708" s="252"/>
      <c r="Q1708" s="252"/>
      <c r="R1708" s="252"/>
      <c r="S1708" s="252"/>
      <c r="T1708" s="25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54" t="s">
        <v>243</v>
      </c>
      <c r="AU1708" s="254" t="s">
        <v>86</v>
      </c>
      <c r="AV1708" s="13" t="s">
        <v>86</v>
      </c>
      <c r="AW1708" s="13" t="s">
        <v>32</v>
      </c>
      <c r="AX1708" s="13" t="s">
        <v>77</v>
      </c>
      <c r="AY1708" s="254" t="s">
        <v>235</v>
      </c>
    </row>
    <row r="1709" s="13" customFormat="1">
      <c r="A1709" s="13"/>
      <c r="B1709" s="243"/>
      <c r="C1709" s="244"/>
      <c r="D1709" s="245" t="s">
        <v>243</v>
      </c>
      <c r="E1709" s="246" t="s">
        <v>1</v>
      </c>
      <c r="F1709" s="247" t="s">
        <v>3681</v>
      </c>
      <c r="G1709" s="244"/>
      <c r="H1709" s="248">
        <v>7.5999999999999996</v>
      </c>
      <c r="I1709" s="249"/>
      <c r="J1709" s="244"/>
      <c r="K1709" s="244"/>
      <c r="L1709" s="250"/>
      <c r="M1709" s="251"/>
      <c r="N1709" s="252"/>
      <c r="O1709" s="252"/>
      <c r="P1709" s="252"/>
      <c r="Q1709" s="252"/>
      <c r="R1709" s="252"/>
      <c r="S1709" s="252"/>
      <c r="T1709" s="25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54" t="s">
        <v>243</v>
      </c>
      <c r="AU1709" s="254" t="s">
        <v>86</v>
      </c>
      <c r="AV1709" s="13" t="s">
        <v>86</v>
      </c>
      <c r="AW1709" s="13" t="s">
        <v>32</v>
      </c>
      <c r="AX1709" s="13" t="s">
        <v>77</v>
      </c>
      <c r="AY1709" s="254" t="s">
        <v>235</v>
      </c>
    </row>
    <row r="1710" s="13" customFormat="1">
      <c r="A1710" s="13"/>
      <c r="B1710" s="243"/>
      <c r="C1710" s="244"/>
      <c r="D1710" s="245" t="s">
        <v>243</v>
      </c>
      <c r="E1710" s="246" t="s">
        <v>1</v>
      </c>
      <c r="F1710" s="247" t="s">
        <v>3682</v>
      </c>
      <c r="G1710" s="244"/>
      <c r="H1710" s="248">
        <v>4.2999999999999998</v>
      </c>
      <c r="I1710" s="249"/>
      <c r="J1710" s="244"/>
      <c r="K1710" s="244"/>
      <c r="L1710" s="250"/>
      <c r="M1710" s="251"/>
      <c r="N1710" s="252"/>
      <c r="O1710" s="252"/>
      <c r="P1710" s="252"/>
      <c r="Q1710" s="252"/>
      <c r="R1710" s="252"/>
      <c r="S1710" s="252"/>
      <c r="T1710" s="25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T1710" s="254" t="s">
        <v>243</v>
      </c>
      <c r="AU1710" s="254" t="s">
        <v>86</v>
      </c>
      <c r="AV1710" s="13" t="s">
        <v>86</v>
      </c>
      <c r="AW1710" s="13" t="s">
        <v>32</v>
      </c>
      <c r="AX1710" s="13" t="s">
        <v>77</v>
      </c>
      <c r="AY1710" s="254" t="s">
        <v>235</v>
      </c>
    </row>
    <row r="1711" s="13" customFormat="1">
      <c r="A1711" s="13"/>
      <c r="B1711" s="243"/>
      <c r="C1711" s="244"/>
      <c r="D1711" s="245" t="s">
        <v>243</v>
      </c>
      <c r="E1711" s="246" t="s">
        <v>1</v>
      </c>
      <c r="F1711" s="247" t="s">
        <v>3683</v>
      </c>
      <c r="G1711" s="244"/>
      <c r="H1711" s="248">
        <v>1.3</v>
      </c>
      <c r="I1711" s="249"/>
      <c r="J1711" s="244"/>
      <c r="K1711" s="244"/>
      <c r="L1711" s="250"/>
      <c r="M1711" s="251"/>
      <c r="N1711" s="252"/>
      <c r="O1711" s="252"/>
      <c r="P1711" s="252"/>
      <c r="Q1711" s="252"/>
      <c r="R1711" s="252"/>
      <c r="S1711" s="252"/>
      <c r="T1711" s="25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54" t="s">
        <v>243</v>
      </c>
      <c r="AU1711" s="254" t="s">
        <v>86</v>
      </c>
      <c r="AV1711" s="13" t="s">
        <v>86</v>
      </c>
      <c r="AW1711" s="13" t="s">
        <v>32</v>
      </c>
      <c r="AX1711" s="13" t="s">
        <v>77</v>
      </c>
      <c r="AY1711" s="254" t="s">
        <v>235</v>
      </c>
    </row>
    <row r="1712" s="13" customFormat="1">
      <c r="A1712" s="13"/>
      <c r="B1712" s="243"/>
      <c r="C1712" s="244"/>
      <c r="D1712" s="245" t="s">
        <v>243</v>
      </c>
      <c r="E1712" s="246" t="s">
        <v>1</v>
      </c>
      <c r="F1712" s="247" t="s">
        <v>3684</v>
      </c>
      <c r="G1712" s="244"/>
      <c r="H1712" s="248">
        <v>2.7999999999999998</v>
      </c>
      <c r="I1712" s="249"/>
      <c r="J1712" s="244"/>
      <c r="K1712" s="244"/>
      <c r="L1712" s="250"/>
      <c r="M1712" s="251"/>
      <c r="N1712" s="252"/>
      <c r="O1712" s="252"/>
      <c r="P1712" s="252"/>
      <c r="Q1712" s="252"/>
      <c r="R1712" s="252"/>
      <c r="S1712" s="252"/>
      <c r="T1712" s="25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254" t="s">
        <v>243</v>
      </c>
      <c r="AU1712" s="254" t="s">
        <v>86</v>
      </c>
      <c r="AV1712" s="13" t="s">
        <v>86</v>
      </c>
      <c r="AW1712" s="13" t="s">
        <v>32</v>
      </c>
      <c r="AX1712" s="13" t="s">
        <v>77</v>
      </c>
      <c r="AY1712" s="254" t="s">
        <v>235</v>
      </c>
    </row>
    <row r="1713" s="13" customFormat="1">
      <c r="A1713" s="13"/>
      <c r="B1713" s="243"/>
      <c r="C1713" s="244"/>
      <c r="D1713" s="245" t="s">
        <v>243</v>
      </c>
      <c r="E1713" s="246" t="s">
        <v>1</v>
      </c>
      <c r="F1713" s="247" t="s">
        <v>3685</v>
      </c>
      <c r="G1713" s="244"/>
      <c r="H1713" s="248">
        <v>4.0999999999999996</v>
      </c>
      <c r="I1713" s="249"/>
      <c r="J1713" s="244"/>
      <c r="K1713" s="244"/>
      <c r="L1713" s="250"/>
      <c r="M1713" s="251"/>
      <c r="N1713" s="252"/>
      <c r="O1713" s="252"/>
      <c r="P1713" s="252"/>
      <c r="Q1713" s="252"/>
      <c r="R1713" s="252"/>
      <c r="S1713" s="252"/>
      <c r="T1713" s="25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T1713" s="254" t="s">
        <v>243</v>
      </c>
      <c r="AU1713" s="254" t="s">
        <v>86</v>
      </c>
      <c r="AV1713" s="13" t="s">
        <v>86</v>
      </c>
      <c r="AW1713" s="13" t="s">
        <v>32</v>
      </c>
      <c r="AX1713" s="13" t="s">
        <v>77</v>
      </c>
      <c r="AY1713" s="254" t="s">
        <v>235</v>
      </c>
    </row>
    <row r="1714" s="13" customFormat="1">
      <c r="A1714" s="13"/>
      <c r="B1714" s="243"/>
      <c r="C1714" s="244"/>
      <c r="D1714" s="245" t="s">
        <v>243</v>
      </c>
      <c r="E1714" s="246" t="s">
        <v>1</v>
      </c>
      <c r="F1714" s="247" t="s">
        <v>3686</v>
      </c>
      <c r="G1714" s="244"/>
      <c r="H1714" s="248">
        <v>4.5999999999999996</v>
      </c>
      <c r="I1714" s="249"/>
      <c r="J1714" s="244"/>
      <c r="K1714" s="244"/>
      <c r="L1714" s="250"/>
      <c r="M1714" s="251"/>
      <c r="N1714" s="252"/>
      <c r="O1714" s="252"/>
      <c r="P1714" s="252"/>
      <c r="Q1714" s="252"/>
      <c r="R1714" s="252"/>
      <c r="S1714" s="252"/>
      <c r="T1714" s="25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54" t="s">
        <v>243</v>
      </c>
      <c r="AU1714" s="254" t="s">
        <v>86</v>
      </c>
      <c r="AV1714" s="13" t="s">
        <v>86</v>
      </c>
      <c r="AW1714" s="13" t="s">
        <v>32</v>
      </c>
      <c r="AX1714" s="13" t="s">
        <v>77</v>
      </c>
      <c r="AY1714" s="254" t="s">
        <v>235</v>
      </c>
    </row>
    <row r="1715" s="13" customFormat="1">
      <c r="A1715" s="13"/>
      <c r="B1715" s="243"/>
      <c r="C1715" s="244"/>
      <c r="D1715" s="245" t="s">
        <v>243</v>
      </c>
      <c r="E1715" s="246" t="s">
        <v>1</v>
      </c>
      <c r="F1715" s="247" t="s">
        <v>3687</v>
      </c>
      <c r="G1715" s="244"/>
      <c r="H1715" s="248">
        <v>4.4000000000000004</v>
      </c>
      <c r="I1715" s="249"/>
      <c r="J1715" s="244"/>
      <c r="K1715" s="244"/>
      <c r="L1715" s="250"/>
      <c r="M1715" s="251"/>
      <c r="N1715" s="252"/>
      <c r="O1715" s="252"/>
      <c r="P1715" s="252"/>
      <c r="Q1715" s="252"/>
      <c r="R1715" s="252"/>
      <c r="S1715" s="252"/>
      <c r="T1715" s="25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54" t="s">
        <v>243</v>
      </c>
      <c r="AU1715" s="254" t="s">
        <v>86</v>
      </c>
      <c r="AV1715" s="13" t="s">
        <v>86</v>
      </c>
      <c r="AW1715" s="13" t="s">
        <v>32</v>
      </c>
      <c r="AX1715" s="13" t="s">
        <v>77</v>
      </c>
      <c r="AY1715" s="254" t="s">
        <v>235</v>
      </c>
    </row>
    <row r="1716" s="13" customFormat="1">
      <c r="A1716" s="13"/>
      <c r="B1716" s="243"/>
      <c r="C1716" s="244"/>
      <c r="D1716" s="245" t="s">
        <v>243</v>
      </c>
      <c r="E1716" s="246" t="s">
        <v>1</v>
      </c>
      <c r="F1716" s="247" t="s">
        <v>3688</v>
      </c>
      <c r="G1716" s="244"/>
      <c r="H1716" s="248">
        <v>2.5</v>
      </c>
      <c r="I1716" s="249"/>
      <c r="J1716" s="244"/>
      <c r="K1716" s="244"/>
      <c r="L1716" s="250"/>
      <c r="M1716" s="251"/>
      <c r="N1716" s="252"/>
      <c r="O1716" s="252"/>
      <c r="P1716" s="252"/>
      <c r="Q1716" s="252"/>
      <c r="R1716" s="252"/>
      <c r="S1716" s="252"/>
      <c r="T1716" s="25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254" t="s">
        <v>243</v>
      </c>
      <c r="AU1716" s="254" t="s">
        <v>86</v>
      </c>
      <c r="AV1716" s="13" t="s">
        <v>86</v>
      </c>
      <c r="AW1716" s="13" t="s">
        <v>32</v>
      </c>
      <c r="AX1716" s="13" t="s">
        <v>77</v>
      </c>
      <c r="AY1716" s="254" t="s">
        <v>235</v>
      </c>
    </row>
    <row r="1717" s="13" customFormat="1">
      <c r="A1717" s="13"/>
      <c r="B1717" s="243"/>
      <c r="C1717" s="244"/>
      <c r="D1717" s="245" t="s">
        <v>243</v>
      </c>
      <c r="E1717" s="246" t="s">
        <v>1</v>
      </c>
      <c r="F1717" s="247" t="s">
        <v>3689</v>
      </c>
      <c r="G1717" s="244"/>
      <c r="H1717" s="248">
        <v>3.6000000000000001</v>
      </c>
      <c r="I1717" s="249"/>
      <c r="J1717" s="244"/>
      <c r="K1717" s="244"/>
      <c r="L1717" s="250"/>
      <c r="M1717" s="251"/>
      <c r="N1717" s="252"/>
      <c r="O1717" s="252"/>
      <c r="P1717" s="252"/>
      <c r="Q1717" s="252"/>
      <c r="R1717" s="252"/>
      <c r="S1717" s="252"/>
      <c r="T1717" s="25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T1717" s="254" t="s">
        <v>243</v>
      </c>
      <c r="AU1717" s="254" t="s">
        <v>86</v>
      </c>
      <c r="AV1717" s="13" t="s">
        <v>86</v>
      </c>
      <c r="AW1717" s="13" t="s">
        <v>32</v>
      </c>
      <c r="AX1717" s="13" t="s">
        <v>77</v>
      </c>
      <c r="AY1717" s="254" t="s">
        <v>235</v>
      </c>
    </row>
    <row r="1718" s="13" customFormat="1">
      <c r="A1718" s="13"/>
      <c r="B1718" s="243"/>
      <c r="C1718" s="244"/>
      <c r="D1718" s="245" t="s">
        <v>243</v>
      </c>
      <c r="E1718" s="246" t="s">
        <v>1</v>
      </c>
      <c r="F1718" s="247" t="s">
        <v>3690</v>
      </c>
      <c r="G1718" s="244"/>
      <c r="H1718" s="248">
        <v>3.2000000000000002</v>
      </c>
      <c r="I1718" s="249"/>
      <c r="J1718" s="244"/>
      <c r="K1718" s="244"/>
      <c r="L1718" s="250"/>
      <c r="M1718" s="251"/>
      <c r="N1718" s="252"/>
      <c r="O1718" s="252"/>
      <c r="P1718" s="252"/>
      <c r="Q1718" s="252"/>
      <c r="R1718" s="252"/>
      <c r="S1718" s="252"/>
      <c r="T1718" s="25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254" t="s">
        <v>243</v>
      </c>
      <c r="AU1718" s="254" t="s">
        <v>86</v>
      </c>
      <c r="AV1718" s="13" t="s">
        <v>86</v>
      </c>
      <c r="AW1718" s="13" t="s">
        <v>32</v>
      </c>
      <c r="AX1718" s="13" t="s">
        <v>77</v>
      </c>
      <c r="AY1718" s="254" t="s">
        <v>235</v>
      </c>
    </row>
    <row r="1719" s="13" customFormat="1">
      <c r="A1719" s="13"/>
      <c r="B1719" s="243"/>
      <c r="C1719" s="244"/>
      <c r="D1719" s="245" t="s">
        <v>243</v>
      </c>
      <c r="E1719" s="246" t="s">
        <v>1</v>
      </c>
      <c r="F1719" s="247" t="s">
        <v>3691</v>
      </c>
      <c r="G1719" s="244"/>
      <c r="H1719" s="248">
        <v>2.7999999999999998</v>
      </c>
      <c r="I1719" s="249"/>
      <c r="J1719" s="244"/>
      <c r="K1719" s="244"/>
      <c r="L1719" s="250"/>
      <c r="M1719" s="251"/>
      <c r="N1719" s="252"/>
      <c r="O1719" s="252"/>
      <c r="P1719" s="252"/>
      <c r="Q1719" s="252"/>
      <c r="R1719" s="252"/>
      <c r="S1719" s="252"/>
      <c r="T1719" s="25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54" t="s">
        <v>243</v>
      </c>
      <c r="AU1719" s="254" t="s">
        <v>86</v>
      </c>
      <c r="AV1719" s="13" t="s">
        <v>86</v>
      </c>
      <c r="AW1719" s="13" t="s">
        <v>32</v>
      </c>
      <c r="AX1719" s="13" t="s">
        <v>77</v>
      </c>
      <c r="AY1719" s="254" t="s">
        <v>235</v>
      </c>
    </row>
    <row r="1720" s="13" customFormat="1">
      <c r="A1720" s="13"/>
      <c r="B1720" s="243"/>
      <c r="C1720" s="244"/>
      <c r="D1720" s="245" t="s">
        <v>243</v>
      </c>
      <c r="E1720" s="246" t="s">
        <v>1</v>
      </c>
      <c r="F1720" s="247" t="s">
        <v>3692</v>
      </c>
      <c r="G1720" s="244"/>
      <c r="H1720" s="248">
        <v>6</v>
      </c>
      <c r="I1720" s="249"/>
      <c r="J1720" s="244"/>
      <c r="K1720" s="244"/>
      <c r="L1720" s="250"/>
      <c r="M1720" s="251"/>
      <c r="N1720" s="252"/>
      <c r="O1720" s="252"/>
      <c r="P1720" s="252"/>
      <c r="Q1720" s="252"/>
      <c r="R1720" s="252"/>
      <c r="S1720" s="252"/>
      <c r="T1720" s="25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54" t="s">
        <v>243</v>
      </c>
      <c r="AU1720" s="254" t="s">
        <v>86</v>
      </c>
      <c r="AV1720" s="13" t="s">
        <v>86</v>
      </c>
      <c r="AW1720" s="13" t="s">
        <v>32</v>
      </c>
      <c r="AX1720" s="13" t="s">
        <v>77</v>
      </c>
      <c r="AY1720" s="254" t="s">
        <v>235</v>
      </c>
    </row>
    <row r="1721" s="13" customFormat="1">
      <c r="A1721" s="13"/>
      <c r="B1721" s="243"/>
      <c r="C1721" s="244"/>
      <c r="D1721" s="245" t="s">
        <v>243</v>
      </c>
      <c r="E1721" s="246" t="s">
        <v>1</v>
      </c>
      <c r="F1721" s="247" t="s">
        <v>3693</v>
      </c>
      <c r="G1721" s="244"/>
      <c r="H1721" s="248">
        <v>1.6000000000000001</v>
      </c>
      <c r="I1721" s="249"/>
      <c r="J1721" s="244"/>
      <c r="K1721" s="244"/>
      <c r="L1721" s="250"/>
      <c r="M1721" s="251"/>
      <c r="N1721" s="252"/>
      <c r="O1721" s="252"/>
      <c r="P1721" s="252"/>
      <c r="Q1721" s="252"/>
      <c r="R1721" s="252"/>
      <c r="S1721" s="252"/>
      <c r="T1721" s="25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T1721" s="254" t="s">
        <v>243</v>
      </c>
      <c r="AU1721" s="254" t="s">
        <v>86</v>
      </c>
      <c r="AV1721" s="13" t="s">
        <v>86</v>
      </c>
      <c r="AW1721" s="13" t="s">
        <v>32</v>
      </c>
      <c r="AX1721" s="13" t="s">
        <v>77</v>
      </c>
      <c r="AY1721" s="254" t="s">
        <v>235</v>
      </c>
    </row>
    <row r="1722" s="13" customFormat="1">
      <c r="A1722" s="13"/>
      <c r="B1722" s="243"/>
      <c r="C1722" s="244"/>
      <c r="D1722" s="245" t="s">
        <v>243</v>
      </c>
      <c r="E1722" s="246" t="s">
        <v>1</v>
      </c>
      <c r="F1722" s="247" t="s">
        <v>3694</v>
      </c>
      <c r="G1722" s="244"/>
      <c r="H1722" s="248">
        <v>1.8</v>
      </c>
      <c r="I1722" s="249"/>
      <c r="J1722" s="244"/>
      <c r="K1722" s="244"/>
      <c r="L1722" s="250"/>
      <c r="M1722" s="251"/>
      <c r="N1722" s="252"/>
      <c r="O1722" s="252"/>
      <c r="P1722" s="252"/>
      <c r="Q1722" s="252"/>
      <c r="R1722" s="252"/>
      <c r="S1722" s="252"/>
      <c r="T1722" s="25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T1722" s="254" t="s">
        <v>243</v>
      </c>
      <c r="AU1722" s="254" t="s">
        <v>86</v>
      </c>
      <c r="AV1722" s="13" t="s">
        <v>86</v>
      </c>
      <c r="AW1722" s="13" t="s">
        <v>32</v>
      </c>
      <c r="AX1722" s="13" t="s">
        <v>77</v>
      </c>
      <c r="AY1722" s="254" t="s">
        <v>235</v>
      </c>
    </row>
    <row r="1723" s="13" customFormat="1">
      <c r="A1723" s="13"/>
      <c r="B1723" s="243"/>
      <c r="C1723" s="244"/>
      <c r="D1723" s="245" t="s">
        <v>243</v>
      </c>
      <c r="E1723" s="246" t="s">
        <v>1</v>
      </c>
      <c r="F1723" s="247" t="s">
        <v>3695</v>
      </c>
      <c r="G1723" s="244"/>
      <c r="H1723" s="248">
        <v>3</v>
      </c>
      <c r="I1723" s="249"/>
      <c r="J1723" s="244"/>
      <c r="K1723" s="244"/>
      <c r="L1723" s="250"/>
      <c r="M1723" s="251"/>
      <c r="N1723" s="252"/>
      <c r="O1723" s="252"/>
      <c r="P1723" s="252"/>
      <c r="Q1723" s="252"/>
      <c r="R1723" s="252"/>
      <c r="S1723" s="252"/>
      <c r="T1723" s="25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54" t="s">
        <v>243</v>
      </c>
      <c r="AU1723" s="254" t="s">
        <v>86</v>
      </c>
      <c r="AV1723" s="13" t="s">
        <v>86</v>
      </c>
      <c r="AW1723" s="13" t="s">
        <v>32</v>
      </c>
      <c r="AX1723" s="13" t="s">
        <v>77</v>
      </c>
      <c r="AY1723" s="254" t="s">
        <v>235</v>
      </c>
    </row>
    <row r="1724" s="13" customFormat="1">
      <c r="A1724" s="13"/>
      <c r="B1724" s="243"/>
      <c r="C1724" s="244"/>
      <c r="D1724" s="245" t="s">
        <v>243</v>
      </c>
      <c r="E1724" s="246" t="s">
        <v>1</v>
      </c>
      <c r="F1724" s="247" t="s">
        <v>3332</v>
      </c>
      <c r="G1724" s="244"/>
      <c r="H1724" s="248">
        <v>1</v>
      </c>
      <c r="I1724" s="249"/>
      <c r="J1724" s="244"/>
      <c r="K1724" s="244"/>
      <c r="L1724" s="250"/>
      <c r="M1724" s="251"/>
      <c r="N1724" s="252"/>
      <c r="O1724" s="252"/>
      <c r="P1724" s="252"/>
      <c r="Q1724" s="252"/>
      <c r="R1724" s="252"/>
      <c r="S1724" s="252"/>
      <c r="T1724" s="25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54" t="s">
        <v>243</v>
      </c>
      <c r="AU1724" s="254" t="s">
        <v>86</v>
      </c>
      <c r="AV1724" s="13" t="s">
        <v>86</v>
      </c>
      <c r="AW1724" s="13" t="s">
        <v>32</v>
      </c>
      <c r="AX1724" s="13" t="s">
        <v>77</v>
      </c>
      <c r="AY1724" s="254" t="s">
        <v>235</v>
      </c>
    </row>
    <row r="1725" s="13" customFormat="1">
      <c r="A1725" s="13"/>
      <c r="B1725" s="243"/>
      <c r="C1725" s="244"/>
      <c r="D1725" s="245" t="s">
        <v>243</v>
      </c>
      <c r="E1725" s="246" t="s">
        <v>1</v>
      </c>
      <c r="F1725" s="247" t="s">
        <v>3696</v>
      </c>
      <c r="G1725" s="244"/>
      <c r="H1725" s="248">
        <v>2.7999999999999998</v>
      </c>
      <c r="I1725" s="249"/>
      <c r="J1725" s="244"/>
      <c r="K1725" s="244"/>
      <c r="L1725" s="250"/>
      <c r="M1725" s="251"/>
      <c r="N1725" s="252"/>
      <c r="O1725" s="252"/>
      <c r="P1725" s="252"/>
      <c r="Q1725" s="252"/>
      <c r="R1725" s="252"/>
      <c r="S1725" s="252"/>
      <c r="T1725" s="25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54" t="s">
        <v>243</v>
      </c>
      <c r="AU1725" s="254" t="s">
        <v>86</v>
      </c>
      <c r="AV1725" s="13" t="s">
        <v>86</v>
      </c>
      <c r="AW1725" s="13" t="s">
        <v>32</v>
      </c>
      <c r="AX1725" s="13" t="s">
        <v>77</v>
      </c>
      <c r="AY1725" s="254" t="s">
        <v>235</v>
      </c>
    </row>
    <row r="1726" s="13" customFormat="1">
      <c r="A1726" s="13"/>
      <c r="B1726" s="243"/>
      <c r="C1726" s="244"/>
      <c r="D1726" s="245" t="s">
        <v>243</v>
      </c>
      <c r="E1726" s="246" t="s">
        <v>1</v>
      </c>
      <c r="F1726" s="247" t="s">
        <v>3697</v>
      </c>
      <c r="G1726" s="244"/>
      <c r="H1726" s="248">
        <v>2.1000000000000001</v>
      </c>
      <c r="I1726" s="249"/>
      <c r="J1726" s="244"/>
      <c r="K1726" s="244"/>
      <c r="L1726" s="250"/>
      <c r="M1726" s="251"/>
      <c r="N1726" s="252"/>
      <c r="O1726" s="252"/>
      <c r="P1726" s="252"/>
      <c r="Q1726" s="252"/>
      <c r="R1726" s="252"/>
      <c r="S1726" s="252"/>
      <c r="T1726" s="25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T1726" s="254" t="s">
        <v>243</v>
      </c>
      <c r="AU1726" s="254" t="s">
        <v>86</v>
      </c>
      <c r="AV1726" s="13" t="s">
        <v>86</v>
      </c>
      <c r="AW1726" s="13" t="s">
        <v>32</v>
      </c>
      <c r="AX1726" s="13" t="s">
        <v>77</v>
      </c>
      <c r="AY1726" s="254" t="s">
        <v>235</v>
      </c>
    </row>
    <row r="1727" s="13" customFormat="1">
      <c r="A1727" s="13"/>
      <c r="B1727" s="243"/>
      <c r="C1727" s="244"/>
      <c r="D1727" s="245" t="s">
        <v>243</v>
      </c>
      <c r="E1727" s="246" t="s">
        <v>1</v>
      </c>
      <c r="F1727" s="247" t="s">
        <v>3698</v>
      </c>
      <c r="G1727" s="244"/>
      <c r="H1727" s="248">
        <v>2.1000000000000001</v>
      </c>
      <c r="I1727" s="249"/>
      <c r="J1727" s="244"/>
      <c r="K1727" s="244"/>
      <c r="L1727" s="250"/>
      <c r="M1727" s="251"/>
      <c r="N1727" s="252"/>
      <c r="O1727" s="252"/>
      <c r="P1727" s="252"/>
      <c r="Q1727" s="252"/>
      <c r="R1727" s="252"/>
      <c r="S1727" s="252"/>
      <c r="T1727" s="25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54" t="s">
        <v>243</v>
      </c>
      <c r="AU1727" s="254" t="s">
        <v>86</v>
      </c>
      <c r="AV1727" s="13" t="s">
        <v>86</v>
      </c>
      <c r="AW1727" s="13" t="s">
        <v>32</v>
      </c>
      <c r="AX1727" s="13" t="s">
        <v>77</v>
      </c>
      <c r="AY1727" s="254" t="s">
        <v>235</v>
      </c>
    </row>
    <row r="1728" s="13" customFormat="1">
      <c r="A1728" s="13"/>
      <c r="B1728" s="243"/>
      <c r="C1728" s="244"/>
      <c r="D1728" s="245" t="s">
        <v>243</v>
      </c>
      <c r="E1728" s="246" t="s">
        <v>1</v>
      </c>
      <c r="F1728" s="247" t="s">
        <v>3699</v>
      </c>
      <c r="G1728" s="244"/>
      <c r="H1728" s="248">
        <v>4.2000000000000002</v>
      </c>
      <c r="I1728" s="249"/>
      <c r="J1728" s="244"/>
      <c r="K1728" s="244"/>
      <c r="L1728" s="250"/>
      <c r="M1728" s="251"/>
      <c r="N1728" s="252"/>
      <c r="O1728" s="252"/>
      <c r="P1728" s="252"/>
      <c r="Q1728" s="252"/>
      <c r="R1728" s="252"/>
      <c r="S1728" s="252"/>
      <c r="T1728" s="25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T1728" s="254" t="s">
        <v>243</v>
      </c>
      <c r="AU1728" s="254" t="s">
        <v>86</v>
      </c>
      <c r="AV1728" s="13" t="s">
        <v>86</v>
      </c>
      <c r="AW1728" s="13" t="s">
        <v>32</v>
      </c>
      <c r="AX1728" s="13" t="s">
        <v>77</v>
      </c>
      <c r="AY1728" s="254" t="s">
        <v>235</v>
      </c>
    </row>
    <row r="1729" s="13" customFormat="1">
      <c r="A1729" s="13"/>
      <c r="B1729" s="243"/>
      <c r="C1729" s="244"/>
      <c r="D1729" s="245" t="s">
        <v>243</v>
      </c>
      <c r="E1729" s="246" t="s">
        <v>1</v>
      </c>
      <c r="F1729" s="247" t="s">
        <v>3700</v>
      </c>
      <c r="G1729" s="244"/>
      <c r="H1729" s="248">
        <v>3.7000000000000002</v>
      </c>
      <c r="I1729" s="249"/>
      <c r="J1729" s="244"/>
      <c r="K1729" s="244"/>
      <c r="L1729" s="250"/>
      <c r="M1729" s="251"/>
      <c r="N1729" s="252"/>
      <c r="O1729" s="252"/>
      <c r="P1729" s="252"/>
      <c r="Q1729" s="252"/>
      <c r="R1729" s="252"/>
      <c r="S1729" s="252"/>
      <c r="T1729" s="25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54" t="s">
        <v>243</v>
      </c>
      <c r="AU1729" s="254" t="s">
        <v>86</v>
      </c>
      <c r="AV1729" s="13" t="s">
        <v>86</v>
      </c>
      <c r="AW1729" s="13" t="s">
        <v>32</v>
      </c>
      <c r="AX1729" s="13" t="s">
        <v>77</v>
      </c>
      <c r="AY1729" s="254" t="s">
        <v>235</v>
      </c>
    </row>
    <row r="1730" s="13" customFormat="1">
      <c r="A1730" s="13"/>
      <c r="B1730" s="243"/>
      <c r="C1730" s="244"/>
      <c r="D1730" s="245" t="s">
        <v>243</v>
      </c>
      <c r="E1730" s="246" t="s">
        <v>1</v>
      </c>
      <c r="F1730" s="247" t="s">
        <v>3701</v>
      </c>
      <c r="G1730" s="244"/>
      <c r="H1730" s="248">
        <v>1.3</v>
      </c>
      <c r="I1730" s="249"/>
      <c r="J1730" s="244"/>
      <c r="K1730" s="244"/>
      <c r="L1730" s="250"/>
      <c r="M1730" s="251"/>
      <c r="N1730" s="252"/>
      <c r="O1730" s="252"/>
      <c r="P1730" s="252"/>
      <c r="Q1730" s="252"/>
      <c r="R1730" s="252"/>
      <c r="S1730" s="252"/>
      <c r="T1730" s="25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254" t="s">
        <v>243</v>
      </c>
      <c r="AU1730" s="254" t="s">
        <v>86</v>
      </c>
      <c r="AV1730" s="13" t="s">
        <v>86</v>
      </c>
      <c r="AW1730" s="13" t="s">
        <v>32</v>
      </c>
      <c r="AX1730" s="13" t="s">
        <v>77</v>
      </c>
      <c r="AY1730" s="254" t="s">
        <v>235</v>
      </c>
    </row>
    <row r="1731" s="13" customFormat="1">
      <c r="A1731" s="13"/>
      <c r="B1731" s="243"/>
      <c r="C1731" s="244"/>
      <c r="D1731" s="245" t="s">
        <v>243</v>
      </c>
      <c r="E1731" s="246" t="s">
        <v>1</v>
      </c>
      <c r="F1731" s="247" t="s">
        <v>3702</v>
      </c>
      <c r="G1731" s="244"/>
      <c r="H1731" s="248">
        <v>2.3999999999999999</v>
      </c>
      <c r="I1731" s="249"/>
      <c r="J1731" s="244"/>
      <c r="K1731" s="244"/>
      <c r="L1731" s="250"/>
      <c r="M1731" s="251"/>
      <c r="N1731" s="252"/>
      <c r="O1731" s="252"/>
      <c r="P1731" s="252"/>
      <c r="Q1731" s="252"/>
      <c r="R1731" s="252"/>
      <c r="S1731" s="252"/>
      <c r="T1731" s="25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T1731" s="254" t="s">
        <v>243</v>
      </c>
      <c r="AU1731" s="254" t="s">
        <v>86</v>
      </c>
      <c r="AV1731" s="13" t="s">
        <v>86</v>
      </c>
      <c r="AW1731" s="13" t="s">
        <v>32</v>
      </c>
      <c r="AX1731" s="13" t="s">
        <v>77</v>
      </c>
      <c r="AY1731" s="254" t="s">
        <v>235</v>
      </c>
    </row>
    <row r="1732" s="13" customFormat="1">
      <c r="A1732" s="13"/>
      <c r="B1732" s="243"/>
      <c r="C1732" s="244"/>
      <c r="D1732" s="245" t="s">
        <v>243</v>
      </c>
      <c r="E1732" s="246" t="s">
        <v>1</v>
      </c>
      <c r="F1732" s="247" t="s">
        <v>3703</v>
      </c>
      <c r="G1732" s="244"/>
      <c r="H1732" s="248">
        <v>3.8999999999999999</v>
      </c>
      <c r="I1732" s="249"/>
      <c r="J1732" s="244"/>
      <c r="K1732" s="244"/>
      <c r="L1732" s="250"/>
      <c r="M1732" s="251"/>
      <c r="N1732" s="252"/>
      <c r="O1732" s="252"/>
      <c r="P1732" s="252"/>
      <c r="Q1732" s="252"/>
      <c r="R1732" s="252"/>
      <c r="S1732" s="252"/>
      <c r="T1732" s="25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54" t="s">
        <v>243</v>
      </c>
      <c r="AU1732" s="254" t="s">
        <v>86</v>
      </c>
      <c r="AV1732" s="13" t="s">
        <v>86</v>
      </c>
      <c r="AW1732" s="13" t="s">
        <v>32</v>
      </c>
      <c r="AX1732" s="13" t="s">
        <v>77</v>
      </c>
      <c r="AY1732" s="254" t="s">
        <v>235</v>
      </c>
    </row>
    <row r="1733" s="13" customFormat="1">
      <c r="A1733" s="13"/>
      <c r="B1733" s="243"/>
      <c r="C1733" s="244"/>
      <c r="D1733" s="245" t="s">
        <v>243</v>
      </c>
      <c r="E1733" s="246" t="s">
        <v>1</v>
      </c>
      <c r="F1733" s="247" t="s">
        <v>3704</v>
      </c>
      <c r="G1733" s="244"/>
      <c r="H1733" s="248">
        <v>3.3999999999999999</v>
      </c>
      <c r="I1733" s="249"/>
      <c r="J1733" s="244"/>
      <c r="K1733" s="244"/>
      <c r="L1733" s="250"/>
      <c r="M1733" s="251"/>
      <c r="N1733" s="252"/>
      <c r="O1733" s="252"/>
      <c r="P1733" s="252"/>
      <c r="Q1733" s="252"/>
      <c r="R1733" s="252"/>
      <c r="S1733" s="252"/>
      <c r="T1733" s="25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T1733" s="254" t="s">
        <v>243</v>
      </c>
      <c r="AU1733" s="254" t="s">
        <v>86</v>
      </c>
      <c r="AV1733" s="13" t="s">
        <v>86</v>
      </c>
      <c r="AW1733" s="13" t="s">
        <v>32</v>
      </c>
      <c r="AX1733" s="13" t="s">
        <v>77</v>
      </c>
      <c r="AY1733" s="254" t="s">
        <v>235</v>
      </c>
    </row>
    <row r="1734" s="13" customFormat="1">
      <c r="A1734" s="13"/>
      <c r="B1734" s="243"/>
      <c r="C1734" s="244"/>
      <c r="D1734" s="245" t="s">
        <v>243</v>
      </c>
      <c r="E1734" s="246" t="s">
        <v>1</v>
      </c>
      <c r="F1734" s="247" t="s">
        <v>3705</v>
      </c>
      <c r="G1734" s="244"/>
      <c r="H1734" s="248">
        <v>11.800000000000001</v>
      </c>
      <c r="I1734" s="249"/>
      <c r="J1734" s="244"/>
      <c r="K1734" s="244"/>
      <c r="L1734" s="250"/>
      <c r="M1734" s="251"/>
      <c r="N1734" s="252"/>
      <c r="O1734" s="252"/>
      <c r="P1734" s="252"/>
      <c r="Q1734" s="252"/>
      <c r="R1734" s="252"/>
      <c r="S1734" s="252"/>
      <c r="T1734" s="25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54" t="s">
        <v>243</v>
      </c>
      <c r="AU1734" s="254" t="s">
        <v>86</v>
      </c>
      <c r="AV1734" s="13" t="s">
        <v>86</v>
      </c>
      <c r="AW1734" s="13" t="s">
        <v>32</v>
      </c>
      <c r="AX1734" s="13" t="s">
        <v>77</v>
      </c>
      <c r="AY1734" s="254" t="s">
        <v>235</v>
      </c>
    </row>
    <row r="1735" s="13" customFormat="1">
      <c r="A1735" s="13"/>
      <c r="B1735" s="243"/>
      <c r="C1735" s="244"/>
      <c r="D1735" s="245" t="s">
        <v>243</v>
      </c>
      <c r="E1735" s="246" t="s">
        <v>1</v>
      </c>
      <c r="F1735" s="247" t="s">
        <v>3706</v>
      </c>
      <c r="G1735" s="244"/>
      <c r="H1735" s="248">
        <v>1.2</v>
      </c>
      <c r="I1735" s="249"/>
      <c r="J1735" s="244"/>
      <c r="K1735" s="244"/>
      <c r="L1735" s="250"/>
      <c r="M1735" s="251"/>
      <c r="N1735" s="252"/>
      <c r="O1735" s="252"/>
      <c r="P1735" s="252"/>
      <c r="Q1735" s="252"/>
      <c r="R1735" s="252"/>
      <c r="S1735" s="252"/>
      <c r="T1735" s="25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T1735" s="254" t="s">
        <v>243</v>
      </c>
      <c r="AU1735" s="254" t="s">
        <v>86</v>
      </c>
      <c r="AV1735" s="13" t="s">
        <v>86</v>
      </c>
      <c r="AW1735" s="13" t="s">
        <v>32</v>
      </c>
      <c r="AX1735" s="13" t="s">
        <v>77</v>
      </c>
      <c r="AY1735" s="254" t="s">
        <v>235</v>
      </c>
    </row>
    <row r="1736" s="13" customFormat="1">
      <c r="A1736" s="13"/>
      <c r="B1736" s="243"/>
      <c r="C1736" s="244"/>
      <c r="D1736" s="245" t="s">
        <v>243</v>
      </c>
      <c r="E1736" s="246" t="s">
        <v>1</v>
      </c>
      <c r="F1736" s="247" t="s">
        <v>3707</v>
      </c>
      <c r="G1736" s="244"/>
      <c r="H1736" s="248">
        <v>2.7999999999999998</v>
      </c>
      <c r="I1736" s="249"/>
      <c r="J1736" s="244"/>
      <c r="K1736" s="244"/>
      <c r="L1736" s="250"/>
      <c r="M1736" s="251"/>
      <c r="N1736" s="252"/>
      <c r="O1736" s="252"/>
      <c r="P1736" s="252"/>
      <c r="Q1736" s="252"/>
      <c r="R1736" s="252"/>
      <c r="S1736" s="252"/>
      <c r="T1736" s="25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T1736" s="254" t="s">
        <v>243</v>
      </c>
      <c r="AU1736" s="254" t="s">
        <v>86</v>
      </c>
      <c r="AV1736" s="13" t="s">
        <v>86</v>
      </c>
      <c r="AW1736" s="13" t="s">
        <v>32</v>
      </c>
      <c r="AX1736" s="13" t="s">
        <v>77</v>
      </c>
      <c r="AY1736" s="254" t="s">
        <v>235</v>
      </c>
    </row>
    <row r="1737" s="13" customFormat="1">
      <c r="A1737" s="13"/>
      <c r="B1737" s="243"/>
      <c r="C1737" s="244"/>
      <c r="D1737" s="245" t="s">
        <v>243</v>
      </c>
      <c r="E1737" s="246" t="s">
        <v>1</v>
      </c>
      <c r="F1737" s="247" t="s">
        <v>3708</v>
      </c>
      <c r="G1737" s="244"/>
      <c r="H1737" s="248">
        <v>4</v>
      </c>
      <c r="I1737" s="249"/>
      <c r="J1737" s="244"/>
      <c r="K1737" s="244"/>
      <c r="L1737" s="250"/>
      <c r="M1737" s="251"/>
      <c r="N1737" s="252"/>
      <c r="O1737" s="252"/>
      <c r="P1737" s="252"/>
      <c r="Q1737" s="252"/>
      <c r="R1737" s="252"/>
      <c r="S1737" s="252"/>
      <c r="T1737" s="25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54" t="s">
        <v>243</v>
      </c>
      <c r="AU1737" s="254" t="s">
        <v>86</v>
      </c>
      <c r="AV1737" s="13" t="s">
        <v>86</v>
      </c>
      <c r="AW1737" s="13" t="s">
        <v>32</v>
      </c>
      <c r="AX1737" s="13" t="s">
        <v>77</v>
      </c>
      <c r="AY1737" s="254" t="s">
        <v>235</v>
      </c>
    </row>
    <row r="1738" s="13" customFormat="1">
      <c r="A1738" s="13"/>
      <c r="B1738" s="243"/>
      <c r="C1738" s="244"/>
      <c r="D1738" s="245" t="s">
        <v>243</v>
      </c>
      <c r="E1738" s="246" t="s">
        <v>1</v>
      </c>
      <c r="F1738" s="247" t="s">
        <v>3709</v>
      </c>
      <c r="G1738" s="244"/>
      <c r="H1738" s="248">
        <v>1.3</v>
      </c>
      <c r="I1738" s="249"/>
      <c r="J1738" s="244"/>
      <c r="K1738" s="244"/>
      <c r="L1738" s="250"/>
      <c r="M1738" s="251"/>
      <c r="N1738" s="252"/>
      <c r="O1738" s="252"/>
      <c r="P1738" s="252"/>
      <c r="Q1738" s="252"/>
      <c r="R1738" s="252"/>
      <c r="S1738" s="252"/>
      <c r="T1738" s="25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54" t="s">
        <v>243</v>
      </c>
      <c r="AU1738" s="254" t="s">
        <v>86</v>
      </c>
      <c r="AV1738" s="13" t="s">
        <v>86</v>
      </c>
      <c r="AW1738" s="13" t="s">
        <v>32</v>
      </c>
      <c r="AX1738" s="13" t="s">
        <v>77</v>
      </c>
      <c r="AY1738" s="254" t="s">
        <v>235</v>
      </c>
    </row>
    <row r="1739" s="13" customFormat="1">
      <c r="A1739" s="13"/>
      <c r="B1739" s="243"/>
      <c r="C1739" s="244"/>
      <c r="D1739" s="245" t="s">
        <v>243</v>
      </c>
      <c r="E1739" s="246" t="s">
        <v>1</v>
      </c>
      <c r="F1739" s="247" t="s">
        <v>3710</v>
      </c>
      <c r="G1739" s="244"/>
      <c r="H1739" s="248">
        <v>3.2999999999999998</v>
      </c>
      <c r="I1739" s="249"/>
      <c r="J1739" s="244"/>
      <c r="K1739" s="244"/>
      <c r="L1739" s="250"/>
      <c r="M1739" s="251"/>
      <c r="N1739" s="252"/>
      <c r="O1739" s="252"/>
      <c r="P1739" s="252"/>
      <c r="Q1739" s="252"/>
      <c r="R1739" s="252"/>
      <c r="S1739" s="252"/>
      <c r="T1739" s="25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54" t="s">
        <v>243</v>
      </c>
      <c r="AU1739" s="254" t="s">
        <v>86</v>
      </c>
      <c r="AV1739" s="13" t="s">
        <v>86</v>
      </c>
      <c r="AW1739" s="13" t="s">
        <v>32</v>
      </c>
      <c r="AX1739" s="13" t="s">
        <v>77</v>
      </c>
      <c r="AY1739" s="254" t="s">
        <v>235</v>
      </c>
    </row>
    <row r="1740" s="13" customFormat="1">
      <c r="A1740" s="13"/>
      <c r="B1740" s="243"/>
      <c r="C1740" s="244"/>
      <c r="D1740" s="245" t="s">
        <v>243</v>
      </c>
      <c r="E1740" s="246" t="s">
        <v>1</v>
      </c>
      <c r="F1740" s="247" t="s">
        <v>3711</v>
      </c>
      <c r="G1740" s="244"/>
      <c r="H1740" s="248">
        <v>3.7000000000000002</v>
      </c>
      <c r="I1740" s="249"/>
      <c r="J1740" s="244"/>
      <c r="K1740" s="244"/>
      <c r="L1740" s="250"/>
      <c r="M1740" s="251"/>
      <c r="N1740" s="252"/>
      <c r="O1740" s="252"/>
      <c r="P1740" s="252"/>
      <c r="Q1740" s="252"/>
      <c r="R1740" s="252"/>
      <c r="S1740" s="252"/>
      <c r="T1740" s="25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T1740" s="254" t="s">
        <v>243</v>
      </c>
      <c r="AU1740" s="254" t="s">
        <v>86</v>
      </c>
      <c r="AV1740" s="13" t="s">
        <v>86</v>
      </c>
      <c r="AW1740" s="13" t="s">
        <v>32</v>
      </c>
      <c r="AX1740" s="13" t="s">
        <v>77</v>
      </c>
      <c r="AY1740" s="254" t="s">
        <v>235</v>
      </c>
    </row>
    <row r="1741" s="13" customFormat="1">
      <c r="A1741" s="13"/>
      <c r="B1741" s="243"/>
      <c r="C1741" s="244"/>
      <c r="D1741" s="245" t="s">
        <v>243</v>
      </c>
      <c r="E1741" s="246" t="s">
        <v>1</v>
      </c>
      <c r="F1741" s="247" t="s">
        <v>3712</v>
      </c>
      <c r="G1741" s="244"/>
      <c r="H1741" s="248">
        <v>1.8</v>
      </c>
      <c r="I1741" s="249"/>
      <c r="J1741" s="244"/>
      <c r="K1741" s="244"/>
      <c r="L1741" s="250"/>
      <c r="M1741" s="251"/>
      <c r="N1741" s="252"/>
      <c r="O1741" s="252"/>
      <c r="P1741" s="252"/>
      <c r="Q1741" s="252"/>
      <c r="R1741" s="252"/>
      <c r="S1741" s="252"/>
      <c r="T1741" s="25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254" t="s">
        <v>243</v>
      </c>
      <c r="AU1741" s="254" t="s">
        <v>86</v>
      </c>
      <c r="AV1741" s="13" t="s">
        <v>86</v>
      </c>
      <c r="AW1741" s="13" t="s">
        <v>32</v>
      </c>
      <c r="AX1741" s="13" t="s">
        <v>77</v>
      </c>
      <c r="AY1741" s="254" t="s">
        <v>235</v>
      </c>
    </row>
    <row r="1742" s="13" customFormat="1">
      <c r="A1742" s="13"/>
      <c r="B1742" s="243"/>
      <c r="C1742" s="244"/>
      <c r="D1742" s="245" t="s">
        <v>243</v>
      </c>
      <c r="E1742" s="246" t="s">
        <v>1</v>
      </c>
      <c r="F1742" s="247" t="s">
        <v>3713</v>
      </c>
      <c r="G1742" s="244"/>
      <c r="H1742" s="248">
        <v>3.8999999999999999</v>
      </c>
      <c r="I1742" s="249"/>
      <c r="J1742" s="244"/>
      <c r="K1742" s="244"/>
      <c r="L1742" s="250"/>
      <c r="M1742" s="251"/>
      <c r="N1742" s="252"/>
      <c r="O1742" s="252"/>
      <c r="P1742" s="252"/>
      <c r="Q1742" s="252"/>
      <c r="R1742" s="252"/>
      <c r="S1742" s="252"/>
      <c r="T1742" s="25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54" t="s">
        <v>243</v>
      </c>
      <c r="AU1742" s="254" t="s">
        <v>86</v>
      </c>
      <c r="AV1742" s="13" t="s">
        <v>86</v>
      </c>
      <c r="AW1742" s="13" t="s">
        <v>32</v>
      </c>
      <c r="AX1742" s="13" t="s">
        <v>77</v>
      </c>
      <c r="AY1742" s="254" t="s">
        <v>235</v>
      </c>
    </row>
    <row r="1743" s="13" customFormat="1">
      <c r="A1743" s="13"/>
      <c r="B1743" s="243"/>
      <c r="C1743" s="244"/>
      <c r="D1743" s="245" t="s">
        <v>243</v>
      </c>
      <c r="E1743" s="246" t="s">
        <v>1</v>
      </c>
      <c r="F1743" s="247" t="s">
        <v>3714</v>
      </c>
      <c r="G1743" s="244"/>
      <c r="H1743" s="248">
        <v>4.0999999999999996</v>
      </c>
      <c r="I1743" s="249"/>
      <c r="J1743" s="244"/>
      <c r="K1743" s="244"/>
      <c r="L1743" s="250"/>
      <c r="M1743" s="251"/>
      <c r="N1743" s="252"/>
      <c r="O1743" s="252"/>
      <c r="P1743" s="252"/>
      <c r="Q1743" s="252"/>
      <c r="R1743" s="252"/>
      <c r="S1743" s="252"/>
      <c r="T1743" s="25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54" t="s">
        <v>243</v>
      </c>
      <c r="AU1743" s="254" t="s">
        <v>86</v>
      </c>
      <c r="AV1743" s="13" t="s">
        <v>86</v>
      </c>
      <c r="AW1743" s="13" t="s">
        <v>32</v>
      </c>
      <c r="AX1743" s="13" t="s">
        <v>77</v>
      </c>
      <c r="AY1743" s="254" t="s">
        <v>235</v>
      </c>
    </row>
    <row r="1744" s="13" customFormat="1">
      <c r="A1744" s="13"/>
      <c r="B1744" s="243"/>
      <c r="C1744" s="244"/>
      <c r="D1744" s="245" t="s">
        <v>243</v>
      </c>
      <c r="E1744" s="246" t="s">
        <v>1</v>
      </c>
      <c r="F1744" s="247" t="s">
        <v>3715</v>
      </c>
      <c r="G1744" s="244"/>
      <c r="H1744" s="248">
        <v>1.8</v>
      </c>
      <c r="I1744" s="249"/>
      <c r="J1744" s="244"/>
      <c r="K1744" s="244"/>
      <c r="L1744" s="250"/>
      <c r="M1744" s="251"/>
      <c r="N1744" s="252"/>
      <c r="O1744" s="252"/>
      <c r="P1744" s="252"/>
      <c r="Q1744" s="252"/>
      <c r="R1744" s="252"/>
      <c r="S1744" s="252"/>
      <c r="T1744" s="25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T1744" s="254" t="s">
        <v>243</v>
      </c>
      <c r="AU1744" s="254" t="s">
        <v>86</v>
      </c>
      <c r="AV1744" s="13" t="s">
        <v>86</v>
      </c>
      <c r="AW1744" s="13" t="s">
        <v>32</v>
      </c>
      <c r="AX1744" s="13" t="s">
        <v>77</v>
      </c>
      <c r="AY1744" s="254" t="s">
        <v>235</v>
      </c>
    </row>
    <row r="1745" s="13" customFormat="1">
      <c r="A1745" s="13"/>
      <c r="B1745" s="243"/>
      <c r="C1745" s="244"/>
      <c r="D1745" s="245" t="s">
        <v>243</v>
      </c>
      <c r="E1745" s="246" t="s">
        <v>1</v>
      </c>
      <c r="F1745" s="247" t="s">
        <v>3716</v>
      </c>
      <c r="G1745" s="244"/>
      <c r="H1745" s="248">
        <v>2.2999999999999998</v>
      </c>
      <c r="I1745" s="249"/>
      <c r="J1745" s="244"/>
      <c r="K1745" s="244"/>
      <c r="L1745" s="250"/>
      <c r="M1745" s="251"/>
      <c r="N1745" s="252"/>
      <c r="O1745" s="252"/>
      <c r="P1745" s="252"/>
      <c r="Q1745" s="252"/>
      <c r="R1745" s="252"/>
      <c r="S1745" s="252"/>
      <c r="T1745" s="25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54" t="s">
        <v>243</v>
      </c>
      <c r="AU1745" s="254" t="s">
        <v>86</v>
      </c>
      <c r="AV1745" s="13" t="s">
        <v>86</v>
      </c>
      <c r="AW1745" s="13" t="s">
        <v>32</v>
      </c>
      <c r="AX1745" s="13" t="s">
        <v>77</v>
      </c>
      <c r="AY1745" s="254" t="s">
        <v>235</v>
      </c>
    </row>
    <row r="1746" s="13" customFormat="1">
      <c r="A1746" s="13"/>
      <c r="B1746" s="243"/>
      <c r="C1746" s="244"/>
      <c r="D1746" s="245" t="s">
        <v>243</v>
      </c>
      <c r="E1746" s="246" t="s">
        <v>1</v>
      </c>
      <c r="F1746" s="247" t="s">
        <v>3717</v>
      </c>
      <c r="G1746" s="244"/>
      <c r="H1746" s="248">
        <v>4.4000000000000004</v>
      </c>
      <c r="I1746" s="249"/>
      <c r="J1746" s="244"/>
      <c r="K1746" s="244"/>
      <c r="L1746" s="250"/>
      <c r="M1746" s="251"/>
      <c r="N1746" s="252"/>
      <c r="O1746" s="252"/>
      <c r="P1746" s="252"/>
      <c r="Q1746" s="252"/>
      <c r="R1746" s="252"/>
      <c r="S1746" s="252"/>
      <c r="T1746" s="25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T1746" s="254" t="s">
        <v>243</v>
      </c>
      <c r="AU1746" s="254" t="s">
        <v>86</v>
      </c>
      <c r="AV1746" s="13" t="s">
        <v>86</v>
      </c>
      <c r="AW1746" s="13" t="s">
        <v>32</v>
      </c>
      <c r="AX1746" s="13" t="s">
        <v>77</v>
      </c>
      <c r="AY1746" s="254" t="s">
        <v>235</v>
      </c>
    </row>
    <row r="1747" s="13" customFormat="1">
      <c r="A1747" s="13"/>
      <c r="B1747" s="243"/>
      <c r="C1747" s="244"/>
      <c r="D1747" s="245" t="s">
        <v>243</v>
      </c>
      <c r="E1747" s="246" t="s">
        <v>1</v>
      </c>
      <c r="F1747" s="247" t="s">
        <v>3335</v>
      </c>
      <c r="G1747" s="244"/>
      <c r="H1747" s="248">
        <v>1</v>
      </c>
      <c r="I1747" s="249"/>
      <c r="J1747" s="244"/>
      <c r="K1747" s="244"/>
      <c r="L1747" s="250"/>
      <c r="M1747" s="251"/>
      <c r="N1747" s="252"/>
      <c r="O1747" s="252"/>
      <c r="P1747" s="252"/>
      <c r="Q1747" s="252"/>
      <c r="R1747" s="252"/>
      <c r="S1747" s="252"/>
      <c r="T1747" s="25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254" t="s">
        <v>243</v>
      </c>
      <c r="AU1747" s="254" t="s">
        <v>86</v>
      </c>
      <c r="AV1747" s="13" t="s">
        <v>86</v>
      </c>
      <c r="AW1747" s="13" t="s">
        <v>32</v>
      </c>
      <c r="AX1747" s="13" t="s">
        <v>77</v>
      </c>
      <c r="AY1747" s="254" t="s">
        <v>235</v>
      </c>
    </row>
    <row r="1748" s="13" customFormat="1">
      <c r="A1748" s="13"/>
      <c r="B1748" s="243"/>
      <c r="C1748" s="244"/>
      <c r="D1748" s="245" t="s">
        <v>243</v>
      </c>
      <c r="E1748" s="246" t="s">
        <v>1</v>
      </c>
      <c r="F1748" s="247" t="s">
        <v>3718</v>
      </c>
      <c r="G1748" s="244"/>
      <c r="H1748" s="248">
        <v>3.6000000000000001</v>
      </c>
      <c r="I1748" s="249"/>
      <c r="J1748" s="244"/>
      <c r="K1748" s="244"/>
      <c r="L1748" s="250"/>
      <c r="M1748" s="251"/>
      <c r="N1748" s="252"/>
      <c r="O1748" s="252"/>
      <c r="P1748" s="252"/>
      <c r="Q1748" s="252"/>
      <c r="R1748" s="252"/>
      <c r="S1748" s="252"/>
      <c r="T1748" s="25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T1748" s="254" t="s">
        <v>243</v>
      </c>
      <c r="AU1748" s="254" t="s">
        <v>86</v>
      </c>
      <c r="AV1748" s="13" t="s">
        <v>86</v>
      </c>
      <c r="AW1748" s="13" t="s">
        <v>32</v>
      </c>
      <c r="AX1748" s="13" t="s">
        <v>77</v>
      </c>
      <c r="AY1748" s="254" t="s">
        <v>235</v>
      </c>
    </row>
    <row r="1749" s="13" customFormat="1">
      <c r="A1749" s="13"/>
      <c r="B1749" s="243"/>
      <c r="C1749" s="244"/>
      <c r="D1749" s="245" t="s">
        <v>243</v>
      </c>
      <c r="E1749" s="246" t="s">
        <v>1</v>
      </c>
      <c r="F1749" s="247" t="s">
        <v>3719</v>
      </c>
      <c r="G1749" s="244"/>
      <c r="H1749" s="248">
        <v>13.1</v>
      </c>
      <c r="I1749" s="249"/>
      <c r="J1749" s="244"/>
      <c r="K1749" s="244"/>
      <c r="L1749" s="250"/>
      <c r="M1749" s="251"/>
      <c r="N1749" s="252"/>
      <c r="O1749" s="252"/>
      <c r="P1749" s="252"/>
      <c r="Q1749" s="252"/>
      <c r="R1749" s="252"/>
      <c r="S1749" s="252"/>
      <c r="T1749" s="25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54" t="s">
        <v>243</v>
      </c>
      <c r="AU1749" s="254" t="s">
        <v>86</v>
      </c>
      <c r="AV1749" s="13" t="s">
        <v>86</v>
      </c>
      <c r="AW1749" s="13" t="s">
        <v>32</v>
      </c>
      <c r="AX1749" s="13" t="s">
        <v>77</v>
      </c>
      <c r="AY1749" s="254" t="s">
        <v>235</v>
      </c>
    </row>
    <row r="1750" s="13" customFormat="1">
      <c r="A1750" s="13"/>
      <c r="B1750" s="243"/>
      <c r="C1750" s="244"/>
      <c r="D1750" s="245" t="s">
        <v>243</v>
      </c>
      <c r="E1750" s="246" t="s">
        <v>1</v>
      </c>
      <c r="F1750" s="247" t="s">
        <v>3720</v>
      </c>
      <c r="G1750" s="244"/>
      <c r="H1750" s="248">
        <v>5</v>
      </c>
      <c r="I1750" s="249"/>
      <c r="J1750" s="244"/>
      <c r="K1750" s="244"/>
      <c r="L1750" s="250"/>
      <c r="M1750" s="251"/>
      <c r="N1750" s="252"/>
      <c r="O1750" s="252"/>
      <c r="P1750" s="252"/>
      <c r="Q1750" s="252"/>
      <c r="R1750" s="252"/>
      <c r="S1750" s="252"/>
      <c r="T1750" s="25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54" t="s">
        <v>243</v>
      </c>
      <c r="AU1750" s="254" t="s">
        <v>86</v>
      </c>
      <c r="AV1750" s="13" t="s">
        <v>86</v>
      </c>
      <c r="AW1750" s="13" t="s">
        <v>32</v>
      </c>
      <c r="AX1750" s="13" t="s">
        <v>77</v>
      </c>
      <c r="AY1750" s="254" t="s">
        <v>235</v>
      </c>
    </row>
    <row r="1751" s="13" customFormat="1">
      <c r="A1751" s="13"/>
      <c r="B1751" s="243"/>
      <c r="C1751" s="244"/>
      <c r="D1751" s="245" t="s">
        <v>243</v>
      </c>
      <c r="E1751" s="246" t="s">
        <v>1</v>
      </c>
      <c r="F1751" s="247" t="s">
        <v>3721</v>
      </c>
      <c r="G1751" s="244"/>
      <c r="H1751" s="248">
        <v>4.5</v>
      </c>
      <c r="I1751" s="249"/>
      <c r="J1751" s="244"/>
      <c r="K1751" s="244"/>
      <c r="L1751" s="250"/>
      <c r="M1751" s="251"/>
      <c r="N1751" s="252"/>
      <c r="O1751" s="252"/>
      <c r="P1751" s="252"/>
      <c r="Q1751" s="252"/>
      <c r="R1751" s="252"/>
      <c r="S1751" s="252"/>
      <c r="T1751" s="25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54" t="s">
        <v>243</v>
      </c>
      <c r="AU1751" s="254" t="s">
        <v>86</v>
      </c>
      <c r="AV1751" s="13" t="s">
        <v>86</v>
      </c>
      <c r="AW1751" s="13" t="s">
        <v>32</v>
      </c>
      <c r="AX1751" s="13" t="s">
        <v>77</v>
      </c>
      <c r="AY1751" s="254" t="s">
        <v>235</v>
      </c>
    </row>
    <row r="1752" s="13" customFormat="1">
      <c r="A1752" s="13"/>
      <c r="B1752" s="243"/>
      <c r="C1752" s="244"/>
      <c r="D1752" s="245" t="s">
        <v>243</v>
      </c>
      <c r="E1752" s="246" t="s">
        <v>1</v>
      </c>
      <c r="F1752" s="247" t="s">
        <v>3722</v>
      </c>
      <c r="G1752" s="244"/>
      <c r="H1752" s="248">
        <v>3.7999999999999998</v>
      </c>
      <c r="I1752" s="249"/>
      <c r="J1752" s="244"/>
      <c r="K1752" s="244"/>
      <c r="L1752" s="250"/>
      <c r="M1752" s="251"/>
      <c r="N1752" s="252"/>
      <c r="O1752" s="252"/>
      <c r="P1752" s="252"/>
      <c r="Q1752" s="252"/>
      <c r="R1752" s="252"/>
      <c r="S1752" s="252"/>
      <c r="T1752" s="25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254" t="s">
        <v>243</v>
      </c>
      <c r="AU1752" s="254" t="s">
        <v>86</v>
      </c>
      <c r="AV1752" s="13" t="s">
        <v>86</v>
      </c>
      <c r="AW1752" s="13" t="s">
        <v>32</v>
      </c>
      <c r="AX1752" s="13" t="s">
        <v>77</v>
      </c>
      <c r="AY1752" s="254" t="s">
        <v>235</v>
      </c>
    </row>
    <row r="1753" s="13" customFormat="1">
      <c r="A1753" s="13"/>
      <c r="B1753" s="243"/>
      <c r="C1753" s="244"/>
      <c r="D1753" s="245" t="s">
        <v>243</v>
      </c>
      <c r="E1753" s="246" t="s">
        <v>1</v>
      </c>
      <c r="F1753" s="247" t="s">
        <v>3723</v>
      </c>
      <c r="G1753" s="244"/>
      <c r="H1753" s="248">
        <v>1.8999999999999999</v>
      </c>
      <c r="I1753" s="249"/>
      <c r="J1753" s="244"/>
      <c r="K1753" s="244"/>
      <c r="L1753" s="250"/>
      <c r="M1753" s="251"/>
      <c r="N1753" s="252"/>
      <c r="O1753" s="252"/>
      <c r="P1753" s="252"/>
      <c r="Q1753" s="252"/>
      <c r="R1753" s="252"/>
      <c r="S1753" s="252"/>
      <c r="T1753" s="25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T1753" s="254" t="s">
        <v>243</v>
      </c>
      <c r="AU1753" s="254" t="s">
        <v>86</v>
      </c>
      <c r="AV1753" s="13" t="s">
        <v>86</v>
      </c>
      <c r="AW1753" s="13" t="s">
        <v>32</v>
      </c>
      <c r="AX1753" s="13" t="s">
        <v>77</v>
      </c>
      <c r="AY1753" s="254" t="s">
        <v>235</v>
      </c>
    </row>
    <row r="1754" s="13" customFormat="1">
      <c r="A1754" s="13"/>
      <c r="B1754" s="243"/>
      <c r="C1754" s="244"/>
      <c r="D1754" s="245" t="s">
        <v>243</v>
      </c>
      <c r="E1754" s="246" t="s">
        <v>1</v>
      </c>
      <c r="F1754" s="247" t="s">
        <v>3724</v>
      </c>
      <c r="G1754" s="244"/>
      <c r="H1754" s="248">
        <v>4.0999999999999996</v>
      </c>
      <c r="I1754" s="249"/>
      <c r="J1754" s="244"/>
      <c r="K1754" s="244"/>
      <c r="L1754" s="250"/>
      <c r="M1754" s="251"/>
      <c r="N1754" s="252"/>
      <c r="O1754" s="252"/>
      <c r="P1754" s="252"/>
      <c r="Q1754" s="252"/>
      <c r="R1754" s="252"/>
      <c r="S1754" s="252"/>
      <c r="T1754" s="25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54" t="s">
        <v>243</v>
      </c>
      <c r="AU1754" s="254" t="s">
        <v>86</v>
      </c>
      <c r="AV1754" s="13" t="s">
        <v>86</v>
      </c>
      <c r="AW1754" s="13" t="s">
        <v>32</v>
      </c>
      <c r="AX1754" s="13" t="s">
        <v>77</v>
      </c>
      <c r="AY1754" s="254" t="s">
        <v>235</v>
      </c>
    </row>
    <row r="1755" s="13" customFormat="1">
      <c r="A1755" s="13"/>
      <c r="B1755" s="243"/>
      <c r="C1755" s="244"/>
      <c r="D1755" s="245" t="s">
        <v>243</v>
      </c>
      <c r="E1755" s="246" t="s">
        <v>1</v>
      </c>
      <c r="F1755" s="247" t="s">
        <v>3725</v>
      </c>
      <c r="G1755" s="244"/>
      <c r="H1755" s="248">
        <v>4.2000000000000002</v>
      </c>
      <c r="I1755" s="249"/>
      <c r="J1755" s="244"/>
      <c r="K1755" s="244"/>
      <c r="L1755" s="250"/>
      <c r="M1755" s="251"/>
      <c r="N1755" s="252"/>
      <c r="O1755" s="252"/>
      <c r="P1755" s="252"/>
      <c r="Q1755" s="252"/>
      <c r="R1755" s="252"/>
      <c r="S1755" s="252"/>
      <c r="T1755" s="25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54" t="s">
        <v>243</v>
      </c>
      <c r="AU1755" s="254" t="s">
        <v>86</v>
      </c>
      <c r="AV1755" s="13" t="s">
        <v>86</v>
      </c>
      <c r="AW1755" s="13" t="s">
        <v>32</v>
      </c>
      <c r="AX1755" s="13" t="s">
        <v>77</v>
      </c>
      <c r="AY1755" s="254" t="s">
        <v>235</v>
      </c>
    </row>
    <row r="1756" s="13" customFormat="1">
      <c r="A1756" s="13"/>
      <c r="B1756" s="243"/>
      <c r="C1756" s="244"/>
      <c r="D1756" s="245" t="s">
        <v>243</v>
      </c>
      <c r="E1756" s="246" t="s">
        <v>1</v>
      </c>
      <c r="F1756" s="247" t="s">
        <v>3726</v>
      </c>
      <c r="G1756" s="244"/>
      <c r="H1756" s="248">
        <v>2.8999999999999999</v>
      </c>
      <c r="I1756" s="249"/>
      <c r="J1756" s="244"/>
      <c r="K1756" s="244"/>
      <c r="L1756" s="250"/>
      <c r="M1756" s="251"/>
      <c r="N1756" s="252"/>
      <c r="O1756" s="252"/>
      <c r="P1756" s="252"/>
      <c r="Q1756" s="252"/>
      <c r="R1756" s="252"/>
      <c r="S1756" s="252"/>
      <c r="T1756" s="25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T1756" s="254" t="s">
        <v>243</v>
      </c>
      <c r="AU1756" s="254" t="s">
        <v>86</v>
      </c>
      <c r="AV1756" s="13" t="s">
        <v>86</v>
      </c>
      <c r="AW1756" s="13" t="s">
        <v>32</v>
      </c>
      <c r="AX1756" s="13" t="s">
        <v>77</v>
      </c>
      <c r="AY1756" s="254" t="s">
        <v>235</v>
      </c>
    </row>
    <row r="1757" s="13" customFormat="1">
      <c r="A1757" s="13"/>
      <c r="B1757" s="243"/>
      <c r="C1757" s="244"/>
      <c r="D1757" s="245" t="s">
        <v>243</v>
      </c>
      <c r="E1757" s="246" t="s">
        <v>1</v>
      </c>
      <c r="F1757" s="247" t="s">
        <v>3727</v>
      </c>
      <c r="G1757" s="244"/>
      <c r="H1757" s="248">
        <v>4.2999999999999998</v>
      </c>
      <c r="I1757" s="249"/>
      <c r="J1757" s="244"/>
      <c r="K1757" s="244"/>
      <c r="L1757" s="250"/>
      <c r="M1757" s="251"/>
      <c r="N1757" s="252"/>
      <c r="O1757" s="252"/>
      <c r="P1757" s="252"/>
      <c r="Q1757" s="252"/>
      <c r="R1757" s="252"/>
      <c r="S1757" s="252"/>
      <c r="T1757" s="25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254" t="s">
        <v>243</v>
      </c>
      <c r="AU1757" s="254" t="s">
        <v>86</v>
      </c>
      <c r="AV1757" s="13" t="s">
        <v>86</v>
      </c>
      <c r="AW1757" s="13" t="s">
        <v>32</v>
      </c>
      <c r="AX1757" s="13" t="s">
        <v>77</v>
      </c>
      <c r="AY1757" s="254" t="s">
        <v>235</v>
      </c>
    </row>
    <row r="1758" s="13" customFormat="1">
      <c r="A1758" s="13"/>
      <c r="B1758" s="243"/>
      <c r="C1758" s="244"/>
      <c r="D1758" s="245" t="s">
        <v>243</v>
      </c>
      <c r="E1758" s="246" t="s">
        <v>1</v>
      </c>
      <c r="F1758" s="247" t="s">
        <v>3728</v>
      </c>
      <c r="G1758" s="244"/>
      <c r="H1758" s="248">
        <v>2.3999999999999999</v>
      </c>
      <c r="I1758" s="249"/>
      <c r="J1758" s="244"/>
      <c r="K1758" s="244"/>
      <c r="L1758" s="250"/>
      <c r="M1758" s="251"/>
      <c r="N1758" s="252"/>
      <c r="O1758" s="252"/>
      <c r="P1758" s="252"/>
      <c r="Q1758" s="252"/>
      <c r="R1758" s="252"/>
      <c r="S1758" s="252"/>
      <c r="T1758" s="25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T1758" s="254" t="s">
        <v>243</v>
      </c>
      <c r="AU1758" s="254" t="s">
        <v>86</v>
      </c>
      <c r="AV1758" s="13" t="s">
        <v>86</v>
      </c>
      <c r="AW1758" s="13" t="s">
        <v>32</v>
      </c>
      <c r="AX1758" s="13" t="s">
        <v>77</v>
      </c>
      <c r="AY1758" s="254" t="s">
        <v>235</v>
      </c>
    </row>
    <row r="1759" s="13" customFormat="1">
      <c r="A1759" s="13"/>
      <c r="B1759" s="243"/>
      <c r="C1759" s="244"/>
      <c r="D1759" s="245" t="s">
        <v>243</v>
      </c>
      <c r="E1759" s="246" t="s">
        <v>1</v>
      </c>
      <c r="F1759" s="247" t="s">
        <v>3729</v>
      </c>
      <c r="G1759" s="244"/>
      <c r="H1759" s="248">
        <v>4.7999999999999998</v>
      </c>
      <c r="I1759" s="249"/>
      <c r="J1759" s="244"/>
      <c r="K1759" s="244"/>
      <c r="L1759" s="250"/>
      <c r="M1759" s="251"/>
      <c r="N1759" s="252"/>
      <c r="O1759" s="252"/>
      <c r="P1759" s="252"/>
      <c r="Q1759" s="252"/>
      <c r="R1759" s="252"/>
      <c r="S1759" s="252"/>
      <c r="T1759" s="25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T1759" s="254" t="s">
        <v>243</v>
      </c>
      <c r="AU1759" s="254" t="s">
        <v>86</v>
      </c>
      <c r="AV1759" s="13" t="s">
        <v>86</v>
      </c>
      <c r="AW1759" s="13" t="s">
        <v>32</v>
      </c>
      <c r="AX1759" s="13" t="s">
        <v>77</v>
      </c>
      <c r="AY1759" s="254" t="s">
        <v>235</v>
      </c>
    </row>
    <row r="1760" s="13" customFormat="1">
      <c r="A1760" s="13"/>
      <c r="B1760" s="243"/>
      <c r="C1760" s="244"/>
      <c r="D1760" s="245" t="s">
        <v>243</v>
      </c>
      <c r="E1760" s="246" t="s">
        <v>1</v>
      </c>
      <c r="F1760" s="247" t="s">
        <v>3730</v>
      </c>
      <c r="G1760" s="244"/>
      <c r="H1760" s="248">
        <v>4.2000000000000002</v>
      </c>
      <c r="I1760" s="249"/>
      <c r="J1760" s="244"/>
      <c r="K1760" s="244"/>
      <c r="L1760" s="250"/>
      <c r="M1760" s="251"/>
      <c r="N1760" s="252"/>
      <c r="O1760" s="252"/>
      <c r="P1760" s="252"/>
      <c r="Q1760" s="252"/>
      <c r="R1760" s="252"/>
      <c r="S1760" s="252"/>
      <c r="T1760" s="25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T1760" s="254" t="s">
        <v>243</v>
      </c>
      <c r="AU1760" s="254" t="s">
        <v>86</v>
      </c>
      <c r="AV1760" s="13" t="s">
        <v>86</v>
      </c>
      <c r="AW1760" s="13" t="s">
        <v>32</v>
      </c>
      <c r="AX1760" s="13" t="s">
        <v>77</v>
      </c>
      <c r="AY1760" s="254" t="s">
        <v>235</v>
      </c>
    </row>
    <row r="1761" s="13" customFormat="1">
      <c r="A1761" s="13"/>
      <c r="B1761" s="243"/>
      <c r="C1761" s="244"/>
      <c r="D1761" s="245" t="s">
        <v>243</v>
      </c>
      <c r="E1761" s="246" t="s">
        <v>1</v>
      </c>
      <c r="F1761" s="247" t="s">
        <v>3731</v>
      </c>
      <c r="G1761" s="244"/>
      <c r="H1761" s="248">
        <v>3.3999999999999999</v>
      </c>
      <c r="I1761" s="249"/>
      <c r="J1761" s="244"/>
      <c r="K1761" s="244"/>
      <c r="L1761" s="250"/>
      <c r="M1761" s="251"/>
      <c r="N1761" s="252"/>
      <c r="O1761" s="252"/>
      <c r="P1761" s="252"/>
      <c r="Q1761" s="252"/>
      <c r="R1761" s="252"/>
      <c r="S1761" s="252"/>
      <c r="T1761" s="25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54" t="s">
        <v>243</v>
      </c>
      <c r="AU1761" s="254" t="s">
        <v>86</v>
      </c>
      <c r="AV1761" s="13" t="s">
        <v>86</v>
      </c>
      <c r="AW1761" s="13" t="s">
        <v>32</v>
      </c>
      <c r="AX1761" s="13" t="s">
        <v>77</v>
      </c>
      <c r="AY1761" s="254" t="s">
        <v>235</v>
      </c>
    </row>
    <row r="1762" s="13" customFormat="1">
      <c r="A1762" s="13"/>
      <c r="B1762" s="243"/>
      <c r="C1762" s="244"/>
      <c r="D1762" s="245" t="s">
        <v>243</v>
      </c>
      <c r="E1762" s="246" t="s">
        <v>1</v>
      </c>
      <c r="F1762" s="247" t="s">
        <v>3732</v>
      </c>
      <c r="G1762" s="244"/>
      <c r="H1762" s="248">
        <v>8.1999999999999993</v>
      </c>
      <c r="I1762" s="249"/>
      <c r="J1762" s="244"/>
      <c r="K1762" s="244"/>
      <c r="L1762" s="250"/>
      <c r="M1762" s="251"/>
      <c r="N1762" s="252"/>
      <c r="O1762" s="252"/>
      <c r="P1762" s="252"/>
      <c r="Q1762" s="252"/>
      <c r="R1762" s="252"/>
      <c r="S1762" s="252"/>
      <c r="T1762" s="25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54" t="s">
        <v>243</v>
      </c>
      <c r="AU1762" s="254" t="s">
        <v>86</v>
      </c>
      <c r="AV1762" s="13" t="s">
        <v>86</v>
      </c>
      <c r="AW1762" s="13" t="s">
        <v>32</v>
      </c>
      <c r="AX1762" s="13" t="s">
        <v>77</v>
      </c>
      <c r="AY1762" s="254" t="s">
        <v>235</v>
      </c>
    </row>
    <row r="1763" s="13" customFormat="1">
      <c r="A1763" s="13"/>
      <c r="B1763" s="243"/>
      <c r="C1763" s="244"/>
      <c r="D1763" s="245" t="s">
        <v>243</v>
      </c>
      <c r="E1763" s="246" t="s">
        <v>1</v>
      </c>
      <c r="F1763" s="247" t="s">
        <v>3733</v>
      </c>
      <c r="G1763" s="244"/>
      <c r="H1763" s="248">
        <v>12.800000000000001</v>
      </c>
      <c r="I1763" s="249"/>
      <c r="J1763" s="244"/>
      <c r="K1763" s="244"/>
      <c r="L1763" s="250"/>
      <c r="M1763" s="251"/>
      <c r="N1763" s="252"/>
      <c r="O1763" s="252"/>
      <c r="P1763" s="252"/>
      <c r="Q1763" s="252"/>
      <c r="R1763" s="252"/>
      <c r="S1763" s="252"/>
      <c r="T1763" s="25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T1763" s="254" t="s">
        <v>243</v>
      </c>
      <c r="AU1763" s="254" t="s">
        <v>86</v>
      </c>
      <c r="AV1763" s="13" t="s">
        <v>86</v>
      </c>
      <c r="AW1763" s="13" t="s">
        <v>32</v>
      </c>
      <c r="AX1763" s="13" t="s">
        <v>77</v>
      </c>
      <c r="AY1763" s="254" t="s">
        <v>235</v>
      </c>
    </row>
    <row r="1764" s="13" customFormat="1">
      <c r="A1764" s="13"/>
      <c r="B1764" s="243"/>
      <c r="C1764" s="244"/>
      <c r="D1764" s="245" t="s">
        <v>243</v>
      </c>
      <c r="E1764" s="246" t="s">
        <v>1</v>
      </c>
      <c r="F1764" s="247" t="s">
        <v>3734</v>
      </c>
      <c r="G1764" s="244"/>
      <c r="H1764" s="248">
        <v>3.2999999999999998</v>
      </c>
      <c r="I1764" s="249"/>
      <c r="J1764" s="244"/>
      <c r="K1764" s="244"/>
      <c r="L1764" s="250"/>
      <c r="M1764" s="251"/>
      <c r="N1764" s="252"/>
      <c r="O1764" s="252"/>
      <c r="P1764" s="252"/>
      <c r="Q1764" s="252"/>
      <c r="R1764" s="252"/>
      <c r="S1764" s="252"/>
      <c r="T1764" s="25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T1764" s="254" t="s">
        <v>243</v>
      </c>
      <c r="AU1764" s="254" t="s">
        <v>86</v>
      </c>
      <c r="AV1764" s="13" t="s">
        <v>86</v>
      </c>
      <c r="AW1764" s="13" t="s">
        <v>32</v>
      </c>
      <c r="AX1764" s="13" t="s">
        <v>77</v>
      </c>
      <c r="AY1764" s="254" t="s">
        <v>235</v>
      </c>
    </row>
    <row r="1765" s="13" customFormat="1">
      <c r="A1765" s="13"/>
      <c r="B1765" s="243"/>
      <c r="C1765" s="244"/>
      <c r="D1765" s="245" t="s">
        <v>243</v>
      </c>
      <c r="E1765" s="246" t="s">
        <v>1</v>
      </c>
      <c r="F1765" s="247" t="s">
        <v>3735</v>
      </c>
      <c r="G1765" s="244"/>
      <c r="H1765" s="248">
        <v>5.4000000000000004</v>
      </c>
      <c r="I1765" s="249"/>
      <c r="J1765" s="244"/>
      <c r="K1765" s="244"/>
      <c r="L1765" s="250"/>
      <c r="M1765" s="251"/>
      <c r="N1765" s="252"/>
      <c r="O1765" s="252"/>
      <c r="P1765" s="252"/>
      <c r="Q1765" s="252"/>
      <c r="R1765" s="252"/>
      <c r="S1765" s="252"/>
      <c r="T1765" s="25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T1765" s="254" t="s">
        <v>243</v>
      </c>
      <c r="AU1765" s="254" t="s">
        <v>86</v>
      </c>
      <c r="AV1765" s="13" t="s">
        <v>86</v>
      </c>
      <c r="AW1765" s="13" t="s">
        <v>32</v>
      </c>
      <c r="AX1765" s="13" t="s">
        <v>77</v>
      </c>
      <c r="AY1765" s="254" t="s">
        <v>235</v>
      </c>
    </row>
    <row r="1766" s="13" customFormat="1">
      <c r="A1766" s="13"/>
      <c r="B1766" s="243"/>
      <c r="C1766" s="244"/>
      <c r="D1766" s="245" t="s">
        <v>243</v>
      </c>
      <c r="E1766" s="246" t="s">
        <v>1</v>
      </c>
      <c r="F1766" s="247" t="s">
        <v>3736</v>
      </c>
      <c r="G1766" s="244"/>
      <c r="H1766" s="248">
        <v>4.4000000000000004</v>
      </c>
      <c r="I1766" s="249"/>
      <c r="J1766" s="244"/>
      <c r="K1766" s="244"/>
      <c r="L1766" s="250"/>
      <c r="M1766" s="251"/>
      <c r="N1766" s="252"/>
      <c r="O1766" s="252"/>
      <c r="P1766" s="252"/>
      <c r="Q1766" s="252"/>
      <c r="R1766" s="252"/>
      <c r="S1766" s="252"/>
      <c r="T1766" s="25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254" t="s">
        <v>243</v>
      </c>
      <c r="AU1766" s="254" t="s">
        <v>86</v>
      </c>
      <c r="AV1766" s="13" t="s">
        <v>86</v>
      </c>
      <c r="AW1766" s="13" t="s">
        <v>32</v>
      </c>
      <c r="AX1766" s="13" t="s">
        <v>77</v>
      </c>
      <c r="AY1766" s="254" t="s">
        <v>235</v>
      </c>
    </row>
    <row r="1767" s="13" customFormat="1">
      <c r="A1767" s="13"/>
      <c r="B1767" s="243"/>
      <c r="C1767" s="244"/>
      <c r="D1767" s="245" t="s">
        <v>243</v>
      </c>
      <c r="E1767" s="246" t="s">
        <v>1</v>
      </c>
      <c r="F1767" s="247" t="s">
        <v>3737</v>
      </c>
      <c r="G1767" s="244"/>
      <c r="H1767" s="248">
        <v>3.8999999999999999</v>
      </c>
      <c r="I1767" s="249"/>
      <c r="J1767" s="244"/>
      <c r="K1767" s="244"/>
      <c r="L1767" s="250"/>
      <c r="M1767" s="251"/>
      <c r="N1767" s="252"/>
      <c r="O1767" s="252"/>
      <c r="P1767" s="252"/>
      <c r="Q1767" s="252"/>
      <c r="R1767" s="252"/>
      <c r="S1767" s="252"/>
      <c r="T1767" s="25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54" t="s">
        <v>243</v>
      </c>
      <c r="AU1767" s="254" t="s">
        <v>86</v>
      </c>
      <c r="AV1767" s="13" t="s">
        <v>86</v>
      </c>
      <c r="AW1767" s="13" t="s">
        <v>32</v>
      </c>
      <c r="AX1767" s="13" t="s">
        <v>77</v>
      </c>
      <c r="AY1767" s="254" t="s">
        <v>235</v>
      </c>
    </row>
    <row r="1768" s="13" customFormat="1">
      <c r="A1768" s="13"/>
      <c r="B1768" s="243"/>
      <c r="C1768" s="244"/>
      <c r="D1768" s="245" t="s">
        <v>243</v>
      </c>
      <c r="E1768" s="246" t="s">
        <v>1</v>
      </c>
      <c r="F1768" s="247" t="s">
        <v>3738</v>
      </c>
      <c r="G1768" s="244"/>
      <c r="H1768" s="248">
        <v>2.5</v>
      </c>
      <c r="I1768" s="249"/>
      <c r="J1768" s="244"/>
      <c r="K1768" s="244"/>
      <c r="L1768" s="250"/>
      <c r="M1768" s="251"/>
      <c r="N1768" s="252"/>
      <c r="O1768" s="252"/>
      <c r="P1768" s="252"/>
      <c r="Q1768" s="252"/>
      <c r="R1768" s="252"/>
      <c r="S1768" s="252"/>
      <c r="T1768" s="25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T1768" s="254" t="s">
        <v>243</v>
      </c>
      <c r="AU1768" s="254" t="s">
        <v>86</v>
      </c>
      <c r="AV1768" s="13" t="s">
        <v>86</v>
      </c>
      <c r="AW1768" s="13" t="s">
        <v>32</v>
      </c>
      <c r="AX1768" s="13" t="s">
        <v>77</v>
      </c>
      <c r="AY1768" s="254" t="s">
        <v>235</v>
      </c>
    </row>
    <row r="1769" s="13" customFormat="1">
      <c r="A1769" s="13"/>
      <c r="B1769" s="243"/>
      <c r="C1769" s="244"/>
      <c r="D1769" s="245" t="s">
        <v>243</v>
      </c>
      <c r="E1769" s="246" t="s">
        <v>1</v>
      </c>
      <c r="F1769" s="247" t="s">
        <v>3739</v>
      </c>
      <c r="G1769" s="244"/>
      <c r="H1769" s="248">
        <v>4</v>
      </c>
      <c r="I1769" s="249"/>
      <c r="J1769" s="244"/>
      <c r="K1769" s="244"/>
      <c r="L1769" s="250"/>
      <c r="M1769" s="251"/>
      <c r="N1769" s="252"/>
      <c r="O1769" s="252"/>
      <c r="P1769" s="252"/>
      <c r="Q1769" s="252"/>
      <c r="R1769" s="252"/>
      <c r="S1769" s="252"/>
      <c r="T1769" s="25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T1769" s="254" t="s">
        <v>243</v>
      </c>
      <c r="AU1769" s="254" t="s">
        <v>86</v>
      </c>
      <c r="AV1769" s="13" t="s">
        <v>86</v>
      </c>
      <c r="AW1769" s="13" t="s">
        <v>32</v>
      </c>
      <c r="AX1769" s="13" t="s">
        <v>77</v>
      </c>
      <c r="AY1769" s="254" t="s">
        <v>235</v>
      </c>
    </row>
    <row r="1770" s="13" customFormat="1">
      <c r="A1770" s="13"/>
      <c r="B1770" s="243"/>
      <c r="C1770" s="244"/>
      <c r="D1770" s="245" t="s">
        <v>243</v>
      </c>
      <c r="E1770" s="246" t="s">
        <v>1</v>
      </c>
      <c r="F1770" s="247" t="s">
        <v>3740</v>
      </c>
      <c r="G1770" s="244"/>
      <c r="H1770" s="248">
        <v>2.2999999999999998</v>
      </c>
      <c r="I1770" s="249"/>
      <c r="J1770" s="244"/>
      <c r="K1770" s="244"/>
      <c r="L1770" s="250"/>
      <c r="M1770" s="251"/>
      <c r="N1770" s="252"/>
      <c r="O1770" s="252"/>
      <c r="P1770" s="252"/>
      <c r="Q1770" s="252"/>
      <c r="R1770" s="252"/>
      <c r="S1770" s="252"/>
      <c r="T1770" s="25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54" t="s">
        <v>243</v>
      </c>
      <c r="AU1770" s="254" t="s">
        <v>86</v>
      </c>
      <c r="AV1770" s="13" t="s">
        <v>86</v>
      </c>
      <c r="AW1770" s="13" t="s">
        <v>32</v>
      </c>
      <c r="AX1770" s="13" t="s">
        <v>77</v>
      </c>
      <c r="AY1770" s="254" t="s">
        <v>235</v>
      </c>
    </row>
    <row r="1771" s="13" customFormat="1">
      <c r="A1771" s="13"/>
      <c r="B1771" s="243"/>
      <c r="C1771" s="244"/>
      <c r="D1771" s="245" t="s">
        <v>243</v>
      </c>
      <c r="E1771" s="246" t="s">
        <v>1</v>
      </c>
      <c r="F1771" s="247" t="s">
        <v>3741</v>
      </c>
      <c r="G1771" s="244"/>
      <c r="H1771" s="248">
        <v>3</v>
      </c>
      <c r="I1771" s="249"/>
      <c r="J1771" s="244"/>
      <c r="K1771" s="244"/>
      <c r="L1771" s="250"/>
      <c r="M1771" s="251"/>
      <c r="N1771" s="252"/>
      <c r="O1771" s="252"/>
      <c r="P1771" s="252"/>
      <c r="Q1771" s="252"/>
      <c r="R1771" s="252"/>
      <c r="S1771" s="252"/>
      <c r="T1771" s="25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54" t="s">
        <v>243</v>
      </c>
      <c r="AU1771" s="254" t="s">
        <v>86</v>
      </c>
      <c r="AV1771" s="13" t="s">
        <v>86</v>
      </c>
      <c r="AW1771" s="13" t="s">
        <v>32</v>
      </c>
      <c r="AX1771" s="13" t="s">
        <v>77</v>
      </c>
      <c r="AY1771" s="254" t="s">
        <v>235</v>
      </c>
    </row>
    <row r="1772" s="13" customFormat="1">
      <c r="A1772" s="13"/>
      <c r="B1772" s="243"/>
      <c r="C1772" s="244"/>
      <c r="D1772" s="245" t="s">
        <v>243</v>
      </c>
      <c r="E1772" s="246" t="s">
        <v>1</v>
      </c>
      <c r="F1772" s="247" t="s">
        <v>3742</v>
      </c>
      <c r="G1772" s="244"/>
      <c r="H1772" s="248">
        <v>3.6000000000000001</v>
      </c>
      <c r="I1772" s="249"/>
      <c r="J1772" s="244"/>
      <c r="K1772" s="244"/>
      <c r="L1772" s="250"/>
      <c r="M1772" s="251"/>
      <c r="N1772" s="252"/>
      <c r="O1772" s="252"/>
      <c r="P1772" s="252"/>
      <c r="Q1772" s="252"/>
      <c r="R1772" s="252"/>
      <c r="S1772" s="252"/>
      <c r="T1772" s="25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54" t="s">
        <v>243</v>
      </c>
      <c r="AU1772" s="254" t="s">
        <v>86</v>
      </c>
      <c r="AV1772" s="13" t="s">
        <v>86</v>
      </c>
      <c r="AW1772" s="13" t="s">
        <v>32</v>
      </c>
      <c r="AX1772" s="13" t="s">
        <v>77</v>
      </c>
      <c r="AY1772" s="254" t="s">
        <v>235</v>
      </c>
    </row>
    <row r="1773" s="13" customFormat="1">
      <c r="A1773" s="13"/>
      <c r="B1773" s="243"/>
      <c r="C1773" s="244"/>
      <c r="D1773" s="245" t="s">
        <v>243</v>
      </c>
      <c r="E1773" s="246" t="s">
        <v>1</v>
      </c>
      <c r="F1773" s="247" t="s">
        <v>3743</v>
      </c>
      <c r="G1773" s="244"/>
      <c r="H1773" s="248">
        <v>3.8999999999999999</v>
      </c>
      <c r="I1773" s="249"/>
      <c r="J1773" s="244"/>
      <c r="K1773" s="244"/>
      <c r="L1773" s="250"/>
      <c r="M1773" s="251"/>
      <c r="N1773" s="252"/>
      <c r="O1773" s="252"/>
      <c r="P1773" s="252"/>
      <c r="Q1773" s="252"/>
      <c r="R1773" s="252"/>
      <c r="S1773" s="252"/>
      <c r="T1773" s="25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54" t="s">
        <v>243</v>
      </c>
      <c r="AU1773" s="254" t="s">
        <v>86</v>
      </c>
      <c r="AV1773" s="13" t="s">
        <v>86</v>
      </c>
      <c r="AW1773" s="13" t="s">
        <v>32</v>
      </c>
      <c r="AX1773" s="13" t="s">
        <v>77</v>
      </c>
      <c r="AY1773" s="254" t="s">
        <v>235</v>
      </c>
    </row>
    <row r="1774" s="13" customFormat="1">
      <c r="A1774" s="13"/>
      <c r="B1774" s="243"/>
      <c r="C1774" s="244"/>
      <c r="D1774" s="245" t="s">
        <v>243</v>
      </c>
      <c r="E1774" s="246" t="s">
        <v>1</v>
      </c>
      <c r="F1774" s="247" t="s">
        <v>3744</v>
      </c>
      <c r="G1774" s="244"/>
      <c r="H1774" s="248">
        <v>4.0999999999999996</v>
      </c>
      <c r="I1774" s="249"/>
      <c r="J1774" s="244"/>
      <c r="K1774" s="244"/>
      <c r="L1774" s="250"/>
      <c r="M1774" s="251"/>
      <c r="N1774" s="252"/>
      <c r="O1774" s="252"/>
      <c r="P1774" s="252"/>
      <c r="Q1774" s="252"/>
      <c r="R1774" s="252"/>
      <c r="S1774" s="252"/>
      <c r="T1774" s="25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T1774" s="254" t="s">
        <v>243</v>
      </c>
      <c r="AU1774" s="254" t="s">
        <v>86</v>
      </c>
      <c r="AV1774" s="13" t="s">
        <v>86</v>
      </c>
      <c r="AW1774" s="13" t="s">
        <v>32</v>
      </c>
      <c r="AX1774" s="13" t="s">
        <v>77</v>
      </c>
      <c r="AY1774" s="254" t="s">
        <v>235</v>
      </c>
    </row>
    <row r="1775" s="13" customFormat="1">
      <c r="A1775" s="13"/>
      <c r="B1775" s="243"/>
      <c r="C1775" s="244"/>
      <c r="D1775" s="245" t="s">
        <v>243</v>
      </c>
      <c r="E1775" s="246" t="s">
        <v>1</v>
      </c>
      <c r="F1775" s="247" t="s">
        <v>3745</v>
      </c>
      <c r="G1775" s="244"/>
      <c r="H1775" s="248">
        <v>5</v>
      </c>
      <c r="I1775" s="249"/>
      <c r="J1775" s="244"/>
      <c r="K1775" s="244"/>
      <c r="L1775" s="250"/>
      <c r="M1775" s="251"/>
      <c r="N1775" s="252"/>
      <c r="O1775" s="252"/>
      <c r="P1775" s="252"/>
      <c r="Q1775" s="252"/>
      <c r="R1775" s="252"/>
      <c r="S1775" s="252"/>
      <c r="T1775" s="25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254" t="s">
        <v>243</v>
      </c>
      <c r="AU1775" s="254" t="s">
        <v>86</v>
      </c>
      <c r="AV1775" s="13" t="s">
        <v>86</v>
      </c>
      <c r="AW1775" s="13" t="s">
        <v>32</v>
      </c>
      <c r="AX1775" s="13" t="s">
        <v>77</v>
      </c>
      <c r="AY1775" s="254" t="s">
        <v>235</v>
      </c>
    </row>
    <row r="1776" s="13" customFormat="1">
      <c r="A1776" s="13"/>
      <c r="B1776" s="243"/>
      <c r="C1776" s="244"/>
      <c r="D1776" s="245" t="s">
        <v>243</v>
      </c>
      <c r="E1776" s="246" t="s">
        <v>1</v>
      </c>
      <c r="F1776" s="247" t="s">
        <v>3746</v>
      </c>
      <c r="G1776" s="244"/>
      <c r="H1776" s="248">
        <v>2.3999999999999999</v>
      </c>
      <c r="I1776" s="249"/>
      <c r="J1776" s="244"/>
      <c r="K1776" s="244"/>
      <c r="L1776" s="250"/>
      <c r="M1776" s="251"/>
      <c r="N1776" s="252"/>
      <c r="O1776" s="252"/>
      <c r="P1776" s="252"/>
      <c r="Q1776" s="252"/>
      <c r="R1776" s="252"/>
      <c r="S1776" s="252"/>
      <c r="T1776" s="25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54" t="s">
        <v>243</v>
      </c>
      <c r="AU1776" s="254" t="s">
        <v>86</v>
      </c>
      <c r="AV1776" s="13" t="s">
        <v>86</v>
      </c>
      <c r="AW1776" s="13" t="s">
        <v>32</v>
      </c>
      <c r="AX1776" s="13" t="s">
        <v>77</v>
      </c>
      <c r="AY1776" s="254" t="s">
        <v>235</v>
      </c>
    </row>
    <row r="1777" s="13" customFormat="1">
      <c r="A1777" s="13"/>
      <c r="B1777" s="243"/>
      <c r="C1777" s="244"/>
      <c r="D1777" s="245" t="s">
        <v>243</v>
      </c>
      <c r="E1777" s="246" t="s">
        <v>1</v>
      </c>
      <c r="F1777" s="247" t="s">
        <v>3747</v>
      </c>
      <c r="G1777" s="244"/>
      <c r="H1777" s="248">
        <v>4.0999999999999996</v>
      </c>
      <c r="I1777" s="249"/>
      <c r="J1777" s="244"/>
      <c r="K1777" s="244"/>
      <c r="L1777" s="250"/>
      <c r="M1777" s="251"/>
      <c r="N1777" s="252"/>
      <c r="O1777" s="252"/>
      <c r="P1777" s="252"/>
      <c r="Q1777" s="252"/>
      <c r="R1777" s="252"/>
      <c r="S1777" s="252"/>
      <c r="T1777" s="25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254" t="s">
        <v>243</v>
      </c>
      <c r="AU1777" s="254" t="s">
        <v>86</v>
      </c>
      <c r="AV1777" s="13" t="s">
        <v>86</v>
      </c>
      <c r="AW1777" s="13" t="s">
        <v>32</v>
      </c>
      <c r="AX1777" s="13" t="s">
        <v>77</v>
      </c>
      <c r="AY1777" s="254" t="s">
        <v>235</v>
      </c>
    </row>
    <row r="1778" s="13" customFormat="1">
      <c r="A1778" s="13"/>
      <c r="B1778" s="243"/>
      <c r="C1778" s="244"/>
      <c r="D1778" s="245" t="s">
        <v>243</v>
      </c>
      <c r="E1778" s="246" t="s">
        <v>1</v>
      </c>
      <c r="F1778" s="247" t="s">
        <v>3748</v>
      </c>
      <c r="G1778" s="244"/>
      <c r="H1778" s="248">
        <v>1.8999999999999999</v>
      </c>
      <c r="I1778" s="249"/>
      <c r="J1778" s="244"/>
      <c r="K1778" s="244"/>
      <c r="L1778" s="250"/>
      <c r="M1778" s="251"/>
      <c r="N1778" s="252"/>
      <c r="O1778" s="252"/>
      <c r="P1778" s="252"/>
      <c r="Q1778" s="252"/>
      <c r="R1778" s="252"/>
      <c r="S1778" s="252"/>
      <c r="T1778" s="25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54" t="s">
        <v>243</v>
      </c>
      <c r="AU1778" s="254" t="s">
        <v>86</v>
      </c>
      <c r="AV1778" s="13" t="s">
        <v>86</v>
      </c>
      <c r="AW1778" s="13" t="s">
        <v>32</v>
      </c>
      <c r="AX1778" s="13" t="s">
        <v>77</v>
      </c>
      <c r="AY1778" s="254" t="s">
        <v>235</v>
      </c>
    </row>
    <row r="1779" s="13" customFormat="1">
      <c r="A1779" s="13"/>
      <c r="B1779" s="243"/>
      <c r="C1779" s="244"/>
      <c r="D1779" s="245" t="s">
        <v>243</v>
      </c>
      <c r="E1779" s="246" t="s">
        <v>1</v>
      </c>
      <c r="F1779" s="247" t="s">
        <v>3749</v>
      </c>
      <c r="G1779" s="244"/>
      <c r="H1779" s="248">
        <v>8.3000000000000007</v>
      </c>
      <c r="I1779" s="249"/>
      <c r="J1779" s="244"/>
      <c r="K1779" s="244"/>
      <c r="L1779" s="250"/>
      <c r="M1779" s="251"/>
      <c r="N1779" s="252"/>
      <c r="O1779" s="252"/>
      <c r="P1779" s="252"/>
      <c r="Q1779" s="252"/>
      <c r="R1779" s="252"/>
      <c r="S1779" s="252"/>
      <c r="T1779" s="25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54" t="s">
        <v>243</v>
      </c>
      <c r="AU1779" s="254" t="s">
        <v>86</v>
      </c>
      <c r="AV1779" s="13" t="s">
        <v>86</v>
      </c>
      <c r="AW1779" s="13" t="s">
        <v>32</v>
      </c>
      <c r="AX1779" s="13" t="s">
        <v>77</v>
      </c>
      <c r="AY1779" s="254" t="s">
        <v>235</v>
      </c>
    </row>
    <row r="1780" s="13" customFormat="1">
      <c r="A1780" s="13"/>
      <c r="B1780" s="243"/>
      <c r="C1780" s="244"/>
      <c r="D1780" s="245" t="s">
        <v>243</v>
      </c>
      <c r="E1780" s="246" t="s">
        <v>1</v>
      </c>
      <c r="F1780" s="247" t="s">
        <v>3750</v>
      </c>
      <c r="G1780" s="244"/>
      <c r="H1780" s="248">
        <v>2.8999999999999999</v>
      </c>
      <c r="I1780" s="249"/>
      <c r="J1780" s="244"/>
      <c r="K1780" s="244"/>
      <c r="L1780" s="250"/>
      <c r="M1780" s="251"/>
      <c r="N1780" s="252"/>
      <c r="O1780" s="252"/>
      <c r="P1780" s="252"/>
      <c r="Q1780" s="252"/>
      <c r="R1780" s="252"/>
      <c r="S1780" s="252"/>
      <c r="T1780" s="25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T1780" s="254" t="s">
        <v>243</v>
      </c>
      <c r="AU1780" s="254" t="s">
        <v>86</v>
      </c>
      <c r="AV1780" s="13" t="s">
        <v>86</v>
      </c>
      <c r="AW1780" s="13" t="s">
        <v>32</v>
      </c>
      <c r="AX1780" s="13" t="s">
        <v>77</v>
      </c>
      <c r="AY1780" s="254" t="s">
        <v>235</v>
      </c>
    </row>
    <row r="1781" s="13" customFormat="1">
      <c r="A1781" s="13"/>
      <c r="B1781" s="243"/>
      <c r="C1781" s="244"/>
      <c r="D1781" s="245" t="s">
        <v>243</v>
      </c>
      <c r="E1781" s="246" t="s">
        <v>1</v>
      </c>
      <c r="F1781" s="247" t="s">
        <v>3751</v>
      </c>
      <c r="G1781" s="244"/>
      <c r="H1781" s="248">
        <v>4.0999999999999996</v>
      </c>
      <c r="I1781" s="249"/>
      <c r="J1781" s="244"/>
      <c r="K1781" s="244"/>
      <c r="L1781" s="250"/>
      <c r="M1781" s="251"/>
      <c r="N1781" s="252"/>
      <c r="O1781" s="252"/>
      <c r="P1781" s="252"/>
      <c r="Q1781" s="252"/>
      <c r="R1781" s="252"/>
      <c r="S1781" s="252"/>
      <c r="T1781" s="25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T1781" s="254" t="s">
        <v>243</v>
      </c>
      <c r="AU1781" s="254" t="s">
        <v>86</v>
      </c>
      <c r="AV1781" s="13" t="s">
        <v>86</v>
      </c>
      <c r="AW1781" s="13" t="s">
        <v>32</v>
      </c>
      <c r="AX1781" s="13" t="s">
        <v>77</v>
      </c>
      <c r="AY1781" s="254" t="s">
        <v>235</v>
      </c>
    </row>
    <row r="1782" s="13" customFormat="1">
      <c r="A1782" s="13"/>
      <c r="B1782" s="243"/>
      <c r="C1782" s="244"/>
      <c r="D1782" s="245" t="s">
        <v>243</v>
      </c>
      <c r="E1782" s="246" t="s">
        <v>1</v>
      </c>
      <c r="F1782" s="247" t="s">
        <v>3752</v>
      </c>
      <c r="G1782" s="244"/>
      <c r="H1782" s="248">
        <v>4.7999999999999998</v>
      </c>
      <c r="I1782" s="249"/>
      <c r="J1782" s="244"/>
      <c r="K1782" s="244"/>
      <c r="L1782" s="250"/>
      <c r="M1782" s="251"/>
      <c r="N1782" s="252"/>
      <c r="O1782" s="252"/>
      <c r="P1782" s="252"/>
      <c r="Q1782" s="252"/>
      <c r="R1782" s="252"/>
      <c r="S1782" s="252"/>
      <c r="T1782" s="25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254" t="s">
        <v>243</v>
      </c>
      <c r="AU1782" s="254" t="s">
        <v>86</v>
      </c>
      <c r="AV1782" s="13" t="s">
        <v>86</v>
      </c>
      <c r="AW1782" s="13" t="s">
        <v>32</v>
      </c>
      <c r="AX1782" s="13" t="s">
        <v>77</v>
      </c>
      <c r="AY1782" s="254" t="s">
        <v>235</v>
      </c>
    </row>
    <row r="1783" s="13" customFormat="1">
      <c r="A1783" s="13"/>
      <c r="B1783" s="243"/>
      <c r="C1783" s="244"/>
      <c r="D1783" s="245" t="s">
        <v>243</v>
      </c>
      <c r="E1783" s="246" t="s">
        <v>1</v>
      </c>
      <c r="F1783" s="247" t="s">
        <v>3753</v>
      </c>
      <c r="G1783" s="244"/>
      <c r="H1783" s="248">
        <v>4.2000000000000002</v>
      </c>
      <c r="I1783" s="249"/>
      <c r="J1783" s="244"/>
      <c r="K1783" s="244"/>
      <c r="L1783" s="250"/>
      <c r="M1783" s="251"/>
      <c r="N1783" s="252"/>
      <c r="O1783" s="252"/>
      <c r="P1783" s="252"/>
      <c r="Q1783" s="252"/>
      <c r="R1783" s="252"/>
      <c r="S1783" s="252"/>
      <c r="T1783" s="25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254" t="s">
        <v>243</v>
      </c>
      <c r="AU1783" s="254" t="s">
        <v>86</v>
      </c>
      <c r="AV1783" s="13" t="s">
        <v>86</v>
      </c>
      <c r="AW1783" s="13" t="s">
        <v>32</v>
      </c>
      <c r="AX1783" s="13" t="s">
        <v>77</v>
      </c>
      <c r="AY1783" s="254" t="s">
        <v>235</v>
      </c>
    </row>
    <row r="1784" s="13" customFormat="1">
      <c r="A1784" s="13"/>
      <c r="B1784" s="243"/>
      <c r="C1784" s="244"/>
      <c r="D1784" s="245" t="s">
        <v>243</v>
      </c>
      <c r="E1784" s="246" t="s">
        <v>1</v>
      </c>
      <c r="F1784" s="247" t="s">
        <v>3754</v>
      </c>
      <c r="G1784" s="244"/>
      <c r="H1784" s="248">
        <v>8.1999999999999993</v>
      </c>
      <c r="I1784" s="249"/>
      <c r="J1784" s="244"/>
      <c r="K1784" s="244"/>
      <c r="L1784" s="250"/>
      <c r="M1784" s="251"/>
      <c r="N1784" s="252"/>
      <c r="O1784" s="252"/>
      <c r="P1784" s="252"/>
      <c r="Q1784" s="252"/>
      <c r="R1784" s="252"/>
      <c r="S1784" s="252"/>
      <c r="T1784" s="25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254" t="s">
        <v>243</v>
      </c>
      <c r="AU1784" s="254" t="s">
        <v>86</v>
      </c>
      <c r="AV1784" s="13" t="s">
        <v>86</v>
      </c>
      <c r="AW1784" s="13" t="s">
        <v>32</v>
      </c>
      <c r="AX1784" s="13" t="s">
        <v>77</v>
      </c>
      <c r="AY1784" s="254" t="s">
        <v>235</v>
      </c>
    </row>
    <row r="1785" s="13" customFormat="1">
      <c r="A1785" s="13"/>
      <c r="B1785" s="243"/>
      <c r="C1785" s="244"/>
      <c r="D1785" s="245" t="s">
        <v>243</v>
      </c>
      <c r="E1785" s="246" t="s">
        <v>1</v>
      </c>
      <c r="F1785" s="247" t="s">
        <v>3755</v>
      </c>
      <c r="G1785" s="244"/>
      <c r="H1785" s="248">
        <v>3.8999999999999999</v>
      </c>
      <c r="I1785" s="249"/>
      <c r="J1785" s="244"/>
      <c r="K1785" s="244"/>
      <c r="L1785" s="250"/>
      <c r="M1785" s="251"/>
      <c r="N1785" s="252"/>
      <c r="O1785" s="252"/>
      <c r="P1785" s="252"/>
      <c r="Q1785" s="252"/>
      <c r="R1785" s="252"/>
      <c r="S1785" s="252"/>
      <c r="T1785" s="25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54" t="s">
        <v>243</v>
      </c>
      <c r="AU1785" s="254" t="s">
        <v>86</v>
      </c>
      <c r="AV1785" s="13" t="s">
        <v>86</v>
      </c>
      <c r="AW1785" s="13" t="s">
        <v>32</v>
      </c>
      <c r="AX1785" s="13" t="s">
        <v>77</v>
      </c>
      <c r="AY1785" s="254" t="s">
        <v>235</v>
      </c>
    </row>
    <row r="1786" s="13" customFormat="1">
      <c r="A1786" s="13"/>
      <c r="B1786" s="243"/>
      <c r="C1786" s="244"/>
      <c r="D1786" s="245" t="s">
        <v>243</v>
      </c>
      <c r="E1786" s="246" t="s">
        <v>1</v>
      </c>
      <c r="F1786" s="247" t="s">
        <v>3756</v>
      </c>
      <c r="G1786" s="244"/>
      <c r="H1786" s="248">
        <v>5.4000000000000004</v>
      </c>
      <c r="I1786" s="249"/>
      <c r="J1786" s="244"/>
      <c r="K1786" s="244"/>
      <c r="L1786" s="250"/>
      <c r="M1786" s="251"/>
      <c r="N1786" s="252"/>
      <c r="O1786" s="252"/>
      <c r="P1786" s="252"/>
      <c r="Q1786" s="252"/>
      <c r="R1786" s="252"/>
      <c r="S1786" s="252"/>
      <c r="T1786" s="25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54" t="s">
        <v>243</v>
      </c>
      <c r="AU1786" s="254" t="s">
        <v>86</v>
      </c>
      <c r="AV1786" s="13" t="s">
        <v>86</v>
      </c>
      <c r="AW1786" s="13" t="s">
        <v>32</v>
      </c>
      <c r="AX1786" s="13" t="s">
        <v>77</v>
      </c>
      <c r="AY1786" s="254" t="s">
        <v>235</v>
      </c>
    </row>
    <row r="1787" s="13" customFormat="1">
      <c r="A1787" s="13"/>
      <c r="B1787" s="243"/>
      <c r="C1787" s="244"/>
      <c r="D1787" s="245" t="s">
        <v>243</v>
      </c>
      <c r="E1787" s="246" t="s">
        <v>1</v>
      </c>
      <c r="F1787" s="247" t="s">
        <v>3757</v>
      </c>
      <c r="G1787" s="244"/>
      <c r="H1787" s="248">
        <v>3.2999999999999998</v>
      </c>
      <c r="I1787" s="249"/>
      <c r="J1787" s="244"/>
      <c r="K1787" s="244"/>
      <c r="L1787" s="250"/>
      <c r="M1787" s="251"/>
      <c r="N1787" s="252"/>
      <c r="O1787" s="252"/>
      <c r="P1787" s="252"/>
      <c r="Q1787" s="252"/>
      <c r="R1787" s="252"/>
      <c r="S1787" s="252"/>
      <c r="T1787" s="25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T1787" s="254" t="s">
        <v>243</v>
      </c>
      <c r="AU1787" s="254" t="s">
        <v>86</v>
      </c>
      <c r="AV1787" s="13" t="s">
        <v>86</v>
      </c>
      <c r="AW1787" s="13" t="s">
        <v>32</v>
      </c>
      <c r="AX1787" s="13" t="s">
        <v>77</v>
      </c>
      <c r="AY1787" s="254" t="s">
        <v>235</v>
      </c>
    </row>
    <row r="1788" s="13" customFormat="1">
      <c r="A1788" s="13"/>
      <c r="B1788" s="243"/>
      <c r="C1788" s="244"/>
      <c r="D1788" s="245" t="s">
        <v>243</v>
      </c>
      <c r="E1788" s="246" t="s">
        <v>1</v>
      </c>
      <c r="F1788" s="247" t="s">
        <v>3758</v>
      </c>
      <c r="G1788" s="244"/>
      <c r="H1788" s="248">
        <v>2.5</v>
      </c>
      <c r="I1788" s="249"/>
      <c r="J1788" s="244"/>
      <c r="K1788" s="244"/>
      <c r="L1788" s="250"/>
      <c r="M1788" s="251"/>
      <c r="N1788" s="252"/>
      <c r="O1788" s="252"/>
      <c r="P1788" s="252"/>
      <c r="Q1788" s="252"/>
      <c r="R1788" s="252"/>
      <c r="S1788" s="252"/>
      <c r="T1788" s="25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54" t="s">
        <v>243</v>
      </c>
      <c r="AU1788" s="254" t="s">
        <v>86</v>
      </c>
      <c r="AV1788" s="13" t="s">
        <v>86</v>
      </c>
      <c r="AW1788" s="13" t="s">
        <v>32</v>
      </c>
      <c r="AX1788" s="13" t="s">
        <v>77</v>
      </c>
      <c r="AY1788" s="254" t="s">
        <v>235</v>
      </c>
    </row>
    <row r="1789" s="13" customFormat="1">
      <c r="A1789" s="13"/>
      <c r="B1789" s="243"/>
      <c r="C1789" s="244"/>
      <c r="D1789" s="245" t="s">
        <v>243</v>
      </c>
      <c r="E1789" s="246" t="s">
        <v>1</v>
      </c>
      <c r="F1789" s="247" t="s">
        <v>3759</v>
      </c>
      <c r="G1789" s="244"/>
      <c r="H1789" s="248">
        <v>4.7000000000000002</v>
      </c>
      <c r="I1789" s="249"/>
      <c r="J1789" s="244"/>
      <c r="K1789" s="244"/>
      <c r="L1789" s="250"/>
      <c r="M1789" s="251"/>
      <c r="N1789" s="252"/>
      <c r="O1789" s="252"/>
      <c r="P1789" s="252"/>
      <c r="Q1789" s="252"/>
      <c r="R1789" s="252"/>
      <c r="S1789" s="252"/>
      <c r="T1789" s="25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T1789" s="254" t="s">
        <v>243</v>
      </c>
      <c r="AU1789" s="254" t="s">
        <v>86</v>
      </c>
      <c r="AV1789" s="13" t="s">
        <v>86</v>
      </c>
      <c r="AW1789" s="13" t="s">
        <v>32</v>
      </c>
      <c r="AX1789" s="13" t="s">
        <v>77</v>
      </c>
      <c r="AY1789" s="254" t="s">
        <v>235</v>
      </c>
    </row>
    <row r="1790" s="13" customFormat="1">
      <c r="A1790" s="13"/>
      <c r="B1790" s="243"/>
      <c r="C1790" s="244"/>
      <c r="D1790" s="245" t="s">
        <v>243</v>
      </c>
      <c r="E1790" s="246" t="s">
        <v>1</v>
      </c>
      <c r="F1790" s="247" t="s">
        <v>3760</v>
      </c>
      <c r="G1790" s="244"/>
      <c r="H1790" s="248">
        <v>3</v>
      </c>
      <c r="I1790" s="249"/>
      <c r="J1790" s="244"/>
      <c r="K1790" s="244"/>
      <c r="L1790" s="250"/>
      <c r="M1790" s="251"/>
      <c r="N1790" s="252"/>
      <c r="O1790" s="252"/>
      <c r="P1790" s="252"/>
      <c r="Q1790" s="252"/>
      <c r="R1790" s="252"/>
      <c r="S1790" s="252"/>
      <c r="T1790" s="25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T1790" s="254" t="s">
        <v>243</v>
      </c>
      <c r="AU1790" s="254" t="s">
        <v>86</v>
      </c>
      <c r="AV1790" s="13" t="s">
        <v>86</v>
      </c>
      <c r="AW1790" s="13" t="s">
        <v>32</v>
      </c>
      <c r="AX1790" s="13" t="s">
        <v>77</v>
      </c>
      <c r="AY1790" s="254" t="s">
        <v>235</v>
      </c>
    </row>
    <row r="1791" s="13" customFormat="1">
      <c r="A1791" s="13"/>
      <c r="B1791" s="243"/>
      <c r="C1791" s="244"/>
      <c r="D1791" s="245" t="s">
        <v>243</v>
      </c>
      <c r="E1791" s="246" t="s">
        <v>1</v>
      </c>
      <c r="F1791" s="247" t="s">
        <v>3761</v>
      </c>
      <c r="G1791" s="244"/>
      <c r="H1791" s="248">
        <v>7.4000000000000004</v>
      </c>
      <c r="I1791" s="249"/>
      <c r="J1791" s="244"/>
      <c r="K1791" s="244"/>
      <c r="L1791" s="250"/>
      <c r="M1791" s="251"/>
      <c r="N1791" s="252"/>
      <c r="O1791" s="252"/>
      <c r="P1791" s="252"/>
      <c r="Q1791" s="252"/>
      <c r="R1791" s="252"/>
      <c r="S1791" s="252"/>
      <c r="T1791" s="25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54" t="s">
        <v>243</v>
      </c>
      <c r="AU1791" s="254" t="s">
        <v>86</v>
      </c>
      <c r="AV1791" s="13" t="s">
        <v>86</v>
      </c>
      <c r="AW1791" s="13" t="s">
        <v>32</v>
      </c>
      <c r="AX1791" s="13" t="s">
        <v>77</v>
      </c>
      <c r="AY1791" s="254" t="s">
        <v>235</v>
      </c>
    </row>
    <row r="1792" s="13" customFormat="1">
      <c r="A1792" s="13"/>
      <c r="B1792" s="243"/>
      <c r="C1792" s="244"/>
      <c r="D1792" s="245" t="s">
        <v>243</v>
      </c>
      <c r="E1792" s="246" t="s">
        <v>1</v>
      </c>
      <c r="F1792" s="247" t="s">
        <v>3762</v>
      </c>
      <c r="G1792" s="244"/>
      <c r="H1792" s="248">
        <v>3.8999999999999999</v>
      </c>
      <c r="I1792" s="249"/>
      <c r="J1792" s="244"/>
      <c r="K1792" s="244"/>
      <c r="L1792" s="250"/>
      <c r="M1792" s="251"/>
      <c r="N1792" s="252"/>
      <c r="O1792" s="252"/>
      <c r="P1792" s="252"/>
      <c r="Q1792" s="252"/>
      <c r="R1792" s="252"/>
      <c r="S1792" s="252"/>
      <c r="T1792" s="25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T1792" s="254" t="s">
        <v>243</v>
      </c>
      <c r="AU1792" s="254" t="s">
        <v>86</v>
      </c>
      <c r="AV1792" s="13" t="s">
        <v>86</v>
      </c>
      <c r="AW1792" s="13" t="s">
        <v>32</v>
      </c>
      <c r="AX1792" s="13" t="s">
        <v>77</v>
      </c>
      <c r="AY1792" s="254" t="s">
        <v>235</v>
      </c>
    </row>
    <row r="1793" s="13" customFormat="1">
      <c r="A1793" s="13"/>
      <c r="B1793" s="243"/>
      <c r="C1793" s="244"/>
      <c r="D1793" s="245" t="s">
        <v>243</v>
      </c>
      <c r="E1793" s="246" t="s">
        <v>1</v>
      </c>
      <c r="F1793" s="247" t="s">
        <v>3763</v>
      </c>
      <c r="G1793" s="244"/>
      <c r="H1793" s="248">
        <v>3.5</v>
      </c>
      <c r="I1793" s="249"/>
      <c r="J1793" s="244"/>
      <c r="K1793" s="244"/>
      <c r="L1793" s="250"/>
      <c r="M1793" s="251"/>
      <c r="N1793" s="252"/>
      <c r="O1793" s="252"/>
      <c r="P1793" s="252"/>
      <c r="Q1793" s="252"/>
      <c r="R1793" s="252"/>
      <c r="S1793" s="252"/>
      <c r="T1793" s="25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T1793" s="254" t="s">
        <v>243</v>
      </c>
      <c r="AU1793" s="254" t="s">
        <v>86</v>
      </c>
      <c r="AV1793" s="13" t="s">
        <v>86</v>
      </c>
      <c r="AW1793" s="13" t="s">
        <v>32</v>
      </c>
      <c r="AX1793" s="13" t="s">
        <v>77</v>
      </c>
      <c r="AY1793" s="254" t="s">
        <v>235</v>
      </c>
    </row>
    <row r="1794" s="13" customFormat="1">
      <c r="A1794" s="13"/>
      <c r="B1794" s="243"/>
      <c r="C1794" s="244"/>
      <c r="D1794" s="245" t="s">
        <v>243</v>
      </c>
      <c r="E1794" s="246" t="s">
        <v>1</v>
      </c>
      <c r="F1794" s="247" t="s">
        <v>3764</v>
      </c>
      <c r="G1794" s="244"/>
      <c r="H1794" s="248">
        <v>2.3999999999999999</v>
      </c>
      <c r="I1794" s="249"/>
      <c r="J1794" s="244"/>
      <c r="K1794" s="244"/>
      <c r="L1794" s="250"/>
      <c r="M1794" s="251"/>
      <c r="N1794" s="252"/>
      <c r="O1794" s="252"/>
      <c r="P1794" s="252"/>
      <c r="Q1794" s="252"/>
      <c r="R1794" s="252"/>
      <c r="S1794" s="252"/>
      <c r="T1794" s="25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T1794" s="254" t="s">
        <v>243</v>
      </c>
      <c r="AU1794" s="254" t="s">
        <v>86</v>
      </c>
      <c r="AV1794" s="13" t="s">
        <v>86</v>
      </c>
      <c r="AW1794" s="13" t="s">
        <v>32</v>
      </c>
      <c r="AX1794" s="13" t="s">
        <v>77</v>
      </c>
      <c r="AY1794" s="254" t="s">
        <v>235</v>
      </c>
    </row>
    <row r="1795" s="13" customFormat="1">
      <c r="A1795" s="13"/>
      <c r="B1795" s="243"/>
      <c r="C1795" s="244"/>
      <c r="D1795" s="245" t="s">
        <v>243</v>
      </c>
      <c r="E1795" s="246" t="s">
        <v>1</v>
      </c>
      <c r="F1795" s="247" t="s">
        <v>3765</v>
      </c>
      <c r="G1795" s="244"/>
      <c r="H1795" s="248">
        <v>5.5</v>
      </c>
      <c r="I1795" s="249"/>
      <c r="J1795" s="244"/>
      <c r="K1795" s="244"/>
      <c r="L1795" s="250"/>
      <c r="M1795" s="251"/>
      <c r="N1795" s="252"/>
      <c r="O1795" s="252"/>
      <c r="P1795" s="252"/>
      <c r="Q1795" s="252"/>
      <c r="R1795" s="252"/>
      <c r="S1795" s="252"/>
      <c r="T1795" s="25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54" t="s">
        <v>243</v>
      </c>
      <c r="AU1795" s="254" t="s">
        <v>86</v>
      </c>
      <c r="AV1795" s="13" t="s">
        <v>86</v>
      </c>
      <c r="AW1795" s="13" t="s">
        <v>32</v>
      </c>
      <c r="AX1795" s="13" t="s">
        <v>77</v>
      </c>
      <c r="AY1795" s="254" t="s">
        <v>235</v>
      </c>
    </row>
    <row r="1796" s="13" customFormat="1">
      <c r="A1796" s="13"/>
      <c r="B1796" s="243"/>
      <c r="C1796" s="244"/>
      <c r="D1796" s="245" t="s">
        <v>243</v>
      </c>
      <c r="E1796" s="246" t="s">
        <v>1</v>
      </c>
      <c r="F1796" s="247" t="s">
        <v>3766</v>
      </c>
      <c r="G1796" s="244"/>
      <c r="H1796" s="248">
        <v>5.7000000000000002</v>
      </c>
      <c r="I1796" s="249"/>
      <c r="J1796" s="244"/>
      <c r="K1796" s="244"/>
      <c r="L1796" s="250"/>
      <c r="M1796" s="251"/>
      <c r="N1796" s="252"/>
      <c r="O1796" s="252"/>
      <c r="P1796" s="252"/>
      <c r="Q1796" s="252"/>
      <c r="R1796" s="252"/>
      <c r="S1796" s="252"/>
      <c r="T1796" s="25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54" t="s">
        <v>243</v>
      </c>
      <c r="AU1796" s="254" t="s">
        <v>86</v>
      </c>
      <c r="AV1796" s="13" t="s">
        <v>86</v>
      </c>
      <c r="AW1796" s="13" t="s">
        <v>32</v>
      </c>
      <c r="AX1796" s="13" t="s">
        <v>77</v>
      </c>
      <c r="AY1796" s="254" t="s">
        <v>235</v>
      </c>
    </row>
    <row r="1797" s="13" customFormat="1">
      <c r="A1797" s="13"/>
      <c r="B1797" s="243"/>
      <c r="C1797" s="244"/>
      <c r="D1797" s="245" t="s">
        <v>243</v>
      </c>
      <c r="E1797" s="246" t="s">
        <v>1</v>
      </c>
      <c r="F1797" s="247" t="s">
        <v>3767</v>
      </c>
      <c r="G1797" s="244"/>
      <c r="H1797" s="248">
        <v>1.8999999999999999</v>
      </c>
      <c r="I1797" s="249"/>
      <c r="J1797" s="244"/>
      <c r="K1797" s="244"/>
      <c r="L1797" s="250"/>
      <c r="M1797" s="251"/>
      <c r="N1797" s="252"/>
      <c r="O1797" s="252"/>
      <c r="P1797" s="252"/>
      <c r="Q1797" s="252"/>
      <c r="R1797" s="252"/>
      <c r="S1797" s="252"/>
      <c r="T1797" s="25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54" t="s">
        <v>243</v>
      </c>
      <c r="AU1797" s="254" t="s">
        <v>86</v>
      </c>
      <c r="AV1797" s="13" t="s">
        <v>86</v>
      </c>
      <c r="AW1797" s="13" t="s">
        <v>32</v>
      </c>
      <c r="AX1797" s="13" t="s">
        <v>77</v>
      </c>
      <c r="AY1797" s="254" t="s">
        <v>235</v>
      </c>
    </row>
    <row r="1798" s="13" customFormat="1">
      <c r="A1798" s="13"/>
      <c r="B1798" s="243"/>
      <c r="C1798" s="244"/>
      <c r="D1798" s="245" t="s">
        <v>243</v>
      </c>
      <c r="E1798" s="246" t="s">
        <v>1</v>
      </c>
      <c r="F1798" s="247" t="s">
        <v>3768</v>
      </c>
      <c r="G1798" s="244"/>
      <c r="H1798" s="248">
        <v>2.5</v>
      </c>
      <c r="I1798" s="249"/>
      <c r="J1798" s="244"/>
      <c r="K1798" s="244"/>
      <c r="L1798" s="250"/>
      <c r="M1798" s="251"/>
      <c r="N1798" s="252"/>
      <c r="O1798" s="252"/>
      <c r="P1798" s="252"/>
      <c r="Q1798" s="252"/>
      <c r="R1798" s="252"/>
      <c r="S1798" s="252"/>
      <c r="T1798" s="25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T1798" s="254" t="s">
        <v>243</v>
      </c>
      <c r="AU1798" s="254" t="s">
        <v>86</v>
      </c>
      <c r="AV1798" s="13" t="s">
        <v>86</v>
      </c>
      <c r="AW1798" s="13" t="s">
        <v>32</v>
      </c>
      <c r="AX1798" s="13" t="s">
        <v>77</v>
      </c>
      <c r="AY1798" s="254" t="s">
        <v>235</v>
      </c>
    </row>
    <row r="1799" s="13" customFormat="1">
      <c r="A1799" s="13"/>
      <c r="B1799" s="243"/>
      <c r="C1799" s="244"/>
      <c r="D1799" s="245" t="s">
        <v>243</v>
      </c>
      <c r="E1799" s="246" t="s">
        <v>1</v>
      </c>
      <c r="F1799" s="247" t="s">
        <v>3769</v>
      </c>
      <c r="G1799" s="244"/>
      <c r="H1799" s="248">
        <v>2.6000000000000001</v>
      </c>
      <c r="I1799" s="249"/>
      <c r="J1799" s="244"/>
      <c r="K1799" s="244"/>
      <c r="L1799" s="250"/>
      <c r="M1799" s="251"/>
      <c r="N1799" s="252"/>
      <c r="O1799" s="252"/>
      <c r="P1799" s="252"/>
      <c r="Q1799" s="252"/>
      <c r="R1799" s="252"/>
      <c r="S1799" s="252"/>
      <c r="T1799" s="25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T1799" s="254" t="s">
        <v>243</v>
      </c>
      <c r="AU1799" s="254" t="s">
        <v>86</v>
      </c>
      <c r="AV1799" s="13" t="s">
        <v>86</v>
      </c>
      <c r="AW1799" s="13" t="s">
        <v>32</v>
      </c>
      <c r="AX1799" s="13" t="s">
        <v>77</v>
      </c>
      <c r="AY1799" s="254" t="s">
        <v>235</v>
      </c>
    </row>
    <row r="1800" s="13" customFormat="1">
      <c r="A1800" s="13"/>
      <c r="B1800" s="243"/>
      <c r="C1800" s="244"/>
      <c r="D1800" s="245" t="s">
        <v>243</v>
      </c>
      <c r="E1800" s="246" t="s">
        <v>1</v>
      </c>
      <c r="F1800" s="247" t="s">
        <v>3770</v>
      </c>
      <c r="G1800" s="244"/>
      <c r="H1800" s="248">
        <v>5.5999999999999996</v>
      </c>
      <c r="I1800" s="249"/>
      <c r="J1800" s="244"/>
      <c r="K1800" s="244"/>
      <c r="L1800" s="250"/>
      <c r="M1800" s="251"/>
      <c r="N1800" s="252"/>
      <c r="O1800" s="252"/>
      <c r="P1800" s="252"/>
      <c r="Q1800" s="252"/>
      <c r="R1800" s="252"/>
      <c r="S1800" s="252"/>
      <c r="T1800" s="25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54" t="s">
        <v>243</v>
      </c>
      <c r="AU1800" s="254" t="s">
        <v>86</v>
      </c>
      <c r="AV1800" s="13" t="s">
        <v>86</v>
      </c>
      <c r="AW1800" s="13" t="s">
        <v>32</v>
      </c>
      <c r="AX1800" s="13" t="s">
        <v>77</v>
      </c>
      <c r="AY1800" s="254" t="s">
        <v>235</v>
      </c>
    </row>
    <row r="1801" s="13" customFormat="1">
      <c r="A1801" s="13"/>
      <c r="B1801" s="243"/>
      <c r="C1801" s="244"/>
      <c r="D1801" s="245" t="s">
        <v>243</v>
      </c>
      <c r="E1801" s="246" t="s">
        <v>1</v>
      </c>
      <c r="F1801" s="247" t="s">
        <v>3771</v>
      </c>
      <c r="G1801" s="244"/>
      <c r="H1801" s="248">
        <v>6</v>
      </c>
      <c r="I1801" s="249"/>
      <c r="J1801" s="244"/>
      <c r="K1801" s="244"/>
      <c r="L1801" s="250"/>
      <c r="M1801" s="251"/>
      <c r="N1801" s="252"/>
      <c r="O1801" s="252"/>
      <c r="P1801" s="252"/>
      <c r="Q1801" s="252"/>
      <c r="R1801" s="252"/>
      <c r="S1801" s="252"/>
      <c r="T1801" s="25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T1801" s="254" t="s">
        <v>243</v>
      </c>
      <c r="AU1801" s="254" t="s">
        <v>86</v>
      </c>
      <c r="AV1801" s="13" t="s">
        <v>86</v>
      </c>
      <c r="AW1801" s="13" t="s">
        <v>32</v>
      </c>
      <c r="AX1801" s="13" t="s">
        <v>77</v>
      </c>
      <c r="AY1801" s="254" t="s">
        <v>235</v>
      </c>
    </row>
    <row r="1802" s="13" customFormat="1">
      <c r="A1802" s="13"/>
      <c r="B1802" s="243"/>
      <c r="C1802" s="244"/>
      <c r="D1802" s="245" t="s">
        <v>243</v>
      </c>
      <c r="E1802" s="246" t="s">
        <v>1</v>
      </c>
      <c r="F1802" s="247" t="s">
        <v>3772</v>
      </c>
      <c r="G1802" s="244"/>
      <c r="H1802" s="248">
        <v>11.300000000000001</v>
      </c>
      <c r="I1802" s="249"/>
      <c r="J1802" s="244"/>
      <c r="K1802" s="244"/>
      <c r="L1802" s="250"/>
      <c r="M1802" s="251"/>
      <c r="N1802" s="252"/>
      <c r="O1802" s="252"/>
      <c r="P1802" s="252"/>
      <c r="Q1802" s="252"/>
      <c r="R1802" s="252"/>
      <c r="S1802" s="252"/>
      <c r="T1802" s="25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254" t="s">
        <v>243</v>
      </c>
      <c r="AU1802" s="254" t="s">
        <v>86</v>
      </c>
      <c r="AV1802" s="13" t="s">
        <v>86</v>
      </c>
      <c r="AW1802" s="13" t="s">
        <v>32</v>
      </c>
      <c r="AX1802" s="13" t="s">
        <v>77</v>
      </c>
      <c r="AY1802" s="254" t="s">
        <v>235</v>
      </c>
    </row>
    <row r="1803" s="13" customFormat="1">
      <c r="A1803" s="13"/>
      <c r="B1803" s="243"/>
      <c r="C1803" s="244"/>
      <c r="D1803" s="245" t="s">
        <v>243</v>
      </c>
      <c r="E1803" s="246" t="s">
        <v>1</v>
      </c>
      <c r="F1803" s="247" t="s">
        <v>3773</v>
      </c>
      <c r="G1803" s="244"/>
      <c r="H1803" s="248">
        <v>2.7999999999999998</v>
      </c>
      <c r="I1803" s="249"/>
      <c r="J1803" s="244"/>
      <c r="K1803" s="244"/>
      <c r="L1803" s="250"/>
      <c r="M1803" s="251"/>
      <c r="N1803" s="252"/>
      <c r="O1803" s="252"/>
      <c r="P1803" s="252"/>
      <c r="Q1803" s="252"/>
      <c r="R1803" s="252"/>
      <c r="S1803" s="252"/>
      <c r="T1803" s="25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254" t="s">
        <v>243</v>
      </c>
      <c r="AU1803" s="254" t="s">
        <v>86</v>
      </c>
      <c r="AV1803" s="13" t="s">
        <v>86</v>
      </c>
      <c r="AW1803" s="13" t="s">
        <v>32</v>
      </c>
      <c r="AX1803" s="13" t="s">
        <v>77</v>
      </c>
      <c r="AY1803" s="254" t="s">
        <v>235</v>
      </c>
    </row>
    <row r="1804" s="13" customFormat="1">
      <c r="A1804" s="13"/>
      <c r="B1804" s="243"/>
      <c r="C1804" s="244"/>
      <c r="D1804" s="245" t="s">
        <v>243</v>
      </c>
      <c r="E1804" s="246" t="s">
        <v>1</v>
      </c>
      <c r="F1804" s="247" t="s">
        <v>3774</v>
      </c>
      <c r="G1804" s="244"/>
      <c r="H1804" s="248">
        <v>5.7999999999999998</v>
      </c>
      <c r="I1804" s="249"/>
      <c r="J1804" s="244"/>
      <c r="K1804" s="244"/>
      <c r="L1804" s="250"/>
      <c r="M1804" s="251"/>
      <c r="N1804" s="252"/>
      <c r="O1804" s="252"/>
      <c r="P1804" s="252"/>
      <c r="Q1804" s="252"/>
      <c r="R1804" s="252"/>
      <c r="S1804" s="252"/>
      <c r="T1804" s="25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T1804" s="254" t="s">
        <v>243</v>
      </c>
      <c r="AU1804" s="254" t="s">
        <v>86</v>
      </c>
      <c r="AV1804" s="13" t="s">
        <v>86</v>
      </c>
      <c r="AW1804" s="13" t="s">
        <v>32</v>
      </c>
      <c r="AX1804" s="13" t="s">
        <v>77</v>
      </c>
      <c r="AY1804" s="254" t="s">
        <v>235</v>
      </c>
    </row>
    <row r="1805" s="13" customFormat="1">
      <c r="A1805" s="13"/>
      <c r="B1805" s="243"/>
      <c r="C1805" s="244"/>
      <c r="D1805" s="245" t="s">
        <v>243</v>
      </c>
      <c r="E1805" s="246" t="s">
        <v>1</v>
      </c>
      <c r="F1805" s="247" t="s">
        <v>3775</v>
      </c>
      <c r="G1805" s="244"/>
      <c r="H1805" s="248">
        <v>1.2</v>
      </c>
      <c r="I1805" s="249"/>
      <c r="J1805" s="244"/>
      <c r="K1805" s="244"/>
      <c r="L1805" s="250"/>
      <c r="M1805" s="251"/>
      <c r="N1805" s="252"/>
      <c r="O1805" s="252"/>
      <c r="P1805" s="252"/>
      <c r="Q1805" s="252"/>
      <c r="R1805" s="252"/>
      <c r="S1805" s="252"/>
      <c r="T1805" s="25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T1805" s="254" t="s">
        <v>243</v>
      </c>
      <c r="AU1805" s="254" t="s">
        <v>86</v>
      </c>
      <c r="AV1805" s="13" t="s">
        <v>86</v>
      </c>
      <c r="AW1805" s="13" t="s">
        <v>32</v>
      </c>
      <c r="AX1805" s="13" t="s">
        <v>77</v>
      </c>
      <c r="AY1805" s="254" t="s">
        <v>235</v>
      </c>
    </row>
    <row r="1806" s="13" customFormat="1">
      <c r="A1806" s="13"/>
      <c r="B1806" s="243"/>
      <c r="C1806" s="244"/>
      <c r="D1806" s="245" t="s">
        <v>243</v>
      </c>
      <c r="E1806" s="246" t="s">
        <v>1</v>
      </c>
      <c r="F1806" s="247" t="s">
        <v>3776</v>
      </c>
      <c r="G1806" s="244"/>
      <c r="H1806" s="248">
        <v>1.7</v>
      </c>
      <c r="I1806" s="249"/>
      <c r="J1806" s="244"/>
      <c r="K1806" s="244"/>
      <c r="L1806" s="250"/>
      <c r="M1806" s="251"/>
      <c r="N1806" s="252"/>
      <c r="O1806" s="252"/>
      <c r="P1806" s="252"/>
      <c r="Q1806" s="252"/>
      <c r="R1806" s="252"/>
      <c r="S1806" s="252"/>
      <c r="T1806" s="25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54" t="s">
        <v>243</v>
      </c>
      <c r="AU1806" s="254" t="s">
        <v>86</v>
      </c>
      <c r="AV1806" s="13" t="s">
        <v>86</v>
      </c>
      <c r="AW1806" s="13" t="s">
        <v>32</v>
      </c>
      <c r="AX1806" s="13" t="s">
        <v>77</v>
      </c>
      <c r="AY1806" s="254" t="s">
        <v>235</v>
      </c>
    </row>
    <row r="1807" s="13" customFormat="1">
      <c r="A1807" s="13"/>
      <c r="B1807" s="243"/>
      <c r="C1807" s="244"/>
      <c r="D1807" s="245" t="s">
        <v>243</v>
      </c>
      <c r="E1807" s="246" t="s">
        <v>1</v>
      </c>
      <c r="F1807" s="247" t="s">
        <v>3777</v>
      </c>
      <c r="G1807" s="244"/>
      <c r="H1807" s="248">
        <v>3.1000000000000001</v>
      </c>
      <c r="I1807" s="249"/>
      <c r="J1807" s="244"/>
      <c r="K1807" s="244"/>
      <c r="L1807" s="250"/>
      <c r="M1807" s="251"/>
      <c r="N1807" s="252"/>
      <c r="O1807" s="252"/>
      <c r="P1807" s="252"/>
      <c r="Q1807" s="252"/>
      <c r="R1807" s="252"/>
      <c r="S1807" s="252"/>
      <c r="T1807" s="25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T1807" s="254" t="s">
        <v>243</v>
      </c>
      <c r="AU1807" s="254" t="s">
        <v>86</v>
      </c>
      <c r="AV1807" s="13" t="s">
        <v>86</v>
      </c>
      <c r="AW1807" s="13" t="s">
        <v>32</v>
      </c>
      <c r="AX1807" s="13" t="s">
        <v>77</v>
      </c>
      <c r="AY1807" s="254" t="s">
        <v>235</v>
      </c>
    </row>
    <row r="1808" s="13" customFormat="1">
      <c r="A1808" s="13"/>
      <c r="B1808" s="243"/>
      <c r="C1808" s="244"/>
      <c r="D1808" s="245" t="s">
        <v>243</v>
      </c>
      <c r="E1808" s="246" t="s">
        <v>1</v>
      </c>
      <c r="F1808" s="247" t="s">
        <v>3778</v>
      </c>
      <c r="G1808" s="244"/>
      <c r="H1808" s="248">
        <v>1.2</v>
      </c>
      <c r="I1808" s="249"/>
      <c r="J1808" s="244"/>
      <c r="K1808" s="244"/>
      <c r="L1808" s="250"/>
      <c r="M1808" s="251"/>
      <c r="N1808" s="252"/>
      <c r="O1808" s="252"/>
      <c r="P1808" s="252"/>
      <c r="Q1808" s="252"/>
      <c r="R1808" s="252"/>
      <c r="S1808" s="252"/>
      <c r="T1808" s="25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T1808" s="254" t="s">
        <v>243</v>
      </c>
      <c r="AU1808" s="254" t="s">
        <v>86</v>
      </c>
      <c r="AV1808" s="13" t="s">
        <v>86</v>
      </c>
      <c r="AW1808" s="13" t="s">
        <v>32</v>
      </c>
      <c r="AX1808" s="13" t="s">
        <v>77</v>
      </c>
      <c r="AY1808" s="254" t="s">
        <v>235</v>
      </c>
    </row>
    <row r="1809" s="13" customFormat="1">
      <c r="A1809" s="13"/>
      <c r="B1809" s="243"/>
      <c r="C1809" s="244"/>
      <c r="D1809" s="245" t="s">
        <v>243</v>
      </c>
      <c r="E1809" s="246" t="s">
        <v>1</v>
      </c>
      <c r="F1809" s="247" t="s">
        <v>3779</v>
      </c>
      <c r="G1809" s="244"/>
      <c r="H1809" s="248">
        <v>1.2</v>
      </c>
      <c r="I1809" s="249"/>
      <c r="J1809" s="244"/>
      <c r="K1809" s="244"/>
      <c r="L1809" s="250"/>
      <c r="M1809" s="251"/>
      <c r="N1809" s="252"/>
      <c r="O1809" s="252"/>
      <c r="P1809" s="252"/>
      <c r="Q1809" s="252"/>
      <c r="R1809" s="252"/>
      <c r="S1809" s="252"/>
      <c r="T1809" s="25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T1809" s="254" t="s">
        <v>243</v>
      </c>
      <c r="AU1809" s="254" t="s">
        <v>86</v>
      </c>
      <c r="AV1809" s="13" t="s">
        <v>86</v>
      </c>
      <c r="AW1809" s="13" t="s">
        <v>32</v>
      </c>
      <c r="AX1809" s="13" t="s">
        <v>77</v>
      </c>
      <c r="AY1809" s="254" t="s">
        <v>235</v>
      </c>
    </row>
    <row r="1810" s="13" customFormat="1">
      <c r="A1810" s="13"/>
      <c r="B1810" s="243"/>
      <c r="C1810" s="244"/>
      <c r="D1810" s="245" t="s">
        <v>243</v>
      </c>
      <c r="E1810" s="246" t="s">
        <v>1</v>
      </c>
      <c r="F1810" s="247" t="s">
        <v>3780</v>
      </c>
      <c r="G1810" s="244"/>
      <c r="H1810" s="248">
        <v>1.8</v>
      </c>
      <c r="I1810" s="249"/>
      <c r="J1810" s="244"/>
      <c r="K1810" s="244"/>
      <c r="L1810" s="250"/>
      <c r="M1810" s="251"/>
      <c r="N1810" s="252"/>
      <c r="O1810" s="252"/>
      <c r="P1810" s="252"/>
      <c r="Q1810" s="252"/>
      <c r="R1810" s="252"/>
      <c r="S1810" s="252"/>
      <c r="T1810" s="25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T1810" s="254" t="s">
        <v>243</v>
      </c>
      <c r="AU1810" s="254" t="s">
        <v>86</v>
      </c>
      <c r="AV1810" s="13" t="s">
        <v>86</v>
      </c>
      <c r="AW1810" s="13" t="s">
        <v>32</v>
      </c>
      <c r="AX1810" s="13" t="s">
        <v>77</v>
      </c>
      <c r="AY1810" s="254" t="s">
        <v>235</v>
      </c>
    </row>
    <row r="1811" s="13" customFormat="1">
      <c r="A1811" s="13"/>
      <c r="B1811" s="243"/>
      <c r="C1811" s="244"/>
      <c r="D1811" s="245" t="s">
        <v>243</v>
      </c>
      <c r="E1811" s="246" t="s">
        <v>1</v>
      </c>
      <c r="F1811" s="247" t="s">
        <v>3781</v>
      </c>
      <c r="G1811" s="244"/>
      <c r="H1811" s="248">
        <v>1.1000000000000001</v>
      </c>
      <c r="I1811" s="249"/>
      <c r="J1811" s="244"/>
      <c r="K1811" s="244"/>
      <c r="L1811" s="250"/>
      <c r="M1811" s="251"/>
      <c r="N1811" s="252"/>
      <c r="O1811" s="252"/>
      <c r="P1811" s="252"/>
      <c r="Q1811" s="252"/>
      <c r="R1811" s="252"/>
      <c r="S1811" s="252"/>
      <c r="T1811" s="25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254" t="s">
        <v>243</v>
      </c>
      <c r="AU1811" s="254" t="s">
        <v>86</v>
      </c>
      <c r="AV1811" s="13" t="s">
        <v>86</v>
      </c>
      <c r="AW1811" s="13" t="s">
        <v>32</v>
      </c>
      <c r="AX1811" s="13" t="s">
        <v>77</v>
      </c>
      <c r="AY1811" s="254" t="s">
        <v>235</v>
      </c>
    </row>
    <row r="1812" s="13" customFormat="1">
      <c r="A1812" s="13"/>
      <c r="B1812" s="243"/>
      <c r="C1812" s="244"/>
      <c r="D1812" s="245" t="s">
        <v>243</v>
      </c>
      <c r="E1812" s="246" t="s">
        <v>1</v>
      </c>
      <c r="F1812" s="247" t="s">
        <v>3782</v>
      </c>
      <c r="G1812" s="244"/>
      <c r="H1812" s="248">
        <v>2.7999999999999998</v>
      </c>
      <c r="I1812" s="249"/>
      <c r="J1812" s="244"/>
      <c r="K1812" s="244"/>
      <c r="L1812" s="250"/>
      <c r="M1812" s="251"/>
      <c r="N1812" s="252"/>
      <c r="O1812" s="252"/>
      <c r="P1812" s="252"/>
      <c r="Q1812" s="252"/>
      <c r="R1812" s="252"/>
      <c r="S1812" s="252"/>
      <c r="T1812" s="25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54" t="s">
        <v>243</v>
      </c>
      <c r="AU1812" s="254" t="s">
        <v>86</v>
      </c>
      <c r="AV1812" s="13" t="s">
        <v>86</v>
      </c>
      <c r="AW1812" s="13" t="s">
        <v>32</v>
      </c>
      <c r="AX1812" s="13" t="s">
        <v>77</v>
      </c>
      <c r="AY1812" s="254" t="s">
        <v>235</v>
      </c>
    </row>
    <row r="1813" s="13" customFormat="1">
      <c r="A1813" s="13"/>
      <c r="B1813" s="243"/>
      <c r="C1813" s="244"/>
      <c r="D1813" s="245" t="s">
        <v>243</v>
      </c>
      <c r="E1813" s="246" t="s">
        <v>1</v>
      </c>
      <c r="F1813" s="247" t="s">
        <v>3344</v>
      </c>
      <c r="G1813" s="244"/>
      <c r="H1813" s="248">
        <v>1</v>
      </c>
      <c r="I1813" s="249"/>
      <c r="J1813" s="244"/>
      <c r="K1813" s="244"/>
      <c r="L1813" s="250"/>
      <c r="M1813" s="251"/>
      <c r="N1813" s="252"/>
      <c r="O1813" s="252"/>
      <c r="P1813" s="252"/>
      <c r="Q1813" s="252"/>
      <c r="R1813" s="252"/>
      <c r="S1813" s="252"/>
      <c r="T1813" s="25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T1813" s="254" t="s">
        <v>243</v>
      </c>
      <c r="AU1813" s="254" t="s">
        <v>86</v>
      </c>
      <c r="AV1813" s="13" t="s">
        <v>86</v>
      </c>
      <c r="AW1813" s="13" t="s">
        <v>32</v>
      </c>
      <c r="AX1813" s="13" t="s">
        <v>77</v>
      </c>
      <c r="AY1813" s="254" t="s">
        <v>235</v>
      </c>
    </row>
    <row r="1814" s="13" customFormat="1">
      <c r="A1814" s="13"/>
      <c r="B1814" s="243"/>
      <c r="C1814" s="244"/>
      <c r="D1814" s="245" t="s">
        <v>243</v>
      </c>
      <c r="E1814" s="246" t="s">
        <v>1</v>
      </c>
      <c r="F1814" s="247" t="s">
        <v>3783</v>
      </c>
      <c r="G1814" s="244"/>
      <c r="H1814" s="248">
        <v>2.6000000000000001</v>
      </c>
      <c r="I1814" s="249"/>
      <c r="J1814" s="244"/>
      <c r="K1814" s="244"/>
      <c r="L1814" s="250"/>
      <c r="M1814" s="251"/>
      <c r="N1814" s="252"/>
      <c r="O1814" s="252"/>
      <c r="P1814" s="252"/>
      <c r="Q1814" s="252"/>
      <c r="R1814" s="252"/>
      <c r="S1814" s="252"/>
      <c r="T1814" s="25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54" t="s">
        <v>243</v>
      </c>
      <c r="AU1814" s="254" t="s">
        <v>86</v>
      </c>
      <c r="AV1814" s="13" t="s">
        <v>86</v>
      </c>
      <c r="AW1814" s="13" t="s">
        <v>32</v>
      </c>
      <c r="AX1814" s="13" t="s">
        <v>77</v>
      </c>
      <c r="AY1814" s="254" t="s">
        <v>235</v>
      </c>
    </row>
    <row r="1815" s="13" customFormat="1">
      <c r="A1815" s="13"/>
      <c r="B1815" s="243"/>
      <c r="C1815" s="244"/>
      <c r="D1815" s="245" t="s">
        <v>243</v>
      </c>
      <c r="E1815" s="246" t="s">
        <v>1</v>
      </c>
      <c r="F1815" s="247" t="s">
        <v>3784</v>
      </c>
      <c r="G1815" s="244"/>
      <c r="H1815" s="248">
        <v>5.5999999999999996</v>
      </c>
      <c r="I1815" s="249"/>
      <c r="J1815" s="244"/>
      <c r="K1815" s="244"/>
      <c r="L1815" s="250"/>
      <c r="M1815" s="251"/>
      <c r="N1815" s="252"/>
      <c r="O1815" s="252"/>
      <c r="P1815" s="252"/>
      <c r="Q1815" s="252"/>
      <c r="R1815" s="252"/>
      <c r="S1815" s="252"/>
      <c r="T1815" s="25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T1815" s="254" t="s">
        <v>243</v>
      </c>
      <c r="AU1815" s="254" t="s">
        <v>86</v>
      </c>
      <c r="AV1815" s="13" t="s">
        <v>86</v>
      </c>
      <c r="AW1815" s="13" t="s">
        <v>32</v>
      </c>
      <c r="AX1815" s="13" t="s">
        <v>77</v>
      </c>
      <c r="AY1815" s="254" t="s">
        <v>235</v>
      </c>
    </row>
    <row r="1816" s="13" customFormat="1">
      <c r="A1816" s="13"/>
      <c r="B1816" s="243"/>
      <c r="C1816" s="244"/>
      <c r="D1816" s="245" t="s">
        <v>243</v>
      </c>
      <c r="E1816" s="246" t="s">
        <v>1</v>
      </c>
      <c r="F1816" s="247" t="s">
        <v>3785</v>
      </c>
      <c r="G1816" s="244"/>
      <c r="H1816" s="248">
        <v>4.5999999999999996</v>
      </c>
      <c r="I1816" s="249"/>
      <c r="J1816" s="244"/>
      <c r="K1816" s="244"/>
      <c r="L1816" s="250"/>
      <c r="M1816" s="251"/>
      <c r="N1816" s="252"/>
      <c r="O1816" s="252"/>
      <c r="P1816" s="252"/>
      <c r="Q1816" s="252"/>
      <c r="R1816" s="252"/>
      <c r="S1816" s="252"/>
      <c r="T1816" s="25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54" t="s">
        <v>243</v>
      </c>
      <c r="AU1816" s="254" t="s">
        <v>86</v>
      </c>
      <c r="AV1816" s="13" t="s">
        <v>86</v>
      </c>
      <c r="AW1816" s="13" t="s">
        <v>32</v>
      </c>
      <c r="AX1816" s="13" t="s">
        <v>77</v>
      </c>
      <c r="AY1816" s="254" t="s">
        <v>235</v>
      </c>
    </row>
    <row r="1817" s="13" customFormat="1">
      <c r="A1817" s="13"/>
      <c r="B1817" s="243"/>
      <c r="C1817" s="244"/>
      <c r="D1817" s="245" t="s">
        <v>243</v>
      </c>
      <c r="E1817" s="246" t="s">
        <v>1</v>
      </c>
      <c r="F1817" s="247" t="s">
        <v>3786</v>
      </c>
      <c r="G1817" s="244"/>
      <c r="H1817" s="248">
        <v>5.5999999999999996</v>
      </c>
      <c r="I1817" s="249"/>
      <c r="J1817" s="244"/>
      <c r="K1817" s="244"/>
      <c r="L1817" s="250"/>
      <c r="M1817" s="251"/>
      <c r="N1817" s="252"/>
      <c r="O1817" s="252"/>
      <c r="P1817" s="252"/>
      <c r="Q1817" s="252"/>
      <c r="R1817" s="252"/>
      <c r="S1817" s="252"/>
      <c r="T1817" s="25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254" t="s">
        <v>243</v>
      </c>
      <c r="AU1817" s="254" t="s">
        <v>86</v>
      </c>
      <c r="AV1817" s="13" t="s">
        <v>86</v>
      </c>
      <c r="AW1817" s="13" t="s">
        <v>32</v>
      </c>
      <c r="AX1817" s="13" t="s">
        <v>77</v>
      </c>
      <c r="AY1817" s="254" t="s">
        <v>235</v>
      </c>
    </row>
    <row r="1818" s="13" customFormat="1">
      <c r="A1818" s="13"/>
      <c r="B1818" s="243"/>
      <c r="C1818" s="244"/>
      <c r="D1818" s="245" t="s">
        <v>243</v>
      </c>
      <c r="E1818" s="246" t="s">
        <v>1</v>
      </c>
      <c r="F1818" s="247" t="s">
        <v>3787</v>
      </c>
      <c r="G1818" s="244"/>
      <c r="H1818" s="248">
        <v>4.2999999999999998</v>
      </c>
      <c r="I1818" s="249"/>
      <c r="J1818" s="244"/>
      <c r="K1818" s="244"/>
      <c r="L1818" s="250"/>
      <c r="M1818" s="251"/>
      <c r="N1818" s="252"/>
      <c r="O1818" s="252"/>
      <c r="P1818" s="252"/>
      <c r="Q1818" s="252"/>
      <c r="R1818" s="252"/>
      <c r="S1818" s="252"/>
      <c r="T1818" s="25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T1818" s="254" t="s">
        <v>243</v>
      </c>
      <c r="AU1818" s="254" t="s">
        <v>86</v>
      </c>
      <c r="AV1818" s="13" t="s">
        <v>86</v>
      </c>
      <c r="AW1818" s="13" t="s">
        <v>32</v>
      </c>
      <c r="AX1818" s="13" t="s">
        <v>77</v>
      </c>
      <c r="AY1818" s="254" t="s">
        <v>235</v>
      </c>
    </row>
    <row r="1819" s="13" customFormat="1">
      <c r="A1819" s="13"/>
      <c r="B1819" s="243"/>
      <c r="C1819" s="244"/>
      <c r="D1819" s="245" t="s">
        <v>243</v>
      </c>
      <c r="E1819" s="246" t="s">
        <v>1</v>
      </c>
      <c r="F1819" s="247" t="s">
        <v>3788</v>
      </c>
      <c r="G1819" s="244"/>
      <c r="H1819" s="248">
        <v>5.5999999999999996</v>
      </c>
      <c r="I1819" s="249"/>
      <c r="J1819" s="244"/>
      <c r="K1819" s="244"/>
      <c r="L1819" s="250"/>
      <c r="M1819" s="251"/>
      <c r="N1819" s="252"/>
      <c r="O1819" s="252"/>
      <c r="P1819" s="252"/>
      <c r="Q1819" s="252"/>
      <c r="R1819" s="252"/>
      <c r="S1819" s="252"/>
      <c r="T1819" s="25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T1819" s="254" t="s">
        <v>243</v>
      </c>
      <c r="AU1819" s="254" t="s">
        <v>86</v>
      </c>
      <c r="AV1819" s="13" t="s">
        <v>86</v>
      </c>
      <c r="AW1819" s="13" t="s">
        <v>32</v>
      </c>
      <c r="AX1819" s="13" t="s">
        <v>77</v>
      </c>
      <c r="AY1819" s="254" t="s">
        <v>235</v>
      </c>
    </row>
    <row r="1820" s="13" customFormat="1">
      <c r="A1820" s="13"/>
      <c r="B1820" s="243"/>
      <c r="C1820" s="244"/>
      <c r="D1820" s="245" t="s">
        <v>243</v>
      </c>
      <c r="E1820" s="246" t="s">
        <v>1</v>
      </c>
      <c r="F1820" s="247" t="s">
        <v>3789</v>
      </c>
      <c r="G1820" s="244"/>
      <c r="H1820" s="248">
        <v>5.0999999999999996</v>
      </c>
      <c r="I1820" s="249"/>
      <c r="J1820" s="244"/>
      <c r="K1820" s="244"/>
      <c r="L1820" s="250"/>
      <c r="M1820" s="251"/>
      <c r="N1820" s="252"/>
      <c r="O1820" s="252"/>
      <c r="P1820" s="252"/>
      <c r="Q1820" s="252"/>
      <c r="R1820" s="252"/>
      <c r="S1820" s="252"/>
      <c r="T1820" s="25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T1820" s="254" t="s">
        <v>243</v>
      </c>
      <c r="AU1820" s="254" t="s">
        <v>86</v>
      </c>
      <c r="AV1820" s="13" t="s">
        <v>86</v>
      </c>
      <c r="AW1820" s="13" t="s">
        <v>32</v>
      </c>
      <c r="AX1820" s="13" t="s">
        <v>77</v>
      </c>
      <c r="AY1820" s="254" t="s">
        <v>235</v>
      </c>
    </row>
    <row r="1821" s="13" customFormat="1">
      <c r="A1821" s="13"/>
      <c r="B1821" s="243"/>
      <c r="C1821" s="244"/>
      <c r="D1821" s="245" t="s">
        <v>243</v>
      </c>
      <c r="E1821" s="246" t="s">
        <v>1</v>
      </c>
      <c r="F1821" s="247" t="s">
        <v>3790</v>
      </c>
      <c r="G1821" s="244"/>
      <c r="H1821" s="248">
        <v>4</v>
      </c>
      <c r="I1821" s="249"/>
      <c r="J1821" s="244"/>
      <c r="K1821" s="244"/>
      <c r="L1821" s="250"/>
      <c r="M1821" s="251"/>
      <c r="N1821" s="252"/>
      <c r="O1821" s="252"/>
      <c r="P1821" s="252"/>
      <c r="Q1821" s="252"/>
      <c r="R1821" s="252"/>
      <c r="S1821" s="252"/>
      <c r="T1821" s="25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T1821" s="254" t="s">
        <v>243</v>
      </c>
      <c r="AU1821" s="254" t="s">
        <v>86</v>
      </c>
      <c r="AV1821" s="13" t="s">
        <v>86</v>
      </c>
      <c r="AW1821" s="13" t="s">
        <v>32</v>
      </c>
      <c r="AX1821" s="13" t="s">
        <v>77</v>
      </c>
      <c r="AY1821" s="254" t="s">
        <v>235</v>
      </c>
    </row>
    <row r="1822" s="13" customFormat="1">
      <c r="A1822" s="13"/>
      <c r="B1822" s="243"/>
      <c r="C1822" s="244"/>
      <c r="D1822" s="245" t="s">
        <v>243</v>
      </c>
      <c r="E1822" s="246" t="s">
        <v>1</v>
      </c>
      <c r="F1822" s="247" t="s">
        <v>3791</v>
      </c>
      <c r="G1822" s="244"/>
      <c r="H1822" s="248">
        <v>3.2000000000000002</v>
      </c>
      <c r="I1822" s="249"/>
      <c r="J1822" s="244"/>
      <c r="K1822" s="244"/>
      <c r="L1822" s="250"/>
      <c r="M1822" s="251"/>
      <c r="N1822" s="252"/>
      <c r="O1822" s="252"/>
      <c r="P1822" s="252"/>
      <c r="Q1822" s="252"/>
      <c r="R1822" s="252"/>
      <c r="S1822" s="252"/>
      <c r="T1822" s="25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T1822" s="254" t="s">
        <v>243</v>
      </c>
      <c r="AU1822" s="254" t="s">
        <v>86</v>
      </c>
      <c r="AV1822" s="13" t="s">
        <v>86</v>
      </c>
      <c r="AW1822" s="13" t="s">
        <v>32</v>
      </c>
      <c r="AX1822" s="13" t="s">
        <v>77</v>
      </c>
      <c r="AY1822" s="254" t="s">
        <v>235</v>
      </c>
    </row>
    <row r="1823" s="13" customFormat="1">
      <c r="A1823" s="13"/>
      <c r="B1823" s="243"/>
      <c r="C1823" s="244"/>
      <c r="D1823" s="245" t="s">
        <v>243</v>
      </c>
      <c r="E1823" s="246" t="s">
        <v>1</v>
      </c>
      <c r="F1823" s="247" t="s">
        <v>3792</v>
      </c>
      <c r="G1823" s="244"/>
      <c r="H1823" s="248">
        <v>3.3999999999999999</v>
      </c>
      <c r="I1823" s="249"/>
      <c r="J1823" s="244"/>
      <c r="K1823" s="244"/>
      <c r="L1823" s="250"/>
      <c r="M1823" s="251"/>
      <c r="N1823" s="252"/>
      <c r="O1823" s="252"/>
      <c r="P1823" s="252"/>
      <c r="Q1823" s="252"/>
      <c r="R1823" s="252"/>
      <c r="S1823" s="252"/>
      <c r="T1823" s="25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T1823" s="254" t="s">
        <v>243</v>
      </c>
      <c r="AU1823" s="254" t="s">
        <v>86</v>
      </c>
      <c r="AV1823" s="13" t="s">
        <v>86</v>
      </c>
      <c r="AW1823" s="13" t="s">
        <v>32</v>
      </c>
      <c r="AX1823" s="13" t="s">
        <v>77</v>
      </c>
      <c r="AY1823" s="254" t="s">
        <v>235</v>
      </c>
    </row>
    <row r="1824" s="13" customFormat="1">
      <c r="A1824" s="13"/>
      <c r="B1824" s="243"/>
      <c r="C1824" s="244"/>
      <c r="D1824" s="245" t="s">
        <v>243</v>
      </c>
      <c r="E1824" s="246" t="s">
        <v>1</v>
      </c>
      <c r="F1824" s="247" t="s">
        <v>3793</v>
      </c>
      <c r="G1824" s="244"/>
      <c r="H1824" s="248">
        <v>2.5</v>
      </c>
      <c r="I1824" s="249"/>
      <c r="J1824" s="244"/>
      <c r="K1824" s="244"/>
      <c r="L1824" s="250"/>
      <c r="M1824" s="251"/>
      <c r="N1824" s="252"/>
      <c r="O1824" s="252"/>
      <c r="P1824" s="252"/>
      <c r="Q1824" s="252"/>
      <c r="R1824" s="252"/>
      <c r="S1824" s="252"/>
      <c r="T1824" s="25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T1824" s="254" t="s">
        <v>243</v>
      </c>
      <c r="AU1824" s="254" t="s">
        <v>86</v>
      </c>
      <c r="AV1824" s="13" t="s">
        <v>86</v>
      </c>
      <c r="AW1824" s="13" t="s">
        <v>32</v>
      </c>
      <c r="AX1824" s="13" t="s">
        <v>77</v>
      </c>
      <c r="AY1824" s="254" t="s">
        <v>235</v>
      </c>
    </row>
    <row r="1825" s="13" customFormat="1">
      <c r="A1825" s="13"/>
      <c r="B1825" s="243"/>
      <c r="C1825" s="244"/>
      <c r="D1825" s="245" t="s">
        <v>243</v>
      </c>
      <c r="E1825" s="246" t="s">
        <v>1</v>
      </c>
      <c r="F1825" s="247" t="s">
        <v>3794</v>
      </c>
      <c r="G1825" s="244"/>
      <c r="H1825" s="248">
        <v>3.5</v>
      </c>
      <c r="I1825" s="249"/>
      <c r="J1825" s="244"/>
      <c r="K1825" s="244"/>
      <c r="L1825" s="250"/>
      <c r="M1825" s="251"/>
      <c r="N1825" s="252"/>
      <c r="O1825" s="252"/>
      <c r="P1825" s="252"/>
      <c r="Q1825" s="252"/>
      <c r="R1825" s="252"/>
      <c r="S1825" s="252"/>
      <c r="T1825" s="25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T1825" s="254" t="s">
        <v>243</v>
      </c>
      <c r="AU1825" s="254" t="s">
        <v>86</v>
      </c>
      <c r="AV1825" s="13" t="s">
        <v>86</v>
      </c>
      <c r="AW1825" s="13" t="s">
        <v>32</v>
      </c>
      <c r="AX1825" s="13" t="s">
        <v>77</v>
      </c>
      <c r="AY1825" s="254" t="s">
        <v>235</v>
      </c>
    </row>
    <row r="1826" s="13" customFormat="1">
      <c r="A1826" s="13"/>
      <c r="B1826" s="243"/>
      <c r="C1826" s="244"/>
      <c r="D1826" s="245" t="s">
        <v>243</v>
      </c>
      <c r="E1826" s="246" t="s">
        <v>1</v>
      </c>
      <c r="F1826" s="247" t="s">
        <v>3795</v>
      </c>
      <c r="G1826" s="244"/>
      <c r="H1826" s="248">
        <v>4.4000000000000004</v>
      </c>
      <c r="I1826" s="249"/>
      <c r="J1826" s="244"/>
      <c r="K1826" s="244"/>
      <c r="L1826" s="250"/>
      <c r="M1826" s="251"/>
      <c r="N1826" s="252"/>
      <c r="O1826" s="252"/>
      <c r="P1826" s="252"/>
      <c r="Q1826" s="252"/>
      <c r="R1826" s="252"/>
      <c r="S1826" s="252"/>
      <c r="T1826" s="25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54" t="s">
        <v>243</v>
      </c>
      <c r="AU1826" s="254" t="s">
        <v>86</v>
      </c>
      <c r="AV1826" s="13" t="s">
        <v>86</v>
      </c>
      <c r="AW1826" s="13" t="s">
        <v>32</v>
      </c>
      <c r="AX1826" s="13" t="s">
        <v>77</v>
      </c>
      <c r="AY1826" s="254" t="s">
        <v>235</v>
      </c>
    </row>
    <row r="1827" s="13" customFormat="1">
      <c r="A1827" s="13"/>
      <c r="B1827" s="243"/>
      <c r="C1827" s="244"/>
      <c r="D1827" s="245" t="s">
        <v>243</v>
      </c>
      <c r="E1827" s="246" t="s">
        <v>1</v>
      </c>
      <c r="F1827" s="247" t="s">
        <v>3796</v>
      </c>
      <c r="G1827" s="244"/>
      <c r="H1827" s="248">
        <v>5</v>
      </c>
      <c r="I1827" s="249"/>
      <c r="J1827" s="244"/>
      <c r="K1827" s="244"/>
      <c r="L1827" s="250"/>
      <c r="M1827" s="251"/>
      <c r="N1827" s="252"/>
      <c r="O1827" s="252"/>
      <c r="P1827" s="252"/>
      <c r="Q1827" s="252"/>
      <c r="R1827" s="252"/>
      <c r="S1827" s="252"/>
      <c r="T1827" s="25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254" t="s">
        <v>243</v>
      </c>
      <c r="AU1827" s="254" t="s">
        <v>86</v>
      </c>
      <c r="AV1827" s="13" t="s">
        <v>86</v>
      </c>
      <c r="AW1827" s="13" t="s">
        <v>32</v>
      </c>
      <c r="AX1827" s="13" t="s">
        <v>77</v>
      </c>
      <c r="AY1827" s="254" t="s">
        <v>235</v>
      </c>
    </row>
    <row r="1828" s="13" customFormat="1">
      <c r="A1828" s="13"/>
      <c r="B1828" s="243"/>
      <c r="C1828" s="244"/>
      <c r="D1828" s="245" t="s">
        <v>243</v>
      </c>
      <c r="E1828" s="246" t="s">
        <v>1</v>
      </c>
      <c r="F1828" s="247" t="s">
        <v>3797</v>
      </c>
      <c r="G1828" s="244"/>
      <c r="H1828" s="248">
        <v>8.5</v>
      </c>
      <c r="I1828" s="249"/>
      <c r="J1828" s="244"/>
      <c r="K1828" s="244"/>
      <c r="L1828" s="250"/>
      <c r="M1828" s="251"/>
      <c r="N1828" s="252"/>
      <c r="O1828" s="252"/>
      <c r="P1828" s="252"/>
      <c r="Q1828" s="252"/>
      <c r="R1828" s="252"/>
      <c r="S1828" s="252"/>
      <c r="T1828" s="25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T1828" s="254" t="s">
        <v>243</v>
      </c>
      <c r="AU1828" s="254" t="s">
        <v>86</v>
      </c>
      <c r="AV1828" s="13" t="s">
        <v>86</v>
      </c>
      <c r="AW1828" s="13" t="s">
        <v>32</v>
      </c>
      <c r="AX1828" s="13" t="s">
        <v>77</v>
      </c>
      <c r="AY1828" s="254" t="s">
        <v>235</v>
      </c>
    </row>
    <row r="1829" s="13" customFormat="1">
      <c r="A1829" s="13"/>
      <c r="B1829" s="243"/>
      <c r="C1829" s="244"/>
      <c r="D1829" s="245" t="s">
        <v>243</v>
      </c>
      <c r="E1829" s="246" t="s">
        <v>1</v>
      </c>
      <c r="F1829" s="247" t="s">
        <v>3798</v>
      </c>
      <c r="G1829" s="244"/>
      <c r="H1829" s="248">
        <v>5.9000000000000004</v>
      </c>
      <c r="I1829" s="249"/>
      <c r="J1829" s="244"/>
      <c r="K1829" s="244"/>
      <c r="L1829" s="250"/>
      <c r="M1829" s="251"/>
      <c r="N1829" s="252"/>
      <c r="O1829" s="252"/>
      <c r="P1829" s="252"/>
      <c r="Q1829" s="252"/>
      <c r="R1829" s="252"/>
      <c r="S1829" s="252"/>
      <c r="T1829" s="25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T1829" s="254" t="s">
        <v>243</v>
      </c>
      <c r="AU1829" s="254" t="s">
        <v>86</v>
      </c>
      <c r="AV1829" s="13" t="s">
        <v>86</v>
      </c>
      <c r="AW1829" s="13" t="s">
        <v>32</v>
      </c>
      <c r="AX1829" s="13" t="s">
        <v>77</v>
      </c>
      <c r="AY1829" s="254" t="s">
        <v>235</v>
      </c>
    </row>
    <row r="1830" s="13" customFormat="1">
      <c r="A1830" s="13"/>
      <c r="B1830" s="243"/>
      <c r="C1830" s="244"/>
      <c r="D1830" s="245" t="s">
        <v>243</v>
      </c>
      <c r="E1830" s="246" t="s">
        <v>1</v>
      </c>
      <c r="F1830" s="247" t="s">
        <v>3799</v>
      </c>
      <c r="G1830" s="244"/>
      <c r="H1830" s="248">
        <v>5.2999999999999998</v>
      </c>
      <c r="I1830" s="249"/>
      <c r="J1830" s="244"/>
      <c r="K1830" s="244"/>
      <c r="L1830" s="250"/>
      <c r="M1830" s="251"/>
      <c r="N1830" s="252"/>
      <c r="O1830" s="252"/>
      <c r="P1830" s="252"/>
      <c r="Q1830" s="252"/>
      <c r="R1830" s="252"/>
      <c r="S1830" s="252"/>
      <c r="T1830" s="25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254" t="s">
        <v>243</v>
      </c>
      <c r="AU1830" s="254" t="s">
        <v>86</v>
      </c>
      <c r="AV1830" s="13" t="s">
        <v>86</v>
      </c>
      <c r="AW1830" s="13" t="s">
        <v>32</v>
      </c>
      <c r="AX1830" s="13" t="s">
        <v>77</v>
      </c>
      <c r="AY1830" s="254" t="s">
        <v>235</v>
      </c>
    </row>
    <row r="1831" s="13" customFormat="1">
      <c r="A1831" s="13"/>
      <c r="B1831" s="243"/>
      <c r="C1831" s="244"/>
      <c r="D1831" s="245" t="s">
        <v>243</v>
      </c>
      <c r="E1831" s="246" t="s">
        <v>1</v>
      </c>
      <c r="F1831" s="247" t="s">
        <v>3800</v>
      </c>
      <c r="G1831" s="244"/>
      <c r="H1831" s="248">
        <v>6.2000000000000002</v>
      </c>
      <c r="I1831" s="249"/>
      <c r="J1831" s="244"/>
      <c r="K1831" s="244"/>
      <c r="L1831" s="250"/>
      <c r="M1831" s="251"/>
      <c r="N1831" s="252"/>
      <c r="O1831" s="252"/>
      <c r="P1831" s="252"/>
      <c r="Q1831" s="252"/>
      <c r="R1831" s="252"/>
      <c r="S1831" s="252"/>
      <c r="T1831" s="25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T1831" s="254" t="s">
        <v>243</v>
      </c>
      <c r="AU1831" s="254" t="s">
        <v>86</v>
      </c>
      <c r="AV1831" s="13" t="s">
        <v>86</v>
      </c>
      <c r="AW1831" s="13" t="s">
        <v>32</v>
      </c>
      <c r="AX1831" s="13" t="s">
        <v>77</v>
      </c>
      <c r="AY1831" s="254" t="s">
        <v>235</v>
      </c>
    </row>
    <row r="1832" s="13" customFormat="1">
      <c r="A1832" s="13"/>
      <c r="B1832" s="243"/>
      <c r="C1832" s="244"/>
      <c r="D1832" s="245" t="s">
        <v>243</v>
      </c>
      <c r="E1832" s="246" t="s">
        <v>1</v>
      </c>
      <c r="F1832" s="247" t="s">
        <v>3801</v>
      </c>
      <c r="G1832" s="244"/>
      <c r="H1832" s="248">
        <v>8.1999999999999993</v>
      </c>
      <c r="I1832" s="249"/>
      <c r="J1832" s="244"/>
      <c r="K1832" s="244"/>
      <c r="L1832" s="250"/>
      <c r="M1832" s="251"/>
      <c r="N1832" s="252"/>
      <c r="O1832" s="252"/>
      <c r="P1832" s="252"/>
      <c r="Q1832" s="252"/>
      <c r="R1832" s="252"/>
      <c r="S1832" s="252"/>
      <c r="T1832" s="25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254" t="s">
        <v>243</v>
      </c>
      <c r="AU1832" s="254" t="s">
        <v>86</v>
      </c>
      <c r="AV1832" s="13" t="s">
        <v>86</v>
      </c>
      <c r="AW1832" s="13" t="s">
        <v>32</v>
      </c>
      <c r="AX1832" s="13" t="s">
        <v>77</v>
      </c>
      <c r="AY1832" s="254" t="s">
        <v>235</v>
      </c>
    </row>
    <row r="1833" s="13" customFormat="1">
      <c r="A1833" s="13"/>
      <c r="B1833" s="243"/>
      <c r="C1833" s="244"/>
      <c r="D1833" s="245" t="s">
        <v>243</v>
      </c>
      <c r="E1833" s="246" t="s">
        <v>1</v>
      </c>
      <c r="F1833" s="247" t="s">
        <v>3802</v>
      </c>
      <c r="G1833" s="244"/>
      <c r="H1833" s="248">
        <v>5</v>
      </c>
      <c r="I1833" s="249"/>
      <c r="J1833" s="244"/>
      <c r="K1833" s="244"/>
      <c r="L1833" s="250"/>
      <c r="M1833" s="251"/>
      <c r="N1833" s="252"/>
      <c r="O1833" s="252"/>
      <c r="P1833" s="252"/>
      <c r="Q1833" s="252"/>
      <c r="R1833" s="252"/>
      <c r="S1833" s="252"/>
      <c r="T1833" s="25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T1833" s="254" t="s">
        <v>243</v>
      </c>
      <c r="AU1833" s="254" t="s">
        <v>86</v>
      </c>
      <c r="AV1833" s="13" t="s">
        <v>86</v>
      </c>
      <c r="AW1833" s="13" t="s">
        <v>32</v>
      </c>
      <c r="AX1833" s="13" t="s">
        <v>77</v>
      </c>
      <c r="AY1833" s="254" t="s">
        <v>235</v>
      </c>
    </row>
    <row r="1834" s="13" customFormat="1">
      <c r="A1834" s="13"/>
      <c r="B1834" s="243"/>
      <c r="C1834" s="244"/>
      <c r="D1834" s="245" t="s">
        <v>243</v>
      </c>
      <c r="E1834" s="246" t="s">
        <v>1</v>
      </c>
      <c r="F1834" s="247" t="s">
        <v>3803</v>
      </c>
      <c r="G1834" s="244"/>
      <c r="H1834" s="248">
        <v>2.3999999999999999</v>
      </c>
      <c r="I1834" s="249"/>
      <c r="J1834" s="244"/>
      <c r="K1834" s="244"/>
      <c r="L1834" s="250"/>
      <c r="M1834" s="251"/>
      <c r="N1834" s="252"/>
      <c r="O1834" s="252"/>
      <c r="P1834" s="252"/>
      <c r="Q1834" s="252"/>
      <c r="R1834" s="252"/>
      <c r="S1834" s="252"/>
      <c r="T1834" s="25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54" t="s">
        <v>243</v>
      </c>
      <c r="AU1834" s="254" t="s">
        <v>86</v>
      </c>
      <c r="AV1834" s="13" t="s">
        <v>86</v>
      </c>
      <c r="AW1834" s="13" t="s">
        <v>32</v>
      </c>
      <c r="AX1834" s="13" t="s">
        <v>77</v>
      </c>
      <c r="AY1834" s="254" t="s">
        <v>235</v>
      </c>
    </row>
    <row r="1835" s="13" customFormat="1">
      <c r="A1835" s="13"/>
      <c r="B1835" s="243"/>
      <c r="C1835" s="244"/>
      <c r="D1835" s="245" t="s">
        <v>243</v>
      </c>
      <c r="E1835" s="246" t="s">
        <v>1</v>
      </c>
      <c r="F1835" s="247" t="s">
        <v>3804</v>
      </c>
      <c r="G1835" s="244"/>
      <c r="H1835" s="248">
        <v>1.7</v>
      </c>
      <c r="I1835" s="249"/>
      <c r="J1835" s="244"/>
      <c r="K1835" s="244"/>
      <c r="L1835" s="250"/>
      <c r="M1835" s="251"/>
      <c r="N1835" s="252"/>
      <c r="O1835" s="252"/>
      <c r="P1835" s="252"/>
      <c r="Q1835" s="252"/>
      <c r="R1835" s="252"/>
      <c r="S1835" s="252"/>
      <c r="T1835" s="25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T1835" s="254" t="s">
        <v>243</v>
      </c>
      <c r="AU1835" s="254" t="s">
        <v>86</v>
      </c>
      <c r="AV1835" s="13" t="s">
        <v>86</v>
      </c>
      <c r="AW1835" s="13" t="s">
        <v>32</v>
      </c>
      <c r="AX1835" s="13" t="s">
        <v>77</v>
      </c>
      <c r="AY1835" s="254" t="s">
        <v>235</v>
      </c>
    </row>
    <row r="1836" s="13" customFormat="1">
      <c r="A1836" s="13"/>
      <c r="B1836" s="243"/>
      <c r="C1836" s="244"/>
      <c r="D1836" s="245" t="s">
        <v>243</v>
      </c>
      <c r="E1836" s="246" t="s">
        <v>1</v>
      </c>
      <c r="F1836" s="247" t="s">
        <v>3805</v>
      </c>
      <c r="G1836" s="244"/>
      <c r="H1836" s="248">
        <v>3.8999999999999999</v>
      </c>
      <c r="I1836" s="249"/>
      <c r="J1836" s="244"/>
      <c r="K1836" s="244"/>
      <c r="L1836" s="250"/>
      <c r="M1836" s="251"/>
      <c r="N1836" s="252"/>
      <c r="O1836" s="252"/>
      <c r="P1836" s="252"/>
      <c r="Q1836" s="252"/>
      <c r="R1836" s="252"/>
      <c r="S1836" s="252"/>
      <c r="T1836" s="25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254" t="s">
        <v>243</v>
      </c>
      <c r="AU1836" s="254" t="s">
        <v>86</v>
      </c>
      <c r="AV1836" s="13" t="s">
        <v>86</v>
      </c>
      <c r="AW1836" s="13" t="s">
        <v>32</v>
      </c>
      <c r="AX1836" s="13" t="s">
        <v>77</v>
      </c>
      <c r="AY1836" s="254" t="s">
        <v>235</v>
      </c>
    </row>
    <row r="1837" s="13" customFormat="1">
      <c r="A1837" s="13"/>
      <c r="B1837" s="243"/>
      <c r="C1837" s="244"/>
      <c r="D1837" s="245" t="s">
        <v>243</v>
      </c>
      <c r="E1837" s="246" t="s">
        <v>1</v>
      </c>
      <c r="F1837" s="247" t="s">
        <v>3806</v>
      </c>
      <c r="G1837" s="244"/>
      <c r="H1837" s="248">
        <v>3.8999999999999999</v>
      </c>
      <c r="I1837" s="249"/>
      <c r="J1837" s="244"/>
      <c r="K1837" s="244"/>
      <c r="L1837" s="250"/>
      <c r="M1837" s="251"/>
      <c r="N1837" s="252"/>
      <c r="O1837" s="252"/>
      <c r="P1837" s="252"/>
      <c r="Q1837" s="252"/>
      <c r="R1837" s="252"/>
      <c r="S1837" s="252"/>
      <c r="T1837" s="25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T1837" s="254" t="s">
        <v>243</v>
      </c>
      <c r="AU1837" s="254" t="s">
        <v>86</v>
      </c>
      <c r="AV1837" s="13" t="s">
        <v>86</v>
      </c>
      <c r="AW1837" s="13" t="s">
        <v>32</v>
      </c>
      <c r="AX1837" s="13" t="s">
        <v>77</v>
      </c>
      <c r="AY1837" s="254" t="s">
        <v>235</v>
      </c>
    </row>
    <row r="1838" s="13" customFormat="1">
      <c r="A1838" s="13"/>
      <c r="B1838" s="243"/>
      <c r="C1838" s="244"/>
      <c r="D1838" s="245" t="s">
        <v>243</v>
      </c>
      <c r="E1838" s="246" t="s">
        <v>1</v>
      </c>
      <c r="F1838" s="247" t="s">
        <v>3807</v>
      </c>
      <c r="G1838" s="244"/>
      <c r="H1838" s="248">
        <v>5.0999999999999996</v>
      </c>
      <c r="I1838" s="249"/>
      <c r="J1838" s="244"/>
      <c r="K1838" s="244"/>
      <c r="L1838" s="250"/>
      <c r="M1838" s="251"/>
      <c r="N1838" s="252"/>
      <c r="O1838" s="252"/>
      <c r="P1838" s="252"/>
      <c r="Q1838" s="252"/>
      <c r="R1838" s="252"/>
      <c r="S1838" s="252"/>
      <c r="T1838" s="25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254" t="s">
        <v>243</v>
      </c>
      <c r="AU1838" s="254" t="s">
        <v>86</v>
      </c>
      <c r="AV1838" s="13" t="s">
        <v>86</v>
      </c>
      <c r="AW1838" s="13" t="s">
        <v>32</v>
      </c>
      <c r="AX1838" s="13" t="s">
        <v>77</v>
      </c>
      <c r="AY1838" s="254" t="s">
        <v>235</v>
      </c>
    </row>
    <row r="1839" s="13" customFormat="1">
      <c r="A1839" s="13"/>
      <c r="B1839" s="243"/>
      <c r="C1839" s="244"/>
      <c r="D1839" s="245" t="s">
        <v>243</v>
      </c>
      <c r="E1839" s="246" t="s">
        <v>1</v>
      </c>
      <c r="F1839" s="247" t="s">
        <v>3808</v>
      </c>
      <c r="G1839" s="244"/>
      <c r="H1839" s="248">
        <v>8.5</v>
      </c>
      <c r="I1839" s="249"/>
      <c r="J1839" s="244"/>
      <c r="K1839" s="244"/>
      <c r="L1839" s="250"/>
      <c r="M1839" s="251"/>
      <c r="N1839" s="252"/>
      <c r="O1839" s="252"/>
      <c r="P1839" s="252"/>
      <c r="Q1839" s="252"/>
      <c r="R1839" s="252"/>
      <c r="S1839" s="252"/>
      <c r="T1839" s="25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54" t="s">
        <v>243</v>
      </c>
      <c r="AU1839" s="254" t="s">
        <v>86</v>
      </c>
      <c r="AV1839" s="13" t="s">
        <v>86</v>
      </c>
      <c r="AW1839" s="13" t="s">
        <v>32</v>
      </c>
      <c r="AX1839" s="13" t="s">
        <v>77</v>
      </c>
      <c r="AY1839" s="254" t="s">
        <v>235</v>
      </c>
    </row>
    <row r="1840" s="13" customFormat="1">
      <c r="A1840" s="13"/>
      <c r="B1840" s="243"/>
      <c r="C1840" s="244"/>
      <c r="D1840" s="245" t="s">
        <v>243</v>
      </c>
      <c r="E1840" s="246" t="s">
        <v>1</v>
      </c>
      <c r="F1840" s="247" t="s">
        <v>3809</v>
      </c>
      <c r="G1840" s="244"/>
      <c r="H1840" s="248">
        <v>5.9000000000000004</v>
      </c>
      <c r="I1840" s="249"/>
      <c r="J1840" s="244"/>
      <c r="K1840" s="244"/>
      <c r="L1840" s="250"/>
      <c r="M1840" s="251"/>
      <c r="N1840" s="252"/>
      <c r="O1840" s="252"/>
      <c r="P1840" s="252"/>
      <c r="Q1840" s="252"/>
      <c r="R1840" s="252"/>
      <c r="S1840" s="252"/>
      <c r="T1840" s="25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T1840" s="254" t="s">
        <v>243</v>
      </c>
      <c r="AU1840" s="254" t="s">
        <v>86</v>
      </c>
      <c r="AV1840" s="13" t="s">
        <v>86</v>
      </c>
      <c r="AW1840" s="13" t="s">
        <v>32</v>
      </c>
      <c r="AX1840" s="13" t="s">
        <v>77</v>
      </c>
      <c r="AY1840" s="254" t="s">
        <v>235</v>
      </c>
    </row>
    <row r="1841" s="13" customFormat="1">
      <c r="A1841" s="13"/>
      <c r="B1841" s="243"/>
      <c r="C1841" s="244"/>
      <c r="D1841" s="245" t="s">
        <v>243</v>
      </c>
      <c r="E1841" s="246" t="s">
        <v>1</v>
      </c>
      <c r="F1841" s="247" t="s">
        <v>3810</v>
      </c>
      <c r="G1841" s="244"/>
      <c r="H1841" s="248">
        <v>3.7000000000000002</v>
      </c>
      <c r="I1841" s="249"/>
      <c r="J1841" s="244"/>
      <c r="K1841" s="244"/>
      <c r="L1841" s="250"/>
      <c r="M1841" s="251"/>
      <c r="N1841" s="252"/>
      <c r="O1841" s="252"/>
      <c r="P1841" s="252"/>
      <c r="Q1841" s="252"/>
      <c r="R1841" s="252"/>
      <c r="S1841" s="252"/>
      <c r="T1841" s="25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T1841" s="254" t="s">
        <v>243</v>
      </c>
      <c r="AU1841" s="254" t="s">
        <v>86</v>
      </c>
      <c r="AV1841" s="13" t="s">
        <v>86</v>
      </c>
      <c r="AW1841" s="13" t="s">
        <v>32</v>
      </c>
      <c r="AX1841" s="13" t="s">
        <v>77</v>
      </c>
      <c r="AY1841" s="254" t="s">
        <v>235</v>
      </c>
    </row>
    <row r="1842" s="13" customFormat="1">
      <c r="A1842" s="13"/>
      <c r="B1842" s="243"/>
      <c r="C1842" s="244"/>
      <c r="D1842" s="245" t="s">
        <v>243</v>
      </c>
      <c r="E1842" s="246" t="s">
        <v>1</v>
      </c>
      <c r="F1842" s="247" t="s">
        <v>3811</v>
      </c>
      <c r="G1842" s="244"/>
      <c r="H1842" s="248">
        <v>1.5</v>
      </c>
      <c r="I1842" s="249"/>
      <c r="J1842" s="244"/>
      <c r="K1842" s="244"/>
      <c r="L1842" s="250"/>
      <c r="M1842" s="251"/>
      <c r="N1842" s="252"/>
      <c r="O1842" s="252"/>
      <c r="P1842" s="252"/>
      <c r="Q1842" s="252"/>
      <c r="R1842" s="252"/>
      <c r="S1842" s="252"/>
      <c r="T1842" s="25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54" t="s">
        <v>243</v>
      </c>
      <c r="AU1842" s="254" t="s">
        <v>86</v>
      </c>
      <c r="AV1842" s="13" t="s">
        <v>86</v>
      </c>
      <c r="AW1842" s="13" t="s">
        <v>32</v>
      </c>
      <c r="AX1842" s="13" t="s">
        <v>77</v>
      </c>
      <c r="AY1842" s="254" t="s">
        <v>235</v>
      </c>
    </row>
    <row r="1843" s="13" customFormat="1">
      <c r="A1843" s="13"/>
      <c r="B1843" s="243"/>
      <c r="C1843" s="244"/>
      <c r="D1843" s="245" t="s">
        <v>243</v>
      </c>
      <c r="E1843" s="246" t="s">
        <v>1</v>
      </c>
      <c r="F1843" s="247" t="s">
        <v>3812</v>
      </c>
      <c r="G1843" s="244"/>
      <c r="H1843" s="248">
        <v>4.9000000000000004</v>
      </c>
      <c r="I1843" s="249"/>
      <c r="J1843" s="244"/>
      <c r="K1843" s="244"/>
      <c r="L1843" s="250"/>
      <c r="M1843" s="251"/>
      <c r="N1843" s="252"/>
      <c r="O1843" s="252"/>
      <c r="P1843" s="252"/>
      <c r="Q1843" s="252"/>
      <c r="R1843" s="252"/>
      <c r="S1843" s="252"/>
      <c r="T1843" s="25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T1843" s="254" t="s">
        <v>243</v>
      </c>
      <c r="AU1843" s="254" t="s">
        <v>86</v>
      </c>
      <c r="AV1843" s="13" t="s">
        <v>86</v>
      </c>
      <c r="AW1843" s="13" t="s">
        <v>32</v>
      </c>
      <c r="AX1843" s="13" t="s">
        <v>77</v>
      </c>
      <c r="AY1843" s="254" t="s">
        <v>235</v>
      </c>
    </row>
    <row r="1844" s="13" customFormat="1">
      <c r="A1844" s="13"/>
      <c r="B1844" s="243"/>
      <c r="C1844" s="244"/>
      <c r="D1844" s="245" t="s">
        <v>243</v>
      </c>
      <c r="E1844" s="246" t="s">
        <v>1</v>
      </c>
      <c r="F1844" s="247" t="s">
        <v>3813</v>
      </c>
      <c r="G1844" s="244"/>
      <c r="H1844" s="248">
        <v>1.3999999999999999</v>
      </c>
      <c r="I1844" s="249"/>
      <c r="J1844" s="244"/>
      <c r="K1844" s="244"/>
      <c r="L1844" s="250"/>
      <c r="M1844" s="251"/>
      <c r="N1844" s="252"/>
      <c r="O1844" s="252"/>
      <c r="P1844" s="252"/>
      <c r="Q1844" s="252"/>
      <c r="R1844" s="252"/>
      <c r="S1844" s="252"/>
      <c r="T1844" s="25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T1844" s="254" t="s">
        <v>243</v>
      </c>
      <c r="AU1844" s="254" t="s">
        <v>86</v>
      </c>
      <c r="AV1844" s="13" t="s">
        <v>86</v>
      </c>
      <c r="AW1844" s="13" t="s">
        <v>32</v>
      </c>
      <c r="AX1844" s="13" t="s">
        <v>77</v>
      </c>
      <c r="AY1844" s="254" t="s">
        <v>235</v>
      </c>
    </row>
    <row r="1845" s="13" customFormat="1">
      <c r="A1845" s="13"/>
      <c r="B1845" s="243"/>
      <c r="C1845" s="244"/>
      <c r="D1845" s="245" t="s">
        <v>243</v>
      </c>
      <c r="E1845" s="246" t="s">
        <v>1</v>
      </c>
      <c r="F1845" s="247" t="s">
        <v>3814</v>
      </c>
      <c r="G1845" s="244"/>
      <c r="H1845" s="248">
        <v>2.8999999999999999</v>
      </c>
      <c r="I1845" s="249"/>
      <c r="J1845" s="244"/>
      <c r="K1845" s="244"/>
      <c r="L1845" s="250"/>
      <c r="M1845" s="251"/>
      <c r="N1845" s="252"/>
      <c r="O1845" s="252"/>
      <c r="P1845" s="252"/>
      <c r="Q1845" s="252"/>
      <c r="R1845" s="252"/>
      <c r="S1845" s="252"/>
      <c r="T1845" s="25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254" t="s">
        <v>243</v>
      </c>
      <c r="AU1845" s="254" t="s">
        <v>86</v>
      </c>
      <c r="AV1845" s="13" t="s">
        <v>86</v>
      </c>
      <c r="AW1845" s="13" t="s">
        <v>32</v>
      </c>
      <c r="AX1845" s="13" t="s">
        <v>77</v>
      </c>
      <c r="AY1845" s="254" t="s">
        <v>235</v>
      </c>
    </row>
    <row r="1846" s="13" customFormat="1">
      <c r="A1846" s="13"/>
      <c r="B1846" s="243"/>
      <c r="C1846" s="244"/>
      <c r="D1846" s="245" t="s">
        <v>243</v>
      </c>
      <c r="E1846" s="246" t="s">
        <v>1</v>
      </c>
      <c r="F1846" s="247" t="s">
        <v>3815</v>
      </c>
      <c r="G1846" s="244"/>
      <c r="H1846" s="248">
        <v>4.7999999999999998</v>
      </c>
      <c r="I1846" s="249"/>
      <c r="J1846" s="244"/>
      <c r="K1846" s="244"/>
      <c r="L1846" s="250"/>
      <c r="M1846" s="251"/>
      <c r="N1846" s="252"/>
      <c r="O1846" s="252"/>
      <c r="P1846" s="252"/>
      <c r="Q1846" s="252"/>
      <c r="R1846" s="252"/>
      <c r="S1846" s="252"/>
      <c r="T1846" s="25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54" t="s">
        <v>243</v>
      </c>
      <c r="AU1846" s="254" t="s">
        <v>86</v>
      </c>
      <c r="AV1846" s="13" t="s">
        <v>86</v>
      </c>
      <c r="AW1846" s="13" t="s">
        <v>32</v>
      </c>
      <c r="AX1846" s="13" t="s">
        <v>77</v>
      </c>
      <c r="AY1846" s="254" t="s">
        <v>235</v>
      </c>
    </row>
    <row r="1847" s="13" customFormat="1">
      <c r="A1847" s="13"/>
      <c r="B1847" s="243"/>
      <c r="C1847" s="244"/>
      <c r="D1847" s="245" t="s">
        <v>243</v>
      </c>
      <c r="E1847" s="246" t="s">
        <v>1</v>
      </c>
      <c r="F1847" s="247" t="s">
        <v>3816</v>
      </c>
      <c r="G1847" s="244"/>
      <c r="H1847" s="248">
        <v>4</v>
      </c>
      <c r="I1847" s="249"/>
      <c r="J1847" s="244"/>
      <c r="K1847" s="244"/>
      <c r="L1847" s="250"/>
      <c r="M1847" s="251"/>
      <c r="N1847" s="252"/>
      <c r="O1847" s="252"/>
      <c r="P1847" s="252"/>
      <c r="Q1847" s="252"/>
      <c r="R1847" s="252"/>
      <c r="S1847" s="252"/>
      <c r="T1847" s="25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254" t="s">
        <v>243</v>
      </c>
      <c r="AU1847" s="254" t="s">
        <v>86</v>
      </c>
      <c r="AV1847" s="13" t="s">
        <v>86</v>
      </c>
      <c r="AW1847" s="13" t="s">
        <v>32</v>
      </c>
      <c r="AX1847" s="13" t="s">
        <v>77</v>
      </c>
      <c r="AY1847" s="254" t="s">
        <v>235</v>
      </c>
    </row>
    <row r="1848" s="13" customFormat="1">
      <c r="A1848" s="13"/>
      <c r="B1848" s="243"/>
      <c r="C1848" s="244"/>
      <c r="D1848" s="245" t="s">
        <v>243</v>
      </c>
      <c r="E1848" s="246" t="s">
        <v>1</v>
      </c>
      <c r="F1848" s="247" t="s">
        <v>3817</v>
      </c>
      <c r="G1848" s="244"/>
      <c r="H1848" s="248">
        <v>4</v>
      </c>
      <c r="I1848" s="249"/>
      <c r="J1848" s="244"/>
      <c r="K1848" s="244"/>
      <c r="L1848" s="250"/>
      <c r="M1848" s="251"/>
      <c r="N1848" s="252"/>
      <c r="O1848" s="252"/>
      <c r="P1848" s="252"/>
      <c r="Q1848" s="252"/>
      <c r="R1848" s="252"/>
      <c r="S1848" s="252"/>
      <c r="T1848" s="25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T1848" s="254" t="s">
        <v>243</v>
      </c>
      <c r="AU1848" s="254" t="s">
        <v>86</v>
      </c>
      <c r="AV1848" s="13" t="s">
        <v>86</v>
      </c>
      <c r="AW1848" s="13" t="s">
        <v>32</v>
      </c>
      <c r="AX1848" s="13" t="s">
        <v>77</v>
      </c>
      <c r="AY1848" s="254" t="s">
        <v>235</v>
      </c>
    </row>
    <row r="1849" s="13" customFormat="1">
      <c r="A1849" s="13"/>
      <c r="B1849" s="243"/>
      <c r="C1849" s="244"/>
      <c r="D1849" s="245" t="s">
        <v>243</v>
      </c>
      <c r="E1849" s="246" t="s">
        <v>1</v>
      </c>
      <c r="F1849" s="247" t="s">
        <v>3818</v>
      </c>
      <c r="G1849" s="244"/>
      <c r="H1849" s="248">
        <v>5.5999999999999996</v>
      </c>
      <c r="I1849" s="249"/>
      <c r="J1849" s="244"/>
      <c r="K1849" s="244"/>
      <c r="L1849" s="250"/>
      <c r="M1849" s="251"/>
      <c r="N1849" s="252"/>
      <c r="O1849" s="252"/>
      <c r="P1849" s="252"/>
      <c r="Q1849" s="252"/>
      <c r="R1849" s="252"/>
      <c r="S1849" s="252"/>
      <c r="T1849" s="25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T1849" s="254" t="s">
        <v>243</v>
      </c>
      <c r="AU1849" s="254" t="s">
        <v>86</v>
      </c>
      <c r="AV1849" s="13" t="s">
        <v>86</v>
      </c>
      <c r="AW1849" s="13" t="s">
        <v>32</v>
      </c>
      <c r="AX1849" s="13" t="s">
        <v>77</v>
      </c>
      <c r="AY1849" s="254" t="s">
        <v>235</v>
      </c>
    </row>
    <row r="1850" s="13" customFormat="1">
      <c r="A1850" s="13"/>
      <c r="B1850" s="243"/>
      <c r="C1850" s="244"/>
      <c r="D1850" s="245" t="s">
        <v>243</v>
      </c>
      <c r="E1850" s="246" t="s">
        <v>1</v>
      </c>
      <c r="F1850" s="247" t="s">
        <v>3819</v>
      </c>
      <c r="G1850" s="244"/>
      <c r="H1850" s="248">
        <v>2.5</v>
      </c>
      <c r="I1850" s="249"/>
      <c r="J1850" s="244"/>
      <c r="K1850" s="244"/>
      <c r="L1850" s="250"/>
      <c r="M1850" s="251"/>
      <c r="N1850" s="252"/>
      <c r="O1850" s="252"/>
      <c r="P1850" s="252"/>
      <c r="Q1850" s="252"/>
      <c r="R1850" s="252"/>
      <c r="S1850" s="252"/>
      <c r="T1850" s="25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54" t="s">
        <v>243</v>
      </c>
      <c r="AU1850" s="254" t="s">
        <v>86</v>
      </c>
      <c r="AV1850" s="13" t="s">
        <v>86</v>
      </c>
      <c r="AW1850" s="13" t="s">
        <v>32</v>
      </c>
      <c r="AX1850" s="13" t="s">
        <v>77</v>
      </c>
      <c r="AY1850" s="254" t="s">
        <v>235</v>
      </c>
    </row>
    <row r="1851" s="13" customFormat="1">
      <c r="A1851" s="13"/>
      <c r="B1851" s="243"/>
      <c r="C1851" s="244"/>
      <c r="D1851" s="245" t="s">
        <v>243</v>
      </c>
      <c r="E1851" s="246" t="s">
        <v>1</v>
      </c>
      <c r="F1851" s="247" t="s">
        <v>3820</v>
      </c>
      <c r="G1851" s="244"/>
      <c r="H1851" s="248">
        <v>2.8999999999999999</v>
      </c>
      <c r="I1851" s="249"/>
      <c r="J1851" s="244"/>
      <c r="K1851" s="244"/>
      <c r="L1851" s="250"/>
      <c r="M1851" s="251"/>
      <c r="N1851" s="252"/>
      <c r="O1851" s="252"/>
      <c r="P1851" s="252"/>
      <c r="Q1851" s="252"/>
      <c r="R1851" s="252"/>
      <c r="S1851" s="252"/>
      <c r="T1851" s="25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T1851" s="254" t="s">
        <v>243</v>
      </c>
      <c r="AU1851" s="254" t="s">
        <v>86</v>
      </c>
      <c r="AV1851" s="13" t="s">
        <v>86</v>
      </c>
      <c r="AW1851" s="13" t="s">
        <v>32</v>
      </c>
      <c r="AX1851" s="13" t="s">
        <v>77</v>
      </c>
      <c r="AY1851" s="254" t="s">
        <v>235</v>
      </c>
    </row>
    <row r="1852" s="13" customFormat="1">
      <c r="A1852" s="13"/>
      <c r="B1852" s="243"/>
      <c r="C1852" s="244"/>
      <c r="D1852" s="245" t="s">
        <v>243</v>
      </c>
      <c r="E1852" s="246" t="s">
        <v>1</v>
      </c>
      <c r="F1852" s="247" t="s">
        <v>3821</v>
      </c>
      <c r="G1852" s="244"/>
      <c r="H1852" s="248">
        <v>3.8999999999999999</v>
      </c>
      <c r="I1852" s="249"/>
      <c r="J1852" s="244"/>
      <c r="K1852" s="244"/>
      <c r="L1852" s="250"/>
      <c r="M1852" s="251"/>
      <c r="N1852" s="252"/>
      <c r="O1852" s="252"/>
      <c r="P1852" s="252"/>
      <c r="Q1852" s="252"/>
      <c r="R1852" s="252"/>
      <c r="S1852" s="252"/>
      <c r="T1852" s="25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54" t="s">
        <v>243</v>
      </c>
      <c r="AU1852" s="254" t="s">
        <v>86</v>
      </c>
      <c r="AV1852" s="13" t="s">
        <v>86</v>
      </c>
      <c r="AW1852" s="13" t="s">
        <v>32</v>
      </c>
      <c r="AX1852" s="13" t="s">
        <v>77</v>
      </c>
      <c r="AY1852" s="254" t="s">
        <v>235</v>
      </c>
    </row>
    <row r="1853" s="13" customFormat="1">
      <c r="A1853" s="13"/>
      <c r="B1853" s="243"/>
      <c r="C1853" s="244"/>
      <c r="D1853" s="245" t="s">
        <v>243</v>
      </c>
      <c r="E1853" s="246" t="s">
        <v>1</v>
      </c>
      <c r="F1853" s="247" t="s">
        <v>3822</v>
      </c>
      <c r="G1853" s="244"/>
      <c r="H1853" s="248">
        <v>2.3999999999999999</v>
      </c>
      <c r="I1853" s="249"/>
      <c r="J1853" s="244"/>
      <c r="K1853" s="244"/>
      <c r="L1853" s="250"/>
      <c r="M1853" s="251"/>
      <c r="N1853" s="252"/>
      <c r="O1853" s="252"/>
      <c r="P1853" s="252"/>
      <c r="Q1853" s="252"/>
      <c r="R1853" s="252"/>
      <c r="S1853" s="252"/>
      <c r="T1853" s="25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T1853" s="254" t="s">
        <v>243</v>
      </c>
      <c r="AU1853" s="254" t="s">
        <v>86</v>
      </c>
      <c r="AV1853" s="13" t="s">
        <v>86</v>
      </c>
      <c r="AW1853" s="13" t="s">
        <v>32</v>
      </c>
      <c r="AX1853" s="13" t="s">
        <v>77</v>
      </c>
      <c r="AY1853" s="254" t="s">
        <v>235</v>
      </c>
    </row>
    <row r="1854" s="13" customFormat="1">
      <c r="A1854" s="13"/>
      <c r="B1854" s="243"/>
      <c r="C1854" s="244"/>
      <c r="D1854" s="245" t="s">
        <v>243</v>
      </c>
      <c r="E1854" s="246" t="s">
        <v>1</v>
      </c>
      <c r="F1854" s="247" t="s">
        <v>3823</v>
      </c>
      <c r="G1854" s="244"/>
      <c r="H1854" s="248">
        <v>7.4000000000000004</v>
      </c>
      <c r="I1854" s="249"/>
      <c r="J1854" s="244"/>
      <c r="K1854" s="244"/>
      <c r="L1854" s="250"/>
      <c r="M1854" s="251"/>
      <c r="N1854" s="252"/>
      <c r="O1854" s="252"/>
      <c r="P1854" s="252"/>
      <c r="Q1854" s="252"/>
      <c r="R1854" s="252"/>
      <c r="S1854" s="252"/>
      <c r="T1854" s="25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T1854" s="254" t="s">
        <v>243</v>
      </c>
      <c r="AU1854" s="254" t="s">
        <v>86</v>
      </c>
      <c r="AV1854" s="13" t="s">
        <v>86</v>
      </c>
      <c r="AW1854" s="13" t="s">
        <v>32</v>
      </c>
      <c r="AX1854" s="13" t="s">
        <v>77</v>
      </c>
      <c r="AY1854" s="254" t="s">
        <v>235</v>
      </c>
    </row>
    <row r="1855" s="14" customFormat="1">
      <c r="A1855" s="14"/>
      <c r="B1855" s="255"/>
      <c r="C1855" s="256"/>
      <c r="D1855" s="245" t="s">
        <v>243</v>
      </c>
      <c r="E1855" s="257" t="s">
        <v>1</v>
      </c>
      <c r="F1855" s="258" t="s">
        <v>245</v>
      </c>
      <c r="G1855" s="256"/>
      <c r="H1855" s="259">
        <v>913.15999999999997</v>
      </c>
      <c r="I1855" s="260"/>
      <c r="J1855" s="256"/>
      <c r="K1855" s="256"/>
      <c r="L1855" s="261"/>
      <c r="M1855" s="262"/>
      <c r="N1855" s="263"/>
      <c r="O1855" s="263"/>
      <c r="P1855" s="263"/>
      <c r="Q1855" s="263"/>
      <c r="R1855" s="263"/>
      <c r="S1855" s="263"/>
      <c r="T1855" s="26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T1855" s="265" t="s">
        <v>243</v>
      </c>
      <c r="AU1855" s="265" t="s">
        <v>86</v>
      </c>
      <c r="AV1855" s="14" t="s">
        <v>241</v>
      </c>
      <c r="AW1855" s="14" t="s">
        <v>32</v>
      </c>
      <c r="AX1855" s="14" t="s">
        <v>84</v>
      </c>
      <c r="AY1855" s="265" t="s">
        <v>235</v>
      </c>
    </row>
    <row r="1856" s="2" customFormat="1" ht="24.15" customHeight="1">
      <c r="A1856" s="39"/>
      <c r="B1856" s="40"/>
      <c r="C1856" s="229" t="s">
        <v>556</v>
      </c>
      <c r="D1856" s="229" t="s">
        <v>237</v>
      </c>
      <c r="E1856" s="230" t="s">
        <v>3824</v>
      </c>
      <c r="F1856" s="231" t="s">
        <v>3825</v>
      </c>
      <c r="G1856" s="232" t="s">
        <v>240</v>
      </c>
      <c r="H1856" s="233">
        <v>4</v>
      </c>
      <c r="I1856" s="234"/>
      <c r="J1856" s="235">
        <f>ROUND(I1856*H1856,2)</f>
        <v>0</v>
      </c>
      <c r="K1856" s="236"/>
      <c r="L1856" s="45"/>
      <c r="M1856" s="237" t="s">
        <v>1</v>
      </c>
      <c r="N1856" s="238" t="s">
        <v>42</v>
      </c>
      <c r="O1856" s="92"/>
      <c r="P1856" s="239">
        <f>O1856*H1856</f>
        <v>0</v>
      </c>
      <c r="Q1856" s="239">
        <v>0.082710000000000006</v>
      </c>
      <c r="R1856" s="239">
        <f>Q1856*H1856</f>
        <v>0.33084000000000002</v>
      </c>
      <c r="S1856" s="239">
        <v>0</v>
      </c>
      <c r="T1856" s="240">
        <f>S1856*H1856</f>
        <v>0</v>
      </c>
      <c r="U1856" s="39"/>
      <c r="V1856" s="39"/>
      <c r="W1856" s="39"/>
      <c r="X1856" s="39"/>
      <c r="Y1856" s="39"/>
      <c r="Z1856" s="39"/>
      <c r="AA1856" s="39"/>
      <c r="AB1856" s="39"/>
      <c r="AC1856" s="39"/>
      <c r="AD1856" s="39"/>
      <c r="AE1856" s="39"/>
      <c r="AR1856" s="241" t="s">
        <v>241</v>
      </c>
      <c r="AT1856" s="241" t="s">
        <v>237</v>
      </c>
      <c r="AU1856" s="241" t="s">
        <v>86</v>
      </c>
      <c r="AY1856" s="18" t="s">
        <v>235</v>
      </c>
      <c r="BE1856" s="242">
        <f>IF(N1856="základní",J1856,0)</f>
        <v>0</v>
      </c>
      <c r="BF1856" s="242">
        <f>IF(N1856="snížená",J1856,0)</f>
        <v>0</v>
      </c>
      <c r="BG1856" s="242">
        <f>IF(N1856="zákl. přenesená",J1856,0)</f>
        <v>0</v>
      </c>
      <c r="BH1856" s="242">
        <f>IF(N1856="sníž. přenesená",J1856,0)</f>
        <v>0</v>
      </c>
      <c r="BI1856" s="242">
        <f>IF(N1856="nulová",J1856,0)</f>
        <v>0</v>
      </c>
      <c r="BJ1856" s="18" t="s">
        <v>84</v>
      </c>
      <c r="BK1856" s="242">
        <f>ROUND(I1856*H1856,2)</f>
        <v>0</v>
      </c>
      <c r="BL1856" s="18" t="s">
        <v>241</v>
      </c>
      <c r="BM1856" s="241" t="s">
        <v>3826</v>
      </c>
    </row>
    <row r="1857" s="13" customFormat="1">
      <c r="A1857" s="13"/>
      <c r="B1857" s="243"/>
      <c r="C1857" s="244"/>
      <c r="D1857" s="245" t="s">
        <v>243</v>
      </c>
      <c r="E1857" s="246" t="s">
        <v>1</v>
      </c>
      <c r="F1857" s="247" t="s">
        <v>3827</v>
      </c>
      <c r="G1857" s="244"/>
      <c r="H1857" s="248">
        <v>1</v>
      </c>
      <c r="I1857" s="249"/>
      <c r="J1857" s="244"/>
      <c r="K1857" s="244"/>
      <c r="L1857" s="250"/>
      <c r="M1857" s="251"/>
      <c r="N1857" s="252"/>
      <c r="O1857" s="252"/>
      <c r="P1857" s="252"/>
      <c r="Q1857" s="252"/>
      <c r="R1857" s="252"/>
      <c r="S1857" s="252"/>
      <c r="T1857" s="25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54" t="s">
        <v>243</v>
      </c>
      <c r="AU1857" s="254" t="s">
        <v>86</v>
      </c>
      <c r="AV1857" s="13" t="s">
        <v>86</v>
      </c>
      <c r="AW1857" s="13" t="s">
        <v>32</v>
      </c>
      <c r="AX1857" s="13" t="s">
        <v>77</v>
      </c>
      <c r="AY1857" s="254" t="s">
        <v>235</v>
      </c>
    </row>
    <row r="1858" s="13" customFormat="1">
      <c r="A1858" s="13"/>
      <c r="B1858" s="243"/>
      <c r="C1858" s="244"/>
      <c r="D1858" s="245" t="s">
        <v>243</v>
      </c>
      <c r="E1858" s="246" t="s">
        <v>1</v>
      </c>
      <c r="F1858" s="247" t="s">
        <v>3828</v>
      </c>
      <c r="G1858" s="244"/>
      <c r="H1858" s="248">
        <v>3</v>
      </c>
      <c r="I1858" s="249"/>
      <c r="J1858" s="244"/>
      <c r="K1858" s="244"/>
      <c r="L1858" s="250"/>
      <c r="M1858" s="251"/>
      <c r="N1858" s="252"/>
      <c r="O1858" s="252"/>
      <c r="P1858" s="252"/>
      <c r="Q1858" s="252"/>
      <c r="R1858" s="252"/>
      <c r="S1858" s="252"/>
      <c r="T1858" s="25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54" t="s">
        <v>243</v>
      </c>
      <c r="AU1858" s="254" t="s">
        <v>86</v>
      </c>
      <c r="AV1858" s="13" t="s">
        <v>86</v>
      </c>
      <c r="AW1858" s="13" t="s">
        <v>32</v>
      </c>
      <c r="AX1858" s="13" t="s">
        <v>77</v>
      </c>
      <c r="AY1858" s="254" t="s">
        <v>235</v>
      </c>
    </row>
    <row r="1859" s="14" customFormat="1">
      <c r="A1859" s="14"/>
      <c r="B1859" s="255"/>
      <c r="C1859" s="256"/>
      <c r="D1859" s="245" t="s">
        <v>243</v>
      </c>
      <c r="E1859" s="257" t="s">
        <v>1</v>
      </c>
      <c r="F1859" s="258" t="s">
        <v>245</v>
      </c>
      <c r="G1859" s="256"/>
      <c r="H1859" s="259">
        <v>4</v>
      </c>
      <c r="I1859" s="260"/>
      <c r="J1859" s="256"/>
      <c r="K1859" s="256"/>
      <c r="L1859" s="261"/>
      <c r="M1859" s="262"/>
      <c r="N1859" s="263"/>
      <c r="O1859" s="263"/>
      <c r="P1859" s="263"/>
      <c r="Q1859" s="263"/>
      <c r="R1859" s="263"/>
      <c r="S1859" s="263"/>
      <c r="T1859" s="26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T1859" s="265" t="s">
        <v>243</v>
      </c>
      <c r="AU1859" s="265" t="s">
        <v>86</v>
      </c>
      <c r="AV1859" s="14" t="s">
        <v>241</v>
      </c>
      <c r="AW1859" s="14" t="s">
        <v>32</v>
      </c>
      <c r="AX1859" s="14" t="s">
        <v>84</v>
      </c>
      <c r="AY1859" s="265" t="s">
        <v>235</v>
      </c>
    </row>
    <row r="1860" s="2" customFormat="1" ht="24.15" customHeight="1">
      <c r="A1860" s="39"/>
      <c r="B1860" s="40"/>
      <c r="C1860" s="229" t="s">
        <v>563</v>
      </c>
      <c r="D1860" s="229" t="s">
        <v>237</v>
      </c>
      <c r="E1860" s="230" t="s">
        <v>3829</v>
      </c>
      <c r="F1860" s="231" t="s">
        <v>3830</v>
      </c>
      <c r="G1860" s="232" t="s">
        <v>240</v>
      </c>
      <c r="H1860" s="233">
        <v>3</v>
      </c>
      <c r="I1860" s="234"/>
      <c r="J1860" s="235">
        <f>ROUND(I1860*H1860,2)</f>
        <v>0</v>
      </c>
      <c r="K1860" s="236"/>
      <c r="L1860" s="45"/>
      <c r="M1860" s="237" t="s">
        <v>1</v>
      </c>
      <c r="N1860" s="238" t="s">
        <v>42</v>
      </c>
      <c r="O1860" s="92"/>
      <c r="P1860" s="239">
        <f>O1860*H1860</f>
        <v>0</v>
      </c>
      <c r="Q1860" s="239">
        <v>0.082710000000000006</v>
      </c>
      <c r="R1860" s="239">
        <f>Q1860*H1860</f>
        <v>0.24813000000000002</v>
      </c>
      <c r="S1860" s="239">
        <v>0</v>
      </c>
      <c r="T1860" s="240">
        <f>S1860*H1860</f>
        <v>0</v>
      </c>
      <c r="U1860" s="39"/>
      <c r="V1860" s="39"/>
      <c r="W1860" s="39"/>
      <c r="X1860" s="39"/>
      <c r="Y1860" s="39"/>
      <c r="Z1860" s="39"/>
      <c r="AA1860" s="39"/>
      <c r="AB1860" s="39"/>
      <c r="AC1860" s="39"/>
      <c r="AD1860" s="39"/>
      <c r="AE1860" s="39"/>
      <c r="AR1860" s="241" t="s">
        <v>241</v>
      </c>
      <c r="AT1860" s="241" t="s">
        <v>237</v>
      </c>
      <c r="AU1860" s="241" t="s">
        <v>86</v>
      </c>
      <c r="AY1860" s="18" t="s">
        <v>235</v>
      </c>
      <c r="BE1860" s="242">
        <f>IF(N1860="základní",J1860,0)</f>
        <v>0</v>
      </c>
      <c r="BF1860" s="242">
        <f>IF(N1860="snížená",J1860,0)</f>
        <v>0</v>
      </c>
      <c r="BG1860" s="242">
        <f>IF(N1860="zákl. přenesená",J1860,0)</f>
        <v>0</v>
      </c>
      <c r="BH1860" s="242">
        <f>IF(N1860="sníž. přenesená",J1860,0)</f>
        <v>0</v>
      </c>
      <c r="BI1860" s="242">
        <f>IF(N1860="nulová",J1860,0)</f>
        <v>0</v>
      </c>
      <c r="BJ1860" s="18" t="s">
        <v>84</v>
      </c>
      <c r="BK1860" s="242">
        <f>ROUND(I1860*H1860,2)</f>
        <v>0</v>
      </c>
      <c r="BL1860" s="18" t="s">
        <v>241</v>
      </c>
      <c r="BM1860" s="241" t="s">
        <v>3831</v>
      </c>
    </row>
    <row r="1861" s="13" customFormat="1">
      <c r="A1861" s="13"/>
      <c r="B1861" s="243"/>
      <c r="C1861" s="244"/>
      <c r="D1861" s="245" t="s">
        <v>243</v>
      </c>
      <c r="E1861" s="246" t="s">
        <v>1</v>
      </c>
      <c r="F1861" s="247" t="s">
        <v>3832</v>
      </c>
      <c r="G1861" s="244"/>
      <c r="H1861" s="248">
        <v>1</v>
      </c>
      <c r="I1861" s="249"/>
      <c r="J1861" s="244"/>
      <c r="K1861" s="244"/>
      <c r="L1861" s="250"/>
      <c r="M1861" s="251"/>
      <c r="N1861" s="252"/>
      <c r="O1861" s="252"/>
      <c r="P1861" s="252"/>
      <c r="Q1861" s="252"/>
      <c r="R1861" s="252"/>
      <c r="S1861" s="252"/>
      <c r="T1861" s="25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T1861" s="254" t="s">
        <v>243</v>
      </c>
      <c r="AU1861" s="254" t="s">
        <v>86</v>
      </c>
      <c r="AV1861" s="13" t="s">
        <v>86</v>
      </c>
      <c r="AW1861" s="13" t="s">
        <v>32</v>
      </c>
      <c r="AX1861" s="13" t="s">
        <v>77</v>
      </c>
      <c r="AY1861" s="254" t="s">
        <v>235</v>
      </c>
    </row>
    <row r="1862" s="13" customFormat="1">
      <c r="A1862" s="13"/>
      <c r="B1862" s="243"/>
      <c r="C1862" s="244"/>
      <c r="D1862" s="245" t="s">
        <v>243</v>
      </c>
      <c r="E1862" s="246" t="s">
        <v>1</v>
      </c>
      <c r="F1862" s="247" t="s">
        <v>3833</v>
      </c>
      <c r="G1862" s="244"/>
      <c r="H1862" s="248">
        <v>1</v>
      </c>
      <c r="I1862" s="249"/>
      <c r="J1862" s="244"/>
      <c r="K1862" s="244"/>
      <c r="L1862" s="250"/>
      <c r="M1862" s="251"/>
      <c r="N1862" s="252"/>
      <c r="O1862" s="252"/>
      <c r="P1862" s="252"/>
      <c r="Q1862" s="252"/>
      <c r="R1862" s="252"/>
      <c r="S1862" s="252"/>
      <c r="T1862" s="25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254" t="s">
        <v>243</v>
      </c>
      <c r="AU1862" s="254" t="s">
        <v>86</v>
      </c>
      <c r="AV1862" s="13" t="s">
        <v>86</v>
      </c>
      <c r="AW1862" s="13" t="s">
        <v>32</v>
      </c>
      <c r="AX1862" s="13" t="s">
        <v>77</v>
      </c>
      <c r="AY1862" s="254" t="s">
        <v>235</v>
      </c>
    </row>
    <row r="1863" s="13" customFormat="1">
      <c r="A1863" s="13"/>
      <c r="B1863" s="243"/>
      <c r="C1863" s="244"/>
      <c r="D1863" s="245" t="s">
        <v>243</v>
      </c>
      <c r="E1863" s="246" t="s">
        <v>1</v>
      </c>
      <c r="F1863" s="247" t="s">
        <v>3834</v>
      </c>
      <c r="G1863" s="244"/>
      <c r="H1863" s="248">
        <v>1</v>
      </c>
      <c r="I1863" s="249"/>
      <c r="J1863" s="244"/>
      <c r="K1863" s="244"/>
      <c r="L1863" s="250"/>
      <c r="M1863" s="251"/>
      <c r="N1863" s="252"/>
      <c r="O1863" s="252"/>
      <c r="P1863" s="252"/>
      <c r="Q1863" s="252"/>
      <c r="R1863" s="252"/>
      <c r="S1863" s="252"/>
      <c r="T1863" s="25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T1863" s="254" t="s">
        <v>243</v>
      </c>
      <c r="AU1863" s="254" t="s">
        <v>86</v>
      </c>
      <c r="AV1863" s="13" t="s">
        <v>86</v>
      </c>
      <c r="AW1863" s="13" t="s">
        <v>32</v>
      </c>
      <c r="AX1863" s="13" t="s">
        <v>77</v>
      </c>
      <c r="AY1863" s="254" t="s">
        <v>235</v>
      </c>
    </row>
    <row r="1864" s="14" customFormat="1">
      <c r="A1864" s="14"/>
      <c r="B1864" s="255"/>
      <c r="C1864" s="256"/>
      <c r="D1864" s="245" t="s">
        <v>243</v>
      </c>
      <c r="E1864" s="257" t="s">
        <v>1</v>
      </c>
      <c r="F1864" s="258" t="s">
        <v>245</v>
      </c>
      <c r="G1864" s="256"/>
      <c r="H1864" s="259">
        <v>3</v>
      </c>
      <c r="I1864" s="260"/>
      <c r="J1864" s="256"/>
      <c r="K1864" s="256"/>
      <c r="L1864" s="261"/>
      <c r="M1864" s="262"/>
      <c r="N1864" s="263"/>
      <c r="O1864" s="263"/>
      <c r="P1864" s="263"/>
      <c r="Q1864" s="263"/>
      <c r="R1864" s="263"/>
      <c r="S1864" s="263"/>
      <c r="T1864" s="26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T1864" s="265" t="s">
        <v>243</v>
      </c>
      <c r="AU1864" s="265" t="s">
        <v>86</v>
      </c>
      <c r="AV1864" s="14" t="s">
        <v>241</v>
      </c>
      <c r="AW1864" s="14" t="s">
        <v>32</v>
      </c>
      <c r="AX1864" s="14" t="s">
        <v>84</v>
      </c>
      <c r="AY1864" s="265" t="s">
        <v>235</v>
      </c>
    </row>
    <row r="1865" s="2" customFormat="1" ht="24.15" customHeight="1">
      <c r="A1865" s="39"/>
      <c r="B1865" s="40"/>
      <c r="C1865" s="287" t="s">
        <v>567</v>
      </c>
      <c r="D1865" s="287" t="s">
        <v>518</v>
      </c>
      <c r="E1865" s="288" t="s">
        <v>3835</v>
      </c>
      <c r="F1865" s="289" t="s">
        <v>3836</v>
      </c>
      <c r="G1865" s="290" t="s">
        <v>163</v>
      </c>
      <c r="H1865" s="291">
        <v>14.630000000000001</v>
      </c>
      <c r="I1865" s="292"/>
      <c r="J1865" s="293">
        <f>ROUND(I1865*H1865,2)</f>
        <v>0</v>
      </c>
      <c r="K1865" s="294"/>
      <c r="L1865" s="295"/>
      <c r="M1865" s="296" t="s">
        <v>1</v>
      </c>
      <c r="N1865" s="297" t="s">
        <v>42</v>
      </c>
      <c r="O1865" s="92"/>
      <c r="P1865" s="239">
        <f>O1865*H1865</f>
        <v>0</v>
      </c>
      <c r="Q1865" s="239">
        <v>2.5699999999999998</v>
      </c>
      <c r="R1865" s="239">
        <f>Q1865*H1865</f>
        <v>37.5991</v>
      </c>
      <c r="S1865" s="239">
        <v>0</v>
      </c>
      <c r="T1865" s="240">
        <f>S1865*H1865</f>
        <v>0</v>
      </c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39"/>
      <c r="AE1865" s="39"/>
      <c r="AR1865" s="241" t="s">
        <v>281</v>
      </c>
      <c r="AT1865" s="241" t="s">
        <v>518</v>
      </c>
      <c r="AU1865" s="241" t="s">
        <v>86</v>
      </c>
      <c r="AY1865" s="18" t="s">
        <v>235</v>
      </c>
      <c r="BE1865" s="242">
        <f>IF(N1865="základní",J1865,0)</f>
        <v>0</v>
      </c>
      <c r="BF1865" s="242">
        <f>IF(N1865="snížená",J1865,0)</f>
        <v>0</v>
      </c>
      <c r="BG1865" s="242">
        <f>IF(N1865="zákl. přenesená",J1865,0)</f>
        <v>0</v>
      </c>
      <c r="BH1865" s="242">
        <f>IF(N1865="sníž. přenesená",J1865,0)</f>
        <v>0</v>
      </c>
      <c r="BI1865" s="242">
        <f>IF(N1865="nulová",J1865,0)</f>
        <v>0</v>
      </c>
      <c r="BJ1865" s="18" t="s">
        <v>84</v>
      </c>
      <c r="BK1865" s="242">
        <f>ROUND(I1865*H1865,2)</f>
        <v>0</v>
      </c>
      <c r="BL1865" s="18" t="s">
        <v>241</v>
      </c>
      <c r="BM1865" s="241" t="s">
        <v>3837</v>
      </c>
    </row>
    <row r="1866" s="2" customFormat="1">
      <c r="A1866" s="39"/>
      <c r="B1866" s="40"/>
      <c r="C1866" s="41"/>
      <c r="D1866" s="245" t="s">
        <v>621</v>
      </c>
      <c r="E1866" s="41"/>
      <c r="F1866" s="298" t="s">
        <v>2671</v>
      </c>
      <c r="G1866" s="41"/>
      <c r="H1866" s="41"/>
      <c r="I1866" s="299"/>
      <c r="J1866" s="41"/>
      <c r="K1866" s="41"/>
      <c r="L1866" s="45"/>
      <c r="M1866" s="300"/>
      <c r="N1866" s="301"/>
      <c r="O1866" s="92"/>
      <c r="P1866" s="92"/>
      <c r="Q1866" s="92"/>
      <c r="R1866" s="92"/>
      <c r="S1866" s="92"/>
      <c r="T1866" s="93"/>
      <c r="U1866" s="39"/>
      <c r="V1866" s="39"/>
      <c r="W1866" s="39"/>
      <c r="X1866" s="39"/>
      <c r="Y1866" s="39"/>
      <c r="Z1866" s="39"/>
      <c r="AA1866" s="39"/>
      <c r="AB1866" s="39"/>
      <c r="AC1866" s="39"/>
      <c r="AD1866" s="39"/>
      <c r="AE1866" s="39"/>
      <c r="AT1866" s="18" t="s">
        <v>621</v>
      </c>
      <c r="AU1866" s="18" t="s">
        <v>86</v>
      </c>
    </row>
    <row r="1867" s="13" customFormat="1">
      <c r="A1867" s="13"/>
      <c r="B1867" s="243"/>
      <c r="C1867" s="244"/>
      <c r="D1867" s="245" t="s">
        <v>243</v>
      </c>
      <c r="E1867" s="246" t="s">
        <v>1</v>
      </c>
      <c r="F1867" s="247" t="s">
        <v>3838</v>
      </c>
      <c r="G1867" s="244"/>
      <c r="H1867" s="248">
        <v>2.0600000000000001</v>
      </c>
      <c r="I1867" s="249"/>
      <c r="J1867" s="244"/>
      <c r="K1867" s="244"/>
      <c r="L1867" s="250"/>
      <c r="M1867" s="251"/>
      <c r="N1867" s="252"/>
      <c r="O1867" s="252"/>
      <c r="P1867" s="252"/>
      <c r="Q1867" s="252"/>
      <c r="R1867" s="252"/>
      <c r="S1867" s="252"/>
      <c r="T1867" s="25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254" t="s">
        <v>243</v>
      </c>
      <c r="AU1867" s="254" t="s">
        <v>86</v>
      </c>
      <c r="AV1867" s="13" t="s">
        <v>86</v>
      </c>
      <c r="AW1867" s="13" t="s">
        <v>32</v>
      </c>
      <c r="AX1867" s="13" t="s">
        <v>77</v>
      </c>
      <c r="AY1867" s="254" t="s">
        <v>235</v>
      </c>
    </row>
    <row r="1868" s="13" customFormat="1">
      <c r="A1868" s="13"/>
      <c r="B1868" s="243"/>
      <c r="C1868" s="244"/>
      <c r="D1868" s="245" t="s">
        <v>243</v>
      </c>
      <c r="E1868" s="246" t="s">
        <v>1</v>
      </c>
      <c r="F1868" s="247" t="s">
        <v>3839</v>
      </c>
      <c r="G1868" s="244"/>
      <c r="H1868" s="248">
        <v>3.1000000000000001</v>
      </c>
      <c r="I1868" s="249"/>
      <c r="J1868" s="244"/>
      <c r="K1868" s="244"/>
      <c r="L1868" s="250"/>
      <c r="M1868" s="251"/>
      <c r="N1868" s="252"/>
      <c r="O1868" s="252"/>
      <c r="P1868" s="252"/>
      <c r="Q1868" s="252"/>
      <c r="R1868" s="252"/>
      <c r="S1868" s="252"/>
      <c r="T1868" s="25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54" t="s">
        <v>243</v>
      </c>
      <c r="AU1868" s="254" t="s">
        <v>86</v>
      </c>
      <c r="AV1868" s="13" t="s">
        <v>86</v>
      </c>
      <c r="AW1868" s="13" t="s">
        <v>32</v>
      </c>
      <c r="AX1868" s="13" t="s">
        <v>77</v>
      </c>
      <c r="AY1868" s="254" t="s">
        <v>235</v>
      </c>
    </row>
    <row r="1869" s="13" customFormat="1">
      <c r="A1869" s="13"/>
      <c r="B1869" s="243"/>
      <c r="C1869" s="244"/>
      <c r="D1869" s="245" t="s">
        <v>243</v>
      </c>
      <c r="E1869" s="246" t="s">
        <v>1</v>
      </c>
      <c r="F1869" s="247" t="s">
        <v>3840</v>
      </c>
      <c r="G1869" s="244"/>
      <c r="H1869" s="248">
        <v>3.0699999999999998</v>
      </c>
      <c r="I1869" s="249"/>
      <c r="J1869" s="244"/>
      <c r="K1869" s="244"/>
      <c r="L1869" s="250"/>
      <c r="M1869" s="251"/>
      <c r="N1869" s="252"/>
      <c r="O1869" s="252"/>
      <c r="P1869" s="252"/>
      <c r="Q1869" s="252"/>
      <c r="R1869" s="252"/>
      <c r="S1869" s="252"/>
      <c r="T1869" s="25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254" t="s">
        <v>243</v>
      </c>
      <c r="AU1869" s="254" t="s">
        <v>86</v>
      </c>
      <c r="AV1869" s="13" t="s">
        <v>86</v>
      </c>
      <c r="AW1869" s="13" t="s">
        <v>32</v>
      </c>
      <c r="AX1869" s="13" t="s">
        <v>77</v>
      </c>
      <c r="AY1869" s="254" t="s">
        <v>235</v>
      </c>
    </row>
    <row r="1870" s="13" customFormat="1">
      <c r="A1870" s="13"/>
      <c r="B1870" s="243"/>
      <c r="C1870" s="244"/>
      <c r="D1870" s="245" t="s">
        <v>243</v>
      </c>
      <c r="E1870" s="246" t="s">
        <v>1</v>
      </c>
      <c r="F1870" s="247" t="s">
        <v>3841</v>
      </c>
      <c r="G1870" s="244"/>
      <c r="H1870" s="248">
        <v>2.8199999999999998</v>
      </c>
      <c r="I1870" s="249"/>
      <c r="J1870" s="244"/>
      <c r="K1870" s="244"/>
      <c r="L1870" s="250"/>
      <c r="M1870" s="251"/>
      <c r="N1870" s="252"/>
      <c r="O1870" s="252"/>
      <c r="P1870" s="252"/>
      <c r="Q1870" s="252"/>
      <c r="R1870" s="252"/>
      <c r="S1870" s="252"/>
      <c r="T1870" s="25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T1870" s="254" t="s">
        <v>243</v>
      </c>
      <c r="AU1870" s="254" t="s">
        <v>86</v>
      </c>
      <c r="AV1870" s="13" t="s">
        <v>86</v>
      </c>
      <c r="AW1870" s="13" t="s">
        <v>32</v>
      </c>
      <c r="AX1870" s="13" t="s">
        <v>77</v>
      </c>
      <c r="AY1870" s="254" t="s">
        <v>235</v>
      </c>
    </row>
    <row r="1871" s="13" customFormat="1">
      <c r="A1871" s="13"/>
      <c r="B1871" s="243"/>
      <c r="C1871" s="244"/>
      <c r="D1871" s="245" t="s">
        <v>243</v>
      </c>
      <c r="E1871" s="246" t="s">
        <v>1</v>
      </c>
      <c r="F1871" s="247" t="s">
        <v>3842</v>
      </c>
      <c r="G1871" s="244"/>
      <c r="H1871" s="248">
        <v>3.5800000000000001</v>
      </c>
      <c r="I1871" s="249"/>
      <c r="J1871" s="244"/>
      <c r="K1871" s="244"/>
      <c r="L1871" s="250"/>
      <c r="M1871" s="251"/>
      <c r="N1871" s="252"/>
      <c r="O1871" s="252"/>
      <c r="P1871" s="252"/>
      <c r="Q1871" s="252"/>
      <c r="R1871" s="252"/>
      <c r="S1871" s="252"/>
      <c r="T1871" s="25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T1871" s="254" t="s">
        <v>243</v>
      </c>
      <c r="AU1871" s="254" t="s">
        <v>86</v>
      </c>
      <c r="AV1871" s="13" t="s">
        <v>86</v>
      </c>
      <c r="AW1871" s="13" t="s">
        <v>32</v>
      </c>
      <c r="AX1871" s="13" t="s">
        <v>77</v>
      </c>
      <c r="AY1871" s="254" t="s">
        <v>235</v>
      </c>
    </row>
    <row r="1872" s="14" customFormat="1">
      <c r="A1872" s="14"/>
      <c r="B1872" s="255"/>
      <c r="C1872" s="256"/>
      <c r="D1872" s="245" t="s">
        <v>243</v>
      </c>
      <c r="E1872" s="257" t="s">
        <v>1</v>
      </c>
      <c r="F1872" s="258" t="s">
        <v>245</v>
      </c>
      <c r="G1872" s="256"/>
      <c r="H1872" s="259">
        <v>14.630000000000001</v>
      </c>
      <c r="I1872" s="260"/>
      <c r="J1872" s="256"/>
      <c r="K1872" s="256"/>
      <c r="L1872" s="261"/>
      <c r="M1872" s="262"/>
      <c r="N1872" s="263"/>
      <c r="O1872" s="263"/>
      <c r="P1872" s="263"/>
      <c r="Q1872" s="263"/>
      <c r="R1872" s="263"/>
      <c r="S1872" s="263"/>
      <c r="T1872" s="26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T1872" s="265" t="s">
        <v>243</v>
      </c>
      <c r="AU1872" s="265" t="s">
        <v>86</v>
      </c>
      <c r="AV1872" s="14" t="s">
        <v>241</v>
      </c>
      <c r="AW1872" s="14" t="s">
        <v>32</v>
      </c>
      <c r="AX1872" s="14" t="s">
        <v>84</v>
      </c>
      <c r="AY1872" s="265" t="s">
        <v>235</v>
      </c>
    </row>
    <row r="1873" s="2" customFormat="1" ht="24.15" customHeight="1">
      <c r="A1873" s="39"/>
      <c r="B1873" s="40"/>
      <c r="C1873" s="229" t="s">
        <v>572</v>
      </c>
      <c r="D1873" s="229" t="s">
        <v>237</v>
      </c>
      <c r="E1873" s="230" t="s">
        <v>3843</v>
      </c>
      <c r="F1873" s="231" t="s">
        <v>3844</v>
      </c>
      <c r="G1873" s="232" t="s">
        <v>166</v>
      </c>
      <c r="H1873" s="233">
        <v>12.436999999999999</v>
      </c>
      <c r="I1873" s="234"/>
      <c r="J1873" s="235">
        <f>ROUND(I1873*H1873,2)</f>
        <v>0</v>
      </c>
      <c r="K1873" s="236"/>
      <c r="L1873" s="45"/>
      <c r="M1873" s="237" t="s">
        <v>1</v>
      </c>
      <c r="N1873" s="238" t="s">
        <v>42</v>
      </c>
      <c r="O1873" s="92"/>
      <c r="P1873" s="239">
        <f>O1873*H1873</f>
        <v>0</v>
      </c>
      <c r="Q1873" s="239">
        <v>0</v>
      </c>
      <c r="R1873" s="239">
        <f>Q1873*H1873</f>
        <v>0</v>
      </c>
      <c r="S1873" s="239">
        <v>0</v>
      </c>
      <c r="T1873" s="240">
        <f>S1873*H1873</f>
        <v>0</v>
      </c>
      <c r="U1873" s="39"/>
      <c r="V1873" s="39"/>
      <c r="W1873" s="39"/>
      <c r="X1873" s="39"/>
      <c r="Y1873" s="39"/>
      <c r="Z1873" s="39"/>
      <c r="AA1873" s="39"/>
      <c r="AB1873" s="39"/>
      <c r="AC1873" s="39"/>
      <c r="AD1873" s="39"/>
      <c r="AE1873" s="39"/>
      <c r="AR1873" s="241" t="s">
        <v>241</v>
      </c>
      <c r="AT1873" s="241" t="s">
        <v>237</v>
      </c>
      <c r="AU1873" s="241" t="s">
        <v>86</v>
      </c>
      <c r="AY1873" s="18" t="s">
        <v>235</v>
      </c>
      <c r="BE1873" s="242">
        <f>IF(N1873="základní",J1873,0)</f>
        <v>0</v>
      </c>
      <c r="BF1873" s="242">
        <f>IF(N1873="snížená",J1873,0)</f>
        <v>0</v>
      </c>
      <c r="BG1873" s="242">
        <f>IF(N1873="zákl. přenesená",J1873,0)</f>
        <v>0</v>
      </c>
      <c r="BH1873" s="242">
        <f>IF(N1873="sníž. přenesená",J1873,0)</f>
        <v>0</v>
      </c>
      <c r="BI1873" s="242">
        <f>IF(N1873="nulová",J1873,0)</f>
        <v>0</v>
      </c>
      <c r="BJ1873" s="18" t="s">
        <v>84</v>
      </c>
      <c r="BK1873" s="242">
        <f>ROUND(I1873*H1873,2)</f>
        <v>0</v>
      </c>
      <c r="BL1873" s="18" t="s">
        <v>241</v>
      </c>
      <c r="BM1873" s="241" t="s">
        <v>3845</v>
      </c>
    </row>
    <row r="1874" s="2" customFormat="1">
      <c r="A1874" s="39"/>
      <c r="B1874" s="40"/>
      <c r="C1874" s="41"/>
      <c r="D1874" s="245" t="s">
        <v>621</v>
      </c>
      <c r="E1874" s="41"/>
      <c r="F1874" s="298" t="s">
        <v>2275</v>
      </c>
      <c r="G1874" s="41"/>
      <c r="H1874" s="41"/>
      <c r="I1874" s="299"/>
      <c r="J1874" s="41"/>
      <c r="K1874" s="41"/>
      <c r="L1874" s="45"/>
      <c r="M1874" s="300"/>
      <c r="N1874" s="301"/>
      <c r="O1874" s="92"/>
      <c r="P1874" s="92"/>
      <c r="Q1874" s="92"/>
      <c r="R1874" s="92"/>
      <c r="S1874" s="92"/>
      <c r="T1874" s="93"/>
      <c r="U1874" s="39"/>
      <c r="V1874" s="39"/>
      <c r="W1874" s="39"/>
      <c r="X1874" s="39"/>
      <c r="Y1874" s="39"/>
      <c r="Z1874" s="39"/>
      <c r="AA1874" s="39"/>
      <c r="AB1874" s="39"/>
      <c r="AC1874" s="39"/>
      <c r="AD1874" s="39"/>
      <c r="AE1874" s="39"/>
      <c r="AT1874" s="18" t="s">
        <v>621</v>
      </c>
      <c r="AU1874" s="18" t="s">
        <v>86</v>
      </c>
    </row>
    <row r="1875" s="13" customFormat="1">
      <c r="A1875" s="13"/>
      <c r="B1875" s="243"/>
      <c r="C1875" s="244"/>
      <c r="D1875" s="245" t="s">
        <v>243</v>
      </c>
      <c r="E1875" s="246" t="s">
        <v>1</v>
      </c>
      <c r="F1875" s="247" t="s">
        <v>3846</v>
      </c>
      <c r="G1875" s="244"/>
      <c r="H1875" s="248">
        <v>1.9079999999999999</v>
      </c>
      <c r="I1875" s="249"/>
      <c r="J1875" s="244"/>
      <c r="K1875" s="244"/>
      <c r="L1875" s="250"/>
      <c r="M1875" s="251"/>
      <c r="N1875" s="252"/>
      <c r="O1875" s="252"/>
      <c r="P1875" s="252"/>
      <c r="Q1875" s="252"/>
      <c r="R1875" s="252"/>
      <c r="S1875" s="252"/>
      <c r="T1875" s="25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T1875" s="254" t="s">
        <v>243</v>
      </c>
      <c r="AU1875" s="254" t="s">
        <v>86</v>
      </c>
      <c r="AV1875" s="13" t="s">
        <v>86</v>
      </c>
      <c r="AW1875" s="13" t="s">
        <v>32</v>
      </c>
      <c r="AX1875" s="13" t="s">
        <v>77</v>
      </c>
      <c r="AY1875" s="254" t="s">
        <v>235</v>
      </c>
    </row>
    <row r="1876" s="13" customFormat="1">
      <c r="A1876" s="13"/>
      <c r="B1876" s="243"/>
      <c r="C1876" s="244"/>
      <c r="D1876" s="245" t="s">
        <v>243</v>
      </c>
      <c r="E1876" s="246" t="s">
        <v>1</v>
      </c>
      <c r="F1876" s="247" t="s">
        <v>3847</v>
      </c>
      <c r="G1876" s="244"/>
      <c r="H1876" s="248">
        <v>6.5339999999999998</v>
      </c>
      <c r="I1876" s="249"/>
      <c r="J1876" s="244"/>
      <c r="K1876" s="244"/>
      <c r="L1876" s="250"/>
      <c r="M1876" s="251"/>
      <c r="N1876" s="252"/>
      <c r="O1876" s="252"/>
      <c r="P1876" s="252"/>
      <c r="Q1876" s="252"/>
      <c r="R1876" s="252"/>
      <c r="S1876" s="252"/>
      <c r="T1876" s="25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T1876" s="254" t="s">
        <v>243</v>
      </c>
      <c r="AU1876" s="254" t="s">
        <v>86</v>
      </c>
      <c r="AV1876" s="13" t="s">
        <v>86</v>
      </c>
      <c r="AW1876" s="13" t="s">
        <v>32</v>
      </c>
      <c r="AX1876" s="13" t="s">
        <v>77</v>
      </c>
      <c r="AY1876" s="254" t="s">
        <v>235</v>
      </c>
    </row>
    <row r="1877" s="13" customFormat="1">
      <c r="A1877" s="13"/>
      <c r="B1877" s="243"/>
      <c r="C1877" s="244"/>
      <c r="D1877" s="245" t="s">
        <v>243</v>
      </c>
      <c r="E1877" s="246" t="s">
        <v>1</v>
      </c>
      <c r="F1877" s="247" t="s">
        <v>3848</v>
      </c>
      <c r="G1877" s="244"/>
      <c r="H1877" s="248">
        <v>3.9950000000000001</v>
      </c>
      <c r="I1877" s="249"/>
      <c r="J1877" s="244"/>
      <c r="K1877" s="244"/>
      <c r="L1877" s="250"/>
      <c r="M1877" s="251"/>
      <c r="N1877" s="252"/>
      <c r="O1877" s="252"/>
      <c r="P1877" s="252"/>
      <c r="Q1877" s="252"/>
      <c r="R1877" s="252"/>
      <c r="S1877" s="252"/>
      <c r="T1877" s="25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54" t="s">
        <v>243</v>
      </c>
      <c r="AU1877" s="254" t="s">
        <v>86</v>
      </c>
      <c r="AV1877" s="13" t="s">
        <v>86</v>
      </c>
      <c r="AW1877" s="13" t="s">
        <v>32</v>
      </c>
      <c r="AX1877" s="13" t="s">
        <v>77</v>
      </c>
      <c r="AY1877" s="254" t="s">
        <v>235</v>
      </c>
    </row>
    <row r="1878" s="14" customFormat="1">
      <c r="A1878" s="14"/>
      <c r="B1878" s="255"/>
      <c r="C1878" s="256"/>
      <c r="D1878" s="245" t="s">
        <v>243</v>
      </c>
      <c r="E1878" s="257" t="s">
        <v>1</v>
      </c>
      <c r="F1878" s="258" t="s">
        <v>245</v>
      </c>
      <c r="G1878" s="256"/>
      <c r="H1878" s="259">
        <v>12.437000000000001</v>
      </c>
      <c r="I1878" s="260"/>
      <c r="J1878" s="256"/>
      <c r="K1878" s="256"/>
      <c r="L1878" s="261"/>
      <c r="M1878" s="262"/>
      <c r="N1878" s="263"/>
      <c r="O1878" s="263"/>
      <c r="P1878" s="263"/>
      <c r="Q1878" s="263"/>
      <c r="R1878" s="263"/>
      <c r="S1878" s="263"/>
      <c r="T1878" s="26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T1878" s="265" t="s">
        <v>243</v>
      </c>
      <c r="AU1878" s="265" t="s">
        <v>86</v>
      </c>
      <c r="AV1878" s="14" t="s">
        <v>241</v>
      </c>
      <c r="AW1878" s="14" t="s">
        <v>32</v>
      </c>
      <c r="AX1878" s="14" t="s">
        <v>84</v>
      </c>
      <c r="AY1878" s="265" t="s">
        <v>235</v>
      </c>
    </row>
    <row r="1879" s="12" customFormat="1" ht="22.8" customHeight="1">
      <c r="A1879" s="12"/>
      <c r="B1879" s="213"/>
      <c r="C1879" s="214"/>
      <c r="D1879" s="215" t="s">
        <v>76</v>
      </c>
      <c r="E1879" s="227" t="s">
        <v>269</v>
      </c>
      <c r="F1879" s="227" t="s">
        <v>478</v>
      </c>
      <c r="G1879" s="214"/>
      <c r="H1879" s="214"/>
      <c r="I1879" s="217"/>
      <c r="J1879" s="228">
        <f>BK1879</f>
        <v>0</v>
      </c>
      <c r="K1879" s="214"/>
      <c r="L1879" s="219"/>
      <c r="M1879" s="220"/>
      <c r="N1879" s="221"/>
      <c r="O1879" s="221"/>
      <c r="P1879" s="222">
        <f>SUM(P1880:P1926)</f>
        <v>0</v>
      </c>
      <c r="Q1879" s="221"/>
      <c r="R1879" s="222">
        <f>SUM(R1880:R1926)</f>
        <v>5608.0618799999993</v>
      </c>
      <c r="S1879" s="221"/>
      <c r="T1879" s="223">
        <f>SUM(T1880:T1926)</f>
        <v>0</v>
      </c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R1879" s="224" t="s">
        <v>84</v>
      </c>
      <c r="AT1879" s="225" t="s">
        <v>76</v>
      </c>
      <c r="AU1879" s="225" t="s">
        <v>84</v>
      </c>
      <c r="AY1879" s="224" t="s">
        <v>235</v>
      </c>
      <c r="BK1879" s="226">
        <f>SUM(BK1880:BK1926)</f>
        <v>0</v>
      </c>
    </row>
    <row r="1880" s="2" customFormat="1" ht="33" customHeight="1">
      <c r="A1880" s="39"/>
      <c r="B1880" s="40"/>
      <c r="C1880" s="229" t="s">
        <v>574</v>
      </c>
      <c r="D1880" s="229" t="s">
        <v>237</v>
      </c>
      <c r="E1880" s="230" t="s">
        <v>3849</v>
      </c>
      <c r="F1880" s="231" t="s">
        <v>3850</v>
      </c>
      <c r="G1880" s="232" t="s">
        <v>163</v>
      </c>
      <c r="H1880" s="233">
        <v>420</v>
      </c>
      <c r="I1880" s="234"/>
      <c r="J1880" s="235">
        <f>ROUND(I1880*H1880,2)</f>
        <v>0</v>
      </c>
      <c r="K1880" s="236"/>
      <c r="L1880" s="45"/>
      <c r="M1880" s="237" t="s">
        <v>1</v>
      </c>
      <c r="N1880" s="238" t="s">
        <v>42</v>
      </c>
      <c r="O1880" s="92"/>
      <c r="P1880" s="239">
        <f>O1880*H1880</f>
        <v>0</v>
      </c>
      <c r="Q1880" s="239">
        <v>2.5018699999999998</v>
      </c>
      <c r="R1880" s="239">
        <f>Q1880*H1880</f>
        <v>1050.7854</v>
      </c>
      <c r="S1880" s="239">
        <v>0</v>
      </c>
      <c r="T1880" s="240">
        <f>S1880*H1880</f>
        <v>0</v>
      </c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39"/>
      <c r="AE1880" s="39"/>
      <c r="AR1880" s="241" t="s">
        <v>241</v>
      </c>
      <c r="AT1880" s="241" t="s">
        <v>237</v>
      </c>
      <c r="AU1880" s="241" t="s">
        <v>86</v>
      </c>
      <c r="AY1880" s="18" t="s">
        <v>235</v>
      </c>
      <c r="BE1880" s="242">
        <f>IF(N1880="základní",J1880,0)</f>
        <v>0</v>
      </c>
      <c r="BF1880" s="242">
        <f>IF(N1880="snížená",J1880,0)</f>
        <v>0</v>
      </c>
      <c r="BG1880" s="242">
        <f>IF(N1880="zákl. přenesená",J1880,0)</f>
        <v>0</v>
      </c>
      <c r="BH1880" s="242">
        <f>IF(N1880="sníž. přenesená",J1880,0)</f>
        <v>0</v>
      </c>
      <c r="BI1880" s="242">
        <f>IF(N1880="nulová",J1880,0)</f>
        <v>0</v>
      </c>
      <c r="BJ1880" s="18" t="s">
        <v>84</v>
      </c>
      <c r="BK1880" s="242">
        <f>ROUND(I1880*H1880,2)</f>
        <v>0</v>
      </c>
      <c r="BL1880" s="18" t="s">
        <v>241</v>
      </c>
      <c r="BM1880" s="241" t="s">
        <v>3851</v>
      </c>
    </row>
    <row r="1881" s="15" customFormat="1">
      <c r="A1881" s="15"/>
      <c r="B1881" s="266"/>
      <c r="C1881" s="267"/>
      <c r="D1881" s="245" t="s">
        <v>243</v>
      </c>
      <c r="E1881" s="268" t="s">
        <v>1</v>
      </c>
      <c r="F1881" s="269" t="s">
        <v>2710</v>
      </c>
      <c r="G1881" s="267"/>
      <c r="H1881" s="268" t="s">
        <v>1</v>
      </c>
      <c r="I1881" s="270"/>
      <c r="J1881" s="267"/>
      <c r="K1881" s="267"/>
      <c r="L1881" s="271"/>
      <c r="M1881" s="272"/>
      <c r="N1881" s="273"/>
      <c r="O1881" s="273"/>
      <c r="P1881" s="273"/>
      <c r="Q1881" s="273"/>
      <c r="R1881" s="273"/>
      <c r="S1881" s="273"/>
      <c r="T1881" s="274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T1881" s="275" t="s">
        <v>243</v>
      </c>
      <c r="AU1881" s="275" t="s">
        <v>86</v>
      </c>
      <c r="AV1881" s="15" t="s">
        <v>84</v>
      </c>
      <c r="AW1881" s="15" t="s">
        <v>32</v>
      </c>
      <c r="AX1881" s="15" t="s">
        <v>77</v>
      </c>
      <c r="AY1881" s="275" t="s">
        <v>235</v>
      </c>
    </row>
    <row r="1882" s="15" customFormat="1">
      <c r="A1882" s="15"/>
      <c r="B1882" s="266"/>
      <c r="C1882" s="267"/>
      <c r="D1882" s="245" t="s">
        <v>243</v>
      </c>
      <c r="E1882" s="268" t="s">
        <v>1</v>
      </c>
      <c r="F1882" s="269" t="s">
        <v>3852</v>
      </c>
      <c r="G1882" s="267"/>
      <c r="H1882" s="268" t="s">
        <v>1</v>
      </c>
      <c r="I1882" s="270"/>
      <c r="J1882" s="267"/>
      <c r="K1882" s="267"/>
      <c r="L1882" s="271"/>
      <c r="M1882" s="272"/>
      <c r="N1882" s="273"/>
      <c r="O1882" s="273"/>
      <c r="P1882" s="273"/>
      <c r="Q1882" s="273"/>
      <c r="R1882" s="273"/>
      <c r="S1882" s="273"/>
      <c r="T1882" s="274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T1882" s="275" t="s">
        <v>243</v>
      </c>
      <c r="AU1882" s="275" t="s">
        <v>86</v>
      </c>
      <c r="AV1882" s="15" t="s">
        <v>84</v>
      </c>
      <c r="AW1882" s="15" t="s">
        <v>32</v>
      </c>
      <c r="AX1882" s="15" t="s">
        <v>77</v>
      </c>
      <c r="AY1882" s="275" t="s">
        <v>235</v>
      </c>
    </row>
    <row r="1883" s="15" customFormat="1">
      <c r="A1883" s="15"/>
      <c r="B1883" s="266"/>
      <c r="C1883" s="267"/>
      <c r="D1883" s="245" t="s">
        <v>243</v>
      </c>
      <c r="E1883" s="268" t="s">
        <v>1</v>
      </c>
      <c r="F1883" s="269" t="s">
        <v>399</v>
      </c>
      <c r="G1883" s="267"/>
      <c r="H1883" s="268" t="s">
        <v>1</v>
      </c>
      <c r="I1883" s="270"/>
      <c r="J1883" s="267"/>
      <c r="K1883" s="267"/>
      <c r="L1883" s="271"/>
      <c r="M1883" s="272"/>
      <c r="N1883" s="273"/>
      <c r="O1883" s="273"/>
      <c r="P1883" s="273"/>
      <c r="Q1883" s="273"/>
      <c r="R1883" s="273"/>
      <c r="S1883" s="273"/>
      <c r="T1883" s="274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T1883" s="275" t="s">
        <v>243</v>
      </c>
      <c r="AU1883" s="275" t="s">
        <v>86</v>
      </c>
      <c r="AV1883" s="15" t="s">
        <v>84</v>
      </c>
      <c r="AW1883" s="15" t="s">
        <v>32</v>
      </c>
      <c r="AX1883" s="15" t="s">
        <v>77</v>
      </c>
      <c r="AY1883" s="275" t="s">
        <v>235</v>
      </c>
    </row>
    <row r="1884" s="13" customFormat="1">
      <c r="A1884" s="13"/>
      <c r="B1884" s="243"/>
      <c r="C1884" s="244"/>
      <c r="D1884" s="245" t="s">
        <v>243</v>
      </c>
      <c r="E1884" s="246" t="s">
        <v>1</v>
      </c>
      <c r="F1884" s="247" t="s">
        <v>3853</v>
      </c>
      <c r="G1884" s="244"/>
      <c r="H1884" s="248">
        <v>420</v>
      </c>
      <c r="I1884" s="249"/>
      <c r="J1884" s="244"/>
      <c r="K1884" s="244"/>
      <c r="L1884" s="250"/>
      <c r="M1884" s="251"/>
      <c r="N1884" s="252"/>
      <c r="O1884" s="252"/>
      <c r="P1884" s="252"/>
      <c r="Q1884" s="252"/>
      <c r="R1884" s="252"/>
      <c r="S1884" s="252"/>
      <c r="T1884" s="25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T1884" s="254" t="s">
        <v>243</v>
      </c>
      <c r="AU1884" s="254" t="s">
        <v>86</v>
      </c>
      <c r="AV1884" s="13" t="s">
        <v>86</v>
      </c>
      <c r="AW1884" s="13" t="s">
        <v>32</v>
      </c>
      <c r="AX1884" s="13" t="s">
        <v>77</v>
      </c>
      <c r="AY1884" s="254" t="s">
        <v>235</v>
      </c>
    </row>
    <row r="1885" s="14" customFormat="1">
      <c r="A1885" s="14"/>
      <c r="B1885" s="255"/>
      <c r="C1885" s="256"/>
      <c r="D1885" s="245" t="s">
        <v>243</v>
      </c>
      <c r="E1885" s="257" t="s">
        <v>1</v>
      </c>
      <c r="F1885" s="258" t="s">
        <v>245</v>
      </c>
      <c r="G1885" s="256"/>
      <c r="H1885" s="259">
        <v>420</v>
      </c>
      <c r="I1885" s="260"/>
      <c r="J1885" s="256"/>
      <c r="K1885" s="256"/>
      <c r="L1885" s="261"/>
      <c r="M1885" s="262"/>
      <c r="N1885" s="263"/>
      <c r="O1885" s="263"/>
      <c r="P1885" s="263"/>
      <c r="Q1885" s="263"/>
      <c r="R1885" s="263"/>
      <c r="S1885" s="263"/>
      <c r="T1885" s="26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65" t="s">
        <v>243</v>
      </c>
      <c r="AU1885" s="265" t="s">
        <v>86</v>
      </c>
      <c r="AV1885" s="14" t="s">
        <v>241</v>
      </c>
      <c r="AW1885" s="14" t="s">
        <v>32</v>
      </c>
      <c r="AX1885" s="14" t="s">
        <v>84</v>
      </c>
      <c r="AY1885" s="265" t="s">
        <v>235</v>
      </c>
    </row>
    <row r="1886" s="2" customFormat="1" ht="33" customHeight="1">
      <c r="A1886" s="39"/>
      <c r="B1886" s="40"/>
      <c r="C1886" s="229" t="s">
        <v>581</v>
      </c>
      <c r="D1886" s="229" t="s">
        <v>237</v>
      </c>
      <c r="E1886" s="230" t="s">
        <v>3854</v>
      </c>
      <c r="F1886" s="231" t="s">
        <v>3855</v>
      </c>
      <c r="G1886" s="232" t="s">
        <v>163</v>
      </c>
      <c r="H1886" s="233">
        <v>1730</v>
      </c>
      <c r="I1886" s="234"/>
      <c r="J1886" s="235">
        <f>ROUND(I1886*H1886,2)</f>
        <v>0</v>
      </c>
      <c r="K1886" s="236"/>
      <c r="L1886" s="45"/>
      <c r="M1886" s="237" t="s">
        <v>1</v>
      </c>
      <c r="N1886" s="238" t="s">
        <v>42</v>
      </c>
      <c r="O1886" s="92"/>
      <c r="P1886" s="239">
        <f>O1886*H1886</f>
        <v>0</v>
      </c>
      <c r="Q1886" s="239">
        <v>2.5018699999999998</v>
      </c>
      <c r="R1886" s="239">
        <f>Q1886*H1886</f>
        <v>4328.2350999999999</v>
      </c>
      <c r="S1886" s="239">
        <v>0</v>
      </c>
      <c r="T1886" s="240">
        <f>S1886*H1886</f>
        <v>0</v>
      </c>
      <c r="U1886" s="39"/>
      <c r="V1886" s="39"/>
      <c r="W1886" s="39"/>
      <c r="X1886" s="39"/>
      <c r="Y1886" s="39"/>
      <c r="Z1886" s="39"/>
      <c r="AA1886" s="39"/>
      <c r="AB1886" s="39"/>
      <c r="AC1886" s="39"/>
      <c r="AD1886" s="39"/>
      <c r="AE1886" s="39"/>
      <c r="AR1886" s="241" t="s">
        <v>241</v>
      </c>
      <c r="AT1886" s="241" t="s">
        <v>237</v>
      </c>
      <c r="AU1886" s="241" t="s">
        <v>86</v>
      </c>
      <c r="AY1886" s="18" t="s">
        <v>235</v>
      </c>
      <c r="BE1886" s="242">
        <f>IF(N1886="základní",J1886,0)</f>
        <v>0</v>
      </c>
      <c r="BF1886" s="242">
        <f>IF(N1886="snížená",J1886,0)</f>
        <v>0</v>
      </c>
      <c r="BG1886" s="242">
        <f>IF(N1886="zákl. přenesená",J1886,0)</f>
        <v>0</v>
      </c>
      <c r="BH1886" s="242">
        <f>IF(N1886="sníž. přenesená",J1886,0)</f>
        <v>0</v>
      </c>
      <c r="BI1886" s="242">
        <f>IF(N1886="nulová",J1886,0)</f>
        <v>0</v>
      </c>
      <c r="BJ1886" s="18" t="s">
        <v>84</v>
      </c>
      <c r="BK1886" s="242">
        <f>ROUND(I1886*H1886,2)</f>
        <v>0</v>
      </c>
      <c r="BL1886" s="18" t="s">
        <v>241</v>
      </c>
      <c r="BM1886" s="241" t="s">
        <v>3856</v>
      </c>
    </row>
    <row r="1887" s="15" customFormat="1">
      <c r="A1887" s="15"/>
      <c r="B1887" s="266"/>
      <c r="C1887" s="267"/>
      <c r="D1887" s="245" t="s">
        <v>243</v>
      </c>
      <c r="E1887" s="268" t="s">
        <v>1</v>
      </c>
      <c r="F1887" s="269" t="s">
        <v>2710</v>
      </c>
      <c r="G1887" s="267"/>
      <c r="H1887" s="268" t="s">
        <v>1</v>
      </c>
      <c r="I1887" s="270"/>
      <c r="J1887" s="267"/>
      <c r="K1887" s="267"/>
      <c r="L1887" s="271"/>
      <c r="M1887" s="272"/>
      <c r="N1887" s="273"/>
      <c r="O1887" s="273"/>
      <c r="P1887" s="273"/>
      <c r="Q1887" s="273"/>
      <c r="R1887" s="273"/>
      <c r="S1887" s="273"/>
      <c r="T1887" s="274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T1887" s="275" t="s">
        <v>243</v>
      </c>
      <c r="AU1887" s="275" t="s">
        <v>86</v>
      </c>
      <c r="AV1887" s="15" t="s">
        <v>84</v>
      </c>
      <c r="AW1887" s="15" t="s">
        <v>32</v>
      </c>
      <c r="AX1887" s="15" t="s">
        <v>77</v>
      </c>
      <c r="AY1887" s="275" t="s">
        <v>235</v>
      </c>
    </row>
    <row r="1888" s="15" customFormat="1">
      <c r="A1888" s="15"/>
      <c r="B1888" s="266"/>
      <c r="C1888" s="267"/>
      <c r="D1888" s="245" t="s">
        <v>243</v>
      </c>
      <c r="E1888" s="268" t="s">
        <v>1</v>
      </c>
      <c r="F1888" s="269" t="s">
        <v>3857</v>
      </c>
      <c r="G1888" s="267"/>
      <c r="H1888" s="268" t="s">
        <v>1</v>
      </c>
      <c r="I1888" s="270"/>
      <c r="J1888" s="267"/>
      <c r="K1888" s="267"/>
      <c r="L1888" s="271"/>
      <c r="M1888" s="272"/>
      <c r="N1888" s="273"/>
      <c r="O1888" s="273"/>
      <c r="P1888" s="273"/>
      <c r="Q1888" s="273"/>
      <c r="R1888" s="273"/>
      <c r="S1888" s="273"/>
      <c r="T1888" s="274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T1888" s="275" t="s">
        <v>243</v>
      </c>
      <c r="AU1888" s="275" t="s">
        <v>86</v>
      </c>
      <c r="AV1888" s="15" t="s">
        <v>84</v>
      </c>
      <c r="AW1888" s="15" t="s">
        <v>32</v>
      </c>
      <c r="AX1888" s="15" t="s">
        <v>77</v>
      </c>
      <c r="AY1888" s="275" t="s">
        <v>235</v>
      </c>
    </row>
    <row r="1889" s="15" customFormat="1">
      <c r="A1889" s="15"/>
      <c r="B1889" s="266"/>
      <c r="C1889" s="267"/>
      <c r="D1889" s="245" t="s">
        <v>243</v>
      </c>
      <c r="E1889" s="268" t="s">
        <v>1</v>
      </c>
      <c r="F1889" s="269" t="s">
        <v>392</v>
      </c>
      <c r="G1889" s="267"/>
      <c r="H1889" s="268" t="s">
        <v>1</v>
      </c>
      <c r="I1889" s="270"/>
      <c r="J1889" s="267"/>
      <c r="K1889" s="267"/>
      <c r="L1889" s="271"/>
      <c r="M1889" s="272"/>
      <c r="N1889" s="273"/>
      <c r="O1889" s="273"/>
      <c r="P1889" s="273"/>
      <c r="Q1889" s="273"/>
      <c r="R1889" s="273"/>
      <c r="S1889" s="273"/>
      <c r="T1889" s="274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T1889" s="275" t="s">
        <v>243</v>
      </c>
      <c r="AU1889" s="275" t="s">
        <v>86</v>
      </c>
      <c r="AV1889" s="15" t="s">
        <v>84</v>
      </c>
      <c r="AW1889" s="15" t="s">
        <v>32</v>
      </c>
      <c r="AX1889" s="15" t="s">
        <v>77</v>
      </c>
      <c r="AY1889" s="275" t="s">
        <v>235</v>
      </c>
    </row>
    <row r="1890" s="13" customFormat="1">
      <c r="A1890" s="13"/>
      <c r="B1890" s="243"/>
      <c r="C1890" s="244"/>
      <c r="D1890" s="245" t="s">
        <v>243</v>
      </c>
      <c r="E1890" s="246" t="s">
        <v>1</v>
      </c>
      <c r="F1890" s="247" t="s">
        <v>3858</v>
      </c>
      <c r="G1890" s="244"/>
      <c r="H1890" s="248">
        <v>825</v>
      </c>
      <c r="I1890" s="249"/>
      <c r="J1890" s="244"/>
      <c r="K1890" s="244"/>
      <c r="L1890" s="250"/>
      <c r="M1890" s="251"/>
      <c r="N1890" s="252"/>
      <c r="O1890" s="252"/>
      <c r="P1890" s="252"/>
      <c r="Q1890" s="252"/>
      <c r="R1890" s="252"/>
      <c r="S1890" s="252"/>
      <c r="T1890" s="25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T1890" s="254" t="s">
        <v>243</v>
      </c>
      <c r="AU1890" s="254" t="s">
        <v>86</v>
      </c>
      <c r="AV1890" s="13" t="s">
        <v>86</v>
      </c>
      <c r="AW1890" s="13" t="s">
        <v>32</v>
      </c>
      <c r="AX1890" s="13" t="s">
        <v>77</v>
      </c>
      <c r="AY1890" s="254" t="s">
        <v>235</v>
      </c>
    </row>
    <row r="1891" s="13" customFormat="1">
      <c r="A1891" s="13"/>
      <c r="B1891" s="243"/>
      <c r="C1891" s="244"/>
      <c r="D1891" s="245" t="s">
        <v>243</v>
      </c>
      <c r="E1891" s="246" t="s">
        <v>1</v>
      </c>
      <c r="F1891" s="247" t="s">
        <v>3859</v>
      </c>
      <c r="G1891" s="244"/>
      <c r="H1891" s="248">
        <v>40</v>
      </c>
      <c r="I1891" s="249"/>
      <c r="J1891" s="244"/>
      <c r="K1891" s="244"/>
      <c r="L1891" s="250"/>
      <c r="M1891" s="251"/>
      <c r="N1891" s="252"/>
      <c r="O1891" s="252"/>
      <c r="P1891" s="252"/>
      <c r="Q1891" s="252"/>
      <c r="R1891" s="252"/>
      <c r="S1891" s="252"/>
      <c r="T1891" s="25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T1891" s="254" t="s">
        <v>243</v>
      </c>
      <c r="AU1891" s="254" t="s">
        <v>86</v>
      </c>
      <c r="AV1891" s="13" t="s">
        <v>86</v>
      </c>
      <c r="AW1891" s="13" t="s">
        <v>32</v>
      </c>
      <c r="AX1891" s="13" t="s">
        <v>77</v>
      </c>
      <c r="AY1891" s="254" t="s">
        <v>235</v>
      </c>
    </row>
    <row r="1892" s="15" customFormat="1">
      <c r="A1892" s="15"/>
      <c r="B1892" s="266"/>
      <c r="C1892" s="267"/>
      <c r="D1892" s="245" t="s">
        <v>243</v>
      </c>
      <c r="E1892" s="268" t="s">
        <v>1</v>
      </c>
      <c r="F1892" s="269" t="s">
        <v>398</v>
      </c>
      <c r="G1892" s="267"/>
      <c r="H1892" s="268" t="s">
        <v>1</v>
      </c>
      <c r="I1892" s="270"/>
      <c r="J1892" s="267"/>
      <c r="K1892" s="267"/>
      <c r="L1892" s="271"/>
      <c r="M1892" s="272"/>
      <c r="N1892" s="273"/>
      <c r="O1892" s="273"/>
      <c r="P1892" s="273"/>
      <c r="Q1892" s="273"/>
      <c r="R1892" s="273"/>
      <c r="S1892" s="273"/>
      <c r="T1892" s="274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T1892" s="275" t="s">
        <v>243</v>
      </c>
      <c r="AU1892" s="275" t="s">
        <v>86</v>
      </c>
      <c r="AV1892" s="15" t="s">
        <v>84</v>
      </c>
      <c r="AW1892" s="15" t="s">
        <v>32</v>
      </c>
      <c r="AX1892" s="15" t="s">
        <v>77</v>
      </c>
      <c r="AY1892" s="275" t="s">
        <v>235</v>
      </c>
    </row>
    <row r="1893" s="13" customFormat="1">
      <c r="A1893" s="13"/>
      <c r="B1893" s="243"/>
      <c r="C1893" s="244"/>
      <c r="D1893" s="245" t="s">
        <v>243</v>
      </c>
      <c r="E1893" s="246" t="s">
        <v>1</v>
      </c>
      <c r="F1893" s="247" t="s">
        <v>3858</v>
      </c>
      <c r="G1893" s="244"/>
      <c r="H1893" s="248">
        <v>825</v>
      </c>
      <c r="I1893" s="249"/>
      <c r="J1893" s="244"/>
      <c r="K1893" s="244"/>
      <c r="L1893" s="250"/>
      <c r="M1893" s="251"/>
      <c r="N1893" s="252"/>
      <c r="O1893" s="252"/>
      <c r="P1893" s="252"/>
      <c r="Q1893" s="252"/>
      <c r="R1893" s="252"/>
      <c r="S1893" s="252"/>
      <c r="T1893" s="25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T1893" s="254" t="s">
        <v>243</v>
      </c>
      <c r="AU1893" s="254" t="s">
        <v>86</v>
      </c>
      <c r="AV1893" s="13" t="s">
        <v>86</v>
      </c>
      <c r="AW1893" s="13" t="s">
        <v>32</v>
      </c>
      <c r="AX1893" s="13" t="s">
        <v>77</v>
      </c>
      <c r="AY1893" s="254" t="s">
        <v>235</v>
      </c>
    </row>
    <row r="1894" s="13" customFormat="1">
      <c r="A1894" s="13"/>
      <c r="B1894" s="243"/>
      <c r="C1894" s="244"/>
      <c r="D1894" s="245" t="s">
        <v>243</v>
      </c>
      <c r="E1894" s="246" t="s">
        <v>1</v>
      </c>
      <c r="F1894" s="247" t="s">
        <v>3859</v>
      </c>
      <c r="G1894" s="244"/>
      <c r="H1894" s="248">
        <v>40</v>
      </c>
      <c r="I1894" s="249"/>
      <c r="J1894" s="244"/>
      <c r="K1894" s="244"/>
      <c r="L1894" s="250"/>
      <c r="M1894" s="251"/>
      <c r="N1894" s="252"/>
      <c r="O1894" s="252"/>
      <c r="P1894" s="252"/>
      <c r="Q1894" s="252"/>
      <c r="R1894" s="252"/>
      <c r="S1894" s="252"/>
      <c r="T1894" s="25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T1894" s="254" t="s">
        <v>243</v>
      </c>
      <c r="AU1894" s="254" t="s">
        <v>86</v>
      </c>
      <c r="AV1894" s="13" t="s">
        <v>86</v>
      </c>
      <c r="AW1894" s="13" t="s">
        <v>32</v>
      </c>
      <c r="AX1894" s="13" t="s">
        <v>77</v>
      </c>
      <c r="AY1894" s="254" t="s">
        <v>235</v>
      </c>
    </row>
    <row r="1895" s="14" customFormat="1">
      <c r="A1895" s="14"/>
      <c r="B1895" s="255"/>
      <c r="C1895" s="256"/>
      <c r="D1895" s="245" t="s">
        <v>243</v>
      </c>
      <c r="E1895" s="257" t="s">
        <v>1</v>
      </c>
      <c r="F1895" s="258" t="s">
        <v>245</v>
      </c>
      <c r="G1895" s="256"/>
      <c r="H1895" s="259">
        <v>1730</v>
      </c>
      <c r="I1895" s="260"/>
      <c r="J1895" s="256"/>
      <c r="K1895" s="256"/>
      <c r="L1895" s="261"/>
      <c r="M1895" s="262"/>
      <c r="N1895" s="263"/>
      <c r="O1895" s="263"/>
      <c r="P1895" s="263"/>
      <c r="Q1895" s="263"/>
      <c r="R1895" s="263"/>
      <c r="S1895" s="263"/>
      <c r="T1895" s="26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65" t="s">
        <v>243</v>
      </c>
      <c r="AU1895" s="265" t="s">
        <v>86</v>
      </c>
      <c r="AV1895" s="14" t="s">
        <v>241</v>
      </c>
      <c r="AW1895" s="14" t="s">
        <v>32</v>
      </c>
      <c r="AX1895" s="14" t="s">
        <v>84</v>
      </c>
      <c r="AY1895" s="265" t="s">
        <v>235</v>
      </c>
    </row>
    <row r="1896" s="2" customFormat="1" ht="24.15" customHeight="1">
      <c r="A1896" s="39"/>
      <c r="B1896" s="40"/>
      <c r="C1896" s="229" t="s">
        <v>584</v>
      </c>
      <c r="D1896" s="229" t="s">
        <v>237</v>
      </c>
      <c r="E1896" s="230" t="s">
        <v>564</v>
      </c>
      <c r="F1896" s="231" t="s">
        <v>565</v>
      </c>
      <c r="G1896" s="232" t="s">
        <v>163</v>
      </c>
      <c r="H1896" s="233">
        <v>420</v>
      </c>
      <c r="I1896" s="234"/>
      <c r="J1896" s="235">
        <f>ROUND(I1896*H1896,2)</f>
        <v>0</v>
      </c>
      <c r="K1896" s="236"/>
      <c r="L1896" s="45"/>
      <c r="M1896" s="237" t="s">
        <v>1</v>
      </c>
      <c r="N1896" s="238" t="s">
        <v>42</v>
      </c>
      <c r="O1896" s="92"/>
      <c r="P1896" s="239">
        <f>O1896*H1896</f>
        <v>0</v>
      </c>
      <c r="Q1896" s="239">
        <v>0</v>
      </c>
      <c r="R1896" s="239">
        <f>Q1896*H1896</f>
        <v>0</v>
      </c>
      <c r="S1896" s="239">
        <v>0</v>
      </c>
      <c r="T1896" s="240">
        <f>S1896*H1896</f>
        <v>0</v>
      </c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39"/>
      <c r="AE1896" s="39"/>
      <c r="AR1896" s="241" t="s">
        <v>241</v>
      </c>
      <c r="AT1896" s="241" t="s">
        <v>237</v>
      </c>
      <c r="AU1896" s="241" t="s">
        <v>86</v>
      </c>
      <c r="AY1896" s="18" t="s">
        <v>235</v>
      </c>
      <c r="BE1896" s="242">
        <f>IF(N1896="základní",J1896,0)</f>
        <v>0</v>
      </c>
      <c r="BF1896" s="242">
        <f>IF(N1896="snížená",J1896,0)</f>
        <v>0</v>
      </c>
      <c r="BG1896" s="242">
        <f>IF(N1896="zákl. přenesená",J1896,0)</f>
        <v>0</v>
      </c>
      <c r="BH1896" s="242">
        <f>IF(N1896="sníž. přenesená",J1896,0)</f>
        <v>0</v>
      </c>
      <c r="BI1896" s="242">
        <f>IF(N1896="nulová",J1896,0)</f>
        <v>0</v>
      </c>
      <c r="BJ1896" s="18" t="s">
        <v>84</v>
      </c>
      <c r="BK1896" s="242">
        <f>ROUND(I1896*H1896,2)</f>
        <v>0</v>
      </c>
      <c r="BL1896" s="18" t="s">
        <v>241</v>
      </c>
      <c r="BM1896" s="241" t="s">
        <v>3860</v>
      </c>
    </row>
    <row r="1897" s="13" customFormat="1">
      <c r="A1897" s="13"/>
      <c r="B1897" s="243"/>
      <c r="C1897" s="244"/>
      <c r="D1897" s="245" t="s">
        <v>243</v>
      </c>
      <c r="E1897" s="246" t="s">
        <v>1</v>
      </c>
      <c r="F1897" s="247" t="s">
        <v>3861</v>
      </c>
      <c r="G1897" s="244"/>
      <c r="H1897" s="248">
        <v>420</v>
      </c>
      <c r="I1897" s="249"/>
      <c r="J1897" s="244"/>
      <c r="K1897" s="244"/>
      <c r="L1897" s="250"/>
      <c r="M1897" s="251"/>
      <c r="N1897" s="252"/>
      <c r="O1897" s="252"/>
      <c r="P1897" s="252"/>
      <c r="Q1897" s="252"/>
      <c r="R1897" s="252"/>
      <c r="S1897" s="252"/>
      <c r="T1897" s="25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54" t="s">
        <v>243</v>
      </c>
      <c r="AU1897" s="254" t="s">
        <v>86</v>
      </c>
      <c r="AV1897" s="13" t="s">
        <v>86</v>
      </c>
      <c r="AW1897" s="13" t="s">
        <v>32</v>
      </c>
      <c r="AX1897" s="13" t="s">
        <v>84</v>
      </c>
      <c r="AY1897" s="254" t="s">
        <v>235</v>
      </c>
    </row>
    <row r="1898" s="2" customFormat="1" ht="24.15" customHeight="1">
      <c r="A1898" s="39"/>
      <c r="B1898" s="40"/>
      <c r="C1898" s="229" t="s">
        <v>590</v>
      </c>
      <c r="D1898" s="229" t="s">
        <v>237</v>
      </c>
      <c r="E1898" s="230" t="s">
        <v>3862</v>
      </c>
      <c r="F1898" s="231" t="s">
        <v>3863</v>
      </c>
      <c r="G1898" s="232" t="s">
        <v>163</v>
      </c>
      <c r="H1898" s="233">
        <v>1730</v>
      </c>
      <c r="I1898" s="234"/>
      <c r="J1898" s="235">
        <f>ROUND(I1898*H1898,2)</f>
        <v>0</v>
      </c>
      <c r="K1898" s="236"/>
      <c r="L1898" s="45"/>
      <c r="M1898" s="237" t="s">
        <v>1</v>
      </c>
      <c r="N1898" s="238" t="s">
        <v>42</v>
      </c>
      <c r="O1898" s="92"/>
      <c r="P1898" s="239">
        <f>O1898*H1898</f>
        <v>0</v>
      </c>
      <c r="Q1898" s="239">
        <v>0</v>
      </c>
      <c r="R1898" s="239">
        <f>Q1898*H1898</f>
        <v>0</v>
      </c>
      <c r="S1898" s="239">
        <v>0</v>
      </c>
      <c r="T1898" s="240">
        <f>S1898*H1898</f>
        <v>0</v>
      </c>
      <c r="U1898" s="39"/>
      <c r="V1898" s="39"/>
      <c r="W1898" s="39"/>
      <c r="X1898" s="39"/>
      <c r="Y1898" s="39"/>
      <c r="Z1898" s="39"/>
      <c r="AA1898" s="39"/>
      <c r="AB1898" s="39"/>
      <c r="AC1898" s="39"/>
      <c r="AD1898" s="39"/>
      <c r="AE1898" s="39"/>
      <c r="AR1898" s="241" t="s">
        <v>241</v>
      </c>
      <c r="AT1898" s="241" t="s">
        <v>237</v>
      </c>
      <c r="AU1898" s="241" t="s">
        <v>86</v>
      </c>
      <c r="AY1898" s="18" t="s">
        <v>235</v>
      </c>
      <c r="BE1898" s="242">
        <f>IF(N1898="základní",J1898,0)</f>
        <v>0</v>
      </c>
      <c r="BF1898" s="242">
        <f>IF(N1898="snížená",J1898,0)</f>
        <v>0</v>
      </c>
      <c r="BG1898" s="242">
        <f>IF(N1898="zákl. přenesená",J1898,0)</f>
        <v>0</v>
      </c>
      <c r="BH1898" s="242">
        <f>IF(N1898="sníž. přenesená",J1898,0)</f>
        <v>0</v>
      </c>
      <c r="BI1898" s="242">
        <f>IF(N1898="nulová",J1898,0)</f>
        <v>0</v>
      </c>
      <c r="BJ1898" s="18" t="s">
        <v>84</v>
      </c>
      <c r="BK1898" s="242">
        <f>ROUND(I1898*H1898,2)</f>
        <v>0</v>
      </c>
      <c r="BL1898" s="18" t="s">
        <v>241</v>
      </c>
      <c r="BM1898" s="241" t="s">
        <v>3864</v>
      </c>
    </row>
    <row r="1899" s="13" customFormat="1">
      <c r="A1899" s="13"/>
      <c r="B1899" s="243"/>
      <c r="C1899" s="244"/>
      <c r="D1899" s="245" t="s">
        <v>243</v>
      </c>
      <c r="E1899" s="246" t="s">
        <v>1</v>
      </c>
      <c r="F1899" s="247" t="s">
        <v>3865</v>
      </c>
      <c r="G1899" s="244"/>
      <c r="H1899" s="248">
        <v>1730</v>
      </c>
      <c r="I1899" s="249"/>
      <c r="J1899" s="244"/>
      <c r="K1899" s="244"/>
      <c r="L1899" s="250"/>
      <c r="M1899" s="251"/>
      <c r="N1899" s="252"/>
      <c r="O1899" s="252"/>
      <c r="P1899" s="252"/>
      <c r="Q1899" s="252"/>
      <c r="R1899" s="252"/>
      <c r="S1899" s="252"/>
      <c r="T1899" s="25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T1899" s="254" t="s">
        <v>243</v>
      </c>
      <c r="AU1899" s="254" t="s">
        <v>86</v>
      </c>
      <c r="AV1899" s="13" t="s">
        <v>86</v>
      </c>
      <c r="AW1899" s="13" t="s">
        <v>32</v>
      </c>
      <c r="AX1899" s="13" t="s">
        <v>77</v>
      </c>
      <c r="AY1899" s="254" t="s">
        <v>235</v>
      </c>
    </row>
    <row r="1900" s="14" customFormat="1">
      <c r="A1900" s="14"/>
      <c r="B1900" s="255"/>
      <c r="C1900" s="256"/>
      <c r="D1900" s="245" t="s">
        <v>243</v>
      </c>
      <c r="E1900" s="257" t="s">
        <v>1</v>
      </c>
      <c r="F1900" s="258" t="s">
        <v>245</v>
      </c>
      <c r="G1900" s="256"/>
      <c r="H1900" s="259">
        <v>1730</v>
      </c>
      <c r="I1900" s="260"/>
      <c r="J1900" s="256"/>
      <c r="K1900" s="256"/>
      <c r="L1900" s="261"/>
      <c r="M1900" s="262"/>
      <c r="N1900" s="263"/>
      <c r="O1900" s="263"/>
      <c r="P1900" s="263"/>
      <c r="Q1900" s="263"/>
      <c r="R1900" s="263"/>
      <c r="S1900" s="263"/>
      <c r="T1900" s="26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T1900" s="265" t="s">
        <v>243</v>
      </c>
      <c r="AU1900" s="265" t="s">
        <v>86</v>
      </c>
      <c r="AV1900" s="14" t="s">
        <v>241</v>
      </c>
      <c r="AW1900" s="14" t="s">
        <v>32</v>
      </c>
      <c r="AX1900" s="14" t="s">
        <v>84</v>
      </c>
      <c r="AY1900" s="265" t="s">
        <v>235</v>
      </c>
    </row>
    <row r="1901" s="2" customFormat="1" ht="33" customHeight="1">
      <c r="A1901" s="39"/>
      <c r="B1901" s="40"/>
      <c r="C1901" s="229" t="s">
        <v>596</v>
      </c>
      <c r="D1901" s="229" t="s">
        <v>237</v>
      </c>
      <c r="E1901" s="230" t="s">
        <v>568</v>
      </c>
      <c r="F1901" s="231" t="s">
        <v>569</v>
      </c>
      <c r="G1901" s="232" t="s">
        <v>163</v>
      </c>
      <c r="H1901" s="233">
        <v>420</v>
      </c>
      <c r="I1901" s="234"/>
      <c r="J1901" s="235">
        <f>ROUND(I1901*H1901,2)</f>
        <v>0</v>
      </c>
      <c r="K1901" s="236"/>
      <c r="L1901" s="45"/>
      <c r="M1901" s="237" t="s">
        <v>1</v>
      </c>
      <c r="N1901" s="238" t="s">
        <v>42</v>
      </c>
      <c r="O1901" s="92"/>
      <c r="P1901" s="239">
        <f>O1901*H1901</f>
        <v>0</v>
      </c>
      <c r="Q1901" s="239">
        <v>0</v>
      </c>
      <c r="R1901" s="239">
        <f>Q1901*H1901</f>
        <v>0</v>
      </c>
      <c r="S1901" s="239">
        <v>0</v>
      </c>
      <c r="T1901" s="240">
        <f>S1901*H1901</f>
        <v>0</v>
      </c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39"/>
      <c r="AE1901" s="39"/>
      <c r="AR1901" s="241" t="s">
        <v>241</v>
      </c>
      <c r="AT1901" s="241" t="s">
        <v>237</v>
      </c>
      <c r="AU1901" s="241" t="s">
        <v>86</v>
      </c>
      <c r="AY1901" s="18" t="s">
        <v>235</v>
      </c>
      <c r="BE1901" s="242">
        <f>IF(N1901="základní",J1901,0)</f>
        <v>0</v>
      </c>
      <c r="BF1901" s="242">
        <f>IF(N1901="snížená",J1901,0)</f>
        <v>0</v>
      </c>
      <c r="BG1901" s="242">
        <f>IF(N1901="zákl. přenesená",J1901,0)</f>
        <v>0</v>
      </c>
      <c r="BH1901" s="242">
        <f>IF(N1901="sníž. přenesená",J1901,0)</f>
        <v>0</v>
      </c>
      <c r="BI1901" s="242">
        <f>IF(N1901="nulová",J1901,0)</f>
        <v>0</v>
      </c>
      <c r="BJ1901" s="18" t="s">
        <v>84</v>
      </c>
      <c r="BK1901" s="242">
        <f>ROUND(I1901*H1901,2)</f>
        <v>0</v>
      </c>
      <c r="BL1901" s="18" t="s">
        <v>241</v>
      </c>
      <c r="BM1901" s="241" t="s">
        <v>3866</v>
      </c>
    </row>
    <row r="1902" s="15" customFormat="1">
      <c r="A1902" s="15"/>
      <c r="B1902" s="266"/>
      <c r="C1902" s="267"/>
      <c r="D1902" s="245" t="s">
        <v>243</v>
      </c>
      <c r="E1902" s="268" t="s">
        <v>1</v>
      </c>
      <c r="F1902" s="269" t="s">
        <v>2710</v>
      </c>
      <c r="G1902" s="267"/>
      <c r="H1902" s="268" t="s">
        <v>1</v>
      </c>
      <c r="I1902" s="270"/>
      <c r="J1902" s="267"/>
      <c r="K1902" s="267"/>
      <c r="L1902" s="271"/>
      <c r="M1902" s="272"/>
      <c r="N1902" s="273"/>
      <c r="O1902" s="273"/>
      <c r="P1902" s="273"/>
      <c r="Q1902" s="273"/>
      <c r="R1902" s="273"/>
      <c r="S1902" s="273"/>
      <c r="T1902" s="274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T1902" s="275" t="s">
        <v>243</v>
      </c>
      <c r="AU1902" s="275" t="s">
        <v>86</v>
      </c>
      <c r="AV1902" s="15" t="s">
        <v>84</v>
      </c>
      <c r="AW1902" s="15" t="s">
        <v>32</v>
      </c>
      <c r="AX1902" s="15" t="s">
        <v>77</v>
      </c>
      <c r="AY1902" s="275" t="s">
        <v>235</v>
      </c>
    </row>
    <row r="1903" s="15" customFormat="1">
      <c r="A1903" s="15"/>
      <c r="B1903" s="266"/>
      <c r="C1903" s="267"/>
      <c r="D1903" s="245" t="s">
        <v>243</v>
      </c>
      <c r="E1903" s="268" t="s">
        <v>1</v>
      </c>
      <c r="F1903" s="269" t="s">
        <v>3852</v>
      </c>
      <c r="G1903" s="267"/>
      <c r="H1903" s="268" t="s">
        <v>1</v>
      </c>
      <c r="I1903" s="270"/>
      <c r="J1903" s="267"/>
      <c r="K1903" s="267"/>
      <c r="L1903" s="271"/>
      <c r="M1903" s="272"/>
      <c r="N1903" s="273"/>
      <c r="O1903" s="273"/>
      <c r="P1903" s="273"/>
      <c r="Q1903" s="273"/>
      <c r="R1903" s="273"/>
      <c r="S1903" s="273"/>
      <c r="T1903" s="274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T1903" s="275" t="s">
        <v>243</v>
      </c>
      <c r="AU1903" s="275" t="s">
        <v>86</v>
      </c>
      <c r="AV1903" s="15" t="s">
        <v>84</v>
      </c>
      <c r="AW1903" s="15" t="s">
        <v>32</v>
      </c>
      <c r="AX1903" s="15" t="s">
        <v>77</v>
      </c>
      <c r="AY1903" s="275" t="s">
        <v>235</v>
      </c>
    </row>
    <row r="1904" s="15" customFormat="1">
      <c r="A1904" s="15"/>
      <c r="B1904" s="266"/>
      <c r="C1904" s="267"/>
      <c r="D1904" s="245" t="s">
        <v>243</v>
      </c>
      <c r="E1904" s="268" t="s">
        <v>1</v>
      </c>
      <c r="F1904" s="269" t="s">
        <v>399</v>
      </c>
      <c r="G1904" s="267"/>
      <c r="H1904" s="268" t="s">
        <v>1</v>
      </c>
      <c r="I1904" s="270"/>
      <c r="J1904" s="267"/>
      <c r="K1904" s="267"/>
      <c r="L1904" s="271"/>
      <c r="M1904" s="272"/>
      <c r="N1904" s="273"/>
      <c r="O1904" s="273"/>
      <c r="P1904" s="273"/>
      <c r="Q1904" s="273"/>
      <c r="R1904" s="273"/>
      <c r="S1904" s="273"/>
      <c r="T1904" s="274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T1904" s="275" t="s">
        <v>243</v>
      </c>
      <c r="AU1904" s="275" t="s">
        <v>86</v>
      </c>
      <c r="AV1904" s="15" t="s">
        <v>84</v>
      </c>
      <c r="AW1904" s="15" t="s">
        <v>32</v>
      </c>
      <c r="AX1904" s="15" t="s">
        <v>77</v>
      </c>
      <c r="AY1904" s="275" t="s">
        <v>235</v>
      </c>
    </row>
    <row r="1905" s="13" customFormat="1">
      <c r="A1905" s="13"/>
      <c r="B1905" s="243"/>
      <c r="C1905" s="244"/>
      <c r="D1905" s="245" t="s">
        <v>243</v>
      </c>
      <c r="E1905" s="246" t="s">
        <v>1</v>
      </c>
      <c r="F1905" s="247" t="s">
        <v>3853</v>
      </c>
      <c r="G1905" s="244"/>
      <c r="H1905" s="248">
        <v>420</v>
      </c>
      <c r="I1905" s="249"/>
      <c r="J1905" s="244"/>
      <c r="K1905" s="244"/>
      <c r="L1905" s="250"/>
      <c r="M1905" s="251"/>
      <c r="N1905" s="252"/>
      <c r="O1905" s="252"/>
      <c r="P1905" s="252"/>
      <c r="Q1905" s="252"/>
      <c r="R1905" s="252"/>
      <c r="S1905" s="252"/>
      <c r="T1905" s="25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T1905" s="254" t="s">
        <v>243</v>
      </c>
      <c r="AU1905" s="254" t="s">
        <v>86</v>
      </c>
      <c r="AV1905" s="13" t="s">
        <v>86</v>
      </c>
      <c r="AW1905" s="13" t="s">
        <v>32</v>
      </c>
      <c r="AX1905" s="13" t="s">
        <v>77</v>
      </c>
      <c r="AY1905" s="254" t="s">
        <v>235</v>
      </c>
    </row>
    <row r="1906" s="14" customFormat="1">
      <c r="A1906" s="14"/>
      <c r="B1906" s="255"/>
      <c r="C1906" s="256"/>
      <c r="D1906" s="245" t="s">
        <v>243</v>
      </c>
      <c r="E1906" s="257" t="s">
        <v>1</v>
      </c>
      <c r="F1906" s="258" t="s">
        <v>245</v>
      </c>
      <c r="G1906" s="256"/>
      <c r="H1906" s="259">
        <v>420</v>
      </c>
      <c r="I1906" s="260"/>
      <c r="J1906" s="256"/>
      <c r="K1906" s="256"/>
      <c r="L1906" s="261"/>
      <c r="M1906" s="262"/>
      <c r="N1906" s="263"/>
      <c r="O1906" s="263"/>
      <c r="P1906" s="263"/>
      <c r="Q1906" s="263"/>
      <c r="R1906" s="263"/>
      <c r="S1906" s="263"/>
      <c r="T1906" s="26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65" t="s">
        <v>243</v>
      </c>
      <c r="AU1906" s="265" t="s">
        <v>86</v>
      </c>
      <c r="AV1906" s="14" t="s">
        <v>241</v>
      </c>
      <c r="AW1906" s="14" t="s">
        <v>32</v>
      </c>
      <c r="AX1906" s="14" t="s">
        <v>84</v>
      </c>
      <c r="AY1906" s="265" t="s">
        <v>235</v>
      </c>
    </row>
    <row r="1907" s="2" customFormat="1" ht="33" customHeight="1">
      <c r="A1907" s="39"/>
      <c r="B1907" s="40"/>
      <c r="C1907" s="229" t="s">
        <v>617</v>
      </c>
      <c r="D1907" s="229" t="s">
        <v>237</v>
      </c>
      <c r="E1907" s="230" t="s">
        <v>3867</v>
      </c>
      <c r="F1907" s="231" t="s">
        <v>3868</v>
      </c>
      <c r="G1907" s="232" t="s">
        <v>163</v>
      </c>
      <c r="H1907" s="233">
        <v>1730</v>
      </c>
      <c r="I1907" s="234"/>
      <c r="J1907" s="235">
        <f>ROUND(I1907*H1907,2)</f>
        <v>0</v>
      </c>
      <c r="K1907" s="236"/>
      <c r="L1907" s="45"/>
      <c r="M1907" s="237" t="s">
        <v>1</v>
      </c>
      <c r="N1907" s="238" t="s">
        <v>42</v>
      </c>
      <c r="O1907" s="92"/>
      <c r="P1907" s="239">
        <f>O1907*H1907</f>
        <v>0</v>
      </c>
      <c r="Q1907" s="239">
        <v>0</v>
      </c>
      <c r="R1907" s="239">
        <f>Q1907*H1907</f>
        <v>0</v>
      </c>
      <c r="S1907" s="239">
        <v>0</v>
      </c>
      <c r="T1907" s="240">
        <f>S1907*H1907</f>
        <v>0</v>
      </c>
      <c r="U1907" s="39"/>
      <c r="V1907" s="39"/>
      <c r="W1907" s="39"/>
      <c r="X1907" s="39"/>
      <c r="Y1907" s="39"/>
      <c r="Z1907" s="39"/>
      <c r="AA1907" s="39"/>
      <c r="AB1907" s="39"/>
      <c r="AC1907" s="39"/>
      <c r="AD1907" s="39"/>
      <c r="AE1907" s="39"/>
      <c r="AR1907" s="241" t="s">
        <v>241</v>
      </c>
      <c r="AT1907" s="241" t="s">
        <v>237</v>
      </c>
      <c r="AU1907" s="241" t="s">
        <v>86</v>
      </c>
      <c r="AY1907" s="18" t="s">
        <v>235</v>
      </c>
      <c r="BE1907" s="242">
        <f>IF(N1907="základní",J1907,0)</f>
        <v>0</v>
      </c>
      <c r="BF1907" s="242">
        <f>IF(N1907="snížená",J1907,0)</f>
        <v>0</v>
      </c>
      <c r="BG1907" s="242">
        <f>IF(N1907="zákl. přenesená",J1907,0)</f>
        <v>0</v>
      </c>
      <c r="BH1907" s="242">
        <f>IF(N1907="sníž. přenesená",J1907,0)</f>
        <v>0</v>
      </c>
      <c r="BI1907" s="242">
        <f>IF(N1907="nulová",J1907,0)</f>
        <v>0</v>
      </c>
      <c r="BJ1907" s="18" t="s">
        <v>84</v>
      </c>
      <c r="BK1907" s="242">
        <f>ROUND(I1907*H1907,2)</f>
        <v>0</v>
      </c>
      <c r="BL1907" s="18" t="s">
        <v>241</v>
      </c>
      <c r="BM1907" s="241" t="s">
        <v>3869</v>
      </c>
    </row>
    <row r="1908" s="13" customFormat="1">
      <c r="A1908" s="13"/>
      <c r="B1908" s="243"/>
      <c r="C1908" s="244"/>
      <c r="D1908" s="245" t="s">
        <v>243</v>
      </c>
      <c r="E1908" s="246" t="s">
        <v>1</v>
      </c>
      <c r="F1908" s="247" t="s">
        <v>3865</v>
      </c>
      <c r="G1908" s="244"/>
      <c r="H1908" s="248">
        <v>1730</v>
      </c>
      <c r="I1908" s="249"/>
      <c r="J1908" s="244"/>
      <c r="K1908" s="244"/>
      <c r="L1908" s="250"/>
      <c r="M1908" s="251"/>
      <c r="N1908" s="252"/>
      <c r="O1908" s="252"/>
      <c r="P1908" s="252"/>
      <c r="Q1908" s="252"/>
      <c r="R1908" s="252"/>
      <c r="S1908" s="252"/>
      <c r="T1908" s="25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T1908" s="254" t="s">
        <v>243</v>
      </c>
      <c r="AU1908" s="254" t="s">
        <v>86</v>
      </c>
      <c r="AV1908" s="13" t="s">
        <v>86</v>
      </c>
      <c r="AW1908" s="13" t="s">
        <v>32</v>
      </c>
      <c r="AX1908" s="13" t="s">
        <v>84</v>
      </c>
      <c r="AY1908" s="254" t="s">
        <v>235</v>
      </c>
    </row>
    <row r="1909" s="2" customFormat="1" ht="33" customHeight="1">
      <c r="A1909" s="39"/>
      <c r="B1909" s="40"/>
      <c r="C1909" s="229" t="s">
        <v>623</v>
      </c>
      <c r="D1909" s="229" t="s">
        <v>237</v>
      </c>
      <c r="E1909" s="230" t="s">
        <v>3870</v>
      </c>
      <c r="F1909" s="231" t="s">
        <v>3871</v>
      </c>
      <c r="G1909" s="232" t="s">
        <v>163</v>
      </c>
      <c r="H1909" s="233">
        <v>2150</v>
      </c>
      <c r="I1909" s="234"/>
      <c r="J1909" s="235">
        <f>ROUND(I1909*H1909,2)</f>
        <v>0</v>
      </c>
      <c r="K1909" s="236"/>
      <c r="L1909" s="45"/>
      <c r="M1909" s="237" t="s">
        <v>1</v>
      </c>
      <c r="N1909" s="238" t="s">
        <v>42</v>
      </c>
      <c r="O1909" s="92"/>
      <c r="P1909" s="239">
        <f>O1909*H1909</f>
        <v>0</v>
      </c>
      <c r="Q1909" s="239">
        <v>0.035349999999999999</v>
      </c>
      <c r="R1909" s="239">
        <f>Q1909*H1909</f>
        <v>76.002499999999998</v>
      </c>
      <c r="S1909" s="239">
        <v>0</v>
      </c>
      <c r="T1909" s="240">
        <f>S1909*H1909</f>
        <v>0</v>
      </c>
      <c r="U1909" s="39"/>
      <c r="V1909" s="39"/>
      <c r="W1909" s="39"/>
      <c r="X1909" s="39"/>
      <c r="Y1909" s="39"/>
      <c r="Z1909" s="39"/>
      <c r="AA1909" s="39"/>
      <c r="AB1909" s="39"/>
      <c r="AC1909" s="39"/>
      <c r="AD1909" s="39"/>
      <c r="AE1909" s="39"/>
      <c r="AR1909" s="241" t="s">
        <v>241</v>
      </c>
      <c r="AT1909" s="241" t="s">
        <v>237</v>
      </c>
      <c r="AU1909" s="241" t="s">
        <v>86</v>
      </c>
      <c r="AY1909" s="18" t="s">
        <v>235</v>
      </c>
      <c r="BE1909" s="242">
        <f>IF(N1909="základní",J1909,0)</f>
        <v>0</v>
      </c>
      <c r="BF1909" s="242">
        <f>IF(N1909="snížená",J1909,0)</f>
        <v>0</v>
      </c>
      <c r="BG1909" s="242">
        <f>IF(N1909="zákl. přenesená",J1909,0)</f>
        <v>0</v>
      </c>
      <c r="BH1909" s="242">
        <f>IF(N1909="sníž. přenesená",J1909,0)</f>
        <v>0</v>
      </c>
      <c r="BI1909" s="242">
        <f>IF(N1909="nulová",J1909,0)</f>
        <v>0</v>
      </c>
      <c r="BJ1909" s="18" t="s">
        <v>84</v>
      </c>
      <c r="BK1909" s="242">
        <f>ROUND(I1909*H1909,2)</f>
        <v>0</v>
      </c>
      <c r="BL1909" s="18" t="s">
        <v>241</v>
      </c>
      <c r="BM1909" s="241" t="s">
        <v>3872</v>
      </c>
    </row>
    <row r="1910" s="13" customFormat="1">
      <c r="A1910" s="13"/>
      <c r="B1910" s="243"/>
      <c r="C1910" s="244"/>
      <c r="D1910" s="245" t="s">
        <v>243</v>
      </c>
      <c r="E1910" s="246" t="s">
        <v>1</v>
      </c>
      <c r="F1910" s="247" t="s">
        <v>3873</v>
      </c>
      <c r="G1910" s="244"/>
      <c r="H1910" s="248">
        <v>825</v>
      </c>
      <c r="I1910" s="249"/>
      <c r="J1910" s="244"/>
      <c r="K1910" s="244"/>
      <c r="L1910" s="250"/>
      <c r="M1910" s="251"/>
      <c r="N1910" s="252"/>
      <c r="O1910" s="252"/>
      <c r="P1910" s="252"/>
      <c r="Q1910" s="252"/>
      <c r="R1910" s="252"/>
      <c r="S1910" s="252"/>
      <c r="T1910" s="25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54" t="s">
        <v>243</v>
      </c>
      <c r="AU1910" s="254" t="s">
        <v>86</v>
      </c>
      <c r="AV1910" s="13" t="s">
        <v>86</v>
      </c>
      <c r="AW1910" s="13" t="s">
        <v>32</v>
      </c>
      <c r="AX1910" s="13" t="s">
        <v>77</v>
      </c>
      <c r="AY1910" s="254" t="s">
        <v>235</v>
      </c>
    </row>
    <row r="1911" s="13" customFormat="1">
      <c r="A1911" s="13"/>
      <c r="B1911" s="243"/>
      <c r="C1911" s="244"/>
      <c r="D1911" s="245" t="s">
        <v>243</v>
      </c>
      <c r="E1911" s="246" t="s">
        <v>1</v>
      </c>
      <c r="F1911" s="247" t="s">
        <v>3874</v>
      </c>
      <c r="G1911" s="244"/>
      <c r="H1911" s="248">
        <v>40</v>
      </c>
      <c r="I1911" s="249"/>
      <c r="J1911" s="244"/>
      <c r="K1911" s="244"/>
      <c r="L1911" s="250"/>
      <c r="M1911" s="251"/>
      <c r="N1911" s="252"/>
      <c r="O1911" s="252"/>
      <c r="P1911" s="252"/>
      <c r="Q1911" s="252"/>
      <c r="R1911" s="252"/>
      <c r="S1911" s="252"/>
      <c r="T1911" s="25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T1911" s="254" t="s">
        <v>243</v>
      </c>
      <c r="AU1911" s="254" t="s">
        <v>86</v>
      </c>
      <c r="AV1911" s="13" t="s">
        <v>86</v>
      </c>
      <c r="AW1911" s="13" t="s">
        <v>32</v>
      </c>
      <c r="AX1911" s="13" t="s">
        <v>77</v>
      </c>
      <c r="AY1911" s="254" t="s">
        <v>235</v>
      </c>
    </row>
    <row r="1912" s="16" customFormat="1">
      <c r="A1912" s="16"/>
      <c r="B1912" s="276"/>
      <c r="C1912" s="277"/>
      <c r="D1912" s="245" t="s">
        <v>243</v>
      </c>
      <c r="E1912" s="278" t="s">
        <v>1</v>
      </c>
      <c r="F1912" s="279" t="s">
        <v>492</v>
      </c>
      <c r="G1912" s="277"/>
      <c r="H1912" s="280">
        <v>865</v>
      </c>
      <c r="I1912" s="281"/>
      <c r="J1912" s="277"/>
      <c r="K1912" s="277"/>
      <c r="L1912" s="282"/>
      <c r="M1912" s="283"/>
      <c r="N1912" s="284"/>
      <c r="O1912" s="284"/>
      <c r="P1912" s="284"/>
      <c r="Q1912" s="284"/>
      <c r="R1912" s="284"/>
      <c r="S1912" s="284"/>
      <c r="T1912" s="285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T1912" s="286" t="s">
        <v>243</v>
      </c>
      <c r="AU1912" s="286" t="s">
        <v>86</v>
      </c>
      <c r="AV1912" s="16" t="s">
        <v>250</v>
      </c>
      <c r="AW1912" s="16" t="s">
        <v>32</v>
      </c>
      <c r="AX1912" s="16" t="s">
        <v>77</v>
      </c>
      <c r="AY1912" s="286" t="s">
        <v>235</v>
      </c>
    </row>
    <row r="1913" s="13" customFormat="1">
      <c r="A1913" s="13"/>
      <c r="B1913" s="243"/>
      <c r="C1913" s="244"/>
      <c r="D1913" s="245" t="s">
        <v>243</v>
      </c>
      <c r="E1913" s="246" t="s">
        <v>1</v>
      </c>
      <c r="F1913" s="247" t="s">
        <v>3875</v>
      </c>
      <c r="G1913" s="244"/>
      <c r="H1913" s="248">
        <v>825</v>
      </c>
      <c r="I1913" s="249"/>
      <c r="J1913" s="244"/>
      <c r="K1913" s="244"/>
      <c r="L1913" s="250"/>
      <c r="M1913" s="251"/>
      <c r="N1913" s="252"/>
      <c r="O1913" s="252"/>
      <c r="P1913" s="252"/>
      <c r="Q1913" s="252"/>
      <c r="R1913" s="252"/>
      <c r="S1913" s="252"/>
      <c r="T1913" s="25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T1913" s="254" t="s">
        <v>243</v>
      </c>
      <c r="AU1913" s="254" t="s">
        <v>86</v>
      </c>
      <c r="AV1913" s="13" t="s">
        <v>86</v>
      </c>
      <c r="AW1913" s="13" t="s">
        <v>32</v>
      </c>
      <c r="AX1913" s="13" t="s">
        <v>77</v>
      </c>
      <c r="AY1913" s="254" t="s">
        <v>235</v>
      </c>
    </row>
    <row r="1914" s="13" customFormat="1">
      <c r="A1914" s="13"/>
      <c r="B1914" s="243"/>
      <c r="C1914" s="244"/>
      <c r="D1914" s="245" t="s">
        <v>243</v>
      </c>
      <c r="E1914" s="246" t="s">
        <v>1</v>
      </c>
      <c r="F1914" s="247" t="s">
        <v>3876</v>
      </c>
      <c r="G1914" s="244"/>
      <c r="H1914" s="248">
        <v>40</v>
      </c>
      <c r="I1914" s="249"/>
      <c r="J1914" s="244"/>
      <c r="K1914" s="244"/>
      <c r="L1914" s="250"/>
      <c r="M1914" s="251"/>
      <c r="N1914" s="252"/>
      <c r="O1914" s="252"/>
      <c r="P1914" s="252"/>
      <c r="Q1914" s="252"/>
      <c r="R1914" s="252"/>
      <c r="S1914" s="252"/>
      <c r="T1914" s="25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54" t="s">
        <v>243</v>
      </c>
      <c r="AU1914" s="254" t="s">
        <v>86</v>
      </c>
      <c r="AV1914" s="13" t="s">
        <v>86</v>
      </c>
      <c r="AW1914" s="13" t="s">
        <v>32</v>
      </c>
      <c r="AX1914" s="13" t="s">
        <v>77</v>
      </c>
      <c r="AY1914" s="254" t="s">
        <v>235</v>
      </c>
    </row>
    <row r="1915" s="16" customFormat="1">
      <c r="A1915" s="16"/>
      <c r="B1915" s="276"/>
      <c r="C1915" s="277"/>
      <c r="D1915" s="245" t="s">
        <v>243</v>
      </c>
      <c r="E1915" s="278" t="s">
        <v>1</v>
      </c>
      <c r="F1915" s="279" t="s">
        <v>492</v>
      </c>
      <c r="G1915" s="277"/>
      <c r="H1915" s="280">
        <v>865</v>
      </c>
      <c r="I1915" s="281"/>
      <c r="J1915" s="277"/>
      <c r="K1915" s="277"/>
      <c r="L1915" s="282"/>
      <c r="M1915" s="283"/>
      <c r="N1915" s="284"/>
      <c r="O1915" s="284"/>
      <c r="P1915" s="284"/>
      <c r="Q1915" s="284"/>
      <c r="R1915" s="284"/>
      <c r="S1915" s="284"/>
      <c r="T1915" s="285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T1915" s="286" t="s">
        <v>243</v>
      </c>
      <c r="AU1915" s="286" t="s">
        <v>86</v>
      </c>
      <c r="AV1915" s="16" t="s">
        <v>250</v>
      </c>
      <c r="AW1915" s="16" t="s">
        <v>32</v>
      </c>
      <c r="AX1915" s="16" t="s">
        <v>77</v>
      </c>
      <c r="AY1915" s="286" t="s">
        <v>235</v>
      </c>
    </row>
    <row r="1916" s="13" customFormat="1">
      <c r="A1916" s="13"/>
      <c r="B1916" s="243"/>
      <c r="C1916" s="244"/>
      <c r="D1916" s="245" t="s">
        <v>243</v>
      </c>
      <c r="E1916" s="246" t="s">
        <v>1</v>
      </c>
      <c r="F1916" s="247" t="s">
        <v>3877</v>
      </c>
      <c r="G1916" s="244"/>
      <c r="H1916" s="248">
        <v>420</v>
      </c>
      <c r="I1916" s="249"/>
      <c r="J1916" s="244"/>
      <c r="K1916" s="244"/>
      <c r="L1916" s="250"/>
      <c r="M1916" s="251"/>
      <c r="N1916" s="252"/>
      <c r="O1916" s="252"/>
      <c r="P1916" s="252"/>
      <c r="Q1916" s="252"/>
      <c r="R1916" s="252"/>
      <c r="S1916" s="252"/>
      <c r="T1916" s="25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54" t="s">
        <v>243</v>
      </c>
      <c r="AU1916" s="254" t="s">
        <v>86</v>
      </c>
      <c r="AV1916" s="13" t="s">
        <v>86</v>
      </c>
      <c r="AW1916" s="13" t="s">
        <v>32</v>
      </c>
      <c r="AX1916" s="13" t="s">
        <v>77</v>
      </c>
      <c r="AY1916" s="254" t="s">
        <v>235</v>
      </c>
    </row>
    <row r="1917" s="14" customFormat="1">
      <c r="A1917" s="14"/>
      <c r="B1917" s="255"/>
      <c r="C1917" s="256"/>
      <c r="D1917" s="245" t="s">
        <v>243</v>
      </c>
      <c r="E1917" s="257" t="s">
        <v>1</v>
      </c>
      <c r="F1917" s="258" t="s">
        <v>245</v>
      </c>
      <c r="G1917" s="256"/>
      <c r="H1917" s="259">
        <v>2150</v>
      </c>
      <c r="I1917" s="260"/>
      <c r="J1917" s="256"/>
      <c r="K1917" s="256"/>
      <c r="L1917" s="261"/>
      <c r="M1917" s="262"/>
      <c r="N1917" s="263"/>
      <c r="O1917" s="263"/>
      <c r="P1917" s="263"/>
      <c r="Q1917" s="263"/>
      <c r="R1917" s="263"/>
      <c r="S1917" s="263"/>
      <c r="T1917" s="26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T1917" s="265" t="s">
        <v>243</v>
      </c>
      <c r="AU1917" s="265" t="s">
        <v>86</v>
      </c>
      <c r="AV1917" s="14" t="s">
        <v>241</v>
      </c>
      <c r="AW1917" s="14" t="s">
        <v>32</v>
      </c>
      <c r="AX1917" s="14" t="s">
        <v>84</v>
      </c>
      <c r="AY1917" s="265" t="s">
        <v>235</v>
      </c>
    </row>
    <row r="1918" s="2" customFormat="1" ht="16.5" customHeight="1">
      <c r="A1918" s="39"/>
      <c r="B1918" s="40"/>
      <c r="C1918" s="229" t="s">
        <v>627</v>
      </c>
      <c r="D1918" s="229" t="s">
        <v>237</v>
      </c>
      <c r="E1918" s="230" t="s">
        <v>575</v>
      </c>
      <c r="F1918" s="231" t="s">
        <v>576</v>
      </c>
      <c r="G1918" s="232" t="s">
        <v>328</v>
      </c>
      <c r="H1918" s="233">
        <v>144</v>
      </c>
      <c r="I1918" s="234"/>
      <c r="J1918" s="235">
        <f>ROUND(I1918*H1918,2)</f>
        <v>0</v>
      </c>
      <c r="K1918" s="236"/>
      <c r="L1918" s="45"/>
      <c r="M1918" s="237" t="s">
        <v>1</v>
      </c>
      <c r="N1918" s="238" t="s">
        <v>42</v>
      </c>
      <c r="O1918" s="92"/>
      <c r="P1918" s="239">
        <f>O1918*H1918</f>
        <v>0</v>
      </c>
      <c r="Q1918" s="239">
        <v>1.06277</v>
      </c>
      <c r="R1918" s="239">
        <f>Q1918*H1918</f>
        <v>153.03888000000001</v>
      </c>
      <c r="S1918" s="239">
        <v>0</v>
      </c>
      <c r="T1918" s="240">
        <f>S1918*H1918</f>
        <v>0</v>
      </c>
      <c r="U1918" s="39"/>
      <c r="V1918" s="39"/>
      <c r="W1918" s="39"/>
      <c r="X1918" s="39"/>
      <c r="Y1918" s="39"/>
      <c r="Z1918" s="39"/>
      <c r="AA1918" s="39"/>
      <c r="AB1918" s="39"/>
      <c r="AC1918" s="39"/>
      <c r="AD1918" s="39"/>
      <c r="AE1918" s="39"/>
      <c r="AR1918" s="241" t="s">
        <v>241</v>
      </c>
      <c r="AT1918" s="241" t="s">
        <v>237</v>
      </c>
      <c r="AU1918" s="241" t="s">
        <v>86</v>
      </c>
      <c r="AY1918" s="18" t="s">
        <v>235</v>
      </c>
      <c r="BE1918" s="242">
        <f>IF(N1918="základní",J1918,0)</f>
        <v>0</v>
      </c>
      <c r="BF1918" s="242">
        <f>IF(N1918="snížená",J1918,0)</f>
        <v>0</v>
      </c>
      <c r="BG1918" s="242">
        <f>IF(N1918="zákl. přenesená",J1918,0)</f>
        <v>0</v>
      </c>
      <c r="BH1918" s="242">
        <f>IF(N1918="sníž. přenesená",J1918,0)</f>
        <v>0</v>
      </c>
      <c r="BI1918" s="242">
        <f>IF(N1918="nulová",J1918,0)</f>
        <v>0</v>
      </c>
      <c r="BJ1918" s="18" t="s">
        <v>84</v>
      </c>
      <c r="BK1918" s="242">
        <f>ROUND(I1918*H1918,2)</f>
        <v>0</v>
      </c>
      <c r="BL1918" s="18" t="s">
        <v>241</v>
      </c>
      <c r="BM1918" s="241" t="s">
        <v>3878</v>
      </c>
    </row>
    <row r="1919" s="15" customFormat="1">
      <c r="A1919" s="15"/>
      <c r="B1919" s="266"/>
      <c r="C1919" s="267"/>
      <c r="D1919" s="245" t="s">
        <v>243</v>
      </c>
      <c r="E1919" s="268" t="s">
        <v>1</v>
      </c>
      <c r="F1919" s="269" t="s">
        <v>2710</v>
      </c>
      <c r="G1919" s="267"/>
      <c r="H1919" s="268" t="s">
        <v>1</v>
      </c>
      <c r="I1919" s="270"/>
      <c r="J1919" s="267"/>
      <c r="K1919" s="267"/>
      <c r="L1919" s="271"/>
      <c r="M1919" s="272"/>
      <c r="N1919" s="273"/>
      <c r="O1919" s="273"/>
      <c r="P1919" s="273"/>
      <c r="Q1919" s="273"/>
      <c r="R1919" s="273"/>
      <c r="S1919" s="273"/>
      <c r="T1919" s="274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T1919" s="275" t="s">
        <v>243</v>
      </c>
      <c r="AU1919" s="275" t="s">
        <v>86</v>
      </c>
      <c r="AV1919" s="15" t="s">
        <v>84</v>
      </c>
      <c r="AW1919" s="15" t="s">
        <v>32</v>
      </c>
      <c r="AX1919" s="15" t="s">
        <v>77</v>
      </c>
      <c r="AY1919" s="275" t="s">
        <v>235</v>
      </c>
    </row>
    <row r="1920" s="15" customFormat="1">
      <c r="A1920" s="15"/>
      <c r="B1920" s="266"/>
      <c r="C1920" s="267"/>
      <c r="D1920" s="245" t="s">
        <v>243</v>
      </c>
      <c r="E1920" s="268" t="s">
        <v>1</v>
      </c>
      <c r="F1920" s="269" t="s">
        <v>392</v>
      </c>
      <c r="G1920" s="267"/>
      <c r="H1920" s="268" t="s">
        <v>1</v>
      </c>
      <c r="I1920" s="270"/>
      <c r="J1920" s="267"/>
      <c r="K1920" s="267"/>
      <c r="L1920" s="271"/>
      <c r="M1920" s="272"/>
      <c r="N1920" s="273"/>
      <c r="O1920" s="273"/>
      <c r="P1920" s="273"/>
      <c r="Q1920" s="273"/>
      <c r="R1920" s="273"/>
      <c r="S1920" s="273"/>
      <c r="T1920" s="274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T1920" s="275" t="s">
        <v>243</v>
      </c>
      <c r="AU1920" s="275" t="s">
        <v>86</v>
      </c>
      <c r="AV1920" s="15" t="s">
        <v>84</v>
      </c>
      <c r="AW1920" s="15" t="s">
        <v>32</v>
      </c>
      <c r="AX1920" s="15" t="s">
        <v>77</v>
      </c>
      <c r="AY1920" s="275" t="s">
        <v>235</v>
      </c>
    </row>
    <row r="1921" s="13" customFormat="1">
      <c r="A1921" s="13"/>
      <c r="B1921" s="243"/>
      <c r="C1921" s="244"/>
      <c r="D1921" s="245" t="s">
        <v>243</v>
      </c>
      <c r="E1921" s="246" t="s">
        <v>1</v>
      </c>
      <c r="F1921" s="247" t="s">
        <v>3879</v>
      </c>
      <c r="G1921" s="244"/>
      <c r="H1921" s="248">
        <v>48</v>
      </c>
      <c r="I1921" s="249"/>
      <c r="J1921" s="244"/>
      <c r="K1921" s="244"/>
      <c r="L1921" s="250"/>
      <c r="M1921" s="251"/>
      <c r="N1921" s="252"/>
      <c r="O1921" s="252"/>
      <c r="P1921" s="252"/>
      <c r="Q1921" s="252"/>
      <c r="R1921" s="252"/>
      <c r="S1921" s="252"/>
      <c r="T1921" s="25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T1921" s="254" t="s">
        <v>243</v>
      </c>
      <c r="AU1921" s="254" t="s">
        <v>86</v>
      </c>
      <c r="AV1921" s="13" t="s">
        <v>86</v>
      </c>
      <c r="AW1921" s="13" t="s">
        <v>32</v>
      </c>
      <c r="AX1921" s="13" t="s">
        <v>77</v>
      </c>
      <c r="AY1921" s="254" t="s">
        <v>235</v>
      </c>
    </row>
    <row r="1922" s="15" customFormat="1">
      <c r="A1922" s="15"/>
      <c r="B1922" s="266"/>
      <c r="C1922" s="267"/>
      <c r="D1922" s="245" t="s">
        <v>243</v>
      </c>
      <c r="E1922" s="268" t="s">
        <v>1</v>
      </c>
      <c r="F1922" s="269" t="s">
        <v>398</v>
      </c>
      <c r="G1922" s="267"/>
      <c r="H1922" s="268" t="s">
        <v>1</v>
      </c>
      <c r="I1922" s="270"/>
      <c r="J1922" s="267"/>
      <c r="K1922" s="267"/>
      <c r="L1922" s="271"/>
      <c r="M1922" s="272"/>
      <c r="N1922" s="273"/>
      <c r="O1922" s="273"/>
      <c r="P1922" s="273"/>
      <c r="Q1922" s="273"/>
      <c r="R1922" s="273"/>
      <c r="S1922" s="273"/>
      <c r="T1922" s="274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T1922" s="275" t="s">
        <v>243</v>
      </c>
      <c r="AU1922" s="275" t="s">
        <v>86</v>
      </c>
      <c r="AV1922" s="15" t="s">
        <v>84</v>
      </c>
      <c r="AW1922" s="15" t="s">
        <v>32</v>
      </c>
      <c r="AX1922" s="15" t="s">
        <v>77</v>
      </c>
      <c r="AY1922" s="275" t="s">
        <v>235</v>
      </c>
    </row>
    <row r="1923" s="13" customFormat="1">
      <c r="A1923" s="13"/>
      <c r="B1923" s="243"/>
      <c r="C1923" s="244"/>
      <c r="D1923" s="245" t="s">
        <v>243</v>
      </c>
      <c r="E1923" s="246" t="s">
        <v>1</v>
      </c>
      <c r="F1923" s="247" t="s">
        <v>3879</v>
      </c>
      <c r="G1923" s="244"/>
      <c r="H1923" s="248">
        <v>48</v>
      </c>
      <c r="I1923" s="249"/>
      <c r="J1923" s="244"/>
      <c r="K1923" s="244"/>
      <c r="L1923" s="250"/>
      <c r="M1923" s="251"/>
      <c r="N1923" s="252"/>
      <c r="O1923" s="252"/>
      <c r="P1923" s="252"/>
      <c r="Q1923" s="252"/>
      <c r="R1923" s="252"/>
      <c r="S1923" s="252"/>
      <c r="T1923" s="25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T1923" s="254" t="s">
        <v>243</v>
      </c>
      <c r="AU1923" s="254" t="s">
        <v>86</v>
      </c>
      <c r="AV1923" s="13" t="s">
        <v>86</v>
      </c>
      <c r="AW1923" s="13" t="s">
        <v>32</v>
      </c>
      <c r="AX1923" s="13" t="s">
        <v>77</v>
      </c>
      <c r="AY1923" s="254" t="s">
        <v>235</v>
      </c>
    </row>
    <row r="1924" s="15" customFormat="1">
      <c r="A1924" s="15"/>
      <c r="B1924" s="266"/>
      <c r="C1924" s="267"/>
      <c r="D1924" s="245" t="s">
        <v>243</v>
      </c>
      <c r="E1924" s="268" t="s">
        <v>1</v>
      </c>
      <c r="F1924" s="269" t="s">
        <v>399</v>
      </c>
      <c r="G1924" s="267"/>
      <c r="H1924" s="268" t="s">
        <v>1</v>
      </c>
      <c r="I1924" s="270"/>
      <c r="J1924" s="267"/>
      <c r="K1924" s="267"/>
      <c r="L1924" s="271"/>
      <c r="M1924" s="272"/>
      <c r="N1924" s="273"/>
      <c r="O1924" s="273"/>
      <c r="P1924" s="273"/>
      <c r="Q1924" s="273"/>
      <c r="R1924" s="273"/>
      <c r="S1924" s="273"/>
      <c r="T1924" s="274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T1924" s="275" t="s">
        <v>243</v>
      </c>
      <c r="AU1924" s="275" t="s">
        <v>86</v>
      </c>
      <c r="AV1924" s="15" t="s">
        <v>84</v>
      </c>
      <c r="AW1924" s="15" t="s">
        <v>32</v>
      </c>
      <c r="AX1924" s="15" t="s">
        <v>77</v>
      </c>
      <c r="AY1924" s="275" t="s">
        <v>235</v>
      </c>
    </row>
    <row r="1925" s="13" customFormat="1">
      <c r="A1925" s="13"/>
      <c r="B1925" s="243"/>
      <c r="C1925" s="244"/>
      <c r="D1925" s="245" t="s">
        <v>243</v>
      </c>
      <c r="E1925" s="246" t="s">
        <v>1</v>
      </c>
      <c r="F1925" s="247" t="s">
        <v>3879</v>
      </c>
      <c r="G1925" s="244"/>
      <c r="H1925" s="248">
        <v>48</v>
      </c>
      <c r="I1925" s="249"/>
      <c r="J1925" s="244"/>
      <c r="K1925" s="244"/>
      <c r="L1925" s="250"/>
      <c r="M1925" s="251"/>
      <c r="N1925" s="252"/>
      <c r="O1925" s="252"/>
      <c r="P1925" s="252"/>
      <c r="Q1925" s="252"/>
      <c r="R1925" s="252"/>
      <c r="S1925" s="252"/>
      <c r="T1925" s="25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54" t="s">
        <v>243</v>
      </c>
      <c r="AU1925" s="254" t="s">
        <v>86</v>
      </c>
      <c r="AV1925" s="13" t="s">
        <v>86</v>
      </c>
      <c r="AW1925" s="13" t="s">
        <v>32</v>
      </c>
      <c r="AX1925" s="13" t="s">
        <v>77</v>
      </c>
      <c r="AY1925" s="254" t="s">
        <v>235</v>
      </c>
    </row>
    <row r="1926" s="14" customFormat="1">
      <c r="A1926" s="14"/>
      <c r="B1926" s="255"/>
      <c r="C1926" s="256"/>
      <c r="D1926" s="245" t="s">
        <v>243</v>
      </c>
      <c r="E1926" s="257" t="s">
        <v>1</v>
      </c>
      <c r="F1926" s="258" t="s">
        <v>245</v>
      </c>
      <c r="G1926" s="256"/>
      <c r="H1926" s="259">
        <v>144</v>
      </c>
      <c r="I1926" s="260"/>
      <c r="J1926" s="256"/>
      <c r="K1926" s="256"/>
      <c r="L1926" s="261"/>
      <c r="M1926" s="262"/>
      <c r="N1926" s="263"/>
      <c r="O1926" s="263"/>
      <c r="P1926" s="263"/>
      <c r="Q1926" s="263"/>
      <c r="R1926" s="263"/>
      <c r="S1926" s="263"/>
      <c r="T1926" s="26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T1926" s="265" t="s">
        <v>243</v>
      </c>
      <c r="AU1926" s="265" t="s">
        <v>86</v>
      </c>
      <c r="AV1926" s="14" t="s">
        <v>241</v>
      </c>
      <c r="AW1926" s="14" t="s">
        <v>32</v>
      </c>
      <c r="AX1926" s="14" t="s">
        <v>84</v>
      </c>
      <c r="AY1926" s="265" t="s">
        <v>235</v>
      </c>
    </row>
    <row r="1927" s="12" customFormat="1" ht="22.8" customHeight="1">
      <c r="A1927" s="12"/>
      <c r="B1927" s="213"/>
      <c r="C1927" s="214"/>
      <c r="D1927" s="215" t="s">
        <v>76</v>
      </c>
      <c r="E1927" s="227" t="s">
        <v>286</v>
      </c>
      <c r="F1927" s="227" t="s">
        <v>666</v>
      </c>
      <c r="G1927" s="214"/>
      <c r="H1927" s="214"/>
      <c r="I1927" s="217"/>
      <c r="J1927" s="228">
        <f>BK1927</f>
        <v>0</v>
      </c>
      <c r="K1927" s="214"/>
      <c r="L1927" s="219"/>
      <c r="M1927" s="220"/>
      <c r="N1927" s="221"/>
      <c r="O1927" s="221"/>
      <c r="P1927" s="222">
        <f>SUM(P1928:P1957)</f>
        <v>0</v>
      </c>
      <c r="Q1927" s="221"/>
      <c r="R1927" s="222">
        <f>SUM(R1928:R1957)</f>
        <v>14.801</v>
      </c>
      <c r="S1927" s="221"/>
      <c r="T1927" s="223">
        <f>SUM(T1928:T1957)</f>
        <v>0</v>
      </c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R1927" s="224" t="s">
        <v>84</v>
      </c>
      <c r="AT1927" s="225" t="s">
        <v>76</v>
      </c>
      <c r="AU1927" s="225" t="s">
        <v>84</v>
      </c>
      <c r="AY1927" s="224" t="s">
        <v>235</v>
      </c>
      <c r="BK1927" s="226">
        <f>SUM(BK1928:BK1957)</f>
        <v>0</v>
      </c>
    </row>
    <row r="1928" s="2" customFormat="1" ht="16.5" customHeight="1">
      <c r="A1928" s="39"/>
      <c r="B1928" s="40"/>
      <c r="C1928" s="229" t="s">
        <v>631</v>
      </c>
      <c r="D1928" s="229" t="s">
        <v>237</v>
      </c>
      <c r="E1928" s="230" t="s">
        <v>3880</v>
      </c>
      <c r="F1928" s="231" t="s">
        <v>3881</v>
      </c>
      <c r="G1928" s="232" t="s">
        <v>328</v>
      </c>
      <c r="H1928" s="233">
        <v>10.542999999999999</v>
      </c>
      <c r="I1928" s="234"/>
      <c r="J1928" s="235">
        <f>ROUND(I1928*H1928,2)</f>
        <v>0</v>
      </c>
      <c r="K1928" s="236"/>
      <c r="L1928" s="45"/>
      <c r="M1928" s="237" t="s">
        <v>1</v>
      </c>
      <c r="N1928" s="238" t="s">
        <v>42</v>
      </c>
      <c r="O1928" s="92"/>
      <c r="P1928" s="239">
        <f>O1928*H1928</f>
        <v>0</v>
      </c>
      <c r="Q1928" s="239">
        <v>0</v>
      </c>
      <c r="R1928" s="239">
        <f>Q1928*H1928</f>
        <v>0</v>
      </c>
      <c r="S1928" s="239">
        <v>0</v>
      </c>
      <c r="T1928" s="240">
        <f>S1928*H1928</f>
        <v>0</v>
      </c>
      <c r="U1928" s="39"/>
      <c r="V1928" s="39"/>
      <c r="W1928" s="39"/>
      <c r="X1928" s="39"/>
      <c r="Y1928" s="39"/>
      <c r="Z1928" s="39"/>
      <c r="AA1928" s="39"/>
      <c r="AB1928" s="39"/>
      <c r="AC1928" s="39"/>
      <c r="AD1928" s="39"/>
      <c r="AE1928" s="39"/>
      <c r="AR1928" s="241" t="s">
        <v>241</v>
      </c>
      <c r="AT1928" s="241" t="s">
        <v>237</v>
      </c>
      <c r="AU1928" s="241" t="s">
        <v>86</v>
      </c>
      <c r="AY1928" s="18" t="s">
        <v>235</v>
      </c>
      <c r="BE1928" s="242">
        <f>IF(N1928="základní",J1928,0)</f>
        <v>0</v>
      </c>
      <c r="BF1928" s="242">
        <f>IF(N1928="snížená",J1928,0)</f>
        <v>0</v>
      </c>
      <c r="BG1928" s="242">
        <f>IF(N1928="zákl. přenesená",J1928,0)</f>
        <v>0</v>
      </c>
      <c r="BH1928" s="242">
        <f>IF(N1928="sníž. přenesená",J1928,0)</f>
        <v>0</v>
      </c>
      <c r="BI1928" s="242">
        <f>IF(N1928="nulová",J1928,0)</f>
        <v>0</v>
      </c>
      <c r="BJ1928" s="18" t="s">
        <v>84</v>
      </c>
      <c r="BK1928" s="242">
        <f>ROUND(I1928*H1928,2)</f>
        <v>0</v>
      </c>
      <c r="BL1928" s="18" t="s">
        <v>241</v>
      </c>
      <c r="BM1928" s="241" t="s">
        <v>3882</v>
      </c>
    </row>
    <row r="1929" s="15" customFormat="1">
      <c r="A1929" s="15"/>
      <c r="B1929" s="266"/>
      <c r="C1929" s="267"/>
      <c r="D1929" s="245" t="s">
        <v>243</v>
      </c>
      <c r="E1929" s="268" t="s">
        <v>1</v>
      </c>
      <c r="F1929" s="269" t="s">
        <v>3883</v>
      </c>
      <c r="G1929" s="267"/>
      <c r="H1929" s="268" t="s">
        <v>1</v>
      </c>
      <c r="I1929" s="270"/>
      <c r="J1929" s="267"/>
      <c r="K1929" s="267"/>
      <c r="L1929" s="271"/>
      <c r="M1929" s="272"/>
      <c r="N1929" s="273"/>
      <c r="O1929" s="273"/>
      <c r="P1929" s="273"/>
      <c r="Q1929" s="273"/>
      <c r="R1929" s="273"/>
      <c r="S1929" s="273"/>
      <c r="T1929" s="274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T1929" s="275" t="s">
        <v>243</v>
      </c>
      <c r="AU1929" s="275" t="s">
        <v>86</v>
      </c>
      <c r="AV1929" s="15" t="s">
        <v>84</v>
      </c>
      <c r="AW1929" s="15" t="s">
        <v>32</v>
      </c>
      <c r="AX1929" s="15" t="s">
        <v>77</v>
      </c>
      <c r="AY1929" s="275" t="s">
        <v>235</v>
      </c>
    </row>
    <row r="1930" s="13" customFormat="1">
      <c r="A1930" s="13"/>
      <c r="B1930" s="243"/>
      <c r="C1930" s="244"/>
      <c r="D1930" s="245" t="s">
        <v>243</v>
      </c>
      <c r="E1930" s="246" t="s">
        <v>1</v>
      </c>
      <c r="F1930" s="247" t="s">
        <v>3884</v>
      </c>
      <c r="G1930" s="244"/>
      <c r="H1930" s="248">
        <v>0.037999999999999999</v>
      </c>
      <c r="I1930" s="249"/>
      <c r="J1930" s="244"/>
      <c r="K1930" s="244"/>
      <c r="L1930" s="250"/>
      <c r="M1930" s="251"/>
      <c r="N1930" s="252"/>
      <c r="O1930" s="252"/>
      <c r="P1930" s="252"/>
      <c r="Q1930" s="252"/>
      <c r="R1930" s="252"/>
      <c r="S1930" s="252"/>
      <c r="T1930" s="25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54" t="s">
        <v>243</v>
      </c>
      <c r="AU1930" s="254" t="s">
        <v>86</v>
      </c>
      <c r="AV1930" s="13" t="s">
        <v>86</v>
      </c>
      <c r="AW1930" s="13" t="s">
        <v>32</v>
      </c>
      <c r="AX1930" s="13" t="s">
        <v>77</v>
      </c>
      <c r="AY1930" s="254" t="s">
        <v>235</v>
      </c>
    </row>
    <row r="1931" s="13" customFormat="1">
      <c r="A1931" s="13"/>
      <c r="B1931" s="243"/>
      <c r="C1931" s="244"/>
      <c r="D1931" s="245" t="s">
        <v>243</v>
      </c>
      <c r="E1931" s="246" t="s">
        <v>1</v>
      </c>
      <c r="F1931" s="247" t="s">
        <v>3885</v>
      </c>
      <c r="G1931" s="244"/>
      <c r="H1931" s="248">
        <v>1.274</v>
      </c>
      <c r="I1931" s="249"/>
      <c r="J1931" s="244"/>
      <c r="K1931" s="244"/>
      <c r="L1931" s="250"/>
      <c r="M1931" s="251"/>
      <c r="N1931" s="252"/>
      <c r="O1931" s="252"/>
      <c r="P1931" s="252"/>
      <c r="Q1931" s="252"/>
      <c r="R1931" s="252"/>
      <c r="S1931" s="252"/>
      <c r="T1931" s="25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54" t="s">
        <v>243</v>
      </c>
      <c r="AU1931" s="254" t="s">
        <v>86</v>
      </c>
      <c r="AV1931" s="13" t="s">
        <v>86</v>
      </c>
      <c r="AW1931" s="13" t="s">
        <v>32</v>
      </c>
      <c r="AX1931" s="13" t="s">
        <v>77</v>
      </c>
      <c r="AY1931" s="254" t="s">
        <v>235</v>
      </c>
    </row>
    <row r="1932" s="13" customFormat="1">
      <c r="A1932" s="13"/>
      <c r="B1932" s="243"/>
      <c r="C1932" s="244"/>
      <c r="D1932" s="245" t="s">
        <v>243</v>
      </c>
      <c r="E1932" s="246" t="s">
        <v>1</v>
      </c>
      <c r="F1932" s="247" t="s">
        <v>3886</v>
      </c>
      <c r="G1932" s="244"/>
      <c r="H1932" s="248">
        <v>0.69199999999999995</v>
      </c>
      <c r="I1932" s="249"/>
      <c r="J1932" s="244"/>
      <c r="K1932" s="244"/>
      <c r="L1932" s="250"/>
      <c r="M1932" s="251"/>
      <c r="N1932" s="252"/>
      <c r="O1932" s="252"/>
      <c r="P1932" s="252"/>
      <c r="Q1932" s="252"/>
      <c r="R1932" s="252"/>
      <c r="S1932" s="252"/>
      <c r="T1932" s="25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54" t="s">
        <v>243</v>
      </c>
      <c r="AU1932" s="254" t="s">
        <v>86</v>
      </c>
      <c r="AV1932" s="13" t="s">
        <v>86</v>
      </c>
      <c r="AW1932" s="13" t="s">
        <v>32</v>
      </c>
      <c r="AX1932" s="13" t="s">
        <v>77</v>
      </c>
      <c r="AY1932" s="254" t="s">
        <v>235</v>
      </c>
    </row>
    <row r="1933" s="13" customFormat="1">
      <c r="A1933" s="13"/>
      <c r="B1933" s="243"/>
      <c r="C1933" s="244"/>
      <c r="D1933" s="245" t="s">
        <v>243</v>
      </c>
      <c r="E1933" s="246" t="s">
        <v>1</v>
      </c>
      <c r="F1933" s="247" t="s">
        <v>3887</v>
      </c>
      <c r="G1933" s="244"/>
      <c r="H1933" s="248">
        <v>0.65400000000000003</v>
      </c>
      <c r="I1933" s="249"/>
      <c r="J1933" s="244"/>
      <c r="K1933" s="244"/>
      <c r="L1933" s="250"/>
      <c r="M1933" s="251"/>
      <c r="N1933" s="252"/>
      <c r="O1933" s="252"/>
      <c r="P1933" s="252"/>
      <c r="Q1933" s="252"/>
      <c r="R1933" s="252"/>
      <c r="S1933" s="252"/>
      <c r="T1933" s="25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T1933" s="254" t="s">
        <v>243</v>
      </c>
      <c r="AU1933" s="254" t="s">
        <v>86</v>
      </c>
      <c r="AV1933" s="13" t="s">
        <v>86</v>
      </c>
      <c r="AW1933" s="13" t="s">
        <v>32</v>
      </c>
      <c r="AX1933" s="13" t="s">
        <v>77</v>
      </c>
      <c r="AY1933" s="254" t="s">
        <v>235</v>
      </c>
    </row>
    <row r="1934" s="13" customFormat="1">
      <c r="A1934" s="13"/>
      <c r="B1934" s="243"/>
      <c r="C1934" s="244"/>
      <c r="D1934" s="245" t="s">
        <v>243</v>
      </c>
      <c r="E1934" s="246" t="s">
        <v>1</v>
      </c>
      <c r="F1934" s="247" t="s">
        <v>3888</v>
      </c>
      <c r="G1934" s="244"/>
      <c r="H1934" s="248">
        <v>5.7990000000000004</v>
      </c>
      <c r="I1934" s="249"/>
      <c r="J1934" s="244"/>
      <c r="K1934" s="244"/>
      <c r="L1934" s="250"/>
      <c r="M1934" s="251"/>
      <c r="N1934" s="252"/>
      <c r="O1934" s="252"/>
      <c r="P1934" s="252"/>
      <c r="Q1934" s="252"/>
      <c r="R1934" s="252"/>
      <c r="S1934" s="252"/>
      <c r="T1934" s="25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54" t="s">
        <v>243</v>
      </c>
      <c r="AU1934" s="254" t="s">
        <v>86</v>
      </c>
      <c r="AV1934" s="13" t="s">
        <v>86</v>
      </c>
      <c r="AW1934" s="13" t="s">
        <v>32</v>
      </c>
      <c r="AX1934" s="13" t="s">
        <v>77</v>
      </c>
      <c r="AY1934" s="254" t="s">
        <v>235</v>
      </c>
    </row>
    <row r="1935" s="13" customFormat="1">
      <c r="A1935" s="13"/>
      <c r="B1935" s="243"/>
      <c r="C1935" s="244"/>
      <c r="D1935" s="245" t="s">
        <v>243</v>
      </c>
      <c r="E1935" s="246" t="s">
        <v>1</v>
      </c>
      <c r="F1935" s="247" t="s">
        <v>3889</v>
      </c>
      <c r="G1935" s="244"/>
      <c r="H1935" s="248">
        <v>1.6759999999999999</v>
      </c>
      <c r="I1935" s="249"/>
      <c r="J1935" s="244"/>
      <c r="K1935" s="244"/>
      <c r="L1935" s="250"/>
      <c r="M1935" s="251"/>
      <c r="N1935" s="252"/>
      <c r="O1935" s="252"/>
      <c r="P1935" s="252"/>
      <c r="Q1935" s="252"/>
      <c r="R1935" s="252"/>
      <c r="S1935" s="252"/>
      <c r="T1935" s="25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54" t="s">
        <v>243</v>
      </c>
      <c r="AU1935" s="254" t="s">
        <v>86</v>
      </c>
      <c r="AV1935" s="13" t="s">
        <v>86</v>
      </c>
      <c r="AW1935" s="13" t="s">
        <v>32</v>
      </c>
      <c r="AX1935" s="13" t="s">
        <v>77</v>
      </c>
      <c r="AY1935" s="254" t="s">
        <v>235</v>
      </c>
    </row>
    <row r="1936" s="13" customFormat="1">
      <c r="A1936" s="13"/>
      <c r="B1936" s="243"/>
      <c r="C1936" s="244"/>
      <c r="D1936" s="245" t="s">
        <v>243</v>
      </c>
      <c r="E1936" s="246" t="s">
        <v>1</v>
      </c>
      <c r="F1936" s="247" t="s">
        <v>3890</v>
      </c>
      <c r="G1936" s="244"/>
      <c r="H1936" s="248">
        <v>0.16800000000000001</v>
      </c>
      <c r="I1936" s="249"/>
      <c r="J1936" s="244"/>
      <c r="K1936" s="244"/>
      <c r="L1936" s="250"/>
      <c r="M1936" s="251"/>
      <c r="N1936" s="252"/>
      <c r="O1936" s="252"/>
      <c r="P1936" s="252"/>
      <c r="Q1936" s="252"/>
      <c r="R1936" s="252"/>
      <c r="S1936" s="252"/>
      <c r="T1936" s="25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54" t="s">
        <v>243</v>
      </c>
      <c r="AU1936" s="254" t="s">
        <v>86</v>
      </c>
      <c r="AV1936" s="13" t="s">
        <v>86</v>
      </c>
      <c r="AW1936" s="13" t="s">
        <v>32</v>
      </c>
      <c r="AX1936" s="13" t="s">
        <v>77</v>
      </c>
      <c r="AY1936" s="254" t="s">
        <v>235</v>
      </c>
    </row>
    <row r="1937" s="13" customFormat="1">
      <c r="A1937" s="13"/>
      <c r="B1937" s="243"/>
      <c r="C1937" s="244"/>
      <c r="D1937" s="245" t="s">
        <v>243</v>
      </c>
      <c r="E1937" s="246" t="s">
        <v>1</v>
      </c>
      <c r="F1937" s="247" t="s">
        <v>3891</v>
      </c>
      <c r="G1937" s="244"/>
      <c r="H1937" s="248">
        <v>0.24199999999999999</v>
      </c>
      <c r="I1937" s="249"/>
      <c r="J1937" s="244"/>
      <c r="K1937" s="244"/>
      <c r="L1937" s="250"/>
      <c r="M1937" s="251"/>
      <c r="N1937" s="252"/>
      <c r="O1937" s="252"/>
      <c r="P1937" s="252"/>
      <c r="Q1937" s="252"/>
      <c r="R1937" s="252"/>
      <c r="S1937" s="252"/>
      <c r="T1937" s="25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54" t="s">
        <v>243</v>
      </c>
      <c r="AU1937" s="254" t="s">
        <v>86</v>
      </c>
      <c r="AV1937" s="13" t="s">
        <v>86</v>
      </c>
      <c r="AW1937" s="13" t="s">
        <v>32</v>
      </c>
      <c r="AX1937" s="13" t="s">
        <v>77</v>
      </c>
      <c r="AY1937" s="254" t="s">
        <v>235</v>
      </c>
    </row>
    <row r="1938" s="16" customFormat="1">
      <c r="A1938" s="16"/>
      <c r="B1938" s="276"/>
      <c r="C1938" s="277"/>
      <c r="D1938" s="245" t="s">
        <v>243</v>
      </c>
      <c r="E1938" s="278" t="s">
        <v>1</v>
      </c>
      <c r="F1938" s="279" t="s">
        <v>492</v>
      </c>
      <c r="G1938" s="277"/>
      <c r="H1938" s="280">
        <v>10.542999999999999</v>
      </c>
      <c r="I1938" s="281"/>
      <c r="J1938" s="277"/>
      <c r="K1938" s="277"/>
      <c r="L1938" s="282"/>
      <c r="M1938" s="283"/>
      <c r="N1938" s="284"/>
      <c r="O1938" s="284"/>
      <c r="P1938" s="284"/>
      <c r="Q1938" s="284"/>
      <c r="R1938" s="284"/>
      <c r="S1938" s="284"/>
      <c r="T1938" s="285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T1938" s="286" t="s">
        <v>243</v>
      </c>
      <c r="AU1938" s="286" t="s">
        <v>86</v>
      </c>
      <c r="AV1938" s="16" t="s">
        <v>250</v>
      </c>
      <c r="AW1938" s="16" t="s">
        <v>32</v>
      </c>
      <c r="AX1938" s="16" t="s">
        <v>77</v>
      </c>
      <c r="AY1938" s="286" t="s">
        <v>235</v>
      </c>
    </row>
    <row r="1939" s="14" customFormat="1">
      <c r="A1939" s="14"/>
      <c r="B1939" s="255"/>
      <c r="C1939" s="256"/>
      <c r="D1939" s="245" t="s">
        <v>243</v>
      </c>
      <c r="E1939" s="257" t="s">
        <v>1</v>
      </c>
      <c r="F1939" s="258" t="s">
        <v>245</v>
      </c>
      <c r="G1939" s="256"/>
      <c r="H1939" s="259">
        <v>10.542999999999999</v>
      </c>
      <c r="I1939" s="260"/>
      <c r="J1939" s="256"/>
      <c r="K1939" s="256"/>
      <c r="L1939" s="261"/>
      <c r="M1939" s="262"/>
      <c r="N1939" s="263"/>
      <c r="O1939" s="263"/>
      <c r="P1939" s="263"/>
      <c r="Q1939" s="263"/>
      <c r="R1939" s="263"/>
      <c r="S1939" s="263"/>
      <c r="T1939" s="26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T1939" s="265" t="s">
        <v>243</v>
      </c>
      <c r="AU1939" s="265" t="s">
        <v>86</v>
      </c>
      <c r="AV1939" s="14" t="s">
        <v>241</v>
      </c>
      <c r="AW1939" s="14" t="s">
        <v>32</v>
      </c>
      <c r="AX1939" s="14" t="s">
        <v>84</v>
      </c>
      <c r="AY1939" s="265" t="s">
        <v>235</v>
      </c>
    </row>
    <row r="1940" s="2" customFormat="1" ht="24.15" customHeight="1">
      <c r="A1940" s="39"/>
      <c r="B1940" s="40"/>
      <c r="C1940" s="229" t="s">
        <v>635</v>
      </c>
      <c r="D1940" s="229" t="s">
        <v>237</v>
      </c>
      <c r="E1940" s="230" t="s">
        <v>3892</v>
      </c>
      <c r="F1940" s="231" t="s">
        <v>3893</v>
      </c>
      <c r="G1940" s="232" t="s">
        <v>328</v>
      </c>
      <c r="H1940" s="233">
        <v>4.258</v>
      </c>
      <c r="I1940" s="234"/>
      <c r="J1940" s="235">
        <f>ROUND(I1940*H1940,2)</f>
        <v>0</v>
      </c>
      <c r="K1940" s="236"/>
      <c r="L1940" s="45"/>
      <c r="M1940" s="237" t="s">
        <v>1</v>
      </c>
      <c r="N1940" s="238" t="s">
        <v>42</v>
      </c>
      <c r="O1940" s="92"/>
      <c r="P1940" s="239">
        <f>O1940*H1940</f>
        <v>0</v>
      </c>
      <c r="Q1940" s="239">
        <v>0</v>
      </c>
      <c r="R1940" s="239">
        <f>Q1940*H1940</f>
        <v>0</v>
      </c>
      <c r="S1940" s="239">
        <v>0</v>
      </c>
      <c r="T1940" s="240">
        <f>S1940*H1940</f>
        <v>0</v>
      </c>
      <c r="U1940" s="39"/>
      <c r="V1940" s="39"/>
      <c r="W1940" s="39"/>
      <c r="X1940" s="39"/>
      <c r="Y1940" s="39"/>
      <c r="Z1940" s="39"/>
      <c r="AA1940" s="39"/>
      <c r="AB1940" s="39"/>
      <c r="AC1940" s="39"/>
      <c r="AD1940" s="39"/>
      <c r="AE1940" s="39"/>
      <c r="AR1940" s="241" t="s">
        <v>241</v>
      </c>
      <c r="AT1940" s="241" t="s">
        <v>237</v>
      </c>
      <c r="AU1940" s="241" t="s">
        <v>86</v>
      </c>
      <c r="AY1940" s="18" t="s">
        <v>235</v>
      </c>
      <c r="BE1940" s="242">
        <f>IF(N1940="základní",J1940,0)</f>
        <v>0</v>
      </c>
      <c r="BF1940" s="242">
        <f>IF(N1940="snížená",J1940,0)</f>
        <v>0</v>
      </c>
      <c r="BG1940" s="242">
        <f>IF(N1940="zákl. přenesená",J1940,0)</f>
        <v>0</v>
      </c>
      <c r="BH1940" s="242">
        <f>IF(N1940="sníž. přenesená",J1940,0)</f>
        <v>0</v>
      </c>
      <c r="BI1940" s="242">
        <f>IF(N1940="nulová",J1940,0)</f>
        <v>0</v>
      </c>
      <c r="BJ1940" s="18" t="s">
        <v>84</v>
      </c>
      <c r="BK1940" s="242">
        <f>ROUND(I1940*H1940,2)</f>
        <v>0</v>
      </c>
      <c r="BL1940" s="18" t="s">
        <v>241</v>
      </c>
      <c r="BM1940" s="241" t="s">
        <v>3894</v>
      </c>
    </row>
    <row r="1941" s="13" customFormat="1">
      <c r="A1941" s="13"/>
      <c r="B1941" s="243"/>
      <c r="C1941" s="244"/>
      <c r="D1941" s="245" t="s">
        <v>243</v>
      </c>
      <c r="E1941" s="246" t="s">
        <v>1</v>
      </c>
      <c r="F1941" s="247" t="s">
        <v>3895</v>
      </c>
      <c r="G1941" s="244"/>
      <c r="H1941" s="248">
        <v>4.258</v>
      </c>
      <c r="I1941" s="249"/>
      <c r="J1941" s="244"/>
      <c r="K1941" s="244"/>
      <c r="L1941" s="250"/>
      <c r="M1941" s="251"/>
      <c r="N1941" s="252"/>
      <c r="O1941" s="252"/>
      <c r="P1941" s="252"/>
      <c r="Q1941" s="252"/>
      <c r="R1941" s="252"/>
      <c r="S1941" s="252"/>
      <c r="T1941" s="25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T1941" s="254" t="s">
        <v>243</v>
      </c>
      <c r="AU1941" s="254" t="s">
        <v>86</v>
      </c>
      <c r="AV1941" s="13" t="s">
        <v>86</v>
      </c>
      <c r="AW1941" s="13" t="s">
        <v>32</v>
      </c>
      <c r="AX1941" s="13" t="s">
        <v>77</v>
      </c>
      <c r="AY1941" s="254" t="s">
        <v>235</v>
      </c>
    </row>
    <row r="1942" s="14" customFormat="1">
      <c r="A1942" s="14"/>
      <c r="B1942" s="255"/>
      <c r="C1942" s="256"/>
      <c r="D1942" s="245" t="s">
        <v>243</v>
      </c>
      <c r="E1942" s="257" t="s">
        <v>1</v>
      </c>
      <c r="F1942" s="258" t="s">
        <v>245</v>
      </c>
      <c r="G1942" s="256"/>
      <c r="H1942" s="259">
        <v>4.258</v>
      </c>
      <c r="I1942" s="260"/>
      <c r="J1942" s="256"/>
      <c r="K1942" s="256"/>
      <c r="L1942" s="261"/>
      <c r="M1942" s="262"/>
      <c r="N1942" s="263"/>
      <c r="O1942" s="263"/>
      <c r="P1942" s="263"/>
      <c r="Q1942" s="263"/>
      <c r="R1942" s="263"/>
      <c r="S1942" s="263"/>
      <c r="T1942" s="26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T1942" s="265" t="s">
        <v>243</v>
      </c>
      <c r="AU1942" s="265" t="s">
        <v>86</v>
      </c>
      <c r="AV1942" s="14" t="s">
        <v>241</v>
      </c>
      <c r="AW1942" s="14" t="s">
        <v>32</v>
      </c>
      <c r="AX1942" s="14" t="s">
        <v>84</v>
      </c>
      <c r="AY1942" s="265" t="s">
        <v>235</v>
      </c>
    </row>
    <row r="1943" s="2" customFormat="1" ht="21.75" customHeight="1">
      <c r="A1943" s="39"/>
      <c r="B1943" s="40"/>
      <c r="C1943" s="287" t="s">
        <v>639</v>
      </c>
      <c r="D1943" s="287" t="s">
        <v>518</v>
      </c>
      <c r="E1943" s="288" t="s">
        <v>3896</v>
      </c>
      <c r="F1943" s="289" t="s">
        <v>3897</v>
      </c>
      <c r="G1943" s="290" t="s">
        <v>328</v>
      </c>
      <c r="H1943" s="291">
        <v>14.801</v>
      </c>
      <c r="I1943" s="292"/>
      <c r="J1943" s="293">
        <f>ROUND(I1943*H1943,2)</f>
        <v>0</v>
      </c>
      <c r="K1943" s="294"/>
      <c r="L1943" s="295"/>
      <c r="M1943" s="296" t="s">
        <v>1</v>
      </c>
      <c r="N1943" s="297" t="s">
        <v>42</v>
      </c>
      <c r="O1943" s="92"/>
      <c r="P1943" s="239">
        <f>O1943*H1943</f>
        <v>0</v>
      </c>
      <c r="Q1943" s="239">
        <v>1</v>
      </c>
      <c r="R1943" s="239">
        <f>Q1943*H1943</f>
        <v>14.801</v>
      </c>
      <c r="S1943" s="239">
        <v>0</v>
      </c>
      <c r="T1943" s="240">
        <f>S1943*H1943</f>
        <v>0</v>
      </c>
      <c r="U1943" s="39"/>
      <c r="V1943" s="39"/>
      <c r="W1943" s="39"/>
      <c r="X1943" s="39"/>
      <c r="Y1943" s="39"/>
      <c r="Z1943" s="39"/>
      <c r="AA1943" s="39"/>
      <c r="AB1943" s="39"/>
      <c r="AC1943" s="39"/>
      <c r="AD1943" s="39"/>
      <c r="AE1943" s="39"/>
      <c r="AR1943" s="241" t="s">
        <v>281</v>
      </c>
      <c r="AT1943" s="241" t="s">
        <v>518</v>
      </c>
      <c r="AU1943" s="241" t="s">
        <v>86</v>
      </c>
      <c r="AY1943" s="18" t="s">
        <v>235</v>
      </c>
      <c r="BE1943" s="242">
        <f>IF(N1943="základní",J1943,0)</f>
        <v>0</v>
      </c>
      <c r="BF1943" s="242">
        <f>IF(N1943="snížená",J1943,0)</f>
        <v>0</v>
      </c>
      <c r="BG1943" s="242">
        <f>IF(N1943="zákl. přenesená",J1943,0)</f>
        <v>0</v>
      </c>
      <c r="BH1943" s="242">
        <f>IF(N1943="sníž. přenesená",J1943,0)</f>
        <v>0</v>
      </c>
      <c r="BI1943" s="242">
        <f>IF(N1943="nulová",J1943,0)</f>
        <v>0</v>
      </c>
      <c r="BJ1943" s="18" t="s">
        <v>84</v>
      </c>
      <c r="BK1943" s="242">
        <f>ROUND(I1943*H1943,2)</f>
        <v>0</v>
      </c>
      <c r="BL1943" s="18" t="s">
        <v>241</v>
      </c>
      <c r="BM1943" s="241" t="s">
        <v>3898</v>
      </c>
    </row>
    <row r="1944" s="2" customFormat="1">
      <c r="A1944" s="39"/>
      <c r="B1944" s="40"/>
      <c r="C1944" s="41"/>
      <c r="D1944" s="245" t="s">
        <v>621</v>
      </c>
      <c r="E1944" s="41"/>
      <c r="F1944" s="298" t="s">
        <v>3899</v>
      </c>
      <c r="G1944" s="41"/>
      <c r="H1944" s="41"/>
      <c r="I1944" s="299"/>
      <c r="J1944" s="41"/>
      <c r="K1944" s="41"/>
      <c r="L1944" s="45"/>
      <c r="M1944" s="300"/>
      <c r="N1944" s="301"/>
      <c r="O1944" s="92"/>
      <c r="P1944" s="92"/>
      <c r="Q1944" s="92"/>
      <c r="R1944" s="92"/>
      <c r="S1944" s="92"/>
      <c r="T1944" s="93"/>
      <c r="U1944" s="39"/>
      <c r="V1944" s="39"/>
      <c r="W1944" s="39"/>
      <c r="X1944" s="39"/>
      <c r="Y1944" s="39"/>
      <c r="Z1944" s="39"/>
      <c r="AA1944" s="39"/>
      <c r="AB1944" s="39"/>
      <c r="AC1944" s="39"/>
      <c r="AD1944" s="39"/>
      <c r="AE1944" s="39"/>
      <c r="AT1944" s="18" t="s">
        <v>621</v>
      </c>
      <c r="AU1944" s="18" t="s">
        <v>86</v>
      </c>
    </row>
    <row r="1945" s="15" customFormat="1">
      <c r="A1945" s="15"/>
      <c r="B1945" s="266"/>
      <c r="C1945" s="267"/>
      <c r="D1945" s="245" t="s">
        <v>243</v>
      </c>
      <c r="E1945" s="268" t="s">
        <v>1</v>
      </c>
      <c r="F1945" s="269" t="s">
        <v>3883</v>
      </c>
      <c r="G1945" s="267"/>
      <c r="H1945" s="268" t="s">
        <v>1</v>
      </c>
      <c r="I1945" s="270"/>
      <c r="J1945" s="267"/>
      <c r="K1945" s="267"/>
      <c r="L1945" s="271"/>
      <c r="M1945" s="272"/>
      <c r="N1945" s="273"/>
      <c r="O1945" s="273"/>
      <c r="P1945" s="273"/>
      <c r="Q1945" s="273"/>
      <c r="R1945" s="273"/>
      <c r="S1945" s="273"/>
      <c r="T1945" s="274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T1945" s="275" t="s">
        <v>243</v>
      </c>
      <c r="AU1945" s="275" t="s">
        <v>86</v>
      </c>
      <c r="AV1945" s="15" t="s">
        <v>84</v>
      </c>
      <c r="AW1945" s="15" t="s">
        <v>32</v>
      </c>
      <c r="AX1945" s="15" t="s">
        <v>77</v>
      </c>
      <c r="AY1945" s="275" t="s">
        <v>235</v>
      </c>
    </row>
    <row r="1946" s="13" customFormat="1">
      <c r="A1946" s="13"/>
      <c r="B1946" s="243"/>
      <c r="C1946" s="244"/>
      <c r="D1946" s="245" t="s">
        <v>243</v>
      </c>
      <c r="E1946" s="246" t="s">
        <v>1</v>
      </c>
      <c r="F1946" s="247" t="s">
        <v>3884</v>
      </c>
      <c r="G1946" s="244"/>
      <c r="H1946" s="248">
        <v>0.037999999999999999</v>
      </c>
      <c r="I1946" s="249"/>
      <c r="J1946" s="244"/>
      <c r="K1946" s="244"/>
      <c r="L1946" s="250"/>
      <c r="M1946" s="251"/>
      <c r="N1946" s="252"/>
      <c r="O1946" s="252"/>
      <c r="P1946" s="252"/>
      <c r="Q1946" s="252"/>
      <c r="R1946" s="252"/>
      <c r="S1946" s="252"/>
      <c r="T1946" s="25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54" t="s">
        <v>243</v>
      </c>
      <c r="AU1946" s="254" t="s">
        <v>86</v>
      </c>
      <c r="AV1946" s="13" t="s">
        <v>86</v>
      </c>
      <c r="AW1946" s="13" t="s">
        <v>32</v>
      </c>
      <c r="AX1946" s="13" t="s">
        <v>77</v>
      </c>
      <c r="AY1946" s="254" t="s">
        <v>235</v>
      </c>
    </row>
    <row r="1947" s="13" customFormat="1">
      <c r="A1947" s="13"/>
      <c r="B1947" s="243"/>
      <c r="C1947" s="244"/>
      <c r="D1947" s="245" t="s">
        <v>243</v>
      </c>
      <c r="E1947" s="246" t="s">
        <v>1</v>
      </c>
      <c r="F1947" s="247" t="s">
        <v>3885</v>
      </c>
      <c r="G1947" s="244"/>
      <c r="H1947" s="248">
        <v>1.274</v>
      </c>
      <c r="I1947" s="249"/>
      <c r="J1947" s="244"/>
      <c r="K1947" s="244"/>
      <c r="L1947" s="250"/>
      <c r="M1947" s="251"/>
      <c r="N1947" s="252"/>
      <c r="O1947" s="252"/>
      <c r="P1947" s="252"/>
      <c r="Q1947" s="252"/>
      <c r="R1947" s="252"/>
      <c r="S1947" s="252"/>
      <c r="T1947" s="25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54" t="s">
        <v>243</v>
      </c>
      <c r="AU1947" s="254" t="s">
        <v>86</v>
      </c>
      <c r="AV1947" s="13" t="s">
        <v>86</v>
      </c>
      <c r="AW1947" s="13" t="s">
        <v>32</v>
      </c>
      <c r="AX1947" s="13" t="s">
        <v>77</v>
      </c>
      <c r="AY1947" s="254" t="s">
        <v>235</v>
      </c>
    </row>
    <row r="1948" s="13" customFormat="1">
      <c r="A1948" s="13"/>
      <c r="B1948" s="243"/>
      <c r="C1948" s="244"/>
      <c r="D1948" s="245" t="s">
        <v>243</v>
      </c>
      <c r="E1948" s="246" t="s">
        <v>1</v>
      </c>
      <c r="F1948" s="247" t="s">
        <v>3886</v>
      </c>
      <c r="G1948" s="244"/>
      <c r="H1948" s="248">
        <v>0.69199999999999995</v>
      </c>
      <c r="I1948" s="249"/>
      <c r="J1948" s="244"/>
      <c r="K1948" s="244"/>
      <c r="L1948" s="250"/>
      <c r="M1948" s="251"/>
      <c r="N1948" s="252"/>
      <c r="O1948" s="252"/>
      <c r="P1948" s="252"/>
      <c r="Q1948" s="252"/>
      <c r="R1948" s="252"/>
      <c r="S1948" s="252"/>
      <c r="T1948" s="25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T1948" s="254" t="s">
        <v>243</v>
      </c>
      <c r="AU1948" s="254" t="s">
        <v>86</v>
      </c>
      <c r="AV1948" s="13" t="s">
        <v>86</v>
      </c>
      <c r="AW1948" s="13" t="s">
        <v>32</v>
      </c>
      <c r="AX1948" s="13" t="s">
        <v>77</v>
      </c>
      <c r="AY1948" s="254" t="s">
        <v>235</v>
      </c>
    </row>
    <row r="1949" s="13" customFormat="1">
      <c r="A1949" s="13"/>
      <c r="B1949" s="243"/>
      <c r="C1949" s="244"/>
      <c r="D1949" s="245" t="s">
        <v>243</v>
      </c>
      <c r="E1949" s="246" t="s">
        <v>1</v>
      </c>
      <c r="F1949" s="247" t="s">
        <v>3887</v>
      </c>
      <c r="G1949" s="244"/>
      <c r="H1949" s="248">
        <v>0.65400000000000003</v>
      </c>
      <c r="I1949" s="249"/>
      <c r="J1949" s="244"/>
      <c r="K1949" s="244"/>
      <c r="L1949" s="250"/>
      <c r="M1949" s="251"/>
      <c r="N1949" s="252"/>
      <c r="O1949" s="252"/>
      <c r="P1949" s="252"/>
      <c r="Q1949" s="252"/>
      <c r="R1949" s="252"/>
      <c r="S1949" s="252"/>
      <c r="T1949" s="25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54" t="s">
        <v>243</v>
      </c>
      <c r="AU1949" s="254" t="s">
        <v>86</v>
      </c>
      <c r="AV1949" s="13" t="s">
        <v>86</v>
      </c>
      <c r="AW1949" s="13" t="s">
        <v>32</v>
      </c>
      <c r="AX1949" s="13" t="s">
        <v>77</v>
      </c>
      <c r="AY1949" s="254" t="s">
        <v>235</v>
      </c>
    </row>
    <row r="1950" s="13" customFormat="1">
      <c r="A1950" s="13"/>
      <c r="B1950" s="243"/>
      <c r="C1950" s="244"/>
      <c r="D1950" s="245" t="s">
        <v>243</v>
      </c>
      <c r="E1950" s="246" t="s">
        <v>1</v>
      </c>
      <c r="F1950" s="247" t="s">
        <v>3888</v>
      </c>
      <c r="G1950" s="244"/>
      <c r="H1950" s="248">
        <v>5.7990000000000004</v>
      </c>
      <c r="I1950" s="249"/>
      <c r="J1950" s="244"/>
      <c r="K1950" s="244"/>
      <c r="L1950" s="250"/>
      <c r="M1950" s="251"/>
      <c r="N1950" s="252"/>
      <c r="O1950" s="252"/>
      <c r="P1950" s="252"/>
      <c r="Q1950" s="252"/>
      <c r="R1950" s="252"/>
      <c r="S1950" s="252"/>
      <c r="T1950" s="25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T1950" s="254" t="s">
        <v>243</v>
      </c>
      <c r="AU1950" s="254" t="s">
        <v>86</v>
      </c>
      <c r="AV1950" s="13" t="s">
        <v>86</v>
      </c>
      <c r="AW1950" s="13" t="s">
        <v>32</v>
      </c>
      <c r="AX1950" s="13" t="s">
        <v>77</v>
      </c>
      <c r="AY1950" s="254" t="s">
        <v>235</v>
      </c>
    </row>
    <row r="1951" s="13" customFormat="1">
      <c r="A1951" s="13"/>
      <c r="B1951" s="243"/>
      <c r="C1951" s="244"/>
      <c r="D1951" s="245" t="s">
        <v>243</v>
      </c>
      <c r="E1951" s="246" t="s">
        <v>1</v>
      </c>
      <c r="F1951" s="247" t="s">
        <v>3889</v>
      </c>
      <c r="G1951" s="244"/>
      <c r="H1951" s="248">
        <v>1.6759999999999999</v>
      </c>
      <c r="I1951" s="249"/>
      <c r="J1951" s="244"/>
      <c r="K1951" s="244"/>
      <c r="L1951" s="250"/>
      <c r="M1951" s="251"/>
      <c r="N1951" s="252"/>
      <c r="O1951" s="252"/>
      <c r="P1951" s="252"/>
      <c r="Q1951" s="252"/>
      <c r="R1951" s="252"/>
      <c r="S1951" s="252"/>
      <c r="T1951" s="25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T1951" s="254" t="s">
        <v>243</v>
      </c>
      <c r="AU1951" s="254" t="s">
        <v>86</v>
      </c>
      <c r="AV1951" s="13" t="s">
        <v>86</v>
      </c>
      <c r="AW1951" s="13" t="s">
        <v>32</v>
      </c>
      <c r="AX1951" s="13" t="s">
        <v>77</v>
      </c>
      <c r="AY1951" s="254" t="s">
        <v>235</v>
      </c>
    </row>
    <row r="1952" s="13" customFormat="1">
      <c r="A1952" s="13"/>
      <c r="B1952" s="243"/>
      <c r="C1952" s="244"/>
      <c r="D1952" s="245" t="s">
        <v>243</v>
      </c>
      <c r="E1952" s="246" t="s">
        <v>1</v>
      </c>
      <c r="F1952" s="247" t="s">
        <v>3890</v>
      </c>
      <c r="G1952" s="244"/>
      <c r="H1952" s="248">
        <v>0.16800000000000001</v>
      </c>
      <c r="I1952" s="249"/>
      <c r="J1952" s="244"/>
      <c r="K1952" s="244"/>
      <c r="L1952" s="250"/>
      <c r="M1952" s="251"/>
      <c r="N1952" s="252"/>
      <c r="O1952" s="252"/>
      <c r="P1952" s="252"/>
      <c r="Q1952" s="252"/>
      <c r="R1952" s="252"/>
      <c r="S1952" s="252"/>
      <c r="T1952" s="25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54" t="s">
        <v>243</v>
      </c>
      <c r="AU1952" s="254" t="s">
        <v>86</v>
      </c>
      <c r="AV1952" s="13" t="s">
        <v>86</v>
      </c>
      <c r="AW1952" s="13" t="s">
        <v>32</v>
      </c>
      <c r="AX1952" s="13" t="s">
        <v>77</v>
      </c>
      <c r="AY1952" s="254" t="s">
        <v>235</v>
      </c>
    </row>
    <row r="1953" s="13" customFormat="1">
      <c r="A1953" s="13"/>
      <c r="B1953" s="243"/>
      <c r="C1953" s="244"/>
      <c r="D1953" s="245" t="s">
        <v>243</v>
      </c>
      <c r="E1953" s="246" t="s">
        <v>1</v>
      </c>
      <c r="F1953" s="247" t="s">
        <v>3891</v>
      </c>
      <c r="G1953" s="244"/>
      <c r="H1953" s="248">
        <v>0.24199999999999999</v>
      </c>
      <c r="I1953" s="249"/>
      <c r="J1953" s="244"/>
      <c r="K1953" s="244"/>
      <c r="L1953" s="250"/>
      <c r="M1953" s="251"/>
      <c r="N1953" s="252"/>
      <c r="O1953" s="252"/>
      <c r="P1953" s="252"/>
      <c r="Q1953" s="252"/>
      <c r="R1953" s="252"/>
      <c r="S1953" s="252"/>
      <c r="T1953" s="25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54" t="s">
        <v>243</v>
      </c>
      <c r="AU1953" s="254" t="s">
        <v>86</v>
      </c>
      <c r="AV1953" s="13" t="s">
        <v>86</v>
      </c>
      <c r="AW1953" s="13" t="s">
        <v>32</v>
      </c>
      <c r="AX1953" s="13" t="s">
        <v>77</v>
      </c>
      <c r="AY1953" s="254" t="s">
        <v>235</v>
      </c>
    </row>
    <row r="1954" s="16" customFormat="1">
      <c r="A1954" s="16"/>
      <c r="B1954" s="276"/>
      <c r="C1954" s="277"/>
      <c r="D1954" s="245" t="s">
        <v>243</v>
      </c>
      <c r="E1954" s="278" t="s">
        <v>1</v>
      </c>
      <c r="F1954" s="279" t="s">
        <v>492</v>
      </c>
      <c r="G1954" s="277"/>
      <c r="H1954" s="280">
        <v>10.542999999999999</v>
      </c>
      <c r="I1954" s="281"/>
      <c r="J1954" s="277"/>
      <c r="K1954" s="277"/>
      <c r="L1954" s="282"/>
      <c r="M1954" s="283"/>
      <c r="N1954" s="284"/>
      <c r="O1954" s="284"/>
      <c r="P1954" s="284"/>
      <c r="Q1954" s="284"/>
      <c r="R1954" s="284"/>
      <c r="S1954" s="284"/>
      <c r="T1954" s="285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T1954" s="286" t="s">
        <v>243</v>
      </c>
      <c r="AU1954" s="286" t="s">
        <v>86</v>
      </c>
      <c r="AV1954" s="16" t="s">
        <v>250</v>
      </c>
      <c r="AW1954" s="16" t="s">
        <v>32</v>
      </c>
      <c r="AX1954" s="16" t="s">
        <v>77</v>
      </c>
      <c r="AY1954" s="286" t="s">
        <v>235</v>
      </c>
    </row>
    <row r="1955" s="13" customFormat="1">
      <c r="A1955" s="13"/>
      <c r="B1955" s="243"/>
      <c r="C1955" s="244"/>
      <c r="D1955" s="245" t="s">
        <v>243</v>
      </c>
      <c r="E1955" s="246" t="s">
        <v>1</v>
      </c>
      <c r="F1955" s="247" t="s">
        <v>3895</v>
      </c>
      <c r="G1955" s="244"/>
      <c r="H1955" s="248">
        <v>4.258</v>
      </c>
      <c r="I1955" s="249"/>
      <c r="J1955" s="244"/>
      <c r="K1955" s="244"/>
      <c r="L1955" s="250"/>
      <c r="M1955" s="251"/>
      <c r="N1955" s="252"/>
      <c r="O1955" s="252"/>
      <c r="P1955" s="252"/>
      <c r="Q1955" s="252"/>
      <c r="R1955" s="252"/>
      <c r="S1955" s="252"/>
      <c r="T1955" s="25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54" t="s">
        <v>243</v>
      </c>
      <c r="AU1955" s="254" t="s">
        <v>86</v>
      </c>
      <c r="AV1955" s="13" t="s">
        <v>86</v>
      </c>
      <c r="AW1955" s="13" t="s">
        <v>32</v>
      </c>
      <c r="AX1955" s="13" t="s">
        <v>77</v>
      </c>
      <c r="AY1955" s="254" t="s">
        <v>235</v>
      </c>
    </row>
    <row r="1956" s="16" customFormat="1">
      <c r="A1956" s="16"/>
      <c r="B1956" s="276"/>
      <c r="C1956" s="277"/>
      <c r="D1956" s="245" t="s">
        <v>243</v>
      </c>
      <c r="E1956" s="278" t="s">
        <v>1</v>
      </c>
      <c r="F1956" s="279" t="s">
        <v>492</v>
      </c>
      <c r="G1956" s="277"/>
      <c r="H1956" s="280">
        <v>4.258</v>
      </c>
      <c r="I1956" s="281"/>
      <c r="J1956" s="277"/>
      <c r="K1956" s="277"/>
      <c r="L1956" s="282"/>
      <c r="M1956" s="283"/>
      <c r="N1956" s="284"/>
      <c r="O1956" s="284"/>
      <c r="P1956" s="284"/>
      <c r="Q1956" s="284"/>
      <c r="R1956" s="284"/>
      <c r="S1956" s="284"/>
      <c r="T1956" s="285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T1956" s="286" t="s">
        <v>243</v>
      </c>
      <c r="AU1956" s="286" t="s">
        <v>86</v>
      </c>
      <c r="AV1956" s="16" t="s">
        <v>250</v>
      </c>
      <c r="AW1956" s="16" t="s">
        <v>32</v>
      </c>
      <c r="AX1956" s="16" t="s">
        <v>77</v>
      </c>
      <c r="AY1956" s="286" t="s">
        <v>235</v>
      </c>
    </row>
    <row r="1957" s="14" customFormat="1">
      <c r="A1957" s="14"/>
      <c r="B1957" s="255"/>
      <c r="C1957" s="256"/>
      <c r="D1957" s="245" t="s">
        <v>243</v>
      </c>
      <c r="E1957" s="257" t="s">
        <v>1</v>
      </c>
      <c r="F1957" s="258" t="s">
        <v>245</v>
      </c>
      <c r="G1957" s="256"/>
      <c r="H1957" s="259">
        <v>14.801</v>
      </c>
      <c r="I1957" s="260"/>
      <c r="J1957" s="256"/>
      <c r="K1957" s="256"/>
      <c r="L1957" s="261"/>
      <c r="M1957" s="262"/>
      <c r="N1957" s="263"/>
      <c r="O1957" s="263"/>
      <c r="P1957" s="263"/>
      <c r="Q1957" s="263"/>
      <c r="R1957" s="263"/>
      <c r="S1957" s="263"/>
      <c r="T1957" s="26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65" t="s">
        <v>243</v>
      </c>
      <c r="AU1957" s="265" t="s">
        <v>86</v>
      </c>
      <c r="AV1957" s="14" t="s">
        <v>241</v>
      </c>
      <c r="AW1957" s="14" t="s">
        <v>32</v>
      </c>
      <c r="AX1957" s="14" t="s">
        <v>84</v>
      </c>
      <c r="AY1957" s="265" t="s">
        <v>235</v>
      </c>
    </row>
    <row r="1958" s="12" customFormat="1" ht="22.8" customHeight="1">
      <c r="A1958" s="12"/>
      <c r="B1958" s="213"/>
      <c r="C1958" s="214"/>
      <c r="D1958" s="215" t="s">
        <v>76</v>
      </c>
      <c r="E1958" s="227" t="s">
        <v>809</v>
      </c>
      <c r="F1958" s="227" t="s">
        <v>810</v>
      </c>
      <c r="G1958" s="214"/>
      <c r="H1958" s="214"/>
      <c r="I1958" s="217"/>
      <c r="J1958" s="228">
        <f>BK1958</f>
        <v>0</v>
      </c>
      <c r="K1958" s="214"/>
      <c r="L1958" s="219"/>
      <c r="M1958" s="220"/>
      <c r="N1958" s="221"/>
      <c r="O1958" s="221"/>
      <c r="P1958" s="222">
        <f>SUM(P1959:P1963)</f>
        <v>0</v>
      </c>
      <c r="Q1958" s="221"/>
      <c r="R1958" s="222">
        <f>SUM(R1959:R1963)</f>
        <v>0</v>
      </c>
      <c r="S1958" s="221"/>
      <c r="T1958" s="223">
        <f>SUM(T1959:T1963)</f>
        <v>0</v>
      </c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R1958" s="224" t="s">
        <v>84</v>
      </c>
      <c r="AT1958" s="225" t="s">
        <v>76</v>
      </c>
      <c r="AU1958" s="225" t="s">
        <v>84</v>
      </c>
      <c r="AY1958" s="224" t="s">
        <v>235</v>
      </c>
      <c r="BK1958" s="226">
        <f>SUM(BK1959:BK1963)</f>
        <v>0</v>
      </c>
    </row>
    <row r="1959" s="2" customFormat="1" ht="33" customHeight="1">
      <c r="A1959" s="39"/>
      <c r="B1959" s="40"/>
      <c r="C1959" s="229" t="s">
        <v>643</v>
      </c>
      <c r="D1959" s="229" t="s">
        <v>237</v>
      </c>
      <c r="E1959" s="230" t="s">
        <v>3900</v>
      </c>
      <c r="F1959" s="231" t="s">
        <v>3901</v>
      </c>
      <c r="G1959" s="232" t="s">
        <v>328</v>
      </c>
      <c r="H1959" s="233">
        <v>35.933999999999997</v>
      </c>
      <c r="I1959" s="234"/>
      <c r="J1959" s="235">
        <f>ROUND(I1959*H1959,2)</f>
        <v>0</v>
      </c>
      <c r="K1959" s="236"/>
      <c r="L1959" s="45"/>
      <c r="M1959" s="237" t="s">
        <v>1</v>
      </c>
      <c r="N1959" s="238" t="s">
        <v>42</v>
      </c>
      <c r="O1959" s="92"/>
      <c r="P1959" s="239">
        <f>O1959*H1959</f>
        <v>0</v>
      </c>
      <c r="Q1959" s="239">
        <v>0</v>
      </c>
      <c r="R1959" s="239">
        <f>Q1959*H1959</f>
        <v>0</v>
      </c>
      <c r="S1959" s="239">
        <v>0</v>
      </c>
      <c r="T1959" s="240">
        <f>S1959*H1959</f>
        <v>0</v>
      </c>
      <c r="U1959" s="39"/>
      <c r="V1959" s="39"/>
      <c r="W1959" s="39"/>
      <c r="X1959" s="39"/>
      <c r="Y1959" s="39"/>
      <c r="Z1959" s="39"/>
      <c r="AA1959" s="39"/>
      <c r="AB1959" s="39"/>
      <c r="AC1959" s="39"/>
      <c r="AD1959" s="39"/>
      <c r="AE1959" s="39"/>
      <c r="AR1959" s="241" t="s">
        <v>241</v>
      </c>
      <c r="AT1959" s="241" t="s">
        <v>237</v>
      </c>
      <c r="AU1959" s="241" t="s">
        <v>86</v>
      </c>
      <c r="AY1959" s="18" t="s">
        <v>235</v>
      </c>
      <c r="BE1959" s="242">
        <f>IF(N1959="základní",J1959,0)</f>
        <v>0</v>
      </c>
      <c r="BF1959" s="242">
        <f>IF(N1959="snížená",J1959,0)</f>
        <v>0</v>
      </c>
      <c r="BG1959" s="242">
        <f>IF(N1959="zákl. přenesená",J1959,0)</f>
        <v>0</v>
      </c>
      <c r="BH1959" s="242">
        <f>IF(N1959="sníž. přenesená",J1959,0)</f>
        <v>0</v>
      </c>
      <c r="BI1959" s="242">
        <f>IF(N1959="nulová",J1959,0)</f>
        <v>0</v>
      </c>
      <c r="BJ1959" s="18" t="s">
        <v>84</v>
      </c>
      <c r="BK1959" s="242">
        <f>ROUND(I1959*H1959,2)</f>
        <v>0</v>
      </c>
      <c r="BL1959" s="18" t="s">
        <v>241</v>
      </c>
      <c r="BM1959" s="241" t="s">
        <v>3902</v>
      </c>
    </row>
    <row r="1960" s="2" customFormat="1" ht="21.75" customHeight="1">
      <c r="A1960" s="39"/>
      <c r="B1960" s="40"/>
      <c r="C1960" s="229" t="s">
        <v>657</v>
      </c>
      <c r="D1960" s="229" t="s">
        <v>237</v>
      </c>
      <c r="E1960" s="230" t="s">
        <v>3903</v>
      </c>
      <c r="F1960" s="231" t="s">
        <v>3904</v>
      </c>
      <c r="G1960" s="232" t="s">
        <v>328</v>
      </c>
      <c r="H1960" s="233">
        <v>179.66999999999999</v>
      </c>
      <c r="I1960" s="234"/>
      <c r="J1960" s="235">
        <f>ROUND(I1960*H1960,2)</f>
        <v>0</v>
      </c>
      <c r="K1960" s="236"/>
      <c r="L1960" s="45"/>
      <c r="M1960" s="237" t="s">
        <v>1</v>
      </c>
      <c r="N1960" s="238" t="s">
        <v>42</v>
      </c>
      <c r="O1960" s="92"/>
      <c r="P1960" s="239">
        <f>O1960*H1960</f>
        <v>0</v>
      </c>
      <c r="Q1960" s="239">
        <v>0</v>
      </c>
      <c r="R1960" s="239">
        <f>Q1960*H1960</f>
        <v>0</v>
      </c>
      <c r="S1960" s="239">
        <v>0</v>
      </c>
      <c r="T1960" s="240">
        <f>S1960*H1960</f>
        <v>0</v>
      </c>
      <c r="U1960" s="39"/>
      <c r="V1960" s="39"/>
      <c r="W1960" s="39"/>
      <c r="X1960" s="39"/>
      <c r="Y1960" s="39"/>
      <c r="Z1960" s="39"/>
      <c r="AA1960" s="39"/>
      <c r="AB1960" s="39"/>
      <c r="AC1960" s="39"/>
      <c r="AD1960" s="39"/>
      <c r="AE1960" s="39"/>
      <c r="AR1960" s="241" t="s">
        <v>241</v>
      </c>
      <c r="AT1960" s="241" t="s">
        <v>237</v>
      </c>
      <c r="AU1960" s="241" t="s">
        <v>86</v>
      </c>
      <c r="AY1960" s="18" t="s">
        <v>235</v>
      </c>
      <c r="BE1960" s="242">
        <f>IF(N1960="základní",J1960,0)</f>
        <v>0</v>
      </c>
      <c r="BF1960" s="242">
        <f>IF(N1960="snížená",J1960,0)</f>
        <v>0</v>
      </c>
      <c r="BG1960" s="242">
        <f>IF(N1960="zákl. přenesená",J1960,0)</f>
        <v>0</v>
      </c>
      <c r="BH1960" s="242">
        <f>IF(N1960="sníž. přenesená",J1960,0)</f>
        <v>0</v>
      </c>
      <c r="BI1960" s="242">
        <f>IF(N1960="nulová",J1960,0)</f>
        <v>0</v>
      </c>
      <c r="BJ1960" s="18" t="s">
        <v>84</v>
      </c>
      <c r="BK1960" s="242">
        <f>ROUND(I1960*H1960,2)</f>
        <v>0</v>
      </c>
      <c r="BL1960" s="18" t="s">
        <v>241</v>
      </c>
      <c r="BM1960" s="241" t="s">
        <v>3905</v>
      </c>
    </row>
    <row r="1961" s="13" customFormat="1">
      <c r="A1961" s="13"/>
      <c r="B1961" s="243"/>
      <c r="C1961" s="244"/>
      <c r="D1961" s="245" t="s">
        <v>243</v>
      </c>
      <c r="E1961" s="244"/>
      <c r="F1961" s="247" t="s">
        <v>3906</v>
      </c>
      <c r="G1961" s="244"/>
      <c r="H1961" s="248">
        <v>179.66999999999999</v>
      </c>
      <c r="I1961" s="249"/>
      <c r="J1961" s="244"/>
      <c r="K1961" s="244"/>
      <c r="L1961" s="250"/>
      <c r="M1961" s="251"/>
      <c r="N1961" s="252"/>
      <c r="O1961" s="252"/>
      <c r="P1961" s="252"/>
      <c r="Q1961" s="252"/>
      <c r="R1961" s="252"/>
      <c r="S1961" s="252"/>
      <c r="T1961" s="25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254" t="s">
        <v>243</v>
      </c>
      <c r="AU1961" s="254" t="s">
        <v>86</v>
      </c>
      <c r="AV1961" s="13" t="s">
        <v>86</v>
      </c>
      <c r="AW1961" s="13" t="s">
        <v>4</v>
      </c>
      <c r="AX1961" s="13" t="s">
        <v>84</v>
      </c>
      <c r="AY1961" s="254" t="s">
        <v>235</v>
      </c>
    </row>
    <row r="1962" s="2" customFormat="1" ht="16.5" customHeight="1">
      <c r="A1962" s="39"/>
      <c r="B1962" s="40"/>
      <c r="C1962" s="229" t="s">
        <v>662</v>
      </c>
      <c r="D1962" s="229" t="s">
        <v>237</v>
      </c>
      <c r="E1962" s="230" t="s">
        <v>3907</v>
      </c>
      <c r="F1962" s="231" t="s">
        <v>3908</v>
      </c>
      <c r="G1962" s="232" t="s">
        <v>328</v>
      </c>
      <c r="H1962" s="233">
        <v>35.933999999999997</v>
      </c>
      <c r="I1962" s="234"/>
      <c r="J1962" s="235">
        <f>ROUND(I1962*H1962,2)</f>
        <v>0</v>
      </c>
      <c r="K1962" s="236"/>
      <c r="L1962" s="45"/>
      <c r="M1962" s="237" t="s">
        <v>1</v>
      </c>
      <c r="N1962" s="238" t="s">
        <v>42</v>
      </c>
      <c r="O1962" s="92"/>
      <c r="P1962" s="239">
        <f>O1962*H1962</f>
        <v>0</v>
      </c>
      <c r="Q1962" s="239">
        <v>0</v>
      </c>
      <c r="R1962" s="239">
        <f>Q1962*H1962</f>
        <v>0</v>
      </c>
      <c r="S1962" s="239">
        <v>0</v>
      </c>
      <c r="T1962" s="240">
        <f>S1962*H1962</f>
        <v>0</v>
      </c>
      <c r="U1962" s="39"/>
      <c r="V1962" s="39"/>
      <c r="W1962" s="39"/>
      <c r="X1962" s="39"/>
      <c r="Y1962" s="39"/>
      <c r="Z1962" s="39"/>
      <c r="AA1962" s="39"/>
      <c r="AB1962" s="39"/>
      <c r="AC1962" s="39"/>
      <c r="AD1962" s="39"/>
      <c r="AE1962" s="39"/>
      <c r="AR1962" s="241" t="s">
        <v>241</v>
      </c>
      <c r="AT1962" s="241" t="s">
        <v>237</v>
      </c>
      <c r="AU1962" s="241" t="s">
        <v>86</v>
      </c>
      <c r="AY1962" s="18" t="s">
        <v>235</v>
      </c>
      <c r="BE1962" s="242">
        <f>IF(N1962="základní",J1962,0)</f>
        <v>0</v>
      </c>
      <c r="BF1962" s="242">
        <f>IF(N1962="snížená",J1962,0)</f>
        <v>0</v>
      </c>
      <c r="BG1962" s="242">
        <f>IF(N1962="zákl. přenesená",J1962,0)</f>
        <v>0</v>
      </c>
      <c r="BH1962" s="242">
        <f>IF(N1962="sníž. přenesená",J1962,0)</f>
        <v>0</v>
      </c>
      <c r="BI1962" s="242">
        <f>IF(N1962="nulová",J1962,0)</f>
        <v>0</v>
      </c>
      <c r="BJ1962" s="18" t="s">
        <v>84</v>
      </c>
      <c r="BK1962" s="242">
        <f>ROUND(I1962*H1962,2)</f>
        <v>0</v>
      </c>
      <c r="BL1962" s="18" t="s">
        <v>241</v>
      </c>
      <c r="BM1962" s="241" t="s">
        <v>3909</v>
      </c>
    </row>
    <row r="1963" s="2" customFormat="1" ht="33" customHeight="1">
      <c r="A1963" s="39"/>
      <c r="B1963" s="40"/>
      <c r="C1963" s="229" t="s">
        <v>667</v>
      </c>
      <c r="D1963" s="229" t="s">
        <v>237</v>
      </c>
      <c r="E1963" s="230" t="s">
        <v>3910</v>
      </c>
      <c r="F1963" s="231" t="s">
        <v>3911</v>
      </c>
      <c r="G1963" s="232" t="s">
        <v>328</v>
      </c>
      <c r="H1963" s="233">
        <v>35.933999999999997</v>
      </c>
      <c r="I1963" s="234"/>
      <c r="J1963" s="235">
        <f>ROUND(I1963*H1963,2)</f>
        <v>0</v>
      </c>
      <c r="K1963" s="236"/>
      <c r="L1963" s="45"/>
      <c r="M1963" s="237" t="s">
        <v>1</v>
      </c>
      <c r="N1963" s="238" t="s">
        <v>42</v>
      </c>
      <c r="O1963" s="92"/>
      <c r="P1963" s="239">
        <f>O1963*H1963</f>
        <v>0</v>
      </c>
      <c r="Q1963" s="239">
        <v>0</v>
      </c>
      <c r="R1963" s="239">
        <f>Q1963*H1963</f>
        <v>0</v>
      </c>
      <c r="S1963" s="239">
        <v>0</v>
      </c>
      <c r="T1963" s="240">
        <f>S1963*H1963</f>
        <v>0</v>
      </c>
      <c r="U1963" s="39"/>
      <c r="V1963" s="39"/>
      <c r="W1963" s="39"/>
      <c r="X1963" s="39"/>
      <c r="Y1963" s="39"/>
      <c r="Z1963" s="39"/>
      <c r="AA1963" s="39"/>
      <c r="AB1963" s="39"/>
      <c r="AC1963" s="39"/>
      <c r="AD1963" s="39"/>
      <c r="AE1963" s="39"/>
      <c r="AR1963" s="241" t="s">
        <v>241</v>
      </c>
      <c r="AT1963" s="241" t="s">
        <v>237</v>
      </c>
      <c r="AU1963" s="241" t="s">
        <v>86</v>
      </c>
      <c r="AY1963" s="18" t="s">
        <v>235</v>
      </c>
      <c r="BE1963" s="242">
        <f>IF(N1963="základní",J1963,0)</f>
        <v>0</v>
      </c>
      <c r="BF1963" s="242">
        <f>IF(N1963="snížená",J1963,0)</f>
        <v>0</v>
      </c>
      <c r="BG1963" s="242">
        <f>IF(N1963="zákl. přenesená",J1963,0)</f>
        <v>0</v>
      </c>
      <c r="BH1963" s="242">
        <f>IF(N1963="sníž. přenesená",J1963,0)</f>
        <v>0</v>
      </c>
      <c r="BI1963" s="242">
        <f>IF(N1963="nulová",J1963,0)</f>
        <v>0</v>
      </c>
      <c r="BJ1963" s="18" t="s">
        <v>84</v>
      </c>
      <c r="BK1963" s="242">
        <f>ROUND(I1963*H1963,2)</f>
        <v>0</v>
      </c>
      <c r="BL1963" s="18" t="s">
        <v>241</v>
      </c>
      <c r="BM1963" s="241" t="s">
        <v>3912</v>
      </c>
    </row>
    <row r="1964" s="12" customFormat="1" ht="22.8" customHeight="1">
      <c r="A1964" s="12"/>
      <c r="B1964" s="213"/>
      <c r="C1964" s="214"/>
      <c r="D1964" s="215" t="s">
        <v>76</v>
      </c>
      <c r="E1964" s="227" t="s">
        <v>843</v>
      </c>
      <c r="F1964" s="227" t="s">
        <v>844</v>
      </c>
      <c r="G1964" s="214"/>
      <c r="H1964" s="214"/>
      <c r="I1964" s="217"/>
      <c r="J1964" s="228">
        <f>BK1964</f>
        <v>0</v>
      </c>
      <c r="K1964" s="214"/>
      <c r="L1964" s="219"/>
      <c r="M1964" s="220"/>
      <c r="N1964" s="221"/>
      <c r="O1964" s="221"/>
      <c r="P1964" s="222">
        <f>P1965</f>
        <v>0</v>
      </c>
      <c r="Q1964" s="221"/>
      <c r="R1964" s="222">
        <f>R1965</f>
        <v>0</v>
      </c>
      <c r="S1964" s="221"/>
      <c r="T1964" s="223">
        <f>T1965</f>
        <v>0</v>
      </c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R1964" s="224" t="s">
        <v>84</v>
      </c>
      <c r="AT1964" s="225" t="s">
        <v>76</v>
      </c>
      <c r="AU1964" s="225" t="s">
        <v>84</v>
      </c>
      <c r="AY1964" s="224" t="s">
        <v>235</v>
      </c>
      <c r="BK1964" s="226">
        <f>BK1965</f>
        <v>0</v>
      </c>
    </row>
    <row r="1965" s="2" customFormat="1" ht="24.15" customHeight="1">
      <c r="A1965" s="39"/>
      <c r="B1965" s="40"/>
      <c r="C1965" s="229" t="s">
        <v>673</v>
      </c>
      <c r="D1965" s="229" t="s">
        <v>237</v>
      </c>
      <c r="E1965" s="230" t="s">
        <v>846</v>
      </c>
      <c r="F1965" s="231" t="s">
        <v>847</v>
      </c>
      <c r="G1965" s="232" t="s">
        <v>328</v>
      </c>
      <c r="H1965" s="233">
        <v>23025.001</v>
      </c>
      <c r="I1965" s="234"/>
      <c r="J1965" s="235">
        <f>ROUND(I1965*H1965,2)</f>
        <v>0</v>
      </c>
      <c r="K1965" s="236"/>
      <c r="L1965" s="45"/>
      <c r="M1965" s="237" t="s">
        <v>1</v>
      </c>
      <c r="N1965" s="238" t="s">
        <v>42</v>
      </c>
      <c r="O1965" s="92"/>
      <c r="P1965" s="239">
        <f>O1965*H1965</f>
        <v>0</v>
      </c>
      <c r="Q1965" s="239">
        <v>0</v>
      </c>
      <c r="R1965" s="239">
        <f>Q1965*H1965</f>
        <v>0</v>
      </c>
      <c r="S1965" s="239">
        <v>0</v>
      </c>
      <c r="T1965" s="240">
        <f>S1965*H1965</f>
        <v>0</v>
      </c>
      <c r="U1965" s="39"/>
      <c r="V1965" s="39"/>
      <c r="W1965" s="39"/>
      <c r="X1965" s="39"/>
      <c r="Y1965" s="39"/>
      <c r="Z1965" s="39"/>
      <c r="AA1965" s="39"/>
      <c r="AB1965" s="39"/>
      <c r="AC1965" s="39"/>
      <c r="AD1965" s="39"/>
      <c r="AE1965" s="39"/>
      <c r="AR1965" s="241" t="s">
        <v>241</v>
      </c>
      <c r="AT1965" s="241" t="s">
        <v>237</v>
      </c>
      <c r="AU1965" s="241" t="s">
        <v>86</v>
      </c>
      <c r="AY1965" s="18" t="s">
        <v>235</v>
      </c>
      <c r="BE1965" s="242">
        <f>IF(N1965="základní",J1965,0)</f>
        <v>0</v>
      </c>
      <c r="BF1965" s="242">
        <f>IF(N1965="snížená",J1965,0)</f>
        <v>0</v>
      </c>
      <c r="BG1965" s="242">
        <f>IF(N1965="zákl. přenesená",J1965,0)</f>
        <v>0</v>
      </c>
      <c r="BH1965" s="242">
        <f>IF(N1965="sníž. přenesená",J1965,0)</f>
        <v>0</v>
      </c>
      <c r="BI1965" s="242">
        <f>IF(N1965="nulová",J1965,0)</f>
        <v>0</v>
      </c>
      <c r="BJ1965" s="18" t="s">
        <v>84</v>
      </c>
      <c r="BK1965" s="242">
        <f>ROUND(I1965*H1965,2)</f>
        <v>0</v>
      </c>
      <c r="BL1965" s="18" t="s">
        <v>241</v>
      </c>
      <c r="BM1965" s="241" t="s">
        <v>3913</v>
      </c>
    </row>
    <row r="1966" s="12" customFormat="1" ht="25.92" customHeight="1">
      <c r="A1966" s="12"/>
      <c r="B1966" s="213"/>
      <c r="C1966" s="214"/>
      <c r="D1966" s="215" t="s">
        <v>76</v>
      </c>
      <c r="E1966" s="216" t="s">
        <v>849</v>
      </c>
      <c r="F1966" s="216" t="s">
        <v>850</v>
      </c>
      <c r="G1966" s="214"/>
      <c r="H1966" s="214"/>
      <c r="I1966" s="217"/>
      <c r="J1966" s="218">
        <f>BK1966</f>
        <v>0</v>
      </c>
      <c r="K1966" s="214"/>
      <c r="L1966" s="219"/>
      <c r="M1966" s="220"/>
      <c r="N1966" s="221"/>
      <c r="O1966" s="221"/>
      <c r="P1966" s="222">
        <f>P1967+P1973+P1981</f>
        <v>0</v>
      </c>
      <c r="Q1966" s="221"/>
      <c r="R1966" s="222">
        <f>R1967+R1973+R1981</f>
        <v>11.20010373</v>
      </c>
      <c r="S1966" s="221"/>
      <c r="T1966" s="223">
        <f>T1967+T1973+T1981</f>
        <v>0</v>
      </c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R1966" s="224" t="s">
        <v>86</v>
      </c>
      <c r="AT1966" s="225" t="s">
        <v>76</v>
      </c>
      <c r="AU1966" s="225" t="s">
        <v>77</v>
      </c>
      <c r="AY1966" s="224" t="s">
        <v>235</v>
      </c>
      <c r="BK1966" s="226">
        <f>BK1967+BK1973+BK1981</f>
        <v>0</v>
      </c>
    </row>
    <row r="1967" s="12" customFormat="1" ht="22.8" customHeight="1">
      <c r="A1967" s="12"/>
      <c r="B1967" s="213"/>
      <c r="C1967" s="214"/>
      <c r="D1967" s="215" t="s">
        <v>76</v>
      </c>
      <c r="E1967" s="227" t="s">
        <v>962</v>
      </c>
      <c r="F1967" s="227" t="s">
        <v>963</v>
      </c>
      <c r="G1967" s="214"/>
      <c r="H1967" s="214"/>
      <c r="I1967" s="217"/>
      <c r="J1967" s="228">
        <f>BK1967</f>
        <v>0</v>
      </c>
      <c r="K1967" s="214"/>
      <c r="L1967" s="219"/>
      <c r="M1967" s="220"/>
      <c r="N1967" s="221"/>
      <c r="O1967" s="221"/>
      <c r="P1967" s="222">
        <f>SUM(P1968:P1972)</f>
        <v>0</v>
      </c>
      <c r="Q1967" s="221"/>
      <c r="R1967" s="222">
        <f>SUM(R1968:R1972)</f>
        <v>0.062576999999999994</v>
      </c>
      <c r="S1967" s="221"/>
      <c r="T1967" s="223">
        <f>SUM(T1968:T1972)</f>
        <v>0</v>
      </c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R1967" s="224" t="s">
        <v>86</v>
      </c>
      <c r="AT1967" s="225" t="s">
        <v>76</v>
      </c>
      <c r="AU1967" s="225" t="s">
        <v>84</v>
      </c>
      <c r="AY1967" s="224" t="s">
        <v>235</v>
      </c>
      <c r="BK1967" s="226">
        <f>SUM(BK1968:BK1972)</f>
        <v>0</v>
      </c>
    </row>
    <row r="1968" s="2" customFormat="1" ht="44.25" customHeight="1">
      <c r="A1968" s="39"/>
      <c r="B1968" s="40"/>
      <c r="C1968" s="229" t="s">
        <v>682</v>
      </c>
      <c r="D1968" s="229" t="s">
        <v>237</v>
      </c>
      <c r="E1968" s="230" t="s">
        <v>3914</v>
      </c>
      <c r="F1968" s="231" t="s">
        <v>3915</v>
      </c>
      <c r="G1968" s="232" t="s">
        <v>166</v>
      </c>
      <c r="H1968" s="233">
        <v>15.300000000000001</v>
      </c>
      <c r="I1968" s="234"/>
      <c r="J1968" s="235">
        <f>ROUND(I1968*H1968,2)</f>
        <v>0</v>
      </c>
      <c r="K1968" s="236"/>
      <c r="L1968" s="45"/>
      <c r="M1968" s="237" t="s">
        <v>1</v>
      </c>
      <c r="N1968" s="238" t="s">
        <v>42</v>
      </c>
      <c r="O1968" s="92"/>
      <c r="P1968" s="239">
        <f>O1968*H1968</f>
        <v>0</v>
      </c>
      <c r="Q1968" s="239">
        <v>0.00024000000000000001</v>
      </c>
      <c r="R1968" s="239">
        <f>Q1968*H1968</f>
        <v>0.0036720000000000004</v>
      </c>
      <c r="S1968" s="239">
        <v>0</v>
      </c>
      <c r="T1968" s="240">
        <f>S1968*H1968</f>
        <v>0</v>
      </c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39"/>
      <c r="AE1968" s="39"/>
      <c r="AR1968" s="241" t="s">
        <v>325</v>
      </c>
      <c r="AT1968" s="241" t="s">
        <v>237</v>
      </c>
      <c r="AU1968" s="241" t="s">
        <v>86</v>
      </c>
      <c r="AY1968" s="18" t="s">
        <v>235</v>
      </c>
      <c r="BE1968" s="242">
        <f>IF(N1968="základní",J1968,0)</f>
        <v>0</v>
      </c>
      <c r="BF1968" s="242">
        <f>IF(N1968="snížená",J1968,0)</f>
        <v>0</v>
      </c>
      <c r="BG1968" s="242">
        <f>IF(N1968="zákl. přenesená",J1968,0)</f>
        <v>0</v>
      </c>
      <c r="BH1968" s="242">
        <f>IF(N1968="sníž. přenesená",J1968,0)</f>
        <v>0</v>
      </c>
      <c r="BI1968" s="242">
        <f>IF(N1968="nulová",J1968,0)</f>
        <v>0</v>
      </c>
      <c r="BJ1968" s="18" t="s">
        <v>84</v>
      </c>
      <c r="BK1968" s="242">
        <f>ROUND(I1968*H1968,2)</f>
        <v>0</v>
      </c>
      <c r="BL1968" s="18" t="s">
        <v>325</v>
      </c>
      <c r="BM1968" s="241" t="s">
        <v>3916</v>
      </c>
    </row>
    <row r="1969" s="13" customFormat="1">
      <c r="A1969" s="13"/>
      <c r="B1969" s="243"/>
      <c r="C1969" s="244"/>
      <c r="D1969" s="245" t="s">
        <v>243</v>
      </c>
      <c r="E1969" s="246" t="s">
        <v>1</v>
      </c>
      <c r="F1969" s="247" t="s">
        <v>2373</v>
      </c>
      <c r="G1969" s="244"/>
      <c r="H1969" s="248">
        <v>15.300000000000001</v>
      </c>
      <c r="I1969" s="249"/>
      <c r="J1969" s="244"/>
      <c r="K1969" s="244"/>
      <c r="L1969" s="250"/>
      <c r="M1969" s="251"/>
      <c r="N1969" s="252"/>
      <c r="O1969" s="252"/>
      <c r="P1969" s="252"/>
      <c r="Q1969" s="252"/>
      <c r="R1969" s="252"/>
      <c r="S1969" s="252"/>
      <c r="T1969" s="25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254" t="s">
        <v>243</v>
      </c>
      <c r="AU1969" s="254" t="s">
        <v>86</v>
      </c>
      <c r="AV1969" s="13" t="s">
        <v>86</v>
      </c>
      <c r="AW1969" s="13" t="s">
        <v>32</v>
      </c>
      <c r="AX1969" s="13" t="s">
        <v>84</v>
      </c>
      <c r="AY1969" s="254" t="s">
        <v>235</v>
      </c>
    </row>
    <row r="1970" s="2" customFormat="1" ht="24.15" customHeight="1">
      <c r="A1970" s="39"/>
      <c r="B1970" s="40"/>
      <c r="C1970" s="287" t="s">
        <v>687</v>
      </c>
      <c r="D1970" s="287" t="s">
        <v>518</v>
      </c>
      <c r="E1970" s="288" t="s">
        <v>3917</v>
      </c>
      <c r="F1970" s="289" t="s">
        <v>3918</v>
      </c>
      <c r="G1970" s="290" t="s">
        <v>166</v>
      </c>
      <c r="H1970" s="291">
        <v>16.829999999999998</v>
      </c>
      <c r="I1970" s="292"/>
      <c r="J1970" s="293">
        <f>ROUND(I1970*H1970,2)</f>
        <v>0</v>
      </c>
      <c r="K1970" s="294"/>
      <c r="L1970" s="295"/>
      <c r="M1970" s="296" t="s">
        <v>1</v>
      </c>
      <c r="N1970" s="297" t="s">
        <v>42</v>
      </c>
      <c r="O1970" s="92"/>
      <c r="P1970" s="239">
        <f>O1970*H1970</f>
        <v>0</v>
      </c>
      <c r="Q1970" s="239">
        <v>0.0035000000000000001</v>
      </c>
      <c r="R1970" s="239">
        <f>Q1970*H1970</f>
        <v>0.058904999999999992</v>
      </c>
      <c r="S1970" s="239">
        <v>0</v>
      </c>
      <c r="T1970" s="240">
        <f>S1970*H1970</f>
        <v>0</v>
      </c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39"/>
      <c r="AE1970" s="39"/>
      <c r="AR1970" s="241" t="s">
        <v>421</v>
      </c>
      <c r="AT1970" s="241" t="s">
        <v>518</v>
      </c>
      <c r="AU1970" s="241" t="s">
        <v>86</v>
      </c>
      <c r="AY1970" s="18" t="s">
        <v>235</v>
      </c>
      <c r="BE1970" s="242">
        <f>IF(N1970="základní",J1970,0)</f>
        <v>0</v>
      </c>
      <c r="BF1970" s="242">
        <f>IF(N1970="snížená",J1970,0)</f>
        <v>0</v>
      </c>
      <c r="BG1970" s="242">
        <f>IF(N1970="zákl. přenesená",J1970,0)</f>
        <v>0</v>
      </c>
      <c r="BH1970" s="242">
        <f>IF(N1970="sníž. přenesená",J1970,0)</f>
        <v>0</v>
      </c>
      <c r="BI1970" s="242">
        <f>IF(N1970="nulová",J1970,0)</f>
        <v>0</v>
      </c>
      <c r="BJ1970" s="18" t="s">
        <v>84</v>
      </c>
      <c r="BK1970" s="242">
        <f>ROUND(I1970*H1970,2)</f>
        <v>0</v>
      </c>
      <c r="BL1970" s="18" t="s">
        <v>325</v>
      </c>
      <c r="BM1970" s="241" t="s">
        <v>3919</v>
      </c>
    </row>
    <row r="1971" s="13" customFormat="1">
      <c r="A1971" s="13"/>
      <c r="B1971" s="243"/>
      <c r="C1971" s="244"/>
      <c r="D1971" s="245" t="s">
        <v>243</v>
      </c>
      <c r="E1971" s="244"/>
      <c r="F1971" s="247" t="s">
        <v>3920</v>
      </c>
      <c r="G1971" s="244"/>
      <c r="H1971" s="248">
        <v>16.829999999999998</v>
      </c>
      <c r="I1971" s="249"/>
      <c r="J1971" s="244"/>
      <c r="K1971" s="244"/>
      <c r="L1971" s="250"/>
      <c r="M1971" s="251"/>
      <c r="N1971" s="252"/>
      <c r="O1971" s="252"/>
      <c r="P1971" s="252"/>
      <c r="Q1971" s="252"/>
      <c r="R1971" s="252"/>
      <c r="S1971" s="252"/>
      <c r="T1971" s="25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T1971" s="254" t="s">
        <v>243</v>
      </c>
      <c r="AU1971" s="254" t="s">
        <v>86</v>
      </c>
      <c r="AV1971" s="13" t="s">
        <v>86</v>
      </c>
      <c r="AW1971" s="13" t="s">
        <v>4</v>
      </c>
      <c r="AX1971" s="13" t="s">
        <v>84</v>
      </c>
      <c r="AY1971" s="254" t="s">
        <v>235</v>
      </c>
    </row>
    <row r="1972" s="2" customFormat="1" ht="24.15" customHeight="1">
      <c r="A1972" s="39"/>
      <c r="B1972" s="40"/>
      <c r="C1972" s="229" t="s">
        <v>696</v>
      </c>
      <c r="D1972" s="229" t="s">
        <v>237</v>
      </c>
      <c r="E1972" s="230" t="s">
        <v>1018</v>
      </c>
      <c r="F1972" s="231" t="s">
        <v>1019</v>
      </c>
      <c r="G1972" s="232" t="s">
        <v>328</v>
      </c>
      <c r="H1972" s="233">
        <v>0.063</v>
      </c>
      <c r="I1972" s="234"/>
      <c r="J1972" s="235">
        <f>ROUND(I1972*H1972,2)</f>
        <v>0</v>
      </c>
      <c r="K1972" s="236"/>
      <c r="L1972" s="45"/>
      <c r="M1972" s="237" t="s">
        <v>1</v>
      </c>
      <c r="N1972" s="238" t="s">
        <v>42</v>
      </c>
      <c r="O1972" s="92"/>
      <c r="P1972" s="239">
        <f>O1972*H1972</f>
        <v>0</v>
      </c>
      <c r="Q1972" s="239">
        <v>0</v>
      </c>
      <c r="R1972" s="239">
        <f>Q1972*H1972</f>
        <v>0</v>
      </c>
      <c r="S1972" s="239">
        <v>0</v>
      </c>
      <c r="T1972" s="240">
        <f>S1972*H1972</f>
        <v>0</v>
      </c>
      <c r="U1972" s="39"/>
      <c r="V1972" s="39"/>
      <c r="W1972" s="39"/>
      <c r="X1972" s="39"/>
      <c r="Y1972" s="39"/>
      <c r="Z1972" s="39"/>
      <c r="AA1972" s="39"/>
      <c r="AB1972" s="39"/>
      <c r="AC1972" s="39"/>
      <c r="AD1972" s="39"/>
      <c r="AE1972" s="39"/>
      <c r="AR1972" s="241" t="s">
        <v>325</v>
      </c>
      <c r="AT1972" s="241" t="s">
        <v>237</v>
      </c>
      <c r="AU1972" s="241" t="s">
        <v>86</v>
      </c>
      <c r="AY1972" s="18" t="s">
        <v>235</v>
      </c>
      <c r="BE1972" s="242">
        <f>IF(N1972="základní",J1972,0)</f>
        <v>0</v>
      </c>
      <c r="BF1972" s="242">
        <f>IF(N1972="snížená",J1972,0)</f>
        <v>0</v>
      </c>
      <c r="BG1972" s="242">
        <f>IF(N1972="zákl. přenesená",J1972,0)</f>
        <v>0</v>
      </c>
      <c r="BH1972" s="242">
        <f>IF(N1972="sníž. přenesená",J1972,0)</f>
        <v>0</v>
      </c>
      <c r="BI1972" s="242">
        <f>IF(N1972="nulová",J1972,0)</f>
        <v>0</v>
      </c>
      <c r="BJ1972" s="18" t="s">
        <v>84</v>
      </c>
      <c r="BK1972" s="242">
        <f>ROUND(I1972*H1972,2)</f>
        <v>0</v>
      </c>
      <c r="BL1972" s="18" t="s">
        <v>325</v>
      </c>
      <c r="BM1972" s="241" t="s">
        <v>3921</v>
      </c>
    </row>
    <row r="1973" s="12" customFormat="1" ht="22.8" customHeight="1">
      <c r="A1973" s="12"/>
      <c r="B1973" s="213"/>
      <c r="C1973" s="214"/>
      <c r="D1973" s="215" t="s">
        <v>76</v>
      </c>
      <c r="E1973" s="227" t="s">
        <v>1358</v>
      </c>
      <c r="F1973" s="227" t="s">
        <v>1359</v>
      </c>
      <c r="G1973" s="214"/>
      <c r="H1973" s="214"/>
      <c r="I1973" s="217"/>
      <c r="J1973" s="228">
        <f>BK1973</f>
        <v>0</v>
      </c>
      <c r="K1973" s="214"/>
      <c r="L1973" s="219"/>
      <c r="M1973" s="220"/>
      <c r="N1973" s="221"/>
      <c r="O1973" s="221"/>
      <c r="P1973" s="222">
        <f>SUM(P1974:P1980)</f>
        <v>0</v>
      </c>
      <c r="Q1973" s="221"/>
      <c r="R1973" s="222">
        <f>SUM(R1974:R1980)</f>
        <v>2.414955</v>
      </c>
      <c r="S1973" s="221"/>
      <c r="T1973" s="223">
        <f>SUM(T1974:T1980)</f>
        <v>0</v>
      </c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R1973" s="224" t="s">
        <v>86</v>
      </c>
      <c r="AT1973" s="225" t="s">
        <v>76</v>
      </c>
      <c r="AU1973" s="225" t="s">
        <v>84</v>
      </c>
      <c r="AY1973" s="224" t="s">
        <v>235</v>
      </c>
      <c r="BK1973" s="226">
        <f>SUM(BK1974:BK1980)</f>
        <v>0</v>
      </c>
    </row>
    <row r="1974" s="2" customFormat="1" ht="24.15" customHeight="1">
      <c r="A1974" s="39"/>
      <c r="B1974" s="40"/>
      <c r="C1974" s="229" t="s">
        <v>701</v>
      </c>
      <c r="D1974" s="229" t="s">
        <v>237</v>
      </c>
      <c r="E1974" s="230" t="s">
        <v>3922</v>
      </c>
      <c r="F1974" s="231" t="s">
        <v>3923</v>
      </c>
      <c r="G1974" s="232" t="s">
        <v>174</v>
      </c>
      <c r="H1974" s="233">
        <v>80.599999999999994</v>
      </c>
      <c r="I1974" s="234"/>
      <c r="J1974" s="235">
        <f>ROUND(I1974*H1974,2)</f>
        <v>0</v>
      </c>
      <c r="K1974" s="236"/>
      <c r="L1974" s="45"/>
      <c r="M1974" s="237" t="s">
        <v>1</v>
      </c>
      <c r="N1974" s="238" t="s">
        <v>42</v>
      </c>
      <c r="O1974" s="92"/>
      <c r="P1974" s="239">
        <f>O1974*H1974</f>
        <v>0</v>
      </c>
      <c r="Q1974" s="239">
        <v>5.0000000000000002E-05</v>
      </c>
      <c r="R1974" s="239">
        <f>Q1974*H1974</f>
        <v>0.0040299999999999997</v>
      </c>
      <c r="S1974" s="239">
        <v>0</v>
      </c>
      <c r="T1974" s="240">
        <f>S1974*H1974</f>
        <v>0</v>
      </c>
      <c r="U1974" s="39"/>
      <c r="V1974" s="39"/>
      <c r="W1974" s="39"/>
      <c r="X1974" s="39"/>
      <c r="Y1974" s="39"/>
      <c r="Z1974" s="39"/>
      <c r="AA1974" s="39"/>
      <c r="AB1974" s="39"/>
      <c r="AC1974" s="39"/>
      <c r="AD1974" s="39"/>
      <c r="AE1974" s="39"/>
      <c r="AR1974" s="241" t="s">
        <v>325</v>
      </c>
      <c r="AT1974" s="241" t="s">
        <v>237</v>
      </c>
      <c r="AU1974" s="241" t="s">
        <v>86</v>
      </c>
      <c r="AY1974" s="18" t="s">
        <v>235</v>
      </c>
      <c r="BE1974" s="242">
        <f>IF(N1974="základní",J1974,0)</f>
        <v>0</v>
      </c>
      <c r="BF1974" s="242">
        <f>IF(N1974="snížená",J1974,0)</f>
        <v>0</v>
      </c>
      <c r="BG1974" s="242">
        <f>IF(N1974="zákl. přenesená",J1974,0)</f>
        <v>0</v>
      </c>
      <c r="BH1974" s="242">
        <f>IF(N1974="sníž. přenesená",J1974,0)</f>
        <v>0</v>
      </c>
      <c r="BI1974" s="242">
        <f>IF(N1974="nulová",J1974,0)</f>
        <v>0</v>
      </c>
      <c r="BJ1974" s="18" t="s">
        <v>84</v>
      </c>
      <c r="BK1974" s="242">
        <f>ROUND(I1974*H1974,2)</f>
        <v>0</v>
      </c>
      <c r="BL1974" s="18" t="s">
        <v>325</v>
      </c>
      <c r="BM1974" s="241" t="s">
        <v>3924</v>
      </c>
    </row>
    <row r="1975" s="13" customFormat="1">
      <c r="A1975" s="13"/>
      <c r="B1975" s="243"/>
      <c r="C1975" s="244"/>
      <c r="D1975" s="245" t="s">
        <v>243</v>
      </c>
      <c r="E1975" s="246" t="s">
        <v>1</v>
      </c>
      <c r="F1975" s="247" t="s">
        <v>3925</v>
      </c>
      <c r="G1975" s="244"/>
      <c r="H1975" s="248">
        <v>80.599999999999994</v>
      </c>
      <c r="I1975" s="249"/>
      <c r="J1975" s="244"/>
      <c r="K1975" s="244"/>
      <c r="L1975" s="250"/>
      <c r="M1975" s="251"/>
      <c r="N1975" s="252"/>
      <c r="O1975" s="252"/>
      <c r="P1975" s="252"/>
      <c r="Q1975" s="252"/>
      <c r="R1975" s="252"/>
      <c r="S1975" s="252"/>
      <c r="T1975" s="25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T1975" s="254" t="s">
        <v>243</v>
      </c>
      <c r="AU1975" s="254" t="s">
        <v>86</v>
      </c>
      <c r="AV1975" s="13" t="s">
        <v>86</v>
      </c>
      <c r="AW1975" s="13" t="s">
        <v>32</v>
      </c>
      <c r="AX1975" s="13" t="s">
        <v>84</v>
      </c>
      <c r="AY1975" s="254" t="s">
        <v>235</v>
      </c>
    </row>
    <row r="1976" s="2" customFormat="1" ht="24.15" customHeight="1">
      <c r="A1976" s="39"/>
      <c r="B1976" s="40"/>
      <c r="C1976" s="287" t="s">
        <v>705</v>
      </c>
      <c r="D1976" s="287" t="s">
        <v>518</v>
      </c>
      <c r="E1976" s="288" t="s">
        <v>3926</v>
      </c>
      <c r="F1976" s="289" t="s">
        <v>3927</v>
      </c>
      <c r="G1976" s="290" t="s">
        <v>240</v>
      </c>
      <c r="H1976" s="291">
        <v>62</v>
      </c>
      <c r="I1976" s="292"/>
      <c r="J1976" s="293">
        <f>ROUND(I1976*H1976,2)</f>
        <v>0</v>
      </c>
      <c r="K1976" s="294"/>
      <c r="L1976" s="295"/>
      <c r="M1976" s="296" t="s">
        <v>1</v>
      </c>
      <c r="N1976" s="297" t="s">
        <v>42</v>
      </c>
      <c r="O1976" s="92"/>
      <c r="P1976" s="239">
        <f>O1976*H1976</f>
        <v>0</v>
      </c>
      <c r="Q1976" s="239">
        <v>0.0166</v>
      </c>
      <c r="R1976" s="239">
        <f>Q1976*H1976</f>
        <v>1.0292000000000001</v>
      </c>
      <c r="S1976" s="239">
        <v>0</v>
      </c>
      <c r="T1976" s="240">
        <f>S1976*H1976</f>
        <v>0</v>
      </c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39"/>
      <c r="AE1976" s="39"/>
      <c r="AR1976" s="241" t="s">
        <v>421</v>
      </c>
      <c r="AT1976" s="241" t="s">
        <v>518</v>
      </c>
      <c r="AU1976" s="241" t="s">
        <v>86</v>
      </c>
      <c r="AY1976" s="18" t="s">
        <v>235</v>
      </c>
      <c r="BE1976" s="242">
        <f>IF(N1976="základní",J1976,0)</f>
        <v>0</v>
      </c>
      <c r="BF1976" s="242">
        <f>IF(N1976="snížená",J1976,0)</f>
        <v>0</v>
      </c>
      <c r="BG1976" s="242">
        <f>IF(N1976="zákl. přenesená",J1976,0)</f>
        <v>0</v>
      </c>
      <c r="BH1976" s="242">
        <f>IF(N1976="sníž. přenesená",J1976,0)</f>
        <v>0</v>
      </c>
      <c r="BI1976" s="242">
        <f>IF(N1976="nulová",J1976,0)</f>
        <v>0</v>
      </c>
      <c r="BJ1976" s="18" t="s">
        <v>84</v>
      </c>
      <c r="BK1976" s="242">
        <f>ROUND(I1976*H1976,2)</f>
        <v>0</v>
      </c>
      <c r="BL1976" s="18" t="s">
        <v>325</v>
      </c>
      <c r="BM1976" s="241" t="s">
        <v>3928</v>
      </c>
    </row>
    <row r="1977" s="2" customFormat="1" ht="16.5" customHeight="1">
      <c r="A1977" s="39"/>
      <c r="B1977" s="40"/>
      <c r="C1977" s="229" t="s">
        <v>709</v>
      </c>
      <c r="D1977" s="229" t="s">
        <v>237</v>
      </c>
      <c r="E1977" s="230" t="s">
        <v>3929</v>
      </c>
      <c r="F1977" s="231" t="s">
        <v>3930</v>
      </c>
      <c r="G1977" s="232" t="s">
        <v>166</v>
      </c>
      <c r="H1977" s="233">
        <v>34.5</v>
      </c>
      <c r="I1977" s="234"/>
      <c r="J1977" s="235">
        <f>ROUND(I1977*H1977,2)</f>
        <v>0</v>
      </c>
      <c r="K1977" s="236"/>
      <c r="L1977" s="45"/>
      <c r="M1977" s="237" t="s">
        <v>1</v>
      </c>
      <c r="N1977" s="238" t="s">
        <v>42</v>
      </c>
      <c r="O1977" s="92"/>
      <c r="P1977" s="239">
        <f>O1977*H1977</f>
        <v>0</v>
      </c>
      <c r="Q1977" s="239">
        <v>5.0000000000000002E-05</v>
      </c>
      <c r="R1977" s="239">
        <f>Q1977*H1977</f>
        <v>0.0017250000000000002</v>
      </c>
      <c r="S1977" s="239">
        <v>0</v>
      </c>
      <c r="T1977" s="240">
        <f>S1977*H1977</f>
        <v>0</v>
      </c>
      <c r="U1977" s="39"/>
      <c r="V1977" s="39"/>
      <c r="W1977" s="39"/>
      <c r="X1977" s="39"/>
      <c r="Y1977" s="39"/>
      <c r="Z1977" s="39"/>
      <c r="AA1977" s="39"/>
      <c r="AB1977" s="39"/>
      <c r="AC1977" s="39"/>
      <c r="AD1977" s="39"/>
      <c r="AE1977" s="39"/>
      <c r="AR1977" s="241" t="s">
        <v>325</v>
      </c>
      <c r="AT1977" s="241" t="s">
        <v>237</v>
      </c>
      <c r="AU1977" s="241" t="s">
        <v>86</v>
      </c>
      <c r="AY1977" s="18" t="s">
        <v>235</v>
      </c>
      <c r="BE1977" s="242">
        <f>IF(N1977="základní",J1977,0)</f>
        <v>0</v>
      </c>
      <c r="BF1977" s="242">
        <f>IF(N1977="snížená",J1977,0)</f>
        <v>0</v>
      </c>
      <c r="BG1977" s="242">
        <f>IF(N1977="zákl. přenesená",J1977,0)</f>
        <v>0</v>
      </c>
      <c r="BH1977" s="242">
        <f>IF(N1977="sníž. přenesená",J1977,0)</f>
        <v>0</v>
      </c>
      <c r="BI1977" s="242">
        <f>IF(N1977="nulová",J1977,0)</f>
        <v>0</v>
      </c>
      <c r="BJ1977" s="18" t="s">
        <v>84</v>
      </c>
      <c r="BK1977" s="242">
        <f>ROUND(I1977*H1977,2)</f>
        <v>0</v>
      </c>
      <c r="BL1977" s="18" t="s">
        <v>325</v>
      </c>
      <c r="BM1977" s="241" t="s">
        <v>3931</v>
      </c>
    </row>
    <row r="1978" s="13" customFormat="1">
      <c r="A1978" s="13"/>
      <c r="B1978" s="243"/>
      <c r="C1978" s="244"/>
      <c r="D1978" s="245" t="s">
        <v>243</v>
      </c>
      <c r="E1978" s="246" t="s">
        <v>1</v>
      </c>
      <c r="F1978" s="247" t="s">
        <v>3932</v>
      </c>
      <c r="G1978" s="244"/>
      <c r="H1978" s="248">
        <v>34.5</v>
      </c>
      <c r="I1978" s="249"/>
      <c r="J1978" s="244"/>
      <c r="K1978" s="244"/>
      <c r="L1978" s="250"/>
      <c r="M1978" s="251"/>
      <c r="N1978" s="252"/>
      <c r="O1978" s="252"/>
      <c r="P1978" s="252"/>
      <c r="Q1978" s="252"/>
      <c r="R1978" s="252"/>
      <c r="S1978" s="252"/>
      <c r="T1978" s="25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254" t="s">
        <v>243</v>
      </c>
      <c r="AU1978" s="254" t="s">
        <v>86</v>
      </c>
      <c r="AV1978" s="13" t="s">
        <v>86</v>
      </c>
      <c r="AW1978" s="13" t="s">
        <v>32</v>
      </c>
      <c r="AX1978" s="13" t="s">
        <v>84</v>
      </c>
      <c r="AY1978" s="254" t="s">
        <v>235</v>
      </c>
    </row>
    <row r="1979" s="2" customFormat="1" ht="16.5" customHeight="1">
      <c r="A1979" s="39"/>
      <c r="B1979" s="40"/>
      <c r="C1979" s="287" t="s">
        <v>713</v>
      </c>
      <c r="D1979" s="287" t="s">
        <v>518</v>
      </c>
      <c r="E1979" s="288" t="s">
        <v>3933</v>
      </c>
      <c r="F1979" s="289" t="s">
        <v>3934</v>
      </c>
      <c r="G1979" s="290" t="s">
        <v>166</v>
      </c>
      <c r="H1979" s="291">
        <v>34.5</v>
      </c>
      <c r="I1979" s="292"/>
      <c r="J1979" s="293">
        <f>ROUND(I1979*H1979,2)</f>
        <v>0</v>
      </c>
      <c r="K1979" s="294"/>
      <c r="L1979" s="295"/>
      <c r="M1979" s="296" t="s">
        <v>1</v>
      </c>
      <c r="N1979" s="297" t="s">
        <v>42</v>
      </c>
      <c r="O1979" s="92"/>
      <c r="P1979" s="239">
        <f>O1979*H1979</f>
        <v>0</v>
      </c>
      <c r="Q1979" s="239">
        <v>0.040000000000000001</v>
      </c>
      <c r="R1979" s="239">
        <f>Q1979*H1979</f>
        <v>1.3800000000000001</v>
      </c>
      <c r="S1979" s="239">
        <v>0</v>
      </c>
      <c r="T1979" s="240">
        <f>S1979*H1979</f>
        <v>0</v>
      </c>
      <c r="U1979" s="39"/>
      <c r="V1979" s="39"/>
      <c r="W1979" s="39"/>
      <c r="X1979" s="39"/>
      <c r="Y1979" s="39"/>
      <c r="Z1979" s="39"/>
      <c r="AA1979" s="39"/>
      <c r="AB1979" s="39"/>
      <c r="AC1979" s="39"/>
      <c r="AD1979" s="39"/>
      <c r="AE1979" s="39"/>
      <c r="AR1979" s="241" t="s">
        <v>421</v>
      </c>
      <c r="AT1979" s="241" t="s">
        <v>518</v>
      </c>
      <c r="AU1979" s="241" t="s">
        <v>86</v>
      </c>
      <c r="AY1979" s="18" t="s">
        <v>235</v>
      </c>
      <c r="BE1979" s="242">
        <f>IF(N1979="základní",J1979,0)</f>
        <v>0</v>
      </c>
      <c r="BF1979" s="242">
        <f>IF(N1979="snížená",J1979,0)</f>
        <v>0</v>
      </c>
      <c r="BG1979" s="242">
        <f>IF(N1979="zákl. přenesená",J1979,0)</f>
        <v>0</v>
      </c>
      <c r="BH1979" s="242">
        <f>IF(N1979="sníž. přenesená",J1979,0)</f>
        <v>0</v>
      </c>
      <c r="BI1979" s="242">
        <f>IF(N1979="nulová",J1979,0)</f>
        <v>0</v>
      </c>
      <c r="BJ1979" s="18" t="s">
        <v>84</v>
      </c>
      <c r="BK1979" s="242">
        <f>ROUND(I1979*H1979,2)</f>
        <v>0</v>
      </c>
      <c r="BL1979" s="18" t="s">
        <v>325</v>
      </c>
      <c r="BM1979" s="241" t="s">
        <v>3935</v>
      </c>
    </row>
    <row r="1980" s="2" customFormat="1" ht="24.15" customHeight="1">
      <c r="A1980" s="39"/>
      <c r="B1980" s="40"/>
      <c r="C1980" s="229" t="s">
        <v>717</v>
      </c>
      <c r="D1980" s="229" t="s">
        <v>237</v>
      </c>
      <c r="E1980" s="230" t="s">
        <v>1458</v>
      </c>
      <c r="F1980" s="231" t="s">
        <v>1459</v>
      </c>
      <c r="G1980" s="232" t="s">
        <v>328</v>
      </c>
      <c r="H1980" s="233">
        <v>2.415</v>
      </c>
      <c r="I1980" s="234"/>
      <c r="J1980" s="235">
        <f>ROUND(I1980*H1980,2)</f>
        <v>0</v>
      </c>
      <c r="K1980" s="236"/>
      <c r="L1980" s="45"/>
      <c r="M1980" s="237" t="s">
        <v>1</v>
      </c>
      <c r="N1980" s="238" t="s">
        <v>42</v>
      </c>
      <c r="O1980" s="92"/>
      <c r="P1980" s="239">
        <f>O1980*H1980</f>
        <v>0</v>
      </c>
      <c r="Q1980" s="239">
        <v>0</v>
      </c>
      <c r="R1980" s="239">
        <f>Q1980*H1980</f>
        <v>0</v>
      </c>
      <c r="S1980" s="239">
        <v>0</v>
      </c>
      <c r="T1980" s="240">
        <f>S1980*H1980</f>
        <v>0</v>
      </c>
      <c r="U1980" s="39"/>
      <c r="V1980" s="39"/>
      <c r="W1980" s="39"/>
      <c r="X1980" s="39"/>
      <c r="Y1980" s="39"/>
      <c r="Z1980" s="39"/>
      <c r="AA1980" s="39"/>
      <c r="AB1980" s="39"/>
      <c r="AC1980" s="39"/>
      <c r="AD1980" s="39"/>
      <c r="AE1980" s="39"/>
      <c r="AR1980" s="241" t="s">
        <v>325</v>
      </c>
      <c r="AT1980" s="241" t="s">
        <v>237</v>
      </c>
      <c r="AU1980" s="241" t="s">
        <v>86</v>
      </c>
      <c r="AY1980" s="18" t="s">
        <v>235</v>
      </c>
      <c r="BE1980" s="242">
        <f>IF(N1980="základní",J1980,0)</f>
        <v>0</v>
      </c>
      <c r="BF1980" s="242">
        <f>IF(N1980="snížená",J1980,0)</f>
        <v>0</v>
      </c>
      <c r="BG1980" s="242">
        <f>IF(N1980="zákl. přenesená",J1980,0)</f>
        <v>0</v>
      </c>
      <c r="BH1980" s="242">
        <f>IF(N1980="sníž. přenesená",J1980,0)</f>
        <v>0</v>
      </c>
      <c r="BI1980" s="242">
        <f>IF(N1980="nulová",J1980,0)</f>
        <v>0</v>
      </c>
      <c r="BJ1980" s="18" t="s">
        <v>84</v>
      </c>
      <c r="BK1980" s="242">
        <f>ROUND(I1980*H1980,2)</f>
        <v>0</v>
      </c>
      <c r="BL1980" s="18" t="s">
        <v>325</v>
      </c>
      <c r="BM1980" s="241" t="s">
        <v>3936</v>
      </c>
    </row>
    <row r="1981" s="12" customFormat="1" ht="22.8" customHeight="1">
      <c r="A1981" s="12"/>
      <c r="B1981" s="213"/>
      <c r="C1981" s="214"/>
      <c r="D1981" s="215" t="s">
        <v>76</v>
      </c>
      <c r="E1981" s="227" t="s">
        <v>1842</v>
      </c>
      <c r="F1981" s="227" t="s">
        <v>1843</v>
      </c>
      <c r="G1981" s="214"/>
      <c r="H1981" s="214"/>
      <c r="I1981" s="217"/>
      <c r="J1981" s="228">
        <f>BK1981</f>
        <v>0</v>
      </c>
      <c r="K1981" s="214"/>
      <c r="L1981" s="219"/>
      <c r="M1981" s="220"/>
      <c r="N1981" s="221"/>
      <c r="O1981" s="221"/>
      <c r="P1981" s="222">
        <f>SUM(P1982:P2017)</f>
        <v>0</v>
      </c>
      <c r="Q1981" s="221"/>
      <c r="R1981" s="222">
        <f>SUM(R1982:R2017)</f>
        <v>8.7225717300000003</v>
      </c>
      <c r="S1981" s="221"/>
      <c r="T1981" s="223">
        <f>SUM(T1982:T2017)</f>
        <v>0</v>
      </c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R1981" s="224" t="s">
        <v>86</v>
      </c>
      <c r="AT1981" s="225" t="s">
        <v>76</v>
      </c>
      <c r="AU1981" s="225" t="s">
        <v>84</v>
      </c>
      <c r="AY1981" s="224" t="s">
        <v>235</v>
      </c>
      <c r="BK1981" s="226">
        <f>SUM(BK1982:BK2017)</f>
        <v>0</v>
      </c>
    </row>
    <row r="1982" s="2" customFormat="1" ht="16.5" customHeight="1">
      <c r="A1982" s="39"/>
      <c r="B1982" s="40"/>
      <c r="C1982" s="229" t="s">
        <v>723</v>
      </c>
      <c r="D1982" s="229" t="s">
        <v>237</v>
      </c>
      <c r="E1982" s="230" t="s">
        <v>1849</v>
      </c>
      <c r="F1982" s="231" t="s">
        <v>1850</v>
      </c>
      <c r="G1982" s="232" t="s">
        <v>166</v>
      </c>
      <c r="H1982" s="233">
        <v>487.053</v>
      </c>
      <c r="I1982" s="234"/>
      <c r="J1982" s="235">
        <f>ROUND(I1982*H1982,2)</f>
        <v>0</v>
      </c>
      <c r="K1982" s="236"/>
      <c r="L1982" s="45"/>
      <c r="M1982" s="237" t="s">
        <v>1</v>
      </c>
      <c r="N1982" s="238" t="s">
        <v>42</v>
      </c>
      <c r="O1982" s="92"/>
      <c r="P1982" s="239">
        <f>O1982*H1982</f>
        <v>0</v>
      </c>
      <c r="Q1982" s="239">
        <v>0</v>
      </c>
      <c r="R1982" s="239">
        <f>Q1982*H1982</f>
        <v>0</v>
      </c>
      <c r="S1982" s="239">
        <v>0</v>
      </c>
      <c r="T1982" s="240">
        <f>S1982*H1982</f>
        <v>0</v>
      </c>
      <c r="U1982" s="39"/>
      <c r="V1982" s="39"/>
      <c r="W1982" s="39"/>
      <c r="X1982" s="39"/>
      <c r="Y1982" s="39"/>
      <c r="Z1982" s="39"/>
      <c r="AA1982" s="39"/>
      <c r="AB1982" s="39"/>
      <c r="AC1982" s="39"/>
      <c r="AD1982" s="39"/>
      <c r="AE1982" s="39"/>
      <c r="AR1982" s="241" t="s">
        <v>325</v>
      </c>
      <c r="AT1982" s="241" t="s">
        <v>237</v>
      </c>
      <c r="AU1982" s="241" t="s">
        <v>86</v>
      </c>
      <c r="AY1982" s="18" t="s">
        <v>235</v>
      </c>
      <c r="BE1982" s="242">
        <f>IF(N1982="základní",J1982,0)</f>
        <v>0</v>
      </c>
      <c r="BF1982" s="242">
        <f>IF(N1982="snížená",J1982,0)</f>
        <v>0</v>
      </c>
      <c r="BG1982" s="242">
        <f>IF(N1982="zákl. přenesená",J1982,0)</f>
        <v>0</v>
      </c>
      <c r="BH1982" s="242">
        <f>IF(N1982="sníž. přenesená",J1982,0)</f>
        <v>0</v>
      </c>
      <c r="BI1982" s="242">
        <f>IF(N1982="nulová",J1982,0)</f>
        <v>0</v>
      </c>
      <c r="BJ1982" s="18" t="s">
        <v>84</v>
      </c>
      <c r="BK1982" s="242">
        <f>ROUND(I1982*H1982,2)</f>
        <v>0</v>
      </c>
      <c r="BL1982" s="18" t="s">
        <v>325</v>
      </c>
      <c r="BM1982" s="241" t="s">
        <v>3937</v>
      </c>
    </row>
    <row r="1983" s="15" customFormat="1">
      <c r="A1983" s="15"/>
      <c r="B1983" s="266"/>
      <c r="C1983" s="267"/>
      <c r="D1983" s="245" t="s">
        <v>243</v>
      </c>
      <c r="E1983" s="268" t="s">
        <v>1</v>
      </c>
      <c r="F1983" s="269" t="s">
        <v>3938</v>
      </c>
      <c r="G1983" s="267"/>
      <c r="H1983" s="268" t="s">
        <v>1</v>
      </c>
      <c r="I1983" s="270"/>
      <c r="J1983" s="267"/>
      <c r="K1983" s="267"/>
      <c r="L1983" s="271"/>
      <c r="M1983" s="272"/>
      <c r="N1983" s="273"/>
      <c r="O1983" s="273"/>
      <c r="P1983" s="273"/>
      <c r="Q1983" s="273"/>
      <c r="R1983" s="273"/>
      <c r="S1983" s="273"/>
      <c r="T1983" s="274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T1983" s="275" t="s">
        <v>243</v>
      </c>
      <c r="AU1983" s="275" t="s">
        <v>86</v>
      </c>
      <c r="AV1983" s="15" t="s">
        <v>84</v>
      </c>
      <c r="AW1983" s="15" t="s">
        <v>32</v>
      </c>
      <c r="AX1983" s="15" t="s">
        <v>77</v>
      </c>
      <c r="AY1983" s="275" t="s">
        <v>235</v>
      </c>
    </row>
    <row r="1984" s="13" customFormat="1">
      <c r="A1984" s="13"/>
      <c r="B1984" s="243"/>
      <c r="C1984" s="244"/>
      <c r="D1984" s="245" t="s">
        <v>243</v>
      </c>
      <c r="E1984" s="246" t="s">
        <v>1</v>
      </c>
      <c r="F1984" s="247" t="s">
        <v>3939</v>
      </c>
      <c r="G1984" s="244"/>
      <c r="H1984" s="248">
        <v>1.0609999999999999</v>
      </c>
      <c r="I1984" s="249"/>
      <c r="J1984" s="244"/>
      <c r="K1984" s="244"/>
      <c r="L1984" s="250"/>
      <c r="M1984" s="251"/>
      <c r="N1984" s="252"/>
      <c r="O1984" s="252"/>
      <c r="P1984" s="252"/>
      <c r="Q1984" s="252"/>
      <c r="R1984" s="252"/>
      <c r="S1984" s="252"/>
      <c r="T1984" s="25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T1984" s="254" t="s">
        <v>243</v>
      </c>
      <c r="AU1984" s="254" t="s">
        <v>86</v>
      </c>
      <c r="AV1984" s="13" t="s">
        <v>86</v>
      </c>
      <c r="AW1984" s="13" t="s">
        <v>32</v>
      </c>
      <c r="AX1984" s="13" t="s">
        <v>77</v>
      </c>
      <c r="AY1984" s="254" t="s">
        <v>235</v>
      </c>
    </row>
    <row r="1985" s="13" customFormat="1">
      <c r="A1985" s="13"/>
      <c r="B1985" s="243"/>
      <c r="C1985" s="244"/>
      <c r="D1985" s="245" t="s">
        <v>243</v>
      </c>
      <c r="E1985" s="246" t="s">
        <v>1</v>
      </c>
      <c r="F1985" s="247" t="s">
        <v>3940</v>
      </c>
      <c r="G1985" s="244"/>
      <c r="H1985" s="248">
        <v>64.908000000000001</v>
      </c>
      <c r="I1985" s="249"/>
      <c r="J1985" s="244"/>
      <c r="K1985" s="244"/>
      <c r="L1985" s="250"/>
      <c r="M1985" s="251"/>
      <c r="N1985" s="252"/>
      <c r="O1985" s="252"/>
      <c r="P1985" s="252"/>
      <c r="Q1985" s="252"/>
      <c r="R1985" s="252"/>
      <c r="S1985" s="252"/>
      <c r="T1985" s="25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T1985" s="254" t="s">
        <v>243</v>
      </c>
      <c r="AU1985" s="254" t="s">
        <v>86</v>
      </c>
      <c r="AV1985" s="13" t="s">
        <v>86</v>
      </c>
      <c r="AW1985" s="13" t="s">
        <v>32</v>
      </c>
      <c r="AX1985" s="13" t="s">
        <v>77</v>
      </c>
      <c r="AY1985" s="254" t="s">
        <v>235</v>
      </c>
    </row>
    <row r="1986" s="13" customFormat="1">
      <c r="A1986" s="13"/>
      <c r="B1986" s="243"/>
      <c r="C1986" s="244"/>
      <c r="D1986" s="245" t="s">
        <v>243</v>
      </c>
      <c r="E1986" s="246" t="s">
        <v>1</v>
      </c>
      <c r="F1986" s="247" t="s">
        <v>3941</v>
      </c>
      <c r="G1986" s="244"/>
      <c r="H1986" s="248">
        <v>44.218000000000004</v>
      </c>
      <c r="I1986" s="249"/>
      <c r="J1986" s="244"/>
      <c r="K1986" s="244"/>
      <c r="L1986" s="250"/>
      <c r="M1986" s="251"/>
      <c r="N1986" s="252"/>
      <c r="O1986" s="252"/>
      <c r="P1986" s="252"/>
      <c r="Q1986" s="252"/>
      <c r="R1986" s="252"/>
      <c r="S1986" s="252"/>
      <c r="T1986" s="25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T1986" s="254" t="s">
        <v>243</v>
      </c>
      <c r="AU1986" s="254" t="s">
        <v>86</v>
      </c>
      <c r="AV1986" s="13" t="s">
        <v>86</v>
      </c>
      <c r="AW1986" s="13" t="s">
        <v>32</v>
      </c>
      <c r="AX1986" s="13" t="s">
        <v>77</v>
      </c>
      <c r="AY1986" s="254" t="s">
        <v>235</v>
      </c>
    </row>
    <row r="1987" s="13" customFormat="1">
      <c r="A1987" s="13"/>
      <c r="B1987" s="243"/>
      <c r="C1987" s="244"/>
      <c r="D1987" s="245" t="s">
        <v>243</v>
      </c>
      <c r="E1987" s="246" t="s">
        <v>1</v>
      </c>
      <c r="F1987" s="247" t="s">
        <v>3942</v>
      </c>
      <c r="G1987" s="244"/>
      <c r="H1987" s="248">
        <v>33.945</v>
      </c>
      <c r="I1987" s="249"/>
      <c r="J1987" s="244"/>
      <c r="K1987" s="244"/>
      <c r="L1987" s="250"/>
      <c r="M1987" s="251"/>
      <c r="N1987" s="252"/>
      <c r="O1987" s="252"/>
      <c r="P1987" s="252"/>
      <c r="Q1987" s="252"/>
      <c r="R1987" s="252"/>
      <c r="S1987" s="252"/>
      <c r="T1987" s="25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T1987" s="254" t="s">
        <v>243</v>
      </c>
      <c r="AU1987" s="254" t="s">
        <v>86</v>
      </c>
      <c r="AV1987" s="13" t="s">
        <v>86</v>
      </c>
      <c r="AW1987" s="13" t="s">
        <v>32</v>
      </c>
      <c r="AX1987" s="13" t="s">
        <v>77</v>
      </c>
      <c r="AY1987" s="254" t="s">
        <v>235</v>
      </c>
    </row>
    <row r="1988" s="13" customFormat="1">
      <c r="A1988" s="13"/>
      <c r="B1988" s="243"/>
      <c r="C1988" s="244"/>
      <c r="D1988" s="245" t="s">
        <v>243</v>
      </c>
      <c r="E1988" s="246" t="s">
        <v>1</v>
      </c>
      <c r="F1988" s="247" t="s">
        <v>3943</v>
      </c>
      <c r="G1988" s="244"/>
      <c r="H1988" s="248">
        <v>137.583</v>
      </c>
      <c r="I1988" s="249"/>
      <c r="J1988" s="244"/>
      <c r="K1988" s="244"/>
      <c r="L1988" s="250"/>
      <c r="M1988" s="251"/>
      <c r="N1988" s="252"/>
      <c r="O1988" s="252"/>
      <c r="P1988" s="252"/>
      <c r="Q1988" s="252"/>
      <c r="R1988" s="252"/>
      <c r="S1988" s="252"/>
      <c r="T1988" s="25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T1988" s="254" t="s">
        <v>243</v>
      </c>
      <c r="AU1988" s="254" t="s">
        <v>86</v>
      </c>
      <c r="AV1988" s="13" t="s">
        <v>86</v>
      </c>
      <c r="AW1988" s="13" t="s">
        <v>32</v>
      </c>
      <c r="AX1988" s="13" t="s">
        <v>77</v>
      </c>
      <c r="AY1988" s="254" t="s">
        <v>235</v>
      </c>
    </row>
    <row r="1989" s="13" customFormat="1">
      <c r="A1989" s="13"/>
      <c r="B1989" s="243"/>
      <c r="C1989" s="244"/>
      <c r="D1989" s="245" t="s">
        <v>243</v>
      </c>
      <c r="E1989" s="246" t="s">
        <v>1</v>
      </c>
      <c r="F1989" s="247" t="s">
        <v>3944</v>
      </c>
      <c r="G1989" s="244"/>
      <c r="H1989" s="248">
        <v>65.489999999999995</v>
      </c>
      <c r="I1989" s="249"/>
      <c r="J1989" s="244"/>
      <c r="K1989" s="244"/>
      <c r="L1989" s="250"/>
      <c r="M1989" s="251"/>
      <c r="N1989" s="252"/>
      <c r="O1989" s="252"/>
      <c r="P1989" s="252"/>
      <c r="Q1989" s="252"/>
      <c r="R1989" s="252"/>
      <c r="S1989" s="252"/>
      <c r="T1989" s="25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T1989" s="254" t="s">
        <v>243</v>
      </c>
      <c r="AU1989" s="254" t="s">
        <v>86</v>
      </c>
      <c r="AV1989" s="13" t="s">
        <v>86</v>
      </c>
      <c r="AW1989" s="13" t="s">
        <v>32</v>
      </c>
      <c r="AX1989" s="13" t="s">
        <v>77</v>
      </c>
      <c r="AY1989" s="254" t="s">
        <v>235</v>
      </c>
    </row>
    <row r="1990" s="13" customFormat="1">
      <c r="A1990" s="13"/>
      <c r="B1990" s="243"/>
      <c r="C1990" s="244"/>
      <c r="D1990" s="245" t="s">
        <v>243</v>
      </c>
      <c r="E1990" s="246" t="s">
        <v>1</v>
      </c>
      <c r="F1990" s="247" t="s">
        <v>3945</v>
      </c>
      <c r="G1990" s="244"/>
      <c r="H1990" s="248">
        <v>9.0220000000000002</v>
      </c>
      <c r="I1990" s="249"/>
      <c r="J1990" s="244"/>
      <c r="K1990" s="244"/>
      <c r="L1990" s="250"/>
      <c r="M1990" s="251"/>
      <c r="N1990" s="252"/>
      <c r="O1990" s="252"/>
      <c r="P1990" s="252"/>
      <c r="Q1990" s="252"/>
      <c r="R1990" s="252"/>
      <c r="S1990" s="252"/>
      <c r="T1990" s="25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T1990" s="254" t="s">
        <v>243</v>
      </c>
      <c r="AU1990" s="254" t="s">
        <v>86</v>
      </c>
      <c r="AV1990" s="13" t="s">
        <v>86</v>
      </c>
      <c r="AW1990" s="13" t="s">
        <v>32</v>
      </c>
      <c r="AX1990" s="13" t="s">
        <v>77</v>
      </c>
      <c r="AY1990" s="254" t="s">
        <v>235</v>
      </c>
    </row>
    <row r="1991" s="13" customFormat="1">
      <c r="A1991" s="13"/>
      <c r="B1991" s="243"/>
      <c r="C1991" s="244"/>
      <c r="D1991" s="245" t="s">
        <v>243</v>
      </c>
      <c r="E1991" s="246" t="s">
        <v>1</v>
      </c>
      <c r="F1991" s="247" t="s">
        <v>3946</v>
      </c>
      <c r="G1991" s="244"/>
      <c r="H1991" s="248">
        <v>10.826000000000001</v>
      </c>
      <c r="I1991" s="249"/>
      <c r="J1991" s="244"/>
      <c r="K1991" s="244"/>
      <c r="L1991" s="250"/>
      <c r="M1991" s="251"/>
      <c r="N1991" s="252"/>
      <c r="O1991" s="252"/>
      <c r="P1991" s="252"/>
      <c r="Q1991" s="252"/>
      <c r="R1991" s="252"/>
      <c r="S1991" s="252"/>
      <c r="T1991" s="25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T1991" s="254" t="s">
        <v>243</v>
      </c>
      <c r="AU1991" s="254" t="s">
        <v>86</v>
      </c>
      <c r="AV1991" s="13" t="s">
        <v>86</v>
      </c>
      <c r="AW1991" s="13" t="s">
        <v>32</v>
      </c>
      <c r="AX1991" s="13" t="s">
        <v>77</v>
      </c>
      <c r="AY1991" s="254" t="s">
        <v>235</v>
      </c>
    </row>
    <row r="1992" s="16" customFormat="1">
      <c r="A1992" s="16"/>
      <c r="B1992" s="276"/>
      <c r="C1992" s="277"/>
      <c r="D1992" s="245" t="s">
        <v>243</v>
      </c>
      <c r="E1992" s="278" t="s">
        <v>1</v>
      </c>
      <c r="F1992" s="279" t="s">
        <v>492</v>
      </c>
      <c r="G1992" s="277"/>
      <c r="H1992" s="280">
        <v>367.053</v>
      </c>
      <c r="I1992" s="281"/>
      <c r="J1992" s="277"/>
      <c r="K1992" s="277"/>
      <c r="L1992" s="282"/>
      <c r="M1992" s="283"/>
      <c r="N1992" s="284"/>
      <c r="O1992" s="284"/>
      <c r="P1992" s="284"/>
      <c r="Q1992" s="284"/>
      <c r="R1992" s="284"/>
      <c r="S1992" s="284"/>
      <c r="T1992" s="285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T1992" s="286" t="s">
        <v>243</v>
      </c>
      <c r="AU1992" s="286" t="s">
        <v>86</v>
      </c>
      <c r="AV1992" s="16" t="s">
        <v>250</v>
      </c>
      <c r="AW1992" s="16" t="s">
        <v>32</v>
      </c>
      <c r="AX1992" s="16" t="s">
        <v>77</v>
      </c>
      <c r="AY1992" s="286" t="s">
        <v>235</v>
      </c>
    </row>
    <row r="1993" s="13" customFormat="1">
      <c r="A1993" s="13"/>
      <c r="B1993" s="243"/>
      <c r="C1993" s="244"/>
      <c r="D1993" s="245" t="s">
        <v>243</v>
      </c>
      <c r="E1993" s="246" t="s">
        <v>1</v>
      </c>
      <c r="F1993" s="247" t="s">
        <v>3947</v>
      </c>
      <c r="G1993" s="244"/>
      <c r="H1993" s="248">
        <v>120</v>
      </c>
      <c r="I1993" s="249"/>
      <c r="J1993" s="244"/>
      <c r="K1993" s="244"/>
      <c r="L1993" s="250"/>
      <c r="M1993" s="251"/>
      <c r="N1993" s="252"/>
      <c r="O1993" s="252"/>
      <c r="P1993" s="252"/>
      <c r="Q1993" s="252"/>
      <c r="R1993" s="252"/>
      <c r="S1993" s="252"/>
      <c r="T1993" s="25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T1993" s="254" t="s">
        <v>243</v>
      </c>
      <c r="AU1993" s="254" t="s">
        <v>86</v>
      </c>
      <c r="AV1993" s="13" t="s">
        <v>86</v>
      </c>
      <c r="AW1993" s="13" t="s">
        <v>32</v>
      </c>
      <c r="AX1993" s="13" t="s">
        <v>77</v>
      </c>
      <c r="AY1993" s="254" t="s">
        <v>235</v>
      </c>
    </row>
    <row r="1994" s="16" customFormat="1">
      <c r="A1994" s="16"/>
      <c r="B1994" s="276"/>
      <c r="C1994" s="277"/>
      <c r="D1994" s="245" t="s">
        <v>243</v>
      </c>
      <c r="E1994" s="278" t="s">
        <v>1</v>
      </c>
      <c r="F1994" s="279" t="s">
        <v>492</v>
      </c>
      <c r="G1994" s="277"/>
      <c r="H1994" s="280">
        <v>120</v>
      </c>
      <c r="I1994" s="281"/>
      <c r="J1994" s="277"/>
      <c r="K1994" s="277"/>
      <c r="L1994" s="282"/>
      <c r="M1994" s="283"/>
      <c r="N1994" s="284"/>
      <c r="O1994" s="284"/>
      <c r="P1994" s="284"/>
      <c r="Q1994" s="284"/>
      <c r="R1994" s="284"/>
      <c r="S1994" s="284"/>
      <c r="T1994" s="285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T1994" s="286" t="s">
        <v>243</v>
      </c>
      <c r="AU1994" s="286" t="s">
        <v>86</v>
      </c>
      <c r="AV1994" s="16" t="s">
        <v>250</v>
      </c>
      <c r="AW1994" s="16" t="s">
        <v>32</v>
      </c>
      <c r="AX1994" s="16" t="s">
        <v>77</v>
      </c>
      <c r="AY1994" s="286" t="s">
        <v>235</v>
      </c>
    </row>
    <row r="1995" s="14" customFormat="1">
      <c r="A1995" s="14"/>
      <c r="B1995" s="255"/>
      <c r="C1995" s="256"/>
      <c r="D1995" s="245" t="s">
        <v>243</v>
      </c>
      <c r="E1995" s="257" t="s">
        <v>1</v>
      </c>
      <c r="F1995" s="258" t="s">
        <v>245</v>
      </c>
      <c r="G1995" s="256"/>
      <c r="H1995" s="259">
        <v>487.053</v>
      </c>
      <c r="I1995" s="260"/>
      <c r="J1995" s="256"/>
      <c r="K1995" s="256"/>
      <c r="L1995" s="261"/>
      <c r="M1995" s="262"/>
      <c r="N1995" s="263"/>
      <c r="O1995" s="263"/>
      <c r="P1995" s="263"/>
      <c r="Q1995" s="263"/>
      <c r="R1995" s="263"/>
      <c r="S1995" s="263"/>
      <c r="T1995" s="26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T1995" s="265" t="s">
        <v>243</v>
      </c>
      <c r="AU1995" s="265" t="s">
        <v>86</v>
      </c>
      <c r="AV1995" s="14" t="s">
        <v>241</v>
      </c>
      <c r="AW1995" s="14" t="s">
        <v>32</v>
      </c>
      <c r="AX1995" s="14" t="s">
        <v>84</v>
      </c>
      <c r="AY1995" s="265" t="s">
        <v>235</v>
      </c>
    </row>
    <row r="1996" s="2" customFormat="1" ht="24.15" customHeight="1">
      <c r="A1996" s="39"/>
      <c r="B1996" s="40"/>
      <c r="C1996" s="229" t="s">
        <v>739</v>
      </c>
      <c r="D1996" s="229" t="s">
        <v>237</v>
      </c>
      <c r="E1996" s="230" t="s">
        <v>3948</v>
      </c>
      <c r="F1996" s="231" t="s">
        <v>3949</v>
      </c>
      <c r="G1996" s="232" t="s">
        <v>166</v>
      </c>
      <c r="H1996" s="233">
        <v>487.053</v>
      </c>
      <c r="I1996" s="234"/>
      <c r="J1996" s="235">
        <f>ROUND(I1996*H1996,2)</f>
        <v>0</v>
      </c>
      <c r="K1996" s="236"/>
      <c r="L1996" s="45"/>
      <c r="M1996" s="237" t="s">
        <v>1</v>
      </c>
      <c r="N1996" s="238" t="s">
        <v>42</v>
      </c>
      <c r="O1996" s="92"/>
      <c r="P1996" s="239">
        <f>O1996*H1996</f>
        <v>0</v>
      </c>
      <c r="Q1996" s="239">
        <v>0.00017000000000000001</v>
      </c>
      <c r="R1996" s="239">
        <f>Q1996*H1996</f>
        <v>0.082799010000000006</v>
      </c>
      <c r="S1996" s="239">
        <v>0</v>
      </c>
      <c r="T1996" s="240">
        <f>S1996*H1996</f>
        <v>0</v>
      </c>
      <c r="U1996" s="39"/>
      <c r="V1996" s="39"/>
      <c r="W1996" s="39"/>
      <c r="X1996" s="39"/>
      <c r="Y1996" s="39"/>
      <c r="Z1996" s="39"/>
      <c r="AA1996" s="39"/>
      <c r="AB1996" s="39"/>
      <c r="AC1996" s="39"/>
      <c r="AD1996" s="39"/>
      <c r="AE1996" s="39"/>
      <c r="AR1996" s="241" t="s">
        <v>325</v>
      </c>
      <c r="AT1996" s="241" t="s">
        <v>237</v>
      </c>
      <c r="AU1996" s="241" t="s">
        <v>86</v>
      </c>
      <c r="AY1996" s="18" t="s">
        <v>235</v>
      </c>
      <c r="BE1996" s="242">
        <f>IF(N1996="základní",J1996,0)</f>
        <v>0</v>
      </c>
      <c r="BF1996" s="242">
        <f>IF(N1996="snížená",J1996,0)</f>
        <v>0</v>
      </c>
      <c r="BG1996" s="242">
        <f>IF(N1996="zákl. přenesená",J1996,0)</f>
        <v>0</v>
      </c>
      <c r="BH1996" s="242">
        <f>IF(N1996="sníž. přenesená",J1996,0)</f>
        <v>0</v>
      </c>
      <c r="BI1996" s="242">
        <f>IF(N1996="nulová",J1996,0)</f>
        <v>0</v>
      </c>
      <c r="BJ1996" s="18" t="s">
        <v>84</v>
      </c>
      <c r="BK1996" s="242">
        <f>ROUND(I1996*H1996,2)</f>
        <v>0</v>
      </c>
      <c r="BL1996" s="18" t="s">
        <v>325</v>
      </c>
      <c r="BM1996" s="241" t="s">
        <v>3950</v>
      </c>
    </row>
    <row r="1997" s="13" customFormat="1">
      <c r="A1997" s="13"/>
      <c r="B1997" s="243"/>
      <c r="C1997" s="244"/>
      <c r="D1997" s="245" t="s">
        <v>243</v>
      </c>
      <c r="E1997" s="246" t="s">
        <v>1</v>
      </c>
      <c r="F1997" s="247" t="s">
        <v>3951</v>
      </c>
      <c r="G1997" s="244"/>
      <c r="H1997" s="248">
        <v>367.053</v>
      </c>
      <c r="I1997" s="249"/>
      <c r="J1997" s="244"/>
      <c r="K1997" s="244"/>
      <c r="L1997" s="250"/>
      <c r="M1997" s="251"/>
      <c r="N1997" s="252"/>
      <c r="O1997" s="252"/>
      <c r="P1997" s="252"/>
      <c r="Q1997" s="252"/>
      <c r="R1997" s="252"/>
      <c r="S1997" s="252"/>
      <c r="T1997" s="25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T1997" s="254" t="s">
        <v>243</v>
      </c>
      <c r="AU1997" s="254" t="s">
        <v>86</v>
      </c>
      <c r="AV1997" s="13" t="s">
        <v>86</v>
      </c>
      <c r="AW1997" s="13" t="s">
        <v>32</v>
      </c>
      <c r="AX1997" s="13" t="s">
        <v>77</v>
      </c>
      <c r="AY1997" s="254" t="s">
        <v>235</v>
      </c>
    </row>
    <row r="1998" s="13" customFormat="1">
      <c r="A1998" s="13"/>
      <c r="B1998" s="243"/>
      <c r="C1998" s="244"/>
      <c r="D1998" s="245" t="s">
        <v>243</v>
      </c>
      <c r="E1998" s="246" t="s">
        <v>1</v>
      </c>
      <c r="F1998" s="247" t="s">
        <v>3947</v>
      </c>
      <c r="G1998" s="244"/>
      <c r="H1998" s="248">
        <v>120</v>
      </c>
      <c r="I1998" s="249"/>
      <c r="J1998" s="244"/>
      <c r="K1998" s="244"/>
      <c r="L1998" s="250"/>
      <c r="M1998" s="251"/>
      <c r="N1998" s="252"/>
      <c r="O1998" s="252"/>
      <c r="P1998" s="252"/>
      <c r="Q1998" s="252"/>
      <c r="R1998" s="252"/>
      <c r="S1998" s="252"/>
      <c r="T1998" s="25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T1998" s="254" t="s">
        <v>243</v>
      </c>
      <c r="AU1998" s="254" t="s">
        <v>86</v>
      </c>
      <c r="AV1998" s="13" t="s">
        <v>86</v>
      </c>
      <c r="AW1998" s="13" t="s">
        <v>32</v>
      </c>
      <c r="AX1998" s="13" t="s">
        <v>77</v>
      </c>
      <c r="AY1998" s="254" t="s">
        <v>235</v>
      </c>
    </row>
    <row r="1999" s="14" customFormat="1">
      <c r="A1999" s="14"/>
      <c r="B1999" s="255"/>
      <c r="C1999" s="256"/>
      <c r="D1999" s="245" t="s">
        <v>243</v>
      </c>
      <c r="E1999" s="257" t="s">
        <v>1</v>
      </c>
      <c r="F1999" s="258" t="s">
        <v>245</v>
      </c>
      <c r="G1999" s="256"/>
      <c r="H1999" s="259">
        <v>487.053</v>
      </c>
      <c r="I1999" s="260"/>
      <c r="J1999" s="256"/>
      <c r="K1999" s="256"/>
      <c r="L1999" s="261"/>
      <c r="M1999" s="262"/>
      <c r="N1999" s="263"/>
      <c r="O1999" s="263"/>
      <c r="P1999" s="263"/>
      <c r="Q1999" s="263"/>
      <c r="R1999" s="263"/>
      <c r="S1999" s="263"/>
      <c r="T1999" s="26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T1999" s="265" t="s">
        <v>243</v>
      </c>
      <c r="AU1999" s="265" t="s">
        <v>86</v>
      </c>
      <c r="AV1999" s="14" t="s">
        <v>241</v>
      </c>
      <c r="AW1999" s="14" t="s">
        <v>32</v>
      </c>
      <c r="AX1999" s="14" t="s">
        <v>84</v>
      </c>
      <c r="AY1999" s="265" t="s">
        <v>235</v>
      </c>
    </row>
    <row r="2000" s="2" customFormat="1" ht="24.15" customHeight="1">
      <c r="A2000" s="39"/>
      <c r="B2000" s="40"/>
      <c r="C2000" s="229" t="s">
        <v>748</v>
      </c>
      <c r="D2000" s="229" t="s">
        <v>237</v>
      </c>
      <c r="E2000" s="230" t="s">
        <v>3952</v>
      </c>
      <c r="F2000" s="231" t="s">
        <v>3953</v>
      </c>
      <c r="G2000" s="232" t="s">
        <v>166</v>
      </c>
      <c r="H2000" s="233">
        <v>487.053</v>
      </c>
      <c r="I2000" s="234"/>
      <c r="J2000" s="235">
        <f>ROUND(I2000*H2000,2)</f>
        <v>0</v>
      </c>
      <c r="K2000" s="236"/>
      <c r="L2000" s="45"/>
      <c r="M2000" s="237" t="s">
        <v>1</v>
      </c>
      <c r="N2000" s="238" t="s">
        <v>42</v>
      </c>
      <c r="O2000" s="92"/>
      <c r="P2000" s="239">
        <f>O2000*H2000</f>
        <v>0</v>
      </c>
      <c r="Q2000" s="239">
        <v>0.00012</v>
      </c>
      <c r="R2000" s="239">
        <f>Q2000*H2000</f>
        <v>0.058446360000000003</v>
      </c>
      <c r="S2000" s="239">
        <v>0</v>
      </c>
      <c r="T2000" s="240">
        <f>S2000*H2000</f>
        <v>0</v>
      </c>
      <c r="U2000" s="39"/>
      <c r="V2000" s="39"/>
      <c r="W2000" s="39"/>
      <c r="X2000" s="39"/>
      <c r="Y2000" s="39"/>
      <c r="Z2000" s="39"/>
      <c r="AA2000" s="39"/>
      <c r="AB2000" s="39"/>
      <c r="AC2000" s="39"/>
      <c r="AD2000" s="39"/>
      <c r="AE2000" s="39"/>
      <c r="AR2000" s="241" t="s">
        <v>325</v>
      </c>
      <c r="AT2000" s="241" t="s">
        <v>237</v>
      </c>
      <c r="AU2000" s="241" t="s">
        <v>86</v>
      </c>
      <c r="AY2000" s="18" t="s">
        <v>235</v>
      </c>
      <c r="BE2000" s="242">
        <f>IF(N2000="základní",J2000,0)</f>
        <v>0</v>
      </c>
      <c r="BF2000" s="242">
        <f>IF(N2000="snížená",J2000,0)</f>
        <v>0</v>
      </c>
      <c r="BG2000" s="242">
        <f>IF(N2000="zákl. přenesená",J2000,0)</f>
        <v>0</v>
      </c>
      <c r="BH2000" s="242">
        <f>IF(N2000="sníž. přenesená",J2000,0)</f>
        <v>0</v>
      </c>
      <c r="BI2000" s="242">
        <f>IF(N2000="nulová",J2000,0)</f>
        <v>0</v>
      </c>
      <c r="BJ2000" s="18" t="s">
        <v>84</v>
      </c>
      <c r="BK2000" s="242">
        <f>ROUND(I2000*H2000,2)</f>
        <v>0</v>
      </c>
      <c r="BL2000" s="18" t="s">
        <v>325</v>
      </c>
      <c r="BM2000" s="241" t="s">
        <v>3954</v>
      </c>
    </row>
    <row r="2001" s="13" customFormat="1">
      <c r="A2001" s="13"/>
      <c r="B2001" s="243"/>
      <c r="C2001" s="244"/>
      <c r="D2001" s="245" t="s">
        <v>243</v>
      </c>
      <c r="E2001" s="246" t="s">
        <v>1</v>
      </c>
      <c r="F2001" s="247" t="s">
        <v>3951</v>
      </c>
      <c r="G2001" s="244"/>
      <c r="H2001" s="248">
        <v>367.053</v>
      </c>
      <c r="I2001" s="249"/>
      <c r="J2001" s="244"/>
      <c r="K2001" s="244"/>
      <c r="L2001" s="250"/>
      <c r="M2001" s="251"/>
      <c r="N2001" s="252"/>
      <c r="O2001" s="252"/>
      <c r="P2001" s="252"/>
      <c r="Q2001" s="252"/>
      <c r="R2001" s="252"/>
      <c r="S2001" s="252"/>
      <c r="T2001" s="25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T2001" s="254" t="s">
        <v>243</v>
      </c>
      <c r="AU2001" s="254" t="s">
        <v>86</v>
      </c>
      <c r="AV2001" s="13" t="s">
        <v>86</v>
      </c>
      <c r="AW2001" s="13" t="s">
        <v>32</v>
      </c>
      <c r="AX2001" s="13" t="s">
        <v>77</v>
      </c>
      <c r="AY2001" s="254" t="s">
        <v>235</v>
      </c>
    </row>
    <row r="2002" s="13" customFormat="1">
      <c r="A2002" s="13"/>
      <c r="B2002" s="243"/>
      <c r="C2002" s="244"/>
      <c r="D2002" s="245" t="s">
        <v>243</v>
      </c>
      <c r="E2002" s="246" t="s">
        <v>1</v>
      </c>
      <c r="F2002" s="247" t="s">
        <v>3947</v>
      </c>
      <c r="G2002" s="244"/>
      <c r="H2002" s="248">
        <v>120</v>
      </c>
      <c r="I2002" s="249"/>
      <c r="J2002" s="244"/>
      <c r="K2002" s="244"/>
      <c r="L2002" s="250"/>
      <c r="M2002" s="251"/>
      <c r="N2002" s="252"/>
      <c r="O2002" s="252"/>
      <c r="P2002" s="252"/>
      <c r="Q2002" s="252"/>
      <c r="R2002" s="252"/>
      <c r="S2002" s="252"/>
      <c r="T2002" s="25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T2002" s="254" t="s">
        <v>243</v>
      </c>
      <c r="AU2002" s="254" t="s">
        <v>86</v>
      </c>
      <c r="AV2002" s="13" t="s">
        <v>86</v>
      </c>
      <c r="AW2002" s="13" t="s">
        <v>32</v>
      </c>
      <c r="AX2002" s="13" t="s">
        <v>77</v>
      </c>
      <c r="AY2002" s="254" t="s">
        <v>235</v>
      </c>
    </row>
    <row r="2003" s="14" customFormat="1">
      <c r="A2003" s="14"/>
      <c r="B2003" s="255"/>
      <c r="C2003" s="256"/>
      <c r="D2003" s="245" t="s">
        <v>243</v>
      </c>
      <c r="E2003" s="257" t="s">
        <v>1</v>
      </c>
      <c r="F2003" s="258" t="s">
        <v>245</v>
      </c>
      <c r="G2003" s="256"/>
      <c r="H2003" s="259">
        <v>487.053</v>
      </c>
      <c r="I2003" s="260"/>
      <c r="J2003" s="256"/>
      <c r="K2003" s="256"/>
      <c r="L2003" s="261"/>
      <c r="M2003" s="262"/>
      <c r="N2003" s="263"/>
      <c r="O2003" s="263"/>
      <c r="P2003" s="263"/>
      <c r="Q2003" s="263"/>
      <c r="R2003" s="263"/>
      <c r="S2003" s="263"/>
      <c r="T2003" s="26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T2003" s="265" t="s">
        <v>243</v>
      </c>
      <c r="AU2003" s="265" t="s">
        <v>86</v>
      </c>
      <c r="AV2003" s="14" t="s">
        <v>241</v>
      </c>
      <c r="AW2003" s="14" t="s">
        <v>32</v>
      </c>
      <c r="AX2003" s="14" t="s">
        <v>84</v>
      </c>
      <c r="AY2003" s="265" t="s">
        <v>235</v>
      </c>
    </row>
    <row r="2004" s="2" customFormat="1" ht="24.15" customHeight="1">
      <c r="A2004" s="39"/>
      <c r="B2004" s="40"/>
      <c r="C2004" s="229" t="s">
        <v>756</v>
      </c>
      <c r="D2004" s="229" t="s">
        <v>237</v>
      </c>
      <c r="E2004" s="230" t="s">
        <v>3955</v>
      </c>
      <c r="F2004" s="231" t="s">
        <v>3956</v>
      </c>
      <c r="G2004" s="232" t="s">
        <v>166</v>
      </c>
      <c r="H2004" s="233">
        <v>487.053</v>
      </c>
      <c r="I2004" s="234"/>
      <c r="J2004" s="235">
        <f>ROUND(I2004*H2004,2)</f>
        <v>0</v>
      </c>
      <c r="K2004" s="236"/>
      <c r="L2004" s="45"/>
      <c r="M2004" s="237" t="s">
        <v>1</v>
      </c>
      <c r="N2004" s="238" t="s">
        <v>42</v>
      </c>
      <c r="O2004" s="92"/>
      <c r="P2004" s="239">
        <f>O2004*H2004</f>
        <v>0</v>
      </c>
      <c r="Q2004" s="239">
        <v>0.00012</v>
      </c>
      <c r="R2004" s="239">
        <f>Q2004*H2004</f>
        <v>0.058446360000000003</v>
      </c>
      <c r="S2004" s="239">
        <v>0</v>
      </c>
      <c r="T2004" s="240">
        <f>S2004*H2004</f>
        <v>0</v>
      </c>
      <c r="U2004" s="39"/>
      <c r="V2004" s="39"/>
      <c r="W2004" s="39"/>
      <c r="X2004" s="39"/>
      <c r="Y2004" s="39"/>
      <c r="Z2004" s="39"/>
      <c r="AA2004" s="39"/>
      <c r="AB2004" s="39"/>
      <c r="AC2004" s="39"/>
      <c r="AD2004" s="39"/>
      <c r="AE2004" s="39"/>
      <c r="AR2004" s="241" t="s">
        <v>325</v>
      </c>
      <c r="AT2004" s="241" t="s">
        <v>237</v>
      </c>
      <c r="AU2004" s="241" t="s">
        <v>86</v>
      </c>
      <c r="AY2004" s="18" t="s">
        <v>235</v>
      </c>
      <c r="BE2004" s="242">
        <f>IF(N2004="základní",J2004,0)</f>
        <v>0</v>
      </c>
      <c r="BF2004" s="242">
        <f>IF(N2004="snížená",J2004,0)</f>
        <v>0</v>
      </c>
      <c r="BG2004" s="242">
        <f>IF(N2004="zákl. přenesená",J2004,0)</f>
        <v>0</v>
      </c>
      <c r="BH2004" s="242">
        <f>IF(N2004="sníž. přenesená",J2004,0)</f>
        <v>0</v>
      </c>
      <c r="BI2004" s="242">
        <f>IF(N2004="nulová",J2004,0)</f>
        <v>0</v>
      </c>
      <c r="BJ2004" s="18" t="s">
        <v>84</v>
      </c>
      <c r="BK2004" s="242">
        <f>ROUND(I2004*H2004,2)</f>
        <v>0</v>
      </c>
      <c r="BL2004" s="18" t="s">
        <v>325</v>
      </c>
      <c r="BM2004" s="241" t="s">
        <v>3957</v>
      </c>
    </row>
    <row r="2005" s="13" customFormat="1">
      <c r="A2005" s="13"/>
      <c r="B2005" s="243"/>
      <c r="C2005" s="244"/>
      <c r="D2005" s="245" t="s">
        <v>243</v>
      </c>
      <c r="E2005" s="246" t="s">
        <v>1</v>
      </c>
      <c r="F2005" s="247" t="s">
        <v>3951</v>
      </c>
      <c r="G2005" s="244"/>
      <c r="H2005" s="248">
        <v>367.053</v>
      </c>
      <c r="I2005" s="249"/>
      <c r="J2005" s="244"/>
      <c r="K2005" s="244"/>
      <c r="L2005" s="250"/>
      <c r="M2005" s="251"/>
      <c r="N2005" s="252"/>
      <c r="O2005" s="252"/>
      <c r="P2005" s="252"/>
      <c r="Q2005" s="252"/>
      <c r="R2005" s="252"/>
      <c r="S2005" s="252"/>
      <c r="T2005" s="25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T2005" s="254" t="s">
        <v>243</v>
      </c>
      <c r="AU2005" s="254" t="s">
        <v>86</v>
      </c>
      <c r="AV2005" s="13" t="s">
        <v>86</v>
      </c>
      <c r="AW2005" s="13" t="s">
        <v>32</v>
      </c>
      <c r="AX2005" s="13" t="s">
        <v>77</v>
      </c>
      <c r="AY2005" s="254" t="s">
        <v>235</v>
      </c>
    </row>
    <row r="2006" s="13" customFormat="1">
      <c r="A2006" s="13"/>
      <c r="B2006" s="243"/>
      <c r="C2006" s="244"/>
      <c r="D2006" s="245" t="s">
        <v>243</v>
      </c>
      <c r="E2006" s="246" t="s">
        <v>1</v>
      </c>
      <c r="F2006" s="247" t="s">
        <v>3947</v>
      </c>
      <c r="G2006" s="244"/>
      <c r="H2006" s="248">
        <v>120</v>
      </c>
      <c r="I2006" s="249"/>
      <c r="J2006" s="244"/>
      <c r="K2006" s="244"/>
      <c r="L2006" s="250"/>
      <c r="M2006" s="251"/>
      <c r="N2006" s="252"/>
      <c r="O2006" s="252"/>
      <c r="P2006" s="252"/>
      <c r="Q2006" s="252"/>
      <c r="R2006" s="252"/>
      <c r="S2006" s="252"/>
      <c r="T2006" s="25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T2006" s="254" t="s">
        <v>243</v>
      </c>
      <c r="AU2006" s="254" t="s">
        <v>86</v>
      </c>
      <c r="AV2006" s="13" t="s">
        <v>86</v>
      </c>
      <c r="AW2006" s="13" t="s">
        <v>32</v>
      </c>
      <c r="AX2006" s="13" t="s">
        <v>77</v>
      </c>
      <c r="AY2006" s="254" t="s">
        <v>235</v>
      </c>
    </row>
    <row r="2007" s="14" customFormat="1">
      <c r="A2007" s="14"/>
      <c r="B2007" s="255"/>
      <c r="C2007" s="256"/>
      <c r="D2007" s="245" t="s">
        <v>243</v>
      </c>
      <c r="E2007" s="257" t="s">
        <v>1</v>
      </c>
      <c r="F2007" s="258" t="s">
        <v>245</v>
      </c>
      <c r="G2007" s="256"/>
      <c r="H2007" s="259">
        <v>487.053</v>
      </c>
      <c r="I2007" s="260"/>
      <c r="J2007" s="256"/>
      <c r="K2007" s="256"/>
      <c r="L2007" s="261"/>
      <c r="M2007" s="262"/>
      <c r="N2007" s="263"/>
      <c r="O2007" s="263"/>
      <c r="P2007" s="263"/>
      <c r="Q2007" s="263"/>
      <c r="R2007" s="263"/>
      <c r="S2007" s="263"/>
      <c r="T2007" s="26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T2007" s="265" t="s">
        <v>243</v>
      </c>
      <c r="AU2007" s="265" t="s">
        <v>86</v>
      </c>
      <c r="AV2007" s="14" t="s">
        <v>241</v>
      </c>
      <c r="AW2007" s="14" t="s">
        <v>32</v>
      </c>
      <c r="AX2007" s="14" t="s">
        <v>84</v>
      </c>
      <c r="AY2007" s="265" t="s">
        <v>235</v>
      </c>
    </row>
    <row r="2008" s="2" customFormat="1" ht="21.75" customHeight="1">
      <c r="A2008" s="39"/>
      <c r="B2008" s="40"/>
      <c r="C2008" s="229" t="s">
        <v>764</v>
      </c>
      <c r="D2008" s="229" t="s">
        <v>237</v>
      </c>
      <c r="E2008" s="230" t="s">
        <v>3958</v>
      </c>
      <c r="F2008" s="231" t="s">
        <v>3959</v>
      </c>
      <c r="G2008" s="232" t="s">
        <v>166</v>
      </c>
      <c r="H2008" s="233">
        <v>2316</v>
      </c>
      <c r="I2008" s="234"/>
      <c r="J2008" s="235">
        <f>ROUND(I2008*H2008,2)</f>
        <v>0</v>
      </c>
      <c r="K2008" s="236"/>
      <c r="L2008" s="45"/>
      <c r="M2008" s="237" t="s">
        <v>1</v>
      </c>
      <c r="N2008" s="238" t="s">
        <v>42</v>
      </c>
      <c r="O2008" s="92"/>
      <c r="P2008" s="239">
        <f>O2008*H2008</f>
        <v>0</v>
      </c>
      <c r="Q2008" s="239">
        <v>0.0030799999999999998</v>
      </c>
      <c r="R2008" s="239">
        <f>Q2008*H2008</f>
        <v>7.1332800000000001</v>
      </c>
      <c r="S2008" s="239">
        <v>0</v>
      </c>
      <c r="T2008" s="240">
        <f>S2008*H2008</f>
        <v>0</v>
      </c>
      <c r="U2008" s="39"/>
      <c r="V2008" s="39"/>
      <c r="W2008" s="39"/>
      <c r="X2008" s="39"/>
      <c r="Y2008" s="39"/>
      <c r="Z2008" s="39"/>
      <c r="AA2008" s="39"/>
      <c r="AB2008" s="39"/>
      <c r="AC2008" s="39"/>
      <c r="AD2008" s="39"/>
      <c r="AE2008" s="39"/>
      <c r="AR2008" s="241" t="s">
        <v>325</v>
      </c>
      <c r="AT2008" s="241" t="s">
        <v>237</v>
      </c>
      <c r="AU2008" s="241" t="s">
        <v>86</v>
      </c>
      <c r="AY2008" s="18" t="s">
        <v>235</v>
      </c>
      <c r="BE2008" s="242">
        <f>IF(N2008="základní",J2008,0)</f>
        <v>0</v>
      </c>
      <c r="BF2008" s="242">
        <f>IF(N2008="snížená",J2008,0)</f>
        <v>0</v>
      </c>
      <c r="BG2008" s="242">
        <f>IF(N2008="zákl. přenesená",J2008,0)</f>
        <v>0</v>
      </c>
      <c r="BH2008" s="242">
        <f>IF(N2008="sníž. přenesená",J2008,0)</f>
        <v>0</v>
      </c>
      <c r="BI2008" s="242">
        <f>IF(N2008="nulová",J2008,0)</f>
        <v>0</v>
      </c>
      <c r="BJ2008" s="18" t="s">
        <v>84</v>
      </c>
      <c r="BK2008" s="242">
        <f>ROUND(I2008*H2008,2)</f>
        <v>0</v>
      </c>
      <c r="BL2008" s="18" t="s">
        <v>325</v>
      </c>
      <c r="BM2008" s="241" t="s">
        <v>3960</v>
      </c>
    </row>
    <row r="2009" s="13" customFormat="1">
      <c r="A2009" s="13"/>
      <c r="B2009" s="243"/>
      <c r="C2009" s="244"/>
      <c r="D2009" s="245" t="s">
        <v>243</v>
      </c>
      <c r="E2009" s="246" t="s">
        <v>1</v>
      </c>
      <c r="F2009" s="247" t="s">
        <v>3961</v>
      </c>
      <c r="G2009" s="244"/>
      <c r="H2009" s="248">
        <v>772</v>
      </c>
      <c r="I2009" s="249"/>
      <c r="J2009" s="244"/>
      <c r="K2009" s="244"/>
      <c r="L2009" s="250"/>
      <c r="M2009" s="251"/>
      <c r="N2009" s="252"/>
      <c r="O2009" s="252"/>
      <c r="P2009" s="252"/>
      <c r="Q2009" s="252"/>
      <c r="R2009" s="252"/>
      <c r="S2009" s="252"/>
      <c r="T2009" s="25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T2009" s="254" t="s">
        <v>243</v>
      </c>
      <c r="AU2009" s="254" t="s">
        <v>86</v>
      </c>
      <c r="AV2009" s="13" t="s">
        <v>86</v>
      </c>
      <c r="AW2009" s="13" t="s">
        <v>32</v>
      </c>
      <c r="AX2009" s="13" t="s">
        <v>77</v>
      </c>
      <c r="AY2009" s="254" t="s">
        <v>235</v>
      </c>
    </row>
    <row r="2010" s="13" customFormat="1">
      <c r="A2010" s="13"/>
      <c r="B2010" s="243"/>
      <c r="C2010" s="244"/>
      <c r="D2010" s="245" t="s">
        <v>243</v>
      </c>
      <c r="E2010" s="246" t="s">
        <v>1</v>
      </c>
      <c r="F2010" s="247" t="s">
        <v>3962</v>
      </c>
      <c r="G2010" s="244"/>
      <c r="H2010" s="248">
        <v>772</v>
      </c>
      <c r="I2010" s="249"/>
      <c r="J2010" s="244"/>
      <c r="K2010" s="244"/>
      <c r="L2010" s="250"/>
      <c r="M2010" s="251"/>
      <c r="N2010" s="252"/>
      <c r="O2010" s="252"/>
      <c r="P2010" s="252"/>
      <c r="Q2010" s="252"/>
      <c r="R2010" s="252"/>
      <c r="S2010" s="252"/>
      <c r="T2010" s="25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T2010" s="254" t="s">
        <v>243</v>
      </c>
      <c r="AU2010" s="254" t="s">
        <v>86</v>
      </c>
      <c r="AV2010" s="13" t="s">
        <v>86</v>
      </c>
      <c r="AW2010" s="13" t="s">
        <v>32</v>
      </c>
      <c r="AX2010" s="13" t="s">
        <v>77</v>
      </c>
      <c r="AY2010" s="254" t="s">
        <v>235</v>
      </c>
    </row>
    <row r="2011" s="13" customFormat="1">
      <c r="A2011" s="13"/>
      <c r="B2011" s="243"/>
      <c r="C2011" s="244"/>
      <c r="D2011" s="245" t="s">
        <v>243</v>
      </c>
      <c r="E2011" s="246" t="s">
        <v>1</v>
      </c>
      <c r="F2011" s="247" t="s">
        <v>3963</v>
      </c>
      <c r="G2011" s="244"/>
      <c r="H2011" s="248">
        <v>772</v>
      </c>
      <c r="I2011" s="249"/>
      <c r="J2011" s="244"/>
      <c r="K2011" s="244"/>
      <c r="L2011" s="250"/>
      <c r="M2011" s="251"/>
      <c r="N2011" s="252"/>
      <c r="O2011" s="252"/>
      <c r="P2011" s="252"/>
      <c r="Q2011" s="252"/>
      <c r="R2011" s="252"/>
      <c r="S2011" s="252"/>
      <c r="T2011" s="25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T2011" s="254" t="s">
        <v>243</v>
      </c>
      <c r="AU2011" s="254" t="s">
        <v>86</v>
      </c>
      <c r="AV2011" s="13" t="s">
        <v>86</v>
      </c>
      <c r="AW2011" s="13" t="s">
        <v>32</v>
      </c>
      <c r="AX2011" s="13" t="s">
        <v>77</v>
      </c>
      <c r="AY2011" s="254" t="s">
        <v>235</v>
      </c>
    </row>
    <row r="2012" s="14" customFormat="1">
      <c r="A2012" s="14"/>
      <c r="B2012" s="255"/>
      <c r="C2012" s="256"/>
      <c r="D2012" s="245" t="s">
        <v>243</v>
      </c>
      <c r="E2012" s="257" t="s">
        <v>1</v>
      </c>
      <c r="F2012" s="258" t="s">
        <v>245</v>
      </c>
      <c r="G2012" s="256"/>
      <c r="H2012" s="259">
        <v>2316</v>
      </c>
      <c r="I2012" s="260"/>
      <c r="J2012" s="256"/>
      <c r="K2012" s="256"/>
      <c r="L2012" s="261"/>
      <c r="M2012" s="262"/>
      <c r="N2012" s="263"/>
      <c r="O2012" s="263"/>
      <c r="P2012" s="263"/>
      <c r="Q2012" s="263"/>
      <c r="R2012" s="263"/>
      <c r="S2012" s="263"/>
      <c r="T2012" s="26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T2012" s="265" t="s">
        <v>243</v>
      </c>
      <c r="AU2012" s="265" t="s">
        <v>86</v>
      </c>
      <c r="AV2012" s="14" t="s">
        <v>241</v>
      </c>
      <c r="AW2012" s="14" t="s">
        <v>32</v>
      </c>
      <c r="AX2012" s="14" t="s">
        <v>84</v>
      </c>
      <c r="AY2012" s="265" t="s">
        <v>235</v>
      </c>
    </row>
    <row r="2013" s="2" customFormat="1" ht="16.5" customHeight="1">
      <c r="A2013" s="39"/>
      <c r="B2013" s="40"/>
      <c r="C2013" s="229" t="s">
        <v>769</v>
      </c>
      <c r="D2013" s="229" t="s">
        <v>237</v>
      </c>
      <c r="E2013" s="230" t="s">
        <v>3964</v>
      </c>
      <c r="F2013" s="231" t="s">
        <v>3965</v>
      </c>
      <c r="G2013" s="232" t="s">
        <v>166</v>
      </c>
      <c r="H2013" s="233">
        <v>2316</v>
      </c>
      <c r="I2013" s="234"/>
      <c r="J2013" s="235">
        <f>ROUND(I2013*H2013,2)</f>
        <v>0</v>
      </c>
      <c r="K2013" s="236"/>
      <c r="L2013" s="45"/>
      <c r="M2013" s="237" t="s">
        <v>1</v>
      </c>
      <c r="N2013" s="238" t="s">
        <v>42</v>
      </c>
      <c r="O2013" s="92"/>
      <c r="P2013" s="239">
        <f>O2013*H2013</f>
        <v>0</v>
      </c>
      <c r="Q2013" s="239">
        <v>0.00059999999999999995</v>
      </c>
      <c r="R2013" s="239">
        <f>Q2013*H2013</f>
        <v>1.3896</v>
      </c>
      <c r="S2013" s="239">
        <v>0</v>
      </c>
      <c r="T2013" s="240">
        <f>S2013*H2013</f>
        <v>0</v>
      </c>
      <c r="U2013" s="39"/>
      <c r="V2013" s="39"/>
      <c r="W2013" s="39"/>
      <c r="X2013" s="39"/>
      <c r="Y2013" s="39"/>
      <c r="Z2013" s="39"/>
      <c r="AA2013" s="39"/>
      <c r="AB2013" s="39"/>
      <c r="AC2013" s="39"/>
      <c r="AD2013" s="39"/>
      <c r="AE2013" s="39"/>
      <c r="AR2013" s="241" t="s">
        <v>325</v>
      </c>
      <c r="AT2013" s="241" t="s">
        <v>237</v>
      </c>
      <c r="AU2013" s="241" t="s">
        <v>86</v>
      </c>
      <c r="AY2013" s="18" t="s">
        <v>235</v>
      </c>
      <c r="BE2013" s="242">
        <f>IF(N2013="základní",J2013,0)</f>
        <v>0</v>
      </c>
      <c r="BF2013" s="242">
        <f>IF(N2013="snížená",J2013,0)</f>
        <v>0</v>
      </c>
      <c r="BG2013" s="242">
        <f>IF(N2013="zákl. přenesená",J2013,0)</f>
        <v>0</v>
      </c>
      <c r="BH2013" s="242">
        <f>IF(N2013="sníž. přenesená",J2013,0)</f>
        <v>0</v>
      </c>
      <c r="BI2013" s="242">
        <f>IF(N2013="nulová",J2013,0)</f>
        <v>0</v>
      </c>
      <c r="BJ2013" s="18" t="s">
        <v>84</v>
      </c>
      <c r="BK2013" s="242">
        <f>ROUND(I2013*H2013,2)</f>
        <v>0</v>
      </c>
      <c r="BL2013" s="18" t="s">
        <v>325</v>
      </c>
      <c r="BM2013" s="241" t="s">
        <v>3966</v>
      </c>
    </row>
    <row r="2014" s="13" customFormat="1">
      <c r="A2014" s="13"/>
      <c r="B2014" s="243"/>
      <c r="C2014" s="244"/>
      <c r="D2014" s="245" t="s">
        <v>243</v>
      </c>
      <c r="E2014" s="246" t="s">
        <v>1</v>
      </c>
      <c r="F2014" s="247" t="s">
        <v>3961</v>
      </c>
      <c r="G2014" s="244"/>
      <c r="H2014" s="248">
        <v>772</v>
      </c>
      <c r="I2014" s="249"/>
      <c r="J2014" s="244"/>
      <c r="K2014" s="244"/>
      <c r="L2014" s="250"/>
      <c r="M2014" s="251"/>
      <c r="N2014" s="252"/>
      <c r="O2014" s="252"/>
      <c r="P2014" s="252"/>
      <c r="Q2014" s="252"/>
      <c r="R2014" s="252"/>
      <c r="S2014" s="252"/>
      <c r="T2014" s="25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T2014" s="254" t="s">
        <v>243</v>
      </c>
      <c r="AU2014" s="254" t="s">
        <v>86</v>
      </c>
      <c r="AV2014" s="13" t="s">
        <v>86</v>
      </c>
      <c r="AW2014" s="13" t="s">
        <v>32</v>
      </c>
      <c r="AX2014" s="13" t="s">
        <v>77</v>
      </c>
      <c r="AY2014" s="254" t="s">
        <v>235</v>
      </c>
    </row>
    <row r="2015" s="13" customFormat="1">
      <c r="A2015" s="13"/>
      <c r="B2015" s="243"/>
      <c r="C2015" s="244"/>
      <c r="D2015" s="245" t="s">
        <v>243</v>
      </c>
      <c r="E2015" s="246" t="s">
        <v>1</v>
      </c>
      <c r="F2015" s="247" t="s">
        <v>3962</v>
      </c>
      <c r="G2015" s="244"/>
      <c r="H2015" s="248">
        <v>772</v>
      </c>
      <c r="I2015" s="249"/>
      <c r="J2015" s="244"/>
      <c r="K2015" s="244"/>
      <c r="L2015" s="250"/>
      <c r="M2015" s="251"/>
      <c r="N2015" s="252"/>
      <c r="O2015" s="252"/>
      <c r="P2015" s="252"/>
      <c r="Q2015" s="252"/>
      <c r="R2015" s="252"/>
      <c r="S2015" s="252"/>
      <c r="T2015" s="25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T2015" s="254" t="s">
        <v>243</v>
      </c>
      <c r="AU2015" s="254" t="s">
        <v>86</v>
      </c>
      <c r="AV2015" s="13" t="s">
        <v>86</v>
      </c>
      <c r="AW2015" s="13" t="s">
        <v>32</v>
      </c>
      <c r="AX2015" s="13" t="s">
        <v>77</v>
      </c>
      <c r="AY2015" s="254" t="s">
        <v>235</v>
      </c>
    </row>
    <row r="2016" s="13" customFormat="1">
      <c r="A2016" s="13"/>
      <c r="B2016" s="243"/>
      <c r="C2016" s="244"/>
      <c r="D2016" s="245" t="s">
        <v>243</v>
      </c>
      <c r="E2016" s="246" t="s">
        <v>1</v>
      </c>
      <c r="F2016" s="247" t="s">
        <v>3963</v>
      </c>
      <c r="G2016" s="244"/>
      <c r="H2016" s="248">
        <v>772</v>
      </c>
      <c r="I2016" s="249"/>
      <c r="J2016" s="244"/>
      <c r="K2016" s="244"/>
      <c r="L2016" s="250"/>
      <c r="M2016" s="251"/>
      <c r="N2016" s="252"/>
      <c r="O2016" s="252"/>
      <c r="P2016" s="252"/>
      <c r="Q2016" s="252"/>
      <c r="R2016" s="252"/>
      <c r="S2016" s="252"/>
      <c r="T2016" s="25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54" t="s">
        <v>243</v>
      </c>
      <c r="AU2016" s="254" t="s">
        <v>86</v>
      </c>
      <c r="AV2016" s="13" t="s">
        <v>86</v>
      </c>
      <c r="AW2016" s="13" t="s">
        <v>32</v>
      </c>
      <c r="AX2016" s="13" t="s">
        <v>77</v>
      </c>
      <c r="AY2016" s="254" t="s">
        <v>235</v>
      </c>
    </row>
    <row r="2017" s="14" customFormat="1">
      <c r="A2017" s="14"/>
      <c r="B2017" s="255"/>
      <c r="C2017" s="256"/>
      <c r="D2017" s="245" t="s">
        <v>243</v>
      </c>
      <c r="E2017" s="257" t="s">
        <v>1</v>
      </c>
      <c r="F2017" s="258" t="s">
        <v>245</v>
      </c>
      <c r="G2017" s="256"/>
      <c r="H2017" s="259">
        <v>2316</v>
      </c>
      <c r="I2017" s="260"/>
      <c r="J2017" s="256"/>
      <c r="K2017" s="256"/>
      <c r="L2017" s="261"/>
      <c r="M2017" s="310"/>
      <c r="N2017" s="311"/>
      <c r="O2017" s="311"/>
      <c r="P2017" s="311"/>
      <c r="Q2017" s="311"/>
      <c r="R2017" s="311"/>
      <c r="S2017" s="311"/>
      <c r="T2017" s="312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65" t="s">
        <v>243</v>
      </c>
      <c r="AU2017" s="265" t="s">
        <v>86</v>
      </c>
      <c r="AV2017" s="14" t="s">
        <v>241</v>
      </c>
      <c r="AW2017" s="14" t="s">
        <v>32</v>
      </c>
      <c r="AX2017" s="14" t="s">
        <v>84</v>
      </c>
      <c r="AY2017" s="265" t="s">
        <v>235</v>
      </c>
    </row>
    <row r="2018" s="2" customFormat="1" ht="6.96" customHeight="1">
      <c r="A2018" s="39"/>
      <c r="B2018" s="67"/>
      <c r="C2018" s="68"/>
      <c r="D2018" s="68"/>
      <c r="E2018" s="68"/>
      <c r="F2018" s="68"/>
      <c r="G2018" s="68"/>
      <c r="H2018" s="68"/>
      <c r="I2018" s="68"/>
      <c r="J2018" s="68"/>
      <c r="K2018" s="68"/>
      <c r="L2018" s="45"/>
      <c r="M2018" s="39"/>
      <c r="O2018" s="39"/>
      <c r="P2018" s="39"/>
      <c r="Q2018" s="39"/>
      <c r="R2018" s="39"/>
      <c r="S2018" s="39"/>
      <c r="T2018" s="39"/>
      <c r="U2018" s="39"/>
      <c r="V2018" s="39"/>
      <c r="W2018" s="39"/>
      <c r="X2018" s="39"/>
      <c r="Y2018" s="39"/>
      <c r="Z2018" s="39"/>
      <c r="AA2018" s="39"/>
      <c r="AB2018" s="39"/>
      <c r="AC2018" s="39"/>
      <c r="AD2018" s="39"/>
      <c r="AE2018" s="39"/>
    </row>
  </sheetData>
  <sheetProtection sheet="1" autoFilter="0" formatColumns="0" formatRows="0" objects="1" scenarios="1" spinCount="100000" saltValue="uFqIdDCT0XOpqOrKpIGcJcAnjwHRdKy+JnGGkMQE9DXtubB48M1YdJq4afPzMXlmRzwzyeO7/nhOtSxhBNAroQ==" hashValue="xDOjJaIQO+zGisGIn46ILaYuOZMHw7iqQjrTx0BFH9VbWyCysjEvM+mVqGS1Gvu4LY+sm5kGwQcIZmPtdZpWCQ==" algorithmName="SHA-512" password="CC35"/>
  <autoFilter ref="C132:K201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1:H121"/>
    <mergeCell ref="E123:H123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3967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ROUND(J131,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ROUND((SUM(BE131:BE300)),  2)</f>
        <v>0</v>
      </c>
      <c r="G35" s="39"/>
      <c r="H35" s="39"/>
      <c r="I35" s="166">
        <v>0.20999999999999999</v>
      </c>
      <c r="J35" s="165">
        <f>ROUND(((SUM(BE131:BE300))*I35),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ROUND((SUM(BF131:BF300)),  2)</f>
        <v>0</v>
      </c>
      <c r="G36" s="39"/>
      <c r="H36" s="39"/>
      <c r="I36" s="166">
        <v>0.12</v>
      </c>
      <c r="J36" s="165">
        <f>ROUND(((SUM(BF131:BF300))*I36),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ROUND((SUM(BG131:BG300)),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ROUND((SUM(BH131:BH300)),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ROUND((SUM(BI131:BI300)),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Zdravotně-technické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J131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3968</v>
      </c>
      <c r="E99" s="193"/>
      <c r="F99" s="193"/>
      <c r="G99" s="193"/>
      <c r="H99" s="193"/>
      <c r="I99" s="193"/>
      <c r="J99" s="194">
        <f>J132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3969</v>
      </c>
      <c r="E100" s="193"/>
      <c r="F100" s="193"/>
      <c r="G100" s="193"/>
      <c r="H100" s="193"/>
      <c r="I100" s="193"/>
      <c r="J100" s="194">
        <f>J157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3970</v>
      </c>
      <c r="E101" s="193"/>
      <c r="F101" s="193"/>
      <c r="G101" s="193"/>
      <c r="H101" s="193"/>
      <c r="I101" s="193"/>
      <c r="J101" s="194">
        <f>J177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3971</v>
      </c>
      <c r="E102" s="193"/>
      <c r="F102" s="193"/>
      <c r="G102" s="193"/>
      <c r="H102" s="193"/>
      <c r="I102" s="193"/>
      <c r="J102" s="194">
        <f>J183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3972</v>
      </c>
      <c r="E103" s="193"/>
      <c r="F103" s="193"/>
      <c r="G103" s="193"/>
      <c r="H103" s="193"/>
      <c r="I103" s="193"/>
      <c r="J103" s="194">
        <f>J209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3973</v>
      </c>
      <c r="E104" s="193"/>
      <c r="F104" s="193"/>
      <c r="G104" s="193"/>
      <c r="H104" s="193"/>
      <c r="I104" s="193"/>
      <c r="J104" s="194">
        <f>J265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3974</v>
      </c>
      <c r="E105" s="193"/>
      <c r="F105" s="193"/>
      <c r="G105" s="193"/>
      <c r="H105" s="193"/>
      <c r="I105" s="193"/>
      <c r="J105" s="194">
        <f>J279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3975</v>
      </c>
      <c r="E106" s="193"/>
      <c r="F106" s="193"/>
      <c r="G106" s="193"/>
      <c r="H106" s="193"/>
      <c r="I106" s="193"/>
      <c r="J106" s="194">
        <f>J287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3976</v>
      </c>
      <c r="E107" s="193"/>
      <c r="F107" s="193"/>
      <c r="G107" s="193"/>
      <c r="H107" s="193"/>
      <c r="I107" s="193"/>
      <c r="J107" s="194">
        <f>J289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3977</v>
      </c>
      <c r="E108" s="193"/>
      <c r="F108" s="193"/>
      <c r="G108" s="193"/>
      <c r="H108" s="193"/>
      <c r="I108" s="193"/>
      <c r="J108" s="194">
        <f>J295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0"/>
      <c r="C109" s="191"/>
      <c r="D109" s="192" t="s">
        <v>3978</v>
      </c>
      <c r="E109" s="193"/>
      <c r="F109" s="193"/>
      <c r="G109" s="193"/>
      <c r="H109" s="193"/>
      <c r="I109" s="193"/>
      <c r="J109" s="194">
        <f>J297</f>
        <v>0</v>
      </c>
      <c r="K109" s="191"/>
      <c r="L109" s="19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5" s="2" customFormat="1" ht="6.96" customHeight="1">
      <c r="A115" s="39"/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4.96" customHeight="1">
      <c r="A116" s="39"/>
      <c r="B116" s="40"/>
      <c r="C116" s="24" t="s">
        <v>220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16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185" t="str">
        <f>E7</f>
        <v>Parkoviště pro zaměstnance a heliport</v>
      </c>
      <c r="F119" s="33"/>
      <c r="G119" s="33"/>
      <c r="H119" s="33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" customFormat="1" ht="12" customHeight="1">
      <c r="B120" s="22"/>
      <c r="C120" s="33" t="s">
        <v>178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39"/>
      <c r="B121" s="40"/>
      <c r="C121" s="41"/>
      <c r="D121" s="41"/>
      <c r="E121" s="185" t="s">
        <v>181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184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77" t="str">
        <f>E11</f>
        <v>D.1.4.1 - Zdravotně-technické instalace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20</v>
      </c>
      <c r="D125" s="41"/>
      <c r="E125" s="41"/>
      <c r="F125" s="28" t="str">
        <f>F14</f>
        <v>České Budějovice</v>
      </c>
      <c r="G125" s="41"/>
      <c r="H125" s="41"/>
      <c r="I125" s="33" t="s">
        <v>22</v>
      </c>
      <c r="J125" s="80" t="str">
        <f>IF(J14="","",J14)</f>
        <v>13. 6. 2025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24</v>
      </c>
      <c r="D127" s="41"/>
      <c r="E127" s="41"/>
      <c r="F127" s="28" t="str">
        <f>E17</f>
        <v>Nemocnice České Budějovice</v>
      </c>
      <c r="G127" s="41"/>
      <c r="H127" s="41"/>
      <c r="I127" s="33" t="s">
        <v>30</v>
      </c>
      <c r="J127" s="37" t="str">
        <f>E23</f>
        <v>AGP nova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28</v>
      </c>
      <c r="D128" s="41"/>
      <c r="E128" s="41"/>
      <c r="F128" s="28" t="str">
        <f>IF(E20="","",E20)</f>
        <v>Vyplň údaj</v>
      </c>
      <c r="G128" s="41"/>
      <c r="H128" s="41"/>
      <c r="I128" s="33" t="s">
        <v>33</v>
      </c>
      <c r="J128" s="37" t="str">
        <f>E26</f>
        <v>QSB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0.32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1" customFormat="1" ht="29.28" customHeight="1">
      <c r="A130" s="201"/>
      <c r="B130" s="202"/>
      <c r="C130" s="203" t="s">
        <v>221</v>
      </c>
      <c r="D130" s="204" t="s">
        <v>62</v>
      </c>
      <c r="E130" s="204" t="s">
        <v>58</v>
      </c>
      <c r="F130" s="204" t="s">
        <v>59</v>
      </c>
      <c r="G130" s="204" t="s">
        <v>222</v>
      </c>
      <c r="H130" s="204" t="s">
        <v>223</v>
      </c>
      <c r="I130" s="204" t="s">
        <v>224</v>
      </c>
      <c r="J130" s="205" t="s">
        <v>192</v>
      </c>
      <c r="K130" s="206" t="s">
        <v>225</v>
      </c>
      <c r="L130" s="207"/>
      <c r="M130" s="101" t="s">
        <v>1</v>
      </c>
      <c r="N130" s="102" t="s">
        <v>41</v>
      </c>
      <c r="O130" s="102" t="s">
        <v>226</v>
      </c>
      <c r="P130" s="102" t="s">
        <v>227</v>
      </c>
      <c r="Q130" s="102" t="s">
        <v>228</v>
      </c>
      <c r="R130" s="102" t="s">
        <v>229</v>
      </c>
      <c r="S130" s="102" t="s">
        <v>230</v>
      </c>
      <c r="T130" s="103" t="s">
        <v>231</v>
      </c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</row>
    <row r="131" s="2" customFormat="1" ht="22.8" customHeight="1">
      <c r="A131" s="39"/>
      <c r="B131" s="40"/>
      <c r="C131" s="108" t="s">
        <v>232</v>
      </c>
      <c r="D131" s="41"/>
      <c r="E131" s="41"/>
      <c r="F131" s="41"/>
      <c r="G131" s="41"/>
      <c r="H131" s="41"/>
      <c r="I131" s="41"/>
      <c r="J131" s="208">
        <f>BK131</f>
        <v>0</v>
      </c>
      <c r="K131" s="41"/>
      <c r="L131" s="45"/>
      <c r="M131" s="104"/>
      <c r="N131" s="209"/>
      <c r="O131" s="105"/>
      <c r="P131" s="210">
        <f>P132+P157+P177+P183+P209+P265+P279+P287+P289+P295+P297</f>
        <v>0</v>
      </c>
      <c r="Q131" s="105"/>
      <c r="R131" s="210">
        <f>R132+R157+R177+R183+R209+R265+R279+R287+R289+R295+R297</f>
        <v>0</v>
      </c>
      <c r="S131" s="105"/>
      <c r="T131" s="211">
        <f>T132+T157+T177+T183+T209+T265+T279+T287+T289+T295+T297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76</v>
      </c>
      <c r="AU131" s="18" t="s">
        <v>194</v>
      </c>
      <c r="BK131" s="212">
        <f>BK132+BK157+BK177+BK183+BK209+BK265+BK279+BK287+BK289+BK295+BK297</f>
        <v>0</v>
      </c>
    </row>
    <row r="132" s="12" customFormat="1" ht="25.92" customHeight="1">
      <c r="A132" s="12"/>
      <c r="B132" s="213"/>
      <c r="C132" s="214"/>
      <c r="D132" s="215" t="s">
        <v>76</v>
      </c>
      <c r="E132" s="216" t="s">
        <v>3979</v>
      </c>
      <c r="F132" s="216" t="s">
        <v>3980</v>
      </c>
      <c r="G132" s="214"/>
      <c r="H132" s="214"/>
      <c r="I132" s="217"/>
      <c r="J132" s="218">
        <f>BK132</f>
        <v>0</v>
      </c>
      <c r="K132" s="214"/>
      <c r="L132" s="219"/>
      <c r="M132" s="220"/>
      <c r="N132" s="221"/>
      <c r="O132" s="221"/>
      <c r="P132" s="222">
        <f>SUM(P133:P156)</f>
        <v>0</v>
      </c>
      <c r="Q132" s="221"/>
      <c r="R132" s="222">
        <f>SUM(R133:R156)</f>
        <v>0</v>
      </c>
      <c r="S132" s="221"/>
      <c r="T132" s="223">
        <f>SUM(T133:T156)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84</v>
      </c>
      <c r="AT132" s="225" t="s">
        <v>76</v>
      </c>
      <c r="AU132" s="225" t="s">
        <v>77</v>
      </c>
      <c r="AY132" s="224" t="s">
        <v>235</v>
      </c>
      <c r="BK132" s="226">
        <f>SUM(BK133:BK156)</f>
        <v>0</v>
      </c>
    </row>
    <row r="133" s="2" customFormat="1" ht="21.75" customHeight="1">
      <c r="A133" s="39"/>
      <c r="B133" s="40"/>
      <c r="C133" s="229" t="s">
        <v>84</v>
      </c>
      <c r="D133" s="229" t="s">
        <v>237</v>
      </c>
      <c r="E133" s="230" t="s">
        <v>3981</v>
      </c>
      <c r="F133" s="231" t="s">
        <v>3982</v>
      </c>
      <c r="G133" s="232" t="s">
        <v>174</v>
      </c>
      <c r="H133" s="233">
        <v>8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241</v>
      </c>
      <c r="AT133" s="241" t="s">
        <v>237</v>
      </c>
      <c r="AU133" s="241" t="s">
        <v>84</v>
      </c>
      <c r="AY133" s="18" t="s">
        <v>235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241</v>
      </c>
      <c r="BM133" s="241" t="s">
        <v>86</v>
      </c>
    </row>
    <row r="134" s="2" customFormat="1" ht="21.75" customHeight="1">
      <c r="A134" s="39"/>
      <c r="B134" s="40"/>
      <c r="C134" s="229" t="s">
        <v>86</v>
      </c>
      <c r="D134" s="229" t="s">
        <v>237</v>
      </c>
      <c r="E134" s="230" t="s">
        <v>3983</v>
      </c>
      <c r="F134" s="231" t="s">
        <v>3984</v>
      </c>
      <c r="G134" s="232" t="s">
        <v>174</v>
      </c>
      <c r="H134" s="233">
        <v>17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241</v>
      </c>
      <c r="AT134" s="241" t="s">
        <v>237</v>
      </c>
      <c r="AU134" s="241" t="s">
        <v>84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241</v>
      </c>
      <c r="BM134" s="241" t="s">
        <v>241</v>
      </c>
    </row>
    <row r="135" s="2" customFormat="1" ht="21.75" customHeight="1">
      <c r="A135" s="39"/>
      <c r="B135" s="40"/>
      <c r="C135" s="229" t="s">
        <v>250</v>
      </c>
      <c r="D135" s="229" t="s">
        <v>237</v>
      </c>
      <c r="E135" s="230" t="s">
        <v>3985</v>
      </c>
      <c r="F135" s="231" t="s">
        <v>3986</v>
      </c>
      <c r="G135" s="232" t="s">
        <v>174</v>
      </c>
      <c r="H135" s="233">
        <v>20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42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241</v>
      </c>
      <c r="AT135" s="241" t="s">
        <v>237</v>
      </c>
      <c r="AU135" s="241" t="s">
        <v>84</v>
      </c>
      <c r="AY135" s="18" t="s">
        <v>235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84</v>
      </c>
      <c r="BK135" s="242">
        <f>ROUND(I135*H135,2)</f>
        <v>0</v>
      </c>
      <c r="BL135" s="18" t="s">
        <v>241</v>
      </c>
      <c r="BM135" s="241" t="s">
        <v>269</v>
      </c>
    </row>
    <row r="136" s="2" customFormat="1" ht="21.75" customHeight="1">
      <c r="A136" s="39"/>
      <c r="B136" s="40"/>
      <c r="C136" s="229" t="s">
        <v>241</v>
      </c>
      <c r="D136" s="229" t="s">
        <v>237</v>
      </c>
      <c r="E136" s="230" t="s">
        <v>3987</v>
      </c>
      <c r="F136" s="231" t="s">
        <v>3988</v>
      </c>
      <c r="G136" s="232" t="s">
        <v>174</v>
      </c>
      <c r="H136" s="233">
        <v>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241</v>
      </c>
      <c r="AT136" s="241" t="s">
        <v>237</v>
      </c>
      <c r="AU136" s="241" t="s">
        <v>84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241</v>
      </c>
      <c r="BM136" s="241" t="s">
        <v>281</v>
      </c>
    </row>
    <row r="137" s="2" customFormat="1" ht="16.5" customHeight="1">
      <c r="A137" s="39"/>
      <c r="B137" s="40"/>
      <c r="C137" s="229" t="s">
        <v>263</v>
      </c>
      <c r="D137" s="229" t="s">
        <v>237</v>
      </c>
      <c r="E137" s="230" t="s">
        <v>3989</v>
      </c>
      <c r="F137" s="231" t="s">
        <v>3990</v>
      </c>
      <c r="G137" s="232" t="s">
        <v>240</v>
      </c>
      <c r="H137" s="233">
        <v>9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42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241</v>
      </c>
      <c r="AT137" s="241" t="s">
        <v>237</v>
      </c>
      <c r="AU137" s="241" t="s">
        <v>84</v>
      </c>
      <c r="AY137" s="18" t="s">
        <v>235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84</v>
      </c>
      <c r="BK137" s="242">
        <f>ROUND(I137*H137,2)</f>
        <v>0</v>
      </c>
      <c r="BL137" s="18" t="s">
        <v>241</v>
      </c>
      <c r="BM137" s="241" t="s">
        <v>291</v>
      </c>
    </row>
    <row r="138" s="2" customFormat="1" ht="33" customHeight="1">
      <c r="A138" s="39"/>
      <c r="B138" s="40"/>
      <c r="C138" s="229" t="s">
        <v>269</v>
      </c>
      <c r="D138" s="229" t="s">
        <v>237</v>
      </c>
      <c r="E138" s="230" t="s">
        <v>3991</v>
      </c>
      <c r="F138" s="231" t="s">
        <v>3992</v>
      </c>
      <c r="G138" s="232" t="s">
        <v>240</v>
      </c>
      <c r="H138" s="233">
        <v>9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241</v>
      </c>
      <c r="AT138" s="241" t="s">
        <v>237</v>
      </c>
      <c r="AU138" s="241" t="s">
        <v>84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241</v>
      </c>
      <c r="BM138" s="241" t="s">
        <v>8</v>
      </c>
    </row>
    <row r="139" s="2" customFormat="1" ht="16.5" customHeight="1">
      <c r="A139" s="39"/>
      <c r="B139" s="40"/>
      <c r="C139" s="229" t="s">
        <v>277</v>
      </c>
      <c r="D139" s="229" t="s">
        <v>237</v>
      </c>
      <c r="E139" s="230" t="s">
        <v>3993</v>
      </c>
      <c r="F139" s="231" t="s">
        <v>3994</v>
      </c>
      <c r="G139" s="232" t="s">
        <v>240</v>
      </c>
      <c r="H139" s="233">
        <v>11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42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241</v>
      </c>
      <c r="AT139" s="241" t="s">
        <v>237</v>
      </c>
      <c r="AU139" s="241" t="s">
        <v>84</v>
      </c>
      <c r="AY139" s="18" t="s">
        <v>235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84</v>
      </c>
      <c r="BK139" s="242">
        <f>ROUND(I139*H139,2)</f>
        <v>0</v>
      </c>
      <c r="BL139" s="18" t="s">
        <v>241</v>
      </c>
      <c r="BM139" s="241" t="s">
        <v>315</v>
      </c>
    </row>
    <row r="140" s="2" customFormat="1" ht="33" customHeight="1">
      <c r="A140" s="39"/>
      <c r="B140" s="40"/>
      <c r="C140" s="229" t="s">
        <v>281</v>
      </c>
      <c r="D140" s="229" t="s">
        <v>237</v>
      </c>
      <c r="E140" s="230" t="s">
        <v>3995</v>
      </c>
      <c r="F140" s="231" t="s">
        <v>3996</v>
      </c>
      <c r="G140" s="232" t="s">
        <v>240</v>
      </c>
      <c r="H140" s="233">
        <v>11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241</v>
      </c>
      <c r="AT140" s="241" t="s">
        <v>237</v>
      </c>
      <c r="AU140" s="241" t="s">
        <v>84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241</v>
      </c>
      <c r="BM140" s="241" t="s">
        <v>325</v>
      </c>
    </row>
    <row r="141" s="2" customFormat="1" ht="16.5" customHeight="1">
      <c r="A141" s="39"/>
      <c r="B141" s="40"/>
      <c r="C141" s="229" t="s">
        <v>286</v>
      </c>
      <c r="D141" s="229" t="s">
        <v>237</v>
      </c>
      <c r="E141" s="230" t="s">
        <v>3997</v>
      </c>
      <c r="F141" s="231" t="s">
        <v>3998</v>
      </c>
      <c r="G141" s="232" t="s">
        <v>240</v>
      </c>
      <c r="H141" s="233">
        <v>2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42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241</v>
      </c>
      <c r="AT141" s="241" t="s">
        <v>237</v>
      </c>
      <c r="AU141" s="241" t="s">
        <v>84</v>
      </c>
      <c r="AY141" s="18" t="s">
        <v>235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84</v>
      </c>
      <c r="BK141" s="242">
        <f>ROUND(I141*H141,2)</f>
        <v>0</v>
      </c>
      <c r="BL141" s="18" t="s">
        <v>241</v>
      </c>
      <c r="BM141" s="241" t="s">
        <v>339</v>
      </c>
    </row>
    <row r="142" s="2" customFormat="1" ht="16.5" customHeight="1">
      <c r="A142" s="39"/>
      <c r="B142" s="40"/>
      <c r="C142" s="229" t="s">
        <v>291</v>
      </c>
      <c r="D142" s="229" t="s">
        <v>237</v>
      </c>
      <c r="E142" s="230" t="s">
        <v>3999</v>
      </c>
      <c r="F142" s="231" t="s">
        <v>4000</v>
      </c>
      <c r="G142" s="232" t="s">
        <v>240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241</v>
      </c>
      <c r="AT142" s="241" t="s">
        <v>237</v>
      </c>
      <c r="AU142" s="241" t="s">
        <v>84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241</v>
      </c>
      <c r="BM142" s="241" t="s">
        <v>349</v>
      </c>
    </row>
    <row r="143" s="2" customFormat="1" ht="33" customHeight="1">
      <c r="A143" s="39"/>
      <c r="B143" s="40"/>
      <c r="C143" s="229" t="s">
        <v>298</v>
      </c>
      <c r="D143" s="229" t="s">
        <v>237</v>
      </c>
      <c r="E143" s="230" t="s">
        <v>4001</v>
      </c>
      <c r="F143" s="231" t="s">
        <v>4002</v>
      </c>
      <c r="G143" s="232" t="s">
        <v>240</v>
      </c>
      <c r="H143" s="233">
        <v>3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42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241</v>
      </c>
      <c r="AT143" s="241" t="s">
        <v>237</v>
      </c>
      <c r="AU143" s="241" t="s">
        <v>84</v>
      </c>
      <c r="AY143" s="18" t="s">
        <v>235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84</v>
      </c>
      <c r="BK143" s="242">
        <f>ROUND(I143*H143,2)</f>
        <v>0</v>
      </c>
      <c r="BL143" s="18" t="s">
        <v>241</v>
      </c>
      <c r="BM143" s="241" t="s">
        <v>364</v>
      </c>
    </row>
    <row r="144" s="2" customFormat="1" ht="16.5" customHeight="1">
      <c r="A144" s="39"/>
      <c r="B144" s="40"/>
      <c r="C144" s="229" t="s">
        <v>8</v>
      </c>
      <c r="D144" s="229" t="s">
        <v>237</v>
      </c>
      <c r="E144" s="230" t="s">
        <v>4003</v>
      </c>
      <c r="F144" s="231" t="s">
        <v>4004</v>
      </c>
      <c r="G144" s="232" t="s">
        <v>240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241</v>
      </c>
      <c r="AT144" s="241" t="s">
        <v>237</v>
      </c>
      <c r="AU144" s="241" t="s">
        <v>84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241</v>
      </c>
      <c r="BM144" s="241" t="s">
        <v>378</v>
      </c>
    </row>
    <row r="145" s="2" customFormat="1" ht="33" customHeight="1">
      <c r="A145" s="39"/>
      <c r="B145" s="40"/>
      <c r="C145" s="229" t="s">
        <v>310</v>
      </c>
      <c r="D145" s="229" t="s">
        <v>237</v>
      </c>
      <c r="E145" s="230" t="s">
        <v>4005</v>
      </c>
      <c r="F145" s="231" t="s">
        <v>4006</v>
      </c>
      <c r="G145" s="232" t="s">
        <v>240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42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241</v>
      </c>
      <c r="AT145" s="241" t="s">
        <v>237</v>
      </c>
      <c r="AU145" s="241" t="s">
        <v>84</v>
      </c>
      <c r="AY145" s="18" t="s">
        <v>235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84</v>
      </c>
      <c r="BK145" s="242">
        <f>ROUND(I145*H145,2)</f>
        <v>0</v>
      </c>
      <c r="BL145" s="18" t="s">
        <v>241</v>
      </c>
      <c r="BM145" s="241" t="s">
        <v>388</v>
      </c>
    </row>
    <row r="146" s="2" customFormat="1" ht="16.5" customHeight="1">
      <c r="A146" s="39"/>
      <c r="B146" s="40"/>
      <c r="C146" s="229" t="s">
        <v>315</v>
      </c>
      <c r="D146" s="229" t="s">
        <v>237</v>
      </c>
      <c r="E146" s="230" t="s">
        <v>4007</v>
      </c>
      <c r="F146" s="231" t="s">
        <v>4008</v>
      </c>
      <c r="G146" s="232" t="s">
        <v>240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241</v>
      </c>
      <c r="AT146" s="241" t="s">
        <v>237</v>
      </c>
      <c r="AU146" s="241" t="s">
        <v>84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241</v>
      </c>
      <c r="BM146" s="241" t="s">
        <v>400</v>
      </c>
    </row>
    <row r="147" s="2" customFormat="1" ht="16.5" customHeight="1">
      <c r="A147" s="39"/>
      <c r="B147" s="40"/>
      <c r="C147" s="229" t="s">
        <v>320</v>
      </c>
      <c r="D147" s="229" t="s">
        <v>237</v>
      </c>
      <c r="E147" s="230" t="s">
        <v>4009</v>
      </c>
      <c r="F147" s="231" t="s">
        <v>4010</v>
      </c>
      <c r="G147" s="232" t="s">
        <v>240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241</v>
      </c>
      <c r="AT147" s="241" t="s">
        <v>237</v>
      </c>
      <c r="AU147" s="241" t="s">
        <v>84</v>
      </c>
      <c r="AY147" s="18" t="s">
        <v>235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241</v>
      </c>
      <c r="BM147" s="241" t="s">
        <v>408</v>
      </c>
    </row>
    <row r="148" s="2" customFormat="1" ht="33" customHeight="1">
      <c r="A148" s="39"/>
      <c r="B148" s="40"/>
      <c r="C148" s="229" t="s">
        <v>325</v>
      </c>
      <c r="D148" s="229" t="s">
        <v>237</v>
      </c>
      <c r="E148" s="230" t="s">
        <v>4011</v>
      </c>
      <c r="F148" s="231" t="s">
        <v>4012</v>
      </c>
      <c r="G148" s="232" t="s">
        <v>240</v>
      </c>
      <c r="H148" s="233">
        <v>2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84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421</v>
      </c>
    </row>
    <row r="149" s="2" customFormat="1" ht="16.5" customHeight="1">
      <c r="A149" s="39"/>
      <c r="B149" s="40"/>
      <c r="C149" s="229" t="s">
        <v>331</v>
      </c>
      <c r="D149" s="229" t="s">
        <v>237</v>
      </c>
      <c r="E149" s="230" t="s">
        <v>4013</v>
      </c>
      <c r="F149" s="231" t="s">
        <v>4014</v>
      </c>
      <c r="G149" s="232" t="s">
        <v>240</v>
      </c>
      <c r="H149" s="233">
        <v>2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241</v>
      </c>
      <c r="AT149" s="241" t="s">
        <v>237</v>
      </c>
      <c r="AU149" s="241" t="s">
        <v>84</v>
      </c>
      <c r="AY149" s="18" t="s">
        <v>235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241</v>
      </c>
      <c r="BM149" s="241" t="s">
        <v>435</v>
      </c>
    </row>
    <row r="150" s="2" customFormat="1" ht="16.5" customHeight="1">
      <c r="A150" s="39"/>
      <c r="B150" s="40"/>
      <c r="C150" s="229" t="s">
        <v>339</v>
      </c>
      <c r="D150" s="229" t="s">
        <v>237</v>
      </c>
      <c r="E150" s="230" t="s">
        <v>4015</v>
      </c>
      <c r="F150" s="231" t="s">
        <v>4016</v>
      </c>
      <c r="G150" s="232" t="s">
        <v>240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241</v>
      </c>
      <c r="AT150" s="241" t="s">
        <v>237</v>
      </c>
      <c r="AU150" s="241" t="s">
        <v>84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241</v>
      </c>
      <c r="BM150" s="241" t="s">
        <v>449</v>
      </c>
    </row>
    <row r="151" s="2" customFormat="1" ht="33" customHeight="1">
      <c r="A151" s="39"/>
      <c r="B151" s="40"/>
      <c r="C151" s="229" t="s">
        <v>344</v>
      </c>
      <c r="D151" s="229" t="s">
        <v>237</v>
      </c>
      <c r="E151" s="230" t="s">
        <v>4017</v>
      </c>
      <c r="F151" s="231" t="s">
        <v>4018</v>
      </c>
      <c r="G151" s="232" t="s">
        <v>240</v>
      </c>
      <c r="H151" s="233">
        <v>3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241</v>
      </c>
      <c r="AT151" s="241" t="s">
        <v>237</v>
      </c>
      <c r="AU151" s="241" t="s">
        <v>84</v>
      </c>
      <c r="AY151" s="18" t="s">
        <v>235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241</v>
      </c>
      <c r="BM151" s="241" t="s">
        <v>459</v>
      </c>
    </row>
    <row r="152" s="2" customFormat="1" ht="33" customHeight="1">
      <c r="A152" s="39"/>
      <c r="B152" s="40"/>
      <c r="C152" s="229" t="s">
        <v>349</v>
      </c>
      <c r="D152" s="229" t="s">
        <v>237</v>
      </c>
      <c r="E152" s="230" t="s">
        <v>4019</v>
      </c>
      <c r="F152" s="231" t="s">
        <v>4020</v>
      </c>
      <c r="G152" s="232" t="s">
        <v>240</v>
      </c>
      <c r="H152" s="233">
        <v>2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241</v>
      </c>
      <c r="AT152" s="241" t="s">
        <v>237</v>
      </c>
      <c r="AU152" s="241" t="s">
        <v>84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241</v>
      </c>
      <c r="BM152" s="241" t="s">
        <v>470</v>
      </c>
    </row>
    <row r="153" s="2" customFormat="1" ht="24.15" customHeight="1">
      <c r="A153" s="39"/>
      <c r="B153" s="40"/>
      <c r="C153" s="229" t="s">
        <v>7</v>
      </c>
      <c r="D153" s="229" t="s">
        <v>237</v>
      </c>
      <c r="E153" s="230" t="s">
        <v>4021</v>
      </c>
      <c r="F153" s="231" t="s">
        <v>4022</v>
      </c>
      <c r="G153" s="232" t="s">
        <v>174</v>
      </c>
      <c r="H153" s="233">
        <v>50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241</v>
      </c>
      <c r="AT153" s="241" t="s">
        <v>237</v>
      </c>
      <c r="AU153" s="241" t="s">
        <v>84</v>
      </c>
      <c r="AY153" s="18" t="s">
        <v>235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241</v>
      </c>
      <c r="BM153" s="241" t="s">
        <v>493</v>
      </c>
    </row>
    <row r="154" s="2" customFormat="1" ht="21.75" customHeight="1">
      <c r="A154" s="39"/>
      <c r="B154" s="40"/>
      <c r="C154" s="229" t="s">
        <v>364</v>
      </c>
      <c r="D154" s="229" t="s">
        <v>237</v>
      </c>
      <c r="E154" s="230" t="s">
        <v>4023</v>
      </c>
      <c r="F154" s="231" t="s">
        <v>4024</v>
      </c>
      <c r="G154" s="232" t="s">
        <v>174</v>
      </c>
      <c r="H154" s="233">
        <v>50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241</v>
      </c>
      <c r="AT154" s="241" t="s">
        <v>237</v>
      </c>
      <c r="AU154" s="241" t="s">
        <v>84</v>
      </c>
      <c r="AY154" s="18" t="s">
        <v>235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241</v>
      </c>
      <c r="BM154" s="241" t="s">
        <v>503</v>
      </c>
    </row>
    <row r="155" s="2" customFormat="1" ht="24.15" customHeight="1">
      <c r="A155" s="39"/>
      <c r="B155" s="40"/>
      <c r="C155" s="229" t="s">
        <v>373</v>
      </c>
      <c r="D155" s="229" t="s">
        <v>237</v>
      </c>
      <c r="E155" s="230" t="s">
        <v>4025</v>
      </c>
      <c r="F155" s="231" t="s">
        <v>4026</v>
      </c>
      <c r="G155" s="232" t="s">
        <v>4027</v>
      </c>
      <c r="H155" s="233">
        <v>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241</v>
      </c>
      <c r="AT155" s="241" t="s">
        <v>237</v>
      </c>
      <c r="AU155" s="241" t="s">
        <v>84</v>
      </c>
      <c r="AY155" s="18" t="s">
        <v>235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241</v>
      </c>
      <c r="BM155" s="241" t="s">
        <v>513</v>
      </c>
    </row>
    <row r="156" s="2" customFormat="1" ht="24.15" customHeight="1">
      <c r="A156" s="39"/>
      <c r="B156" s="40"/>
      <c r="C156" s="229" t="s">
        <v>378</v>
      </c>
      <c r="D156" s="229" t="s">
        <v>237</v>
      </c>
      <c r="E156" s="230" t="s">
        <v>4028</v>
      </c>
      <c r="F156" s="231" t="s">
        <v>4029</v>
      </c>
      <c r="G156" s="232" t="s">
        <v>4030</v>
      </c>
      <c r="H156" s="313"/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241</v>
      </c>
      <c r="AT156" s="241" t="s">
        <v>237</v>
      </c>
      <c r="AU156" s="241" t="s">
        <v>84</v>
      </c>
      <c r="AY156" s="18" t="s">
        <v>235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241</v>
      </c>
      <c r="BM156" s="241" t="s">
        <v>524</v>
      </c>
    </row>
    <row r="157" s="12" customFormat="1" ht="25.92" customHeight="1">
      <c r="A157" s="12"/>
      <c r="B157" s="213"/>
      <c r="C157" s="214"/>
      <c r="D157" s="215" t="s">
        <v>76</v>
      </c>
      <c r="E157" s="216" t="s">
        <v>4031</v>
      </c>
      <c r="F157" s="216" t="s">
        <v>4032</v>
      </c>
      <c r="G157" s="214"/>
      <c r="H157" s="214"/>
      <c r="I157" s="217"/>
      <c r="J157" s="218">
        <f>BK157</f>
        <v>0</v>
      </c>
      <c r="K157" s="214"/>
      <c r="L157" s="219"/>
      <c r="M157" s="220"/>
      <c r="N157" s="221"/>
      <c r="O157" s="221"/>
      <c r="P157" s="222">
        <f>SUM(P158:P176)</f>
        <v>0</v>
      </c>
      <c r="Q157" s="221"/>
      <c r="R157" s="222">
        <f>SUM(R158:R176)</f>
        <v>0</v>
      </c>
      <c r="S157" s="221"/>
      <c r="T157" s="223">
        <f>SUM(T158:T176)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84</v>
      </c>
      <c r="AT157" s="225" t="s">
        <v>76</v>
      </c>
      <c r="AU157" s="225" t="s">
        <v>77</v>
      </c>
      <c r="AY157" s="224" t="s">
        <v>235</v>
      </c>
      <c r="BK157" s="226">
        <f>SUM(BK158:BK176)</f>
        <v>0</v>
      </c>
    </row>
    <row r="158" s="2" customFormat="1" ht="24.15" customHeight="1">
      <c r="A158" s="39"/>
      <c r="B158" s="40"/>
      <c r="C158" s="229" t="s">
        <v>383</v>
      </c>
      <c r="D158" s="229" t="s">
        <v>237</v>
      </c>
      <c r="E158" s="230" t="s">
        <v>4033</v>
      </c>
      <c r="F158" s="231" t="s">
        <v>4034</v>
      </c>
      <c r="G158" s="232" t="s">
        <v>240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241</v>
      </c>
      <c r="AT158" s="241" t="s">
        <v>237</v>
      </c>
      <c r="AU158" s="241" t="s">
        <v>84</v>
      </c>
      <c r="AY158" s="18" t="s">
        <v>235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241</v>
      </c>
      <c r="BM158" s="241" t="s">
        <v>534</v>
      </c>
    </row>
    <row r="159" s="2" customFormat="1" ht="16.5" customHeight="1">
      <c r="A159" s="39"/>
      <c r="B159" s="40"/>
      <c r="C159" s="229" t="s">
        <v>388</v>
      </c>
      <c r="D159" s="229" t="s">
        <v>237</v>
      </c>
      <c r="E159" s="230" t="s">
        <v>4035</v>
      </c>
      <c r="F159" s="231" t="s">
        <v>4036</v>
      </c>
      <c r="G159" s="232" t="s">
        <v>240</v>
      </c>
      <c r="H159" s="233">
        <v>3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42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241</v>
      </c>
      <c r="AT159" s="241" t="s">
        <v>237</v>
      </c>
      <c r="AU159" s="241" t="s">
        <v>84</v>
      </c>
      <c r="AY159" s="18" t="s">
        <v>235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84</v>
      </c>
      <c r="BK159" s="242">
        <f>ROUND(I159*H159,2)</f>
        <v>0</v>
      </c>
      <c r="BL159" s="18" t="s">
        <v>241</v>
      </c>
      <c r="BM159" s="241" t="s">
        <v>543</v>
      </c>
    </row>
    <row r="160" s="2" customFormat="1" ht="24.15" customHeight="1">
      <c r="A160" s="39"/>
      <c r="B160" s="40"/>
      <c r="C160" s="229" t="s">
        <v>394</v>
      </c>
      <c r="D160" s="229" t="s">
        <v>237</v>
      </c>
      <c r="E160" s="230" t="s">
        <v>4037</v>
      </c>
      <c r="F160" s="231" t="s">
        <v>4038</v>
      </c>
      <c r="G160" s="232" t="s">
        <v>174</v>
      </c>
      <c r="H160" s="233">
        <v>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241</v>
      </c>
      <c r="AT160" s="241" t="s">
        <v>237</v>
      </c>
      <c r="AU160" s="241" t="s">
        <v>84</v>
      </c>
      <c r="AY160" s="18" t="s">
        <v>235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241</v>
      </c>
      <c r="BM160" s="241" t="s">
        <v>551</v>
      </c>
    </row>
    <row r="161" s="2" customFormat="1" ht="16.5" customHeight="1">
      <c r="A161" s="39"/>
      <c r="B161" s="40"/>
      <c r="C161" s="229" t="s">
        <v>400</v>
      </c>
      <c r="D161" s="229" t="s">
        <v>237</v>
      </c>
      <c r="E161" s="230" t="s">
        <v>4039</v>
      </c>
      <c r="F161" s="231" t="s">
        <v>4040</v>
      </c>
      <c r="G161" s="232" t="s">
        <v>174</v>
      </c>
      <c r="H161" s="233">
        <v>10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241</v>
      </c>
      <c r="AT161" s="241" t="s">
        <v>237</v>
      </c>
      <c r="AU161" s="241" t="s">
        <v>84</v>
      </c>
      <c r="AY161" s="18" t="s">
        <v>235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241</v>
      </c>
      <c r="BM161" s="241" t="s">
        <v>563</v>
      </c>
    </row>
    <row r="162" s="2" customFormat="1" ht="16.5" customHeight="1">
      <c r="A162" s="39"/>
      <c r="B162" s="40"/>
      <c r="C162" s="229" t="s">
        <v>404</v>
      </c>
      <c r="D162" s="229" t="s">
        <v>237</v>
      </c>
      <c r="E162" s="230" t="s">
        <v>4041</v>
      </c>
      <c r="F162" s="231" t="s">
        <v>4042</v>
      </c>
      <c r="G162" s="232" t="s">
        <v>174</v>
      </c>
      <c r="H162" s="233">
        <v>5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241</v>
      </c>
      <c r="AT162" s="241" t="s">
        <v>237</v>
      </c>
      <c r="AU162" s="241" t="s">
        <v>84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241</v>
      </c>
      <c r="BM162" s="241" t="s">
        <v>572</v>
      </c>
    </row>
    <row r="163" s="2" customFormat="1" ht="16.5" customHeight="1">
      <c r="A163" s="39"/>
      <c r="B163" s="40"/>
      <c r="C163" s="229" t="s">
        <v>408</v>
      </c>
      <c r="D163" s="229" t="s">
        <v>237</v>
      </c>
      <c r="E163" s="230" t="s">
        <v>4043</v>
      </c>
      <c r="F163" s="231" t="s">
        <v>4044</v>
      </c>
      <c r="G163" s="232" t="s">
        <v>174</v>
      </c>
      <c r="H163" s="233">
        <v>5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241</v>
      </c>
      <c r="AT163" s="241" t="s">
        <v>237</v>
      </c>
      <c r="AU163" s="241" t="s">
        <v>84</v>
      </c>
      <c r="AY163" s="18" t="s">
        <v>235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241</v>
      </c>
      <c r="BM163" s="241" t="s">
        <v>581</v>
      </c>
    </row>
    <row r="164" s="2" customFormat="1" ht="16.5" customHeight="1">
      <c r="A164" s="39"/>
      <c r="B164" s="40"/>
      <c r="C164" s="229" t="s">
        <v>416</v>
      </c>
      <c r="D164" s="229" t="s">
        <v>237</v>
      </c>
      <c r="E164" s="230" t="s">
        <v>4045</v>
      </c>
      <c r="F164" s="231" t="s">
        <v>4046</v>
      </c>
      <c r="G164" s="232" t="s">
        <v>174</v>
      </c>
      <c r="H164" s="233">
        <v>2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241</v>
      </c>
      <c r="AT164" s="241" t="s">
        <v>237</v>
      </c>
      <c r="AU164" s="241" t="s">
        <v>84</v>
      </c>
      <c r="AY164" s="18" t="s">
        <v>235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241</v>
      </c>
      <c r="BM164" s="241" t="s">
        <v>590</v>
      </c>
    </row>
    <row r="165" s="2" customFormat="1" ht="16.5" customHeight="1">
      <c r="A165" s="39"/>
      <c r="B165" s="40"/>
      <c r="C165" s="229" t="s">
        <v>421</v>
      </c>
      <c r="D165" s="229" t="s">
        <v>237</v>
      </c>
      <c r="E165" s="230" t="s">
        <v>4047</v>
      </c>
      <c r="F165" s="231" t="s">
        <v>4048</v>
      </c>
      <c r="G165" s="232" t="s">
        <v>174</v>
      </c>
      <c r="H165" s="233">
        <v>41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241</v>
      </c>
      <c r="AT165" s="241" t="s">
        <v>237</v>
      </c>
      <c r="AU165" s="241" t="s">
        <v>84</v>
      </c>
      <c r="AY165" s="18" t="s">
        <v>235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241</v>
      </c>
      <c r="BM165" s="241" t="s">
        <v>617</v>
      </c>
    </row>
    <row r="166" s="2" customFormat="1" ht="21.75" customHeight="1">
      <c r="A166" s="39"/>
      <c r="B166" s="40"/>
      <c r="C166" s="229" t="s">
        <v>435</v>
      </c>
      <c r="D166" s="229" t="s">
        <v>237</v>
      </c>
      <c r="E166" s="230" t="s">
        <v>4049</v>
      </c>
      <c r="F166" s="231" t="s">
        <v>4050</v>
      </c>
      <c r="G166" s="232" t="s">
        <v>174</v>
      </c>
      <c r="H166" s="233">
        <v>5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241</v>
      </c>
      <c r="AT166" s="241" t="s">
        <v>237</v>
      </c>
      <c r="AU166" s="241" t="s">
        <v>84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241</v>
      </c>
      <c r="BM166" s="241" t="s">
        <v>627</v>
      </c>
    </row>
    <row r="167" s="2" customFormat="1" ht="16.5" customHeight="1">
      <c r="A167" s="39"/>
      <c r="B167" s="40"/>
      <c r="C167" s="229" t="s">
        <v>449</v>
      </c>
      <c r="D167" s="229" t="s">
        <v>237</v>
      </c>
      <c r="E167" s="230" t="s">
        <v>4051</v>
      </c>
      <c r="F167" s="231" t="s">
        <v>4052</v>
      </c>
      <c r="G167" s="232" t="s">
        <v>240</v>
      </c>
      <c r="H167" s="233">
        <v>3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241</v>
      </c>
      <c r="AT167" s="241" t="s">
        <v>237</v>
      </c>
      <c r="AU167" s="241" t="s">
        <v>84</v>
      </c>
      <c r="AY167" s="18" t="s">
        <v>235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241</v>
      </c>
      <c r="BM167" s="241" t="s">
        <v>635</v>
      </c>
    </row>
    <row r="168" s="2" customFormat="1" ht="16.5" customHeight="1">
      <c r="A168" s="39"/>
      <c r="B168" s="40"/>
      <c r="C168" s="229" t="s">
        <v>454</v>
      </c>
      <c r="D168" s="229" t="s">
        <v>237</v>
      </c>
      <c r="E168" s="230" t="s">
        <v>4053</v>
      </c>
      <c r="F168" s="231" t="s">
        <v>4054</v>
      </c>
      <c r="G168" s="232" t="s">
        <v>240</v>
      </c>
      <c r="H168" s="233">
        <v>6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241</v>
      </c>
      <c r="AT168" s="241" t="s">
        <v>237</v>
      </c>
      <c r="AU168" s="241" t="s">
        <v>84</v>
      </c>
      <c r="AY168" s="18" t="s">
        <v>235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241</v>
      </c>
      <c r="BM168" s="241" t="s">
        <v>643</v>
      </c>
    </row>
    <row r="169" s="2" customFormat="1" ht="16.5" customHeight="1">
      <c r="A169" s="39"/>
      <c r="B169" s="40"/>
      <c r="C169" s="229" t="s">
        <v>459</v>
      </c>
      <c r="D169" s="229" t="s">
        <v>237</v>
      </c>
      <c r="E169" s="230" t="s">
        <v>4055</v>
      </c>
      <c r="F169" s="231" t="s">
        <v>4056</v>
      </c>
      <c r="G169" s="232" t="s">
        <v>240</v>
      </c>
      <c r="H169" s="233">
        <v>2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241</v>
      </c>
      <c r="AT169" s="241" t="s">
        <v>237</v>
      </c>
      <c r="AU169" s="241" t="s">
        <v>84</v>
      </c>
      <c r="AY169" s="18" t="s">
        <v>235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241</v>
      </c>
      <c r="BM169" s="241" t="s">
        <v>662</v>
      </c>
    </row>
    <row r="170" s="2" customFormat="1" ht="21.75" customHeight="1">
      <c r="A170" s="39"/>
      <c r="B170" s="40"/>
      <c r="C170" s="229" t="s">
        <v>464</v>
      </c>
      <c r="D170" s="229" t="s">
        <v>237</v>
      </c>
      <c r="E170" s="230" t="s">
        <v>4057</v>
      </c>
      <c r="F170" s="231" t="s">
        <v>4058</v>
      </c>
      <c r="G170" s="232" t="s">
        <v>240</v>
      </c>
      <c r="H170" s="233">
        <v>6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241</v>
      </c>
      <c r="AT170" s="241" t="s">
        <v>237</v>
      </c>
      <c r="AU170" s="241" t="s">
        <v>84</v>
      </c>
      <c r="AY170" s="18" t="s">
        <v>235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241</v>
      </c>
      <c r="BM170" s="241" t="s">
        <v>673</v>
      </c>
    </row>
    <row r="171" s="2" customFormat="1" ht="24.15" customHeight="1">
      <c r="A171" s="39"/>
      <c r="B171" s="40"/>
      <c r="C171" s="229" t="s">
        <v>470</v>
      </c>
      <c r="D171" s="229" t="s">
        <v>237</v>
      </c>
      <c r="E171" s="230" t="s">
        <v>4059</v>
      </c>
      <c r="F171" s="231" t="s">
        <v>4060</v>
      </c>
      <c r="G171" s="232" t="s">
        <v>240</v>
      </c>
      <c r="H171" s="233">
        <v>3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241</v>
      </c>
      <c r="AT171" s="241" t="s">
        <v>237</v>
      </c>
      <c r="AU171" s="241" t="s">
        <v>84</v>
      </c>
      <c r="AY171" s="18" t="s">
        <v>235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241</v>
      </c>
      <c r="BM171" s="241" t="s">
        <v>687</v>
      </c>
    </row>
    <row r="172" s="2" customFormat="1" ht="16.5" customHeight="1">
      <c r="A172" s="39"/>
      <c r="B172" s="40"/>
      <c r="C172" s="229" t="s">
        <v>479</v>
      </c>
      <c r="D172" s="229" t="s">
        <v>237</v>
      </c>
      <c r="E172" s="230" t="s">
        <v>4061</v>
      </c>
      <c r="F172" s="231" t="s">
        <v>4062</v>
      </c>
      <c r="G172" s="232" t="s">
        <v>240</v>
      </c>
      <c r="H172" s="233">
        <v>3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42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241</v>
      </c>
      <c r="AT172" s="241" t="s">
        <v>237</v>
      </c>
      <c r="AU172" s="241" t="s">
        <v>84</v>
      </c>
      <c r="AY172" s="18" t="s">
        <v>235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84</v>
      </c>
      <c r="BK172" s="242">
        <f>ROUND(I172*H172,2)</f>
        <v>0</v>
      </c>
      <c r="BL172" s="18" t="s">
        <v>241</v>
      </c>
      <c r="BM172" s="241" t="s">
        <v>701</v>
      </c>
    </row>
    <row r="173" s="2" customFormat="1" ht="24.15" customHeight="1">
      <c r="A173" s="39"/>
      <c r="B173" s="40"/>
      <c r="C173" s="229" t="s">
        <v>498</v>
      </c>
      <c r="D173" s="229" t="s">
        <v>237</v>
      </c>
      <c r="E173" s="230" t="s">
        <v>4063</v>
      </c>
      <c r="F173" s="231" t="s">
        <v>4064</v>
      </c>
      <c r="G173" s="232" t="s">
        <v>174</v>
      </c>
      <c r="H173" s="233">
        <v>88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241</v>
      </c>
      <c r="AT173" s="241" t="s">
        <v>237</v>
      </c>
      <c r="AU173" s="241" t="s">
        <v>84</v>
      </c>
      <c r="AY173" s="18" t="s">
        <v>235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241</v>
      </c>
      <c r="BM173" s="241" t="s">
        <v>709</v>
      </c>
    </row>
    <row r="174" s="2" customFormat="1" ht="24.15" customHeight="1">
      <c r="A174" s="39"/>
      <c r="B174" s="40"/>
      <c r="C174" s="229" t="s">
        <v>503</v>
      </c>
      <c r="D174" s="229" t="s">
        <v>237</v>
      </c>
      <c r="E174" s="230" t="s">
        <v>4065</v>
      </c>
      <c r="F174" s="231" t="s">
        <v>4066</v>
      </c>
      <c r="G174" s="232" t="s">
        <v>4027</v>
      </c>
      <c r="H174" s="233">
        <v>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241</v>
      </c>
      <c r="AT174" s="241" t="s">
        <v>237</v>
      </c>
      <c r="AU174" s="241" t="s">
        <v>84</v>
      </c>
      <c r="AY174" s="18" t="s">
        <v>235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241</v>
      </c>
      <c r="BM174" s="241" t="s">
        <v>717</v>
      </c>
    </row>
    <row r="175" s="2" customFormat="1" ht="24.15" customHeight="1">
      <c r="A175" s="39"/>
      <c r="B175" s="40"/>
      <c r="C175" s="229" t="s">
        <v>508</v>
      </c>
      <c r="D175" s="229" t="s">
        <v>237</v>
      </c>
      <c r="E175" s="230" t="s">
        <v>4067</v>
      </c>
      <c r="F175" s="231" t="s">
        <v>4068</v>
      </c>
      <c r="G175" s="232" t="s">
        <v>4069</v>
      </c>
      <c r="H175" s="233">
        <v>2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241</v>
      </c>
      <c r="AT175" s="241" t="s">
        <v>237</v>
      </c>
      <c r="AU175" s="241" t="s">
        <v>84</v>
      </c>
      <c r="AY175" s="18" t="s">
        <v>235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241</v>
      </c>
      <c r="BM175" s="241" t="s">
        <v>739</v>
      </c>
    </row>
    <row r="176" s="2" customFormat="1" ht="24.15" customHeight="1">
      <c r="A176" s="39"/>
      <c r="B176" s="40"/>
      <c r="C176" s="229" t="s">
        <v>513</v>
      </c>
      <c r="D176" s="229" t="s">
        <v>237</v>
      </c>
      <c r="E176" s="230" t="s">
        <v>4070</v>
      </c>
      <c r="F176" s="231" t="s">
        <v>4029</v>
      </c>
      <c r="G176" s="232" t="s">
        <v>4030</v>
      </c>
      <c r="H176" s="313"/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42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241</v>
      </c>
      <c r="AT176" s="241" t="s">
        <v>237</v>
      </c>
      <c r="AU176" s="241" t="s">
        <v>84</v>
      </c>
      <c r="AY176" s="18" t="s">
        <v>235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84</v>
      </c>
      <c r="BK176" s="242">
        <f>ROUND(I176*H176,2)</f>
        <v>0</v>
      </c>
      <c r="BL176" s="18" t="s">
        <v>241</v>
      </c>
      <c r="BM176" s="241" t="s">
        <v>756</v>
      </c>
    </row>
    <row r="177" s="12" customFormat="1" ht="25.92" customHeight="1">
      <c r="A177" s="12"/>
      <c r="B177" s="213"/>
      <c r="C177" s="214"/>
      <c r="D177" s="215" t="s">
        <v>76</v>
      </c>
      <c r="E177" s="216" t="s">
        <v>4071</v>
      </c>
      <c r="F177" s="216" t="s">
        <v>4072</v>
      </c>
      <c r="G177" s="214"/>
      <c r="H177" s="214"/>
      <c r="I177" s="217"/>
      <c r="J177" s="218">
        <f>BK177</f>
        <v>0</v>
      </c>
      <c r="K177" s="214"/>
      <c r="L177" s="219"/>
      <c r="M177" s="220"/>
      <c r="N177" s="221"/>
      <c r="O177" s="221"/>
      <c r="P177" s="222">
        <f>SUM(P178:P182)</f>
        <v>0</v>
      </c>
      <c r="Q177" s="221"/>
      <c r="R177" s="222">
        <f>SUM(R178:R182)</f>
        <v>0</v>
      </c>
      <c r="S177" s="221"/>
      <c r="T177" s="223">
        <f>SUM(T178:T182)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24" t="s">
        <v>84</v>
      </c>
      <c r="AT177" s="225" t="s">
        <v>76</v>
      </c>
      <c r="AU177" s="225" t="s">
        <v>77</v>
      </c>
      <c r="AY177" s="224" t="s">
        <v>235</v>
      </c>
      <c r="BK177" s="226">
        <f>SUM(BK178:BK182)</f>
        <v>0</v>
      </c>
    </row>
    <row r="178" s="2" customFormat="1" ht="16.5" customHeight="1">
      <c r="A178" s="39"/>
      <c r="B178" s="40"/>
      <c r="C178" s="229" t="s">
        <v>517</v>
      </c>
      <c r="D178" s="229" t="s">
        <v>237</v>
      </c>
      <c r="E178" s="230" t="s">
        <v>4073</v>
      </c>
      <c r="F178" s="231" t="s">
        <v>4074</v>
      </c>
      <c r="G178" s="232" t="s">
        <v>174</v>
      </c>
      <c r="H178" s="233">
        <v>40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241</v>
      </c>
      <c r="AT178" s="241" t="s">
        <v>237</v>
      </c>
      <c r="AU178" s="241" t="s">
        <v>84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241</v>
      </c>
      <c r="BM178" s="241" t="s">
        <v>769</v>
      </c>
    </row>
    <row r="179" s="2" customFormat="1" ht="24.15" customHeight="1">
      <c r="A179" s="39"/>
      <c r="B179" s="40"/>
      <c r="C179" s="229" t="s">
        <v>524</v>
      </c>
      <c r="D179" s="229" t="s">
        <v>237</v>
      </c>
      <c r="E179" s="230" t="s">
        <v>4075</v>
      </c>
      <c r="F179" s="231" t="s">
        <v>4076</v>
      </c>
      <c r="G179" s="232" t="s">
        <v>240</v>
      </c>
      <c r="H179" s="233">
        <v>3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241</v>
      </c>
      <c r="AT179" s="241" t="s">
        <v>237</v>
      </c>
      <c r="AU179" s="241" t="s">
        <v>84</v>
      </c>
      <c r="AY179" s="18" t="s">
        <v>235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241</v>
      </c>
      <c r="BM179" s="241" t="s">
        <v>777</v>
      </c>
    </row>
    <row r="180" s="2" customFormat="1" ht="24.15" customHeight="1">
      <c r="A180" s="39"/>
      <c r="B180" s="40"/>
      <c r="C180" s="229" t="s">
        <v>529</v>
      </c>
      <c r="D180" s="229" t="s">
        <v>237</v>
      </c>
      <c r="E180" s="230" t="s">
        <v>4063</v>
      </c>
      <c r="F180" s="231" t="s">
        <v>4064</v>
      </c>
      <c r="G180" s="232" t="s">
        <v>174</v>
      </c>
      <c r="H180" s="233">
        <v>45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241</v>
      </c>
      <c r="AT180" s="241" t="s">
        <v>237</v>
      </c>
      <c r="AU180" s="241" t="s">
        <v>84</v>
      </c>
      <c r="AY180" s="18" t="s">
        <v>235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241</v>
      </c>
      <c r="BM180" s="241" t="s">
        <v>790</v>
      </c>
    </row>
    <row r="181" s="2" customFormat="1" ht="24.15" customHeight="1">
      <c r="A181" s="39"/>
      <c r="B181" s="40"/>
      <c r="C181" s="229" t="s">
        <v>534</v>
      </c>
      <c r="D181" s="229" t="s">
        <v>237</v>
      </c>
      <c r="E181" s="230" t="s">
        <v>4065</v>
      </c>
      <c r="F181" s="231" t="s">
        <v>4066</v>
      </c>
      <c r="G181" s="232" t="s">
        <v>4027</v>
      </c>
      <c r="H181" s="233">
        <v>0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241</v>
      </c>
      <c r="AT181" s="241" t="s">
        <v>237</v>
      </c>
      <c r="AU181" s="241" t="s">
        <v>84</v>
      </c>
      <c r="AY181" s="18" t="s">
        <v>235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241</v>
      </c>
      <c r="BM181" s="241" t="s">
        <v>799</v>
      </c>
    </row>
    <row r="182" s="2" customFormat="1" ht="24.15" customHeight="1">
      <c r="A182" s="39"/>
      <c r="B182" s="40"/>
      <c r="C182" s="229" t="s">
        <v>538</v>
      </c>
      <c r="D182" s="229" t="s">
        <v>237</v>
      </c>
      <c r="E182" s="230" t="s">
        <v>4070</v>
      </c>
      <c r="F182" s="231" t="s">
        <v>4029</v>
      </c>
      <c r="G182" s="232" t="s">
        <v>4030</v>
      </c>
      <c r="H182" s="313"/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241</v>
      </c>
      <c r="AT182" s="241" t="s">
        <v>237</v>
      </c>
      <c r="AU182" s="241" t="s">
        <v>84</v>
      </c>
      <c r="AY182" s="18" t="s">
        <v>235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241</v>
      </c>
      <c r="BM182" s="241" t="s">
        <v>811</v>
      </c>
    </row>
    <row r="183" s="12" customFormat="1" ht="25.92" customHeight="1">
      <c r="A183" s="12"/>
      <c r="B183" s="213"/>
      <c r="C183" s="214"/>
      <c r="D183" s="215" t="s">
        <v>76</v>
      </c>
      <c r="E183" s="216" t="s">
        <v>4077</v>
      </c>
      <c r="F183" s="216" t="s">
        <v>4078</v>
      </c>
      <c r="G183" s="214"/>
      <c r="H183" s="214"/>
      <c r="I183" s="217"/>
      <c r="J183" s="218">
        <f>BK183</f>
        <v>0</v>
      </c>
      <c r="K183" s="214"/>
      <c r="L183" s="219"/>
      <c r="M183" s="220"/>
      <c r="N183" s="221"/>
      <c r="O183" s="221"/>
      <c r="P183" s="222">
        <f>SUM(P184:P208)</f>
        <v>0</v>
      </c>
      <c r="Q183" s="221"/>
      <c r="R183" s="222">
        <f>SUM(R184:R208)</f>
        <v>0</v>
      </c>
      <c r="S183" s="221"/>
      <c r="T183" s="223">
        <f>SUM(T184:T208)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24" t="s">
        <v>84</v>
      </c>
      <c r="AT183" s="225" t="s">
        <v>76</v>
      </c>
      <c r="AU183" s="225" t="s">
        <v>77</v>
      </c>
      <c r="AY183" s="224" t="s">
        <v>235</v>
      </c>
      <c r="BK183" s="226">
        <f>SUM(BK184:BK208)</f>
        <v>0</v>
      </c>
    </row>
    <row r="184" s="2" customFormat="1" ht="24.15" customHeight="1">
      <c r="A184" s="39"/>
      <c r="B184" s="40"/>
      <c r="C184" s="229" t="s">
        <v>543</v>
      </c>
      <c r="D184" s="229" t="s">
        <v>237</v>
      </c>
      <c r="E184" s="230" t="s">
        <v>4079</v>
      </c>
      <c r="F184" s="231" t="s">
        <v>4080</v>
      </c>
      <c r="G184" s="232" t="s">
        <v>174</v>
      </c>
      <c r="H184" s="233">
        <v>30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241</v>
      </c>
      <c r="AT184" s="241" t="s">
        <v>237</v>
      </c>
      <c r="AU184" s="241" t="s">
        <v>84</v>
      </c>
      <c r="AY184" s="18" t="s">
        <v>235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241</v>
      </c>
      <c r="BM184" s="241" t="s">
        <v>820</v>
      </c>
    </row>
    <row r="185" s="2" customFormat="1" ht="24.15" customHeight="1">
      <c r="A185" s="39"/>
      <c r="B185" s="40"/>
      <c r="C185" s="229" t="s">
        <v>547</v>
      </c>
      <c r="D185" s="229" t="s">
        <v>237</v>
      </c>
      <c r="E185" s="230" t="s">
        <v>4081</v>
      </c>
      <c r="F185" s="231" t="s">
        <v>4082</v>
      </c>
      <c r="G185" s="232" t="s">
        <v>174</v>
      </c>
      <c r="H185" s="233">
        <v>9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42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241</v>
      </c>
      <c r="AT185" s="241" t="s">
        <v>237</v>
      </c>
      <c r="AU185" s="241" t="s">
        <v>84</v>
      </c>
      <c r="AY185" s="18" t="s">
        <v>235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84</v>
      </c>
      <c r="BK185" s="242">
        <f>ROUND(I185*H185,2)</f>
        <v>0</v>
      </c>
      <c r="BL185" s="18" t="s">
        <v>241</v>
      </c>
      <c r="BM185" s="241" t="s">
        <v>829</v>
      </c>
    </row>
    <row r="186" s="2" customFormat="1" ht="16.5" customHeight="1">
      <c r="A186" s="39"/>
      <c r="B186" s="40"/>
      <c r="C186" s="229" t="s">
        <v>551</v>
      </c>
      <c r="D186" s="229" t="s">
        <v>237</v>
      </c>
      <c r="E186" s="230" t="s">
        <v>4083</v>
      </c>
      <c r="F186" s="231" t="s">
        <v>4084</v>
      </c>
      <c r="G186" s="232" t="s">
        <v>174</v>
      </c>
      <c r="H186" s="233">
        <v>48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42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241</v>
      </c>
      <c r="AT186" s="241" t="s">
        <v>237</v>
      </c>
      <c r="AU186" s="241" t="s">
        <v>84</v>
      </c>
      <c r="AY186" s="18" t="s">
        <v>235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84</v>
      </c>
      <c r="BK186" s="242">
        <f>ROUND(I186*H186,2)</f>
        <v>0</v>
      </c>
      <c r="BL186" s="18" t="s">
        <v>241</v>
      </c>
      <c r="BM186" s="241" t="s">
        <v>839</v>
      </c>
    </row>
    <row r="187" s="2" customFormat="1" ht="16.5" customHeight="1">
      <c r="A187" s="39"/>
      <c r="B187" s="40"/>
      <c r="C187" s="229" t="s">
        <v>556</v>
      </c>
      <c r="D187" s="229" t="s">
        <v>237</v>
      </c>
      <c r="E187" s="230" t="s">
        <v>4085</v>
      </c>
      <c r="F187" s="231" t="s">
        <v>4086</v>
      </c>
      <c r="G187" s="232" t="s">
        <v>174</v>
      </c>
      <c r="H187" s="233">
        <v>25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241</v>
      </c>
      <c r="AT187" s="241" t="s">
        <v>237</v>
      </c>
      <c r="AU187" s="241" t="s">
        <v>84</v>
      </c>
      <c r="AY187" s="18" t="s">
        <v>235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241</v>
      </c>
      <c r="BM187" s="241" t="s">
        <v>853</v>
      </c>
    </row>
    <row r="188" s="2" customFormat="1" ht="16.5" customHeight="1">
      <c r="A188" s="39"/>
      <c r="B188" s="40"/>
      <c r="C188" s="229" t="s">
        <v>563</v>
      </c>
      <c r="D188" s="229" t="s">
        <v>237</v>
      </c>
      <c r="E188" s="230" t="s">
        <v>4087</v>
      </c>
      <c r="F188" s="231" t="s">
        <v>4088</v>
      </c>
      <c r="G188" s="232" t="s">
        <v>174</v>
      </c>
      <c r="H188" s="233">
        <v>22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42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241</v>
      </c>
      <c r="AT188" s="241" t="s">
        <v>237</v>
      </c>
      <c r="AU188" s="241" t="s">
        <v>84</v>
      </c>
      <c r="AY188" s="18" t="s">
        <v>235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84</v>
      </c>
      <c r="BK188" s="242">
        <f>ROUND(I188*H188,2)</f>
        <v>0</v>
      </c>
      <c r="BL188" s="18" t="s">
        <v>241</v>
      </c>
      <c r="BM188" s="241" t="s">
        <v>864</v>
      </c>
    </row>
    <row r="189" s="2" customFormat="1" ht="16.5" customHeight="1">
      <c r="A189" s="39"/>
      <c r="B189" s="40"/>
      <c r="C189" s="229" t="s">
        <v>567</v>
      </c>
      <c r="D189" s="229" t="s">
        <v>237</v>
      </c>
      <c r="E189" s="230" t="s">
        <v>4089</v>
      </c>
      <c r="F189" s="231" t="s">
        <v>4090</v>
      </c>
      <c r="G189" s="232" t="s">
        <v>174</v>
      </c>
      <c r="H189" s="233">
        <v>5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241</v>
      </c>
      <c r="AT189" s="241" t="s">
        <v>237</v>
      </c>
      <c r="AU189" s="241" t="s">
        <v>84</v>
      </c>
      <c r="AY189" s="18" t="s">
        <v>235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241</v>
      </c>
      <c r="BM189" s="241" t="s">
        <v>873</v>
      </c>
    </row>
    <row r="190" s="2" customFormat="1" ht="24.15" customHeight="1">
      <c r="A190" s="39"/>
      <c r="B190" s="40"/>
      <c r="C190" s="229" t="s">
        <v>572</v>
      </c>
      <c r="D190" s="229" t="s">
        <v>237</v>
      </c>
      <c r="E190" s="230" t="s">
        <v>4091</v>
      </c>
      <c r="F190" s="231" t="s">
        <v>4092</v>
      </c>
      <c r="G190" s="232" t="s">
        <v>174</v>
      </c>
      <c r="H190" s="233">
        <v>13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42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241</v>
      </c>
      <c r="AT190" s="241" t="s">
        <v>237</v>
      </c>
      <c r="AU190" s="241" t="s">
        <v>84</v>
      </c>
      <c r="AY190" s="18" t="s">
        <v>235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84</v>
      </c>
      <c r="BK190" s="242">
        <f>ROUND(I190*H190,2)</f>
        <v>0</v>
      </c>
      <c r="BL190" s="18" t="s">
        <v>241</v>
      </c>
      <c r="BM190" s="241" t="s">
        <v>883</v>
      </c>
    </row>
    <row r="191" s="2" customFormat="1" ht="24.15" customHeight="1">
      <c r="A191" s="39"/>
      <c r="B191" s="40"/>
      <c r="C191" s="229" t="s">
        <v>574</v>
      </c>
      <c r="D191" s="229" t="s">
        <v>237</v>
      </c>
      <c r="E191" s="230" t="s">
        <v>4093</v>
      </c>
      <c r="F191" s="231" t="s">
        <v>4094</v>
      </c>
      <c r="G191" s="232" t="s">
        <v>174</v>
      </c>
      <c r="H191" s="233">
        <v>17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241</v>
      </c>
      <c r="AT191" s="241" t="s">
        <v>237</v>
      </c>
      <c r="AU191" s="241" t="s">
        <v>84</v>
      </c>
      <c r="AY191" s="18" t="s">
        <v>235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241</v>
      </c>
      <c r="BM191" s="241" t="s">
        <v>891</v>
      </c>
    </row>
    <row r="192" s="2" customFormat="1" ht="21.75" customHeight="1">
      <c r="A192" s="39"/>
      <c r="B192" s="40"/>
      <c r="C192" s="229" t="s">
        <v>581</v>
      </c>
      <c r="D192" s="229" t="s">
        <v>237</v>
      </c>
      <c r="E192" s="230" t="s">
        <v>4095</v>
      </c>
      <c r="F192" s="231" t="s">
        <v>4096</v>
      </c>
      <c r="G192" s="232" t="s">
        <v>174</v>
      </c>
      <c r="H192" s="233">
        <v>169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42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241</v>
      </c>
      <c r="AT192" s="241" t="s">
        <v>237</v>
      </c>
      <c r="AU192" s="241" t="s">
        <v>84</v>
      </c>
      <c r="AY192" s="18" t="s">
        <v>235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84</v>
      </c>
      <c r="BK192" s="242">
        <f>ROUND(I192*H192,2)</f>
        <v>0</v>
      </c>
      <c r="BL192" s="18" t="s">
        <v>241</v>
      </c>
      <c r="BM192" s="241" t="s">
        <v>901</v>
      </c>
    </row>
    <row r="193" s="2" customFormat="1" ht="16.5" customHeight="1">
      <c r="A193" s="39"/>
      <c r="B193" s="40"/>
      <c r="C193" s="229" t="s">
        <v>584</v>
      </c>
      <c r="D193" s="229" t="s">
        <v>237</v>
      </c>
      <c r="E193" s="230" t="s">
        <v>4097</v>
      </c>
      <c r="F193" s="231" t="s">
        <v>4098</v>
      </c>
      <c r="G193" s="232" t="s">
        <v>174</v>
      </c>
      <c r="H193" s="233">
        <v>169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241</v>
      </c>
      <c r="AT193" s="241" t="s">
        <v>237</v>
      </c>
      <c r="AU193" s="241" t="s">
        <v>84</v>
      </c>
      <c r="AY193" s="18" t="s">
        <v>235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241</v>
      </c>
      <c r="BM193" s="241" t="s">
        <v>911</v>
      </c>
    </row>
    <row r="194" s="2" customFormat="1" ht="16.5" customHeight="1">
      <c r="A194" s="39"/>
      <c r="B194" s="40"/>
      <c r="C194" s="229" t="s">
        <v>590</v>
      </c>
      <c r="D194" s="229" t="s">
        <v>237</v>
      </c>
      <c r="E194" s="230" t="s">
        <v>4099</v>
      </c>
      <c r="F194" s="231" t="s">
        <v>4100</v>
      </c>
      <c r="G194" s="232" t="s">
        <v>240</v>
      </c>
      <c r="H194" s="233">
        <v>26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42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241</v>
      </c>
      <c r="AT194" s="241" t="s">
        <v>237</v>
      </c>
      <c r="AU194" s="241" t="s">
        <v>84</v>
      </c>
      <c r="AY194" s="18" t="s">
        <v>235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84</v>
      </c>
      <c r="BK194" s="242">
        <f>ROUND(I194*H194,2)</f>
        <v>0</v>
      </c>
      <c r="BL194" s="18" t="s">
        <v>241</v>
      </c>
      <c r="BM194" s="241" t="s">
        <v>923</v>
      </c>
    </row>
    <row r="195" s="2" customFormat="1" ht="16.5" customHeight="1">
      <c r="A195" s="39"/>
      <c r="B195" s="40"/>
      <c r="C195" s="229" t="s">
        <v>596</v>
      </c>
      <c r="D195" s="229" t="s">
        <v>237</v>
      </c>
      <c r="E195" s="230" t="s">
        <v>4101</v>
      </c>
      <c r="F195" s="231" t="s">
        <v>4102</v>
      </c>
      <c r="G195" s="232" t="s">
        <v>174</v>
      </c>
      <c r="H195" s="233">
        <v>26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241</v>
      </c>
      <c r="AT195" s="241" t="s">
        <v>237</v>
      </c>
      <c r="AU195" s="241" t="s">
        <v>84</v>
      </c>
      <c r="AY195" s="18" t="s">
        <v>235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241</v>
      </c>
      <c r="BM195" s="241" t="s">
        <v>933</v>
      </c>
    </row>
    <row r="196" s="2" customFormat="1" ht="16.5" customHeight="1">
      <c r="A196" s="39"/>
      <c r="B196" s="40"/>
      <c r="C196" s="229" t="s">
        <v>617</v>
      </c>
      <c r="D196" s="229" t="s">
        <v>237</v>
      </c>
      <c r="E196" s="230" t="s">
        <v>4103</v>
      </c>
      <c r="F196" s="231" t="s">
        <v>4104</v>
      </c>
      <c r="G196" s="232" t="s">
        <v>174</v>
      </c>
      <c r="H196" s="233">
        <v>48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241</v>
      </c>
      <c r="AT196" s="241" t="s">
        <v>237</v>
      </c>
      <c r="AU196" s="241" t="s">
        <v>84</v>
      </c>
      <c r="AY196" s="18" t="s">
        <v>235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241</v>
      </c>
      <c r="BM196" s="241" t="s">
        <v>942</v>
      </c>
    </row>
    <row r="197" s="2" customFormat="1" ht="16.5" customHeight="1">
      <c r="A197" s="39"/>
      <c r="B197" s="40"/>
      <c r="C197" s="229" t="s">
        <v>623</v>
      </c>
      <c r="D197" s="229" t="s">
        <v>237</v>
      </c>
      <c r="E197" s="230" t="s">
        <v>4105</v>
      </c>
      <c r="F197" s="231" t="s">
        <v>4106</v>
      </c>
      <c r="G197" s="232" t="s">
        <v>174</v>
      </c>
      <c r="H197" s="233">
        <v>25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42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241</v>
      </c>
      <c r="AT197" s="241" t="s">
        <v>237</v>
      </c>
      <c r="AU197" s="241" t="s">
        <v>84</v>
      </c>
      <c r="AY197" s="18" t="s">
        <v>235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84</v>
      </c>
      <c r="BK197" s="242">
        <f>ROUND(I197*H197,2)</f>
        <v>0</v>
      </c>
      <c r="BL197" s="18" t="s">
        <v>241</v>
      </c>
      <c r="BM197" s="241" t="s">
        <v>950</v>
      </c>
    </row>
    <row r="198" s="2" customFormat="1" ht="16.5" customHeight="1">
      <c r="A198" s="39"/>
      <c r="B198" s="40"/>
      <c r="C198" s="229" t="s">
        <v>627</v>
      </c>
      <c r="D198" s="229" t="s">
        <v>237</v>
      </c>
      <c r="E198" s="230" t="s">
        <v>4107</v>
      </c>
      <c r="F198" s="231" t="s">
        <v>4108</v>
      </c>
      <c r="G198" s="232" t="s">
        <v>174</v>
      </c>
      <c r="H198" s="233">
        <v>22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42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241</v>
      </c>
      <c r="AT198" s="241" t="s">
        <v>237</v>
      </c>
      <c r="AU198" s="241" t="s">
        <v>84</v>
      </c>
      <c r="AY198" s="18" t="s">
        <v>235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84</v>
      </c>
      <c r="BK198" s="242">
        <f>ROUND(I198*H198,2)</f>
        <v>0</v>
      </c>
      <c r="BL198" s="18" t="s">
        <v>241</v>
      </c>
      <c r="BM198" s="241" t="s">
        <v>958</v>
      </c>
    </row>
    <row r="199" s="2" customFormat="1" ht="16.5" customHeight="1">
      <c r="A199" s="39"/>
      <c r="B199" s="40"/>
      <c r="C199" s="229" t="s">
        <v>631</v>
      </c>
      <c r="D199" s="229" t="s">
        <v>237</v>
      </c>
      <c r="E199" s="230" t="s">
        <v>4109</v>
      </c>
      <c r="F199" s="231" t="s">
        <v>4110</v>
      </c>
      <c r="G199" s="232" t="s">
        <v>174</v>
      </c>
      <c r="H199" s="233">
        <v>5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241</v>
      </c>
      <c r="AT199" s="241" t="s">
        <v>237</v>
      </c>
      <c r="AU199" s="241" t="s">
        <v>84</v>
      </c>
      <c r="AY199" s="18" t="s">
        <v>235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241</v>
      </c>
      <c r="BM199" s="241" t="s">
        <v>968</v>
      </c>
    </row>
    <row r="200" s="2" customFormat="1" ht="16.5" customHeight="1">
      <c r="A200" s="39"/>
      <c r="B200" s="40"/>
      <c r="C200" s="229" t="s">
        <v>639</v>
      </c>
      <c r="D200" s="229" t="s">
        <v>237</v>
      </c>
      <c r="E200" s="230" t="s">
        <v>4111</v>
      </c>
      <c r="F200" s="231" t="s">
        <v>4112</v>
      </c>
      <c r="G200" s="232" t="s">
        <v>240</v>
      </c>
      <c r="H200" s="233">
        <v>2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241</v>
      </c>
      <c r="AT200" s="241" t="s">
        <v>237</v>
      </c>
      <c r="AU200" s="241" t="s">
        <v>84</v>
      </c>
      <c r="AY200" s="18" t="s">
        <v>235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241</v>
      </c>
      <c r="BM200" s="241" t="s">
        <v>975</v>
      </c>
    </row>
    <row r="201" s="2" customFormat="1" ht="16.5" customHeight="1">
      <c r="A201" s="39"/>
      <c r="B201" s="40"/>
      <c r="C201" s="229" t="s">
        <v>643</v>
      </c>
      <c r="D201" s="229" t="s">
        <v>237</v>
      </c>
      <c r="E201" s="230" t="s">
        <v>4113</v>
      </c>
      <c r="F201" s="231" t="s">
        <v>4114</v>
      </c>
      <c r="G201" s="232" t="s">
        <v>240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241</v>
      </c>
      <c r="AT201" s="241" t="s">
        <v>237</v>
      </c>
      <c r="AU201" s="241" t="s">
        <v>84</v>
      </c>
      <c r="AY201" s="18" t="s">
        <v>235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241</v>
      </c>
      <c r="BM201" s="241" t="s">
        <v>984</v>
      </c>
    </row>
    <row r="202" s="2" customFormat="1" ht="16.5" customHeight="1">
      <c r="A202" s="39"/>
      <c r="B202" s="40"/>
      <c r="C202" s="229" t="s">
        <v>657</v>
      </c>
      <c r="D202" s="229" t="s">
        <v>237</v>
      </c>
      <c r="E202" s="230" t="s">
        <v>4115</v>
      </c>
      <c r="F202" s="231" t="s">
        <v>4116</v>
      </c>
      <c r="G202" s="232" t="s">
        <v>240</v>
      </c>
      <c r="H202" s="233">
        <v>1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241</v>
      </c>
      <c r="AT202" s="241" t="s">
        <v>237</v>
      </c>
      <c r="AU202" s="241" t="s">
        <v>84</v>
      </c>
      <c r="AY202" s="18" t="s">
        <v>235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241</v>
      </c>
      <c r="BM202" s="241" t="s">
        <v>994</v>
      </c>
    </row>
    <row r="203" s="2" customFormat="1" ht="16.5" customHeight="1">
      <c r="A203" s="39"/>
      <c r="B203" s="40"/>
      <c r="C203" s="229" t="s">
        <v>662</v>
      </c>
      <c r="D203" s="229" t="s">
        <v>237</v>
      </c>
      <c r="E203" s="230" t="s">
        <v>4117</v>
      </c>
      <c r="F203" s="231" t="s">
        <v>4118</v>
      </c>
      <c r="G203" s="232" t="s">
        <v>240</v>
      </c>
      <c r="H203" s="233">
        <v>3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241</v>
      </c>
      <c r="AT203" s="241" t="s">
        <v>237</v>
      </c>
      <c r="AU203" s="241" t="s">
        <v>84</v>
      </c>
      <c r="AY203" s="18" t="s">
        <v>235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241</v>
      </c>
      <c r="BM203" s="241" t="s">
        <v>1005</v>
      </c>
    </row>
    <row r="204" s="2" customFormat="1" ht="16.5" customHeight="1">
      <c r="A204" s="39"/>
      <c r="B204" s="40"/>
      <c r="C204" s="229" t="s">
        <v>667</v>
      </c>
      <c r="D204" s="229" t="s">
        <v>237</v>
      </c>
      <c r="E204" s="230" t="s">
        <v>4119</v>
      </c>
      <c r="F204" s="231" t="s">
        <v>4120</v>
      </c>
      <c r="G204" s="232" t="s">
        <v>240</v>
      </c>
      <c r="H204" s="233">
        <v>3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42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241</v>
      </c>
      <c r="AT204" s="241" t="s">
        <v>237</v>
      </c>
      <c r="AU204" s="241" t="s">
        <v>84</v>
      </c>
      <c r="AY204" s="18" t="s">
        <v>235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84</v>
      </c>
      <c r="BK204" s="242">
        <f>ROUND(I204*H204,2)</f>
        <v>0</v>
      </c>
      <c r="BL204" s="18" t="s">
        <v>241</v>
      </c>
      <c r="BM204" s="241" t="s">
        <v>1013</v>
      </c>
    </row>
    <row r="205" s="2" customFormat="1" ht="16.5" customHeight="1">
      <c r="A205" s="39"/>
      <c r="B205" s="40"/>
      <c r="C205" s="229" t="s">
        <v>673</v>
      </c>
      <c r="D205" s="229" t="s">
        <v>237</v>
      </c>
      <c r="E205" s="230" t="s">
        <v>4121</v>
      </c>
      <c r="F205" s="231" t="s">
        <v>4122</v>
      </c>
      <c r="G205" s="232" t="s">
        <v>240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42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241</v>
      </c>
      <c r="AT205" s="241" t="s">
        <v>237</v>
      </c>
      <c r="AU205" s="241" t="s">
        <v>84</v>
      </c>
      <c r="AY205" s="18" t="s">
        <v>235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84</v>
      </c>
      <c r="BK205" s="242">
        <f>ROUND(I205*H205,2)</f>
        <v>0</v>
      </c>
      <c r="BL205" s="18" t="s">
        <v>241</v>
      </c>
      <c r="BM205" s="241" t="s">
        <v>1023</v>
      </c>
    </row>
    <row r="206" s="2" customFormat="1" ht="16.5" customHeight="1">
      <c r="A206" s="39"/>
      <c r="B206" s="40"/>
      <c r="C206" s="229" t="s">
        <v>682</v>
      </c>
      <c r="D206" s="229" t="s">
        <v>237</v>
      </c>
      <c r="E206" s="230" t="s">
        <v>4123</v>
      </c>
      <c r="F206" s="231" t="s">
        <v>4124</v>
      </c>
      <c r="G206" s="232" t="s">
        <v>240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42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241</v>
      </c>
      <c r="AT206" s="241" t="s">
        <v>237</v>
      </c>
      <c r="AU206" s="241" t="s">
        <v>84</v>
      </c>
      <c r="AY206" s="18" t="s">
        <v>235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84</v>
      </c>
      <c r="BK206" s="242">
        <f>ROUND(I206*H206,2)</f>
        <v>0</v>
      </c>
      <c r="BL206" s="18" t="s">
        <v>241</v>
      </c>
      <c r="BM206" s="241" t="s">
        <v>1031</v>
      </c>
    </row>
    <row r="207" s="2" customFormat="1" ht="16.5" customHeight="1">
      <c r="A207" s="39"/>
      <c r="B207" s="40"/>
      <c r="C207" s="229" t="s">
        <v>687</v>
      </c>
      <c r="D207" s="229" t="s">
        <v>237</v>
      </c>
      <c r="E207" s="230" t="s">
        <v>4125</v>
      </c>
      <c r="F207" s="231" t="s">
        <v>4126</v>
      </c>
      <c r="G207" s="232" t="s">
        <v>240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241</v>
      </c>
      <c r="AT207" s="241" t="s">
        <v>237</v>
      </c>
      <c r="AU207" s="241" t="s">
        <v>84</v>
      </c>
      <c r="AY207" s="18" t="s">
        <v>235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241</v>
      </c>
      <c r="BM207" s="241" t="s">
        <v>1041</v>
      </c>
    </row>
    <row r="208" s="2" customFormat="1" ht="24.15" customHeight="1">
      <c r="A208" s="39"/>
      <c r="B208" s="40"/>
      <c r="C208" s="229" t="s">
        <v>696</v>
      </c>
      <c r="D208" s="229" t="s">
        <v>237</v>
      </c>
      <c r="E208" s="230" t="s">
        <v>4127</v>
      </c>
      <c r="F208" s="231" t="s">
        <v>4029</v>
      </c>
      <c r="G208" s="232" t="s">
        <v>4030</v>
      </c>
      <c r="H208" s="313"/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42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241</v>
      </c>
      <c r="AT208" s="241" t="s">
        <v>237</v>
      </c>
      <c r="AU208" s="241" t="s">
        <v>84</v>
      </c>
      <c r="AY208" s="18" t="s">
        <v>235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84</v>
      </c>
      <c r="BK208" s="242">
        <f>ROUND(I208*H208,2)</f>
        <v>0</v>
      </c>
      <c r="BL208" s="18" t="s">
        <v>241</v>
      </c>
      <c r="BM208" s="241" t="s">
        <v>1052</v>
      </c>
    </row>
    <row r="209" s="12" customFormat="1" ht="25.92" customHeight="1">
      <c r="A209" s="12"/>
      <c r="B209" s="213"/>
      <c r="C209" s="214"/>
      <c r="D209" s="215" t="s">
        <v>76</v>
      </c>
      <c r="E209" s="216" t="s">
        <v>4128</v>
      </c>
      <c r="F209" s="216" t="s">
        <v>4129</v>
      </c>
      <c r="G209" s="214"/>
      <c r="H209" s="214"/>
      <c r="I209" s="217"/>
      <c r="J209" s="218">
        <f>BK209</f>
        <v>0</v>
      </c>
      <c r="K209" s="214"/>
      <c r="L209" s="219"/>
      <c r="M209" s="220"/>
      <c r="N209" s="221"/>
      <c r="O209" s="221"/>
      <c r="P209" s="222">
        <f>SUM(P210:P264)</f>
        <v>0</v>
      </c>
      <c r="Q209" s="221"/>
      <c r="R209" s="222">
        <f>SUM(R210:R264)</f>
        <v>0</v>
      </c>
      <c r="S209" s="221"/>
      <c r="T209" s="223">
        <f>SUM(T210:T264)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24" t="s">
        <v>86</v>
      </c>
      <c r="AT209" s="225" t="s">
        <v>76</v>
      </c>
      <c r="AU209" s="225" t="s">
        <v>77</v>
      </c>
      <c r="AY209" s="224" t="s">
        <v>235</v>
      </c>
      <c r="BK209" s="226">
        <f>SUM(BK210:BK264)</f>
        <v>0</v>
      </c>
    </row>
    <row r="210" s="2" customFormat="1" ht="16.5" customHeight="1">
      <c r="A210" s="39"/>
      <c r="B210" s="40"/>
      <c r="C210" s="229" t="s">
        <v>701</v>
      </c>
      <c r="D210" s="229" t="s">
        <v>237</v>
      </c>
      <c r="E210" s="230" t="s">
        <v>4130</v>
      </c>
      <c r="F210" s="231" t="s">
        <v>4131</v>
      </c>
      <c r="G210" s="232" t="s">
        <v>240</v>
      </c>
      <c r="H210" s="233">
        <v>4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325</v>
      </c>
      <c r="AT210" s="241" t="s">
        <v>237</v>
      </c>
      <c r="AU210" s="241" t="s">
        <v>84</v>
      </c>
      <c r="AY210" s="18" t="s">
        <v>235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325</v>
      </c>
      <c r="BM210" s="241" t="s">
        <v>1063</v>
      </c>
    </row>
    <row r="211" s="2" customFormat="1" ht="16.5" customHeight="1">
      <c r="A211" s="39"/>
      <c r="B211" s="40"/>
      <c r="C211" s="229" t="s">
        <v>705</v>
      </c>
      <c r="D211" s="229" t="s">
        <v>237</v>
      </c>
      <c r="E211" s="230" t="s">
        <v>4132</v>
      </c>
      <c r="F211" s="231" t="s">
        <v>4133</v>
      </c>
      <c r="G211" s="232" t="s">
        <v>240</v>
      </c>
      <c r="H211" s="233">
        <v>4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42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325</v>
      </c>
      <c r="AT211" s="241" t="s">
        <v>237</v>
      </c>
      <c r="AU211" s="241" t="s">
        <v>84</v>
      </c>
      <c r="AY211" s="18" t="s">
        <v>235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84</v>
      </c>
      <c r="BK211" s="242">
        <f>ROUND(I211*H211,2)</f>
        <v>0</v>
      </c>
      <c r="BL211" s="18" t="s">
        <v>325</v>
      </c>
      <c r="BM211" s="241" t="s">
        <v>1080</v>
      </c>
    </row>
    <row r="212" s="2" customFormat="1" ht="16.5" customHeight="1">
      <c r="A212" s="39"/>
      <c r="B212" s="40"/>
      <c r="C212" s="229" t="s">
        <v>709</v>
      </c>
      <c r="D212" s="229" t="s">
        <v>237</v>
      </c>
      <c r="E212" s="230" t="s">
        <v>4134</v>
      </c>
      <c r="F212" s="231" t="s">
        <v>4135</v>
      </c>
      <c r="G212" s="232" t="s">
        <v>240</v>
      </c>
      <c r="H212" s="233">
        <v>4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325</v>
      </c>
      <c r="AT212" s="241" t="s">
        <v>237</v>
      </c>
      <c r="AU212" s="241" t="s">
        <v>84</v>
      </c>
      <c r="AY212" s="18" t="s">
        <v>235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325</v>
      </c>
      <c r="BM212" s="241" t="s">
        <v>1093</v>
      </c>
    </row>
    <row r="213" s="2" customFormat="1" ht="16.5" customHeight="1">
      <c r="A213" s="39"/>
      <c r="B213" s="40"/>
      <c r="C213" s="229" t="s">
        <v>713</v>
      </c>
      <c r="D213" s="229" t="s">
        <v>237</v>
      </c>
      <c r="E213" s="230" t="s">
        <v>4136</v>
      </c>
      <c r="F213" s="231" t="s">
        <v>4137</v>
      </c>
      <c r="G213" s="232" t="s">
        <v>240</v>
      </c>
      <c r="H213" s="233">
        <v>4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42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325</v>
      </c>
      <c r="AT213" s="241" t="s">
        <v>237</v>
      </c>
      <c r="AU213" s="241" t="s">
        <v>84</v>
      </c>
      <c r="AY213" s="18" t="s">
        <v>235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84</v>
      </c>
      <c r="BK213" s="242">
        <f>ROUND(I213*H213,2)</f>
        <v>0</v>
      </c>
      <c r="BL213" s="18" t="s">
        <v>325</v>
      </c>
      <c r="BM213" s="241" t="s">
        <v>1102</v>
      </c>
    </row>
    <row r="214" s="2" customFormat="1" ht="16.5" customHeight="1">
      <c r="A214" s="39"/>
      <c r="B214" s="40"/>
      <c r="C214" s="229" t="s">
        <v>717</v>
      </c>
      <c r="D214" s="229" t="s">
        <v>237</v>
      </c>
      <c r="E214" s="230" t="s">
        <v>4138</v>
      </c>
      <c r="F214" s="231" t="s">
        <v>4139</v>
      </c>
      <c r="G214" s="232" t="s">
        <v>240</v>
      </c>
      <c r="H214" s="233">
        <v>4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325</v>
      </c>
      <c r="AT214" s="241" t="s">
        <v>237</v>
      </c>
      <c r="AU214" s="241" t="s">
        <v>84</v>
      </c>
      <c r="AY214" s="18" t="s">
        <v>235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325</v>
      </c>
      <c r="BM214" s="241" t="s">
        <v>1113</v>
      </c>
    </row>
    <row r="215" s="2" customFormat="1" ht="16.5" customHeight="1">
      <c r="A215" s="39"/>
      <c r="B215" s="40"/>
      <c r="C215" s="229" t="s">
        <v>723</v>
      </c>
      <c r="D215" s="229" t="s">
        <v>237</v>
      </c>
      <c r="E215" s="230" t="s">
        <v>4140</v>
      </c>
      <c r="F215" s="231" t="s">
        <v>4141</v>
      </c>
      <c r="G215" s="232" t="s">
        <v>240</v>
      </c>
      <c r="H215" s="233">
        <v>4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325</v>
      </c>
      <c r="AT215" s="241" t="s">
        <v>237</v>
      </c>
      <c r="AU215" s="241" t="s">
        <v>84</v>
      </c>
      <c r="AY215" s="18" t="s">
        <v>235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325</v>
      </c>
      <c r="BM215" s="241" t="s">
        <v>1129</v>
      </c>
    </row>
    <row r="216" s="2" customFormat="1" ht="16.5" customHeight="1">
      <c r="A216" s="39"/>
      <c r="B216" s="40"/>
      <c r="C216" s="229" t="s">
        <v>739</v>
      </c>
      <c r="D216" s="229" t="s">
        <v>237</v>
      </c>
      <c r="E216" s="230" t="s">
        <v>4142</v>
      </c>
      <c r="F216" s="231" t="s">
        <v>4143</v>
      </c>
      <c r="G216" s="232" t="s">
        <v>240</v>
      </c>
      <c r="H216" s="233">
        <v>4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42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325</v>
      </c>
      <c r="AT216" s="241" t="s">
        <v>237</v>
      </c>
      <c r="AU216" s="241" t="s">
        <v>84</v>
      </c>
      <c r="AY216" s="18" t="s">
        <v>235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84</v>
      </c>
      <c r="BK216" s="242">
        <f>ROUND(I216*H216,2)</f>
        <v>0</v>
      </c>
      <c r="BL216" s="18" t="s">
        <v>325</v>
      </c>
      <c r="BM216" s="241" t="s">
        <v>1139</v>
      </c>
    </row>
    <row r="217" s="2" customFormat="1" ht="16.5" customHeight="1">
      <c r="A217" s="39"/>
      <c r="B217" s="40"/>
      <c r="C217" s="229" t="s">
        <v>748</v>
      </c>
      <c r="D217" s="229" t="s">
        <v>237</v>
      </c>
      <c r="E217" s="230" t="s">
        <v>4144</v>
      </c>
      <c r="F217" s="231" t="s">
        <v>4145</v>
      </c>
      <c r="G217" s="232" t="s">
        <v>240</v>
      </c>
      <c r="H217" s="233">
        <v>4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325</v>
      </c>
      <c r="AT217" s="241" t="s">
        <v>237</v>
      </c>
      <c r="AU217" s="241" t="s">
        <v>84</v>
      </c>
      <c r="AY217" s="18" t="s">
        <v>235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325</v>
      </c>
      <c r="BM217" s="241" t="s">
        <v>1148</v>
      </c>
    </row>
    <row r="218" s="2" customFormat="1" ht="16.5" customHeight="1">
      <c r="A218" s="39"/>
      <c r="B218" s="40"/>
      <c r="C218" s="229" t="s">
        <v>756</v>
      </c>
      <c r="D218" s="229" t="s">
        <v>237</v>
      </c>
      <c r="E218" s="230" t="s">
        <v>4146</v>
      </c>
      <c r="F218" s="231" t="s">
        <v>4147</v>
      </c>
      <c r="G218" s="232" t="s">
        <v>240</v>
      </c>
      <c r="H218" s="233">
        <v>4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42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325</v>
      </c>
      <c r="AT218" s="241" t="s">
        <v>237</v>
      </c>
      <c r="AU218" s="241" t="s">
        <v>84</v>
      </c>
      <c r="AY218" s="18" t="s">
        <v>235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84</v>
      </c>
      <c r="BK218" s="242">
        <f>ROUND(I218*H218,2)</f>
        <v>0</v>
      </c>
      <c r="BL218" s="18" t="s">
        <v>325</v>
      </c>
      <c r="BM218" s="241" t="s">
        <v>1156</v>
      </c>
    </row>
    <row r="219" s="2" customFormat="1" ht="16.5" customHeight="1">
      <c r="A219" s="39"/>
      <c r="B219" s="40"/>
      <c r="C219" s="229" t="s">
        <v>764</v>
      </c>
      <c r="D219" s="229" t="s">
        <v>237</v>
      </c>
      <c r="E219" s="230" t="s">
        <v>4148</v>
      </c>
      <c r="F219" s="231" t="s">
        <v>4149</v>
      </c>
      <c r="G219" s="232" t="s">
        <v>240</v>
      </c>
      <c r="H219" s="233">
        <v>4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325</v>
      </c>
      <c r="AT219" s="241" t="s">
        <v>237</v>
      </c>
      <c r="AU219" s="241" t="s">
        <v>84</v>
      </c>
      <c r="AY219" s="18" t="s">
        <v>235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325</v>
      </c>
      <c r="BM219" s="241" t="s">
        <v>1167</v>
      </c>
    </row>
    <row r="220" s="2" customFormat="1" ht="16.5" customHeight="1">
      <c r="A220" s="39"/>
      <c r="B220" s="40"/>
      <c r="C220" s="229" t="s">
        <v>769</v>
      </c>
      <c r="D220" s="229" t="s">
        <v>237</v>
      </c>
      <c r="E220" s="230" t="s">
        <v>4150</v>
      </c>
      <c r="F220" s="231" t="s">
        <v>4151</v>
      </c>
      <c r="G220" s="232" t="s">
        <v>240</v>
      </c>
      <c r="H220" s="233">
        <v>4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325</v>
      </c>
      <c r="AT220" s="241" t="s">
        <v>237</v>
      </c>
      <c r="AU220" s="241" t="s">
        <v>84</v>
      </c>
      <c r="AY220" s="18" t="s">
        <v>235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325</v>
      </c>
      <c r="BM220" s="241" t="s">
        <v>1176</v>
      </c>
    </row>
    <row r="221" s="2" customFormat="1" ht="16.5" customHeight="1">
      <c r="A221" s="39"/>
      <c r="B221" s="40"/>
      <c r="C221" s="229" t="s">
        <v>773</v>
      </c>
      <c r="D221" s="229" t="s">
        <v>237</v>
      </c>
      <c r="E221" s="230" t="s">
        <v>4130</v>
      </c>
      <c r="F221" s="231" t="s">
        <v>4131</v>
      </c>
      <c r="G221" s="232" t="s">
        <v>240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42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325</v>
      </c>
      <c r="AT221" s="241" t="s">
        <v>237</v>
      </c>
      <c r="AU221" s="241" t="s">
        <v>84</v>
      </c>
      <c r="AY221" s="18" t="s">
        <v>235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84</v>
      </c>
      <c r="BK221" s="242">
        <f>ROUND(I221*H221,2)</f>
        <v>0</v>
      </c>
      <c r="BL221" s="18" t="s">
        <v>325</v>
      </c>
      <c r="BM221" s="241" t="s">
        <v>1185</v>
      </c>
    </row>
    <row r="222" s="2" customFormat="1" ht="16.5" customHeight="1">
      <c r="A222" s="39"/>
      <c r="B222" s="40"/>
      <c r="C222" s="229" t="s">
        <v>777</v>
      </c>
      <c r="D222" s="229" t="s">
        <v>237</v>
      </c>
      <c r="E222" s="230" t="s">
        <v>4152</v>
      </c>
      <c r="F222" s="231" t="s">
        <v>4153</v>
      </c>
      <c r="G222" s="232" t="s">
        <v>240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325</v>
      </c>
      <c r="AT222" s="241" t="s">
        <v>237</v>
      </c>
      <c r="AU222" s="241" t="s">
        <v>84</v>
      </c>
      <c r="AY222" s="18" t="s">
        <v>235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325</v>
      </c>
      <c r="BM222" s="241" t="s">
        <v>1197</v>
      </c>
    </row>
    <row r="223" s="2" customFormat="1" ht="16.5" customHeight="1">
      <c r="A223" s="39"/>
      <c r="B223" s="40"/>
      <c r="C223" s="229" t="s">
        <v>782</v>
      </c>
      <c r="D223" s="229" t="s">
        <v>237</v>
      </c>
      <c r="E223" s="230" t="s">
        <v>4134</v>
      </c>
      <c r="F223" s="231" t="s">
        <v>4135</v>
      </c>
      <c r="G223" s="232" t="s">
        <v>240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325</v>
      </c>
      <c r="AT223" s="241" t="s">
        <v>237</v>
      </c>
      <c r="AU223" s="241" t="s">
        <v>84</v>
      </c>
      <c r="AY223" s="18" t="s">
        <v>235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325</v>
      </c>
      <c r="BM223" s="241" t="s">
        <v>1207</v>
      </c>
    </row>
    <row r="224" s="2" customFormat="1" ht="16.5" customHeight="1">
      <c r="A224" s="39"/>
      <c r="B224" s="40"/>
      <c r="C224" s="229" t="s">
        <v>790</v>
      </c>
      <c r="D224" s="229" t="s">
        <v>237</v>
      </c>
      <c r="E224" s="230" t="s">
        <v>4136</v>
      </c>
      <c r="F224" s="231" t="s">
        <v>4137</v>
      </c>
      <c r="G224" s="232" t="s">
        <v>240</v>
      </c>
      <c r="H224" s="233">
        <v>1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325</v>
      </c>
      <c r="AT224" s="241" t="s">
        <v>237</v>
      </c>
      <c r="AU224" s="241" t="s">
        <v>84</v>
      </c>
      <c r="AY224" s="18" t="s">
        <v>235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325</v>
      </c>
      <c r="BM224" s="241" t="s">
        <v>1216</v>
      </c>
    </row>
    <row r="225" s="2" customFormat="1" ht="16.5" customHeight="1">
      <c r="A225" s="39"/>
      <c r="B225" s="40"/>
      <c r="C225" s="229" t="s">
        <v>795</v>
      </c>
      <c r="D225" s="229" t="s">
        <v>237</v>
      </c>
      <c r="E225" s="230" t="s">
        <v>4138</v>
      </c>
      <c r="F225" s="231" t="s">
        <v>4139</v>
      </c>
      <c r="G225" s="232" t="s">
        <v>240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325</v>
      </c>
      <c r="AT225" s="241" t="s">
        <v>237</v>
      </c>
      <c r="AU225" s="241" t="s">
        <v>84</v>
      </c>
      <c r="AY225" s="18" t="s">
        <v>235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325</v>
      </c>
      <c r="BM225" s="241" t="s">
        <v>1224</v>
      </c>
    </row>
    <row r="226" s="2" customFormat="1" ht="16.5" customHeight="1">
      <c r="A226" s="39"/>
      <c r="B226" s="40"/>
      <c r="C226" s="229" t="s">
        <v>799</v>
      </c>
      <c r="D226" s="229" t="s">
        <v>237</v>
      </c>
      <c r="E226" s="230" t="s">
        <v>4154</v>
      </c>
      <c r="F226" s="231" t="s">
        <v>4155</v>
      </c>
      <c r="G226" s="232" t="s">
        <v>240</v>
      </c>
      <c r="H226" s="233">
        <v>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325</v>
      </c>
      <c r="AT226" s="241" t="s">
        <v>237</v>
      </c>
      <c r="AU226" s="241" t="s">
        <v>84</v>
      </c>
      <c r="AY226" s="18" t="s">
        <v>235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325</v>
      </c>
      <c r="BM226" s="241" t="s">
        <v>1232</v>
      </c>
    </row>
    <row r="227" s="2" customFormat="1" ht="16.5" customHeight="1">
      <c r="A227" s="39"/>
      <c r="B227" s="40"/>
      <c r="C227" s="229" t="s">
        <v>804</v>
      </c>
      <c r="D227" s="229" t="s">
        <v>237</v>
      </c>
      <c r="E227" s="230" t="s">
        <v>4142</v>
      </c>
      <c r="F227" s="231" t="s">
        <v>4143</v>
      </c>
      <c r="G227" s="232" t="s">
        <v>240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325</v>
      </c>
      <c r="AT227" s="241" t="s">
        <v>237</v>
      </c>
      <c r="AU227" s="241" t="s">
        <v>84</v>
      </c>
      <c r="AY227" s="18" t="s">
        <v>235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325</v>
      </c>
      <c r="BM227" s="241" t="s">
        <v>1243</v>
      </c>
    </row>
    <row r="228" s="2" customFormat="1" ht="16.5" customHeight="1">
      <c r="A228" s="39"/>
      <c r="B228" s="40"/>
      <c r="C228" s="229" t="s">
        <v>811</v>
      </c>
      <c r="D228" s="229" t="s">
        <v>237</v>
      </c>
      <c r="E228" s="230" t="s">
        <v>4144</v>
      </c>
      <c r="F228" s="231" t="s">
        <v>4145</v>
      </c>
      <c r="G228" s="232" t="s">
        <v>240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325</v>
      </c>
      <c r="AT228" s="241" t="s">
        <v>237</v>
      </c>
      <c r="AU228" s="241" t="s">
        <v>84</v>
      </c>
      <c r="AY228" s="18" t="s">
        <v>235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325</v>
      </c>
      <c r="BM228" s="241" t="s">
        <v>1252</v>
      </c>
    </row>
    <row r="229" s="2" customFormat="1" ht="16.5" customHeight="1">
      <c r="A229" s="39"/>
      <c r="B229" s="40"/>
      <c r="C229" s="229" t="s">
        <v>816</v>
      </c>
      <c r="D229" s="229" t="s">
        <v>237</v>
      </c>
      <c r="E229" s="230" t="s">
        <v>4146</v>
      </c>
      <c r="F229" s="231" t="s">
        <v>4147</v>
      </c>
      <c r="G229" s="232" t="s">
        <v>240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42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325</v>
      </c>
      <c r="AT229" s="241" t="s">
        <v>237</v>
      </c>
      <c r="AU229" s="241" t="s">
        <v>84</v>
      </c>
      <c r="AY229" s="18" t="s">
        <v>235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84</v>
      </c>
      <c r="BK229" s="242">
        <f>ROUND(I229*H229,2)</f>
        <v>0</v>
      </c>
      <c r="BL229" s="18" t="s">
        <v>325</v>
      </c>
      <c r="BM229" s="241" t="s">
        <v>1260</v>
      </c>
    </row>
    <row r="230" s="2" customFormat="1" ht="16.5" customHeight="1">
      <c r="A230" s="39"/>
      <c r="B230" s="40"/>
      <c r="C230" s="229" t="s">
        <v>820</v>
      </c>
      <c r="D230" s="229" t="s">
        <v>237</v>
      </c>
      <c r="E230" s="230" t="s">
        <v>4148</v>
      </c>
      <c r="F230" s="231" t="s">
        <v>4149</v>
      </c>
      <c r="G230" s="232" t="s">
        <v>240</v>
      </c>
      <c r="H230" s="233">
        <v>1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325</v>
      </c>
      <c r="AT230" s="241" t="s">
        <v>237</v>
      </c>
      <c r="AU230" s="241" t="s">
        <v>84</v>
      </c>
      <c r="AY230" s="18" t="s">
        <v>235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325</v>
      </c>
      <c r="BM230" s="241" t="s">
        <v>1268</v>
      </c>
    </row>
    <row r="231" s="2" customFormat="1" ht="16.5" customHeight="1">
      <c r="A231" s="39"/>
      <c r="B231" s="40"/>
      <c r="C231" s="229" t="s">
        <v>824</v>
      </c>
      <c r="D231" s="229" t="s">
        <v>237</v>
      </c>
      <c r="E231" s="230" t="s">
        <v>4150</v>
      </c>
      <c r="F231" s="231" t="s">
        <v>4151</v>
      </c>
      <c r="G231" s="232" t="s">
        <v>240</v>
      </c>
      <c r="H231" s="233">
        <v>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42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325</v>
      </c>
      <c r="AT231" s="241" t="s">
        <v>237</v>
      </c>
      <c r="AU231" s="241" t="s">
        <v>84</v>
      </c>
      <c r="AY231" s="18" t="s">
        <v>235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84</v>
      </c>
      <c r="BK231" s="242">
        <f>ROUND(I231*H231,2)</f>
        <v>0</v>
      </c>
      <c r="BL231" s="18" t="s">
        <v>325</v>
      </c>
      <c r="BM231" s="241" t="s">
        <v>1276</v>
      </c>
    </row>
    <row r="232" s="2" customFormat="1" ht="16.5" customHeight="1">
      <c r="A232" s="39"/>
      <c r="B232" s="40"/>
      <c r="C232" s="229" t="s">
        <v>829</v>
      </c>
      <c r="D232" s="229" t="s">
        <v>237</v>
      </c>
      <c r="E232" s="230" t="s">
        <v>4156</v>
      </c>
      <c r="F232" s="231" t="s">
        <v>4157</v>
      </c>
      <c r="G232" s="232" t="s">
        <v>240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325</v>
      </c>
      <c r="AT232" s="241" t="s">
        <v>237</v>
      </c>
      <c r="AU232" s="241" t="s">
        <v>84</v>
      </c>
      <c r="AY232" s="18" t="s">
        <v>235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325</v>
      </c>
      <c r="BM232" s="241" t="s">
        <v>1285</v>
      </c>
    </row>
    <row r="233" s="2" customFormat="1" ht="16.5" customHeight="1">
      <c r="A233" s="39"/>
      <c r="B233" s="40"/>
      <c r="C233" s="229" t="s">
        <v>834</v>
      </c>
      <c r="D233" s="229" t="s">
        <v>237</v>
      </c>
      <c r="E233" s="230" t="s">
        <v>4158</v>
      </c>
      <c r="F233" s="231" t="s">
        <v>4159</v>
      </c>
      <c r="G233" s="232" t="s">
        <v>240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325</v>
      </c>
      <c r="AT233" s="241" t="s">
        <v>237</v>
      </c>
      <c r="AU233" s="241" t="s">
        <v>84</v>
      </c>
      <c r="AY233" s="18" t="s">
        <v>235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325</v>
      </c>
      <c r="BM233" s="241" t="s">
        <v>1293</v>
      </c>
    </row>
    <row r="234" s="2" customFormat="1" ht="16.5" customHeight="1">
      <c r="A234" s="39"/>
      <c r="B234" s="40"/>
      <c r="C234" s="229" t="s">
        <v>839</v>
      </c>
      <c r="D234" s="229" t="s">
        <v>237</v>
      </c>
      <c r="E234" s="230" t="s">
        <v>4160</v>
      </c>
      <c r="F234" s="231" t="s">
        <v>4161</v>
      </c>
      <c r="G234" s="232" t="s">
        <v>240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325</v>
      </c>
      <c r="AT234" s="241" t="s">
        <v>237</v>
      </c>
      <c r="AU234" s="241" t="s">
        <v>84</v>
      </c>
      <c r="AY234" s="18" t="s">
        <v>235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325</v>
      </c>
      <c r="BM234" s="241" t="s">
        <v>1301</v>
      </c>
    </row>
    <row r="235" s="2" customFormat="1" ht="16.5" customHeight="1">
      <c r="A235" s="39"/>
      <c r="B235" s="40"/>
      <c r="C235" s="229" t="s">
        <v>845</v>
      </c>
      <c r="D235" s="229" t="s">
        <v>237</v>
      </c>
      <c r="E235" s="230" t="s">
        <v>4162</v>
      </c>
      <c r="F235" s="231" t="s">
        <v>4163</v>
      </c>
      <c r="G235" s="232" t="s">
        <v>240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325</v>
      </c>
      <c r="AT235" s="241" t="s">
        <v>237</v>
      </c>
      <c r="AU235" s="241" t="s">
        <v>84</v>
      </c>
      <c r="AY235" s="18" t="s">
        <v>235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325</v>
      </c>
      <c r="BM235" s="241" t="s">
        <v>1309</v>
      </c>
    </row>
    <row r="236" s="2" customFormat="1" ht="16.5" customHeight="1">
      <c r="A236" s="39"/>
      <c r="B236" s="40"/>
      <c r="C236" s="229" t="s">
        <v>853</v>
      </c>
      <c r="D236" s="229" t="s">
        <v>237</v>
      </c>
      <c r="E236" s="230" t="s">
        <v>4164</v>
      </c>
      <c r="F236" s="231" t="s">
        <v>4165</v>
      </c>
      <c r="G236" s="232" t="s">
        <v>240</v>
      </c>
      <c r="H236" s="233">
        <v>5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42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325</v>
      </c>
      <c r="AT236" s="241" t="s">
        <v>237</v>
      </c>
      <c r="AU236" s="241" t="s">
        <v>84</v>
      </c>
      <c r="AY236" s="18" t="s">
        <v>235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84</v>
      </c>
      <c r="BK236" s="242">
        <f>ROUND(I236*H236,2)</f>
        <v>0</v>
      </c>
      <c r="BL236" s="18" t="s">
        <v>325</v>
      </c>
      <c r="BM236" s="241" t="s">
        <v>1317</v>
      </c>
    </row>
    <row r="237" s="2" customFormat="1" ht="21.75" customHeight="1">
      <c r="A237" s="39"/>
      <c r="B237" s="40"/>
      <c r="C237" s="229" t="s">
        <v>858</v>
      </c>
      <c r="D237" s="229" t="s">
        <v>237</v>
      </c>
      <c r="E237" s="230" t="s">
        <v>4166</v>
      </c>
      <c r="F237" s="231" t="s">
        <v>4167</v>
      </c>
      <c r="G237" s="232" t="s">
        <v>240</v>
      </c>
      <c r="H237" s="233">
        <v>5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42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325</v>
      </c>
      <c r="AT237" s="241" t="s">
        <v>237</v>
      </c>
      <c r="AU237" s="241" t="s">
        <v>84</v>
      </c>
      <c r="AY237" s="18" t="s">
        <v>235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84</v>
      </c>
      <c r="BK237" s="242">
        <f>ROUND(I237*H237,2)</f>
        <v>0</v>
      </c>
      <c r="BL237" s="18" t="s">
        <v>325</v>
      </c>
      <c r="BM237" s="241" t="s">
        <v>1325</v>
      </c>
    </row>
    <row r="238" s="2" customFormat="1" ht="16.5" customHeight="1">
      <c r="A238" s="39"/>
      <c r="B238" s="40"/>
      <c r="C238" s="229" t="s">
        <v>864</v>
      </c>
      <c r="D238" s="229" t="s">
        <v>237</v>
      </c>
      <c r="E238" s="230" t="s">
        <v>4168</v>
      </c>
      <c r="F238" s="231" t="s">
        <v>4169</v>
      </c>
      <c r="G238" s="232" t="s">
        <v>240</v>
      </c>
      <c r="H238" s="233">
        <v>5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42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325</v>
      </c>
      <c r="AT238" s="241" t="s">
        <v>237</v>
      </c>
      <c r="AU238" s="241" t="s">
        <v>84</v>
      </c>
      <c r="AY238" s="18" t="s">
        <v>235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84</v>
      </c>
      <c r="BK238" s="242">
        <f>ROUND(I238*H238,2)</f>
        <v>0</v>
      </c>
      <c r="BL238" s="18" t="s">
        <v>325</v>
      </c>
      <c r="BM238" s="241" t="s">
        <v>1333</v>
      </c>
    </row>
    <row r="239" s="2" customFormat="1" ht="16.5" customHeight="1">
      <c r="A239" s="39"/>
      <c r="B239" s="40"/>
      <c r="C239" s="229" t="s">
        <v>870</v>
      </c>
      <c r="D239" s="229" t="s">
        <v>237</v>
      </c>
      <c r="E239" s="230" t="s">
        <v>4170</v>
      </c>
      <c r="F239" s="231" t="s">
        <v>4171</v>
      </c>
      <c r="G239" s="232" t="s">
        <v>240</v>
      </c>
      <c r="H239" s="233">
        <v>5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42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325</v>
      </c>
      <c r="AT239" s="241" t="s">
        <v>237</v>
      </c>
      <c r="AU239" s="241" t="s">
        <v>84</v>
      </c>
      <c r="AY239" s="18" t="s">
        <v>235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84</v>
      </c>
      <c r="BK239" s="242">
        <f>ROUND(I239*H239,2)</f>
        <v>0</v>
      </c>
      <c r="BL239" s="18" t="s">
        <v>325</v>
      </c>
      <c r="BM239" s="241" t="s">
        <v>1341</v>
      </c>
    </row>
    <row r="240" s="2" customFormat="1" ht="16.5" customHeight="1">
      <c r="A240" s="39"/>
      <c r="B240" s="40"/>
      <c r="C240" s="229" t="s">
        <v>873</v>
      </c>
      <c r="D240" s="229" t="s">
        <v>237</v>
      </c>
      <c r="E240" s="230" t="s">
        <v>4172</v>
      </c>
      <c r="F240" s="231" t="s">
        <v>4173</v>
      </c>
      <c r="G240" s="232" t="s">
        <v>240</v>
      </c>
      <c r="H240" s="233">
        <v>5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42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325</v>
      </c>
      <c r="AT240" s="241" t="s">
        <v>237</v>
      </c>
      <c r="AU240" s="241" t="s">
        <v>84</v>
      </c>
      <c r="AY240" s="18" t="s">
        <v>235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84</v>
      </c>
      <c r="BK240" s="242">
        <f>ROUND(I240*H240,2)</f>
        <v>0</v>
      </c>
      <c r="BL240" s="18" t="s">
        <v>325</v>
      </c>
      <c r="BM240" s="241" t="s">
        <v>1349</v>
      </c>
    </row>
    <row r="241" s="2" customFormat="1" ht="16.5" customHeight="1">
      <c r="A241" s="39"/>
      <c r="B241" s="40"/>
      <c r="C241" s="229" t="s">
        <v>878</v>
      </c>
      <c r="D241" s="229" t="s">
        <v>237</v>
      </c>
      <c r="E241" s="230" t="s">
        <v>4174</v>
      </c>
      <c r="F241" s="231" t="s">
        <v>4175</v>
      </c>
      <c r="G241" s="232" t="s">
        <v>240</v>
      </c>
      <c r="H241" s="233">
        <v>1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42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325</v>
      </c>
      <c r="AT241" s="241" t="s">
        <v>237</v>
      </c>
      <c r="AU241" s="241" t="s">
        <v>84</v>
      </c>
      <c r="AY241" s="18" t="s">
        <v>235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84</v>
      </c>
      <c r="BK241" s="242">
        <f>ROUND(I241*H241,2)</f>
        <v>0</v>
      </c>
      <c r="BL241" s="18" t="s">
        <v>325</v>
      </c>
      <c r="BM241" s="241" t="s">
        <v>1360</v>
      </c>
    </row>
    <row r="242" s="2" customFormat="1" ht="16.5" customHeight="1">
      <c r="A242" s="39"/>
      <c r="B242" s="40"/>
      <c r="C242" s="229" t="s">
        <v>883</v>
      </c>
      <c r="D242" s="229" t="s">
        <v>237</v>
      </c>
      <c r="E242" s="230" t="s">
        <v>4176</v>
      </c>
      <c r="F242" s="231" t="s">
        <v>4177</v>
      </c>
      <c r="G242" s="232" t="s">
        <v>240</v>
      </c>
      <c r="H242" s="233">
        <v>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42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325</v>
      </c>
      <c r="AT242" s="241" t="s">
        <v>237</v>
      </c>
      <c r="AU242" s="241" t="s">
        <v>84</v>
      </c>
      <c r="AY242" s="18" t="s">
        <v>235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84</v>
      </c>
      <c r="BK242" s="242">
        <f>ROUND(I242*H242,2)</f>
        <v>0</v>
      </c>
      <c r="BL242" s="18" t="s">
        <v>325</v>
      </c>
      <c r="BM242" s="241" t="s">
        <v>1371</v>
      </c>
    </row>
    <row r="243" s="2" customFormat="1" ht="16.5" customHeight="1">
      <c r="A243" s="39"/>
      <c r="B243" s="40"/>
      <c r="C243" s="229" t="s">
        <v>888</v>
      </c>
      <c r="D243" s="229" t="s">
        <v>237</v>
      </c>
      <c r="E243" s="230" t="s">
        <v>4168</v>
      </c>
      <c r="F243" s="231" t="s">
        <v>4169</v>
      </c>
      <c r="G243" s="232" t="s">
        <v>240</v>
      </c>
      <c r="H243" s="233">
        <v>1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42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325</v>
      </c>
      <c r="AT243" s="241" t="s">
        <v>237</v>
      </c>
      <c r="AU243" s="241" t="s">
        <v>84</v>
      </c>
      <c r="AY243" s="18" t="s">
        <v>235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84</v>
      </c>
      <c r="BK243" s="242">
        <f>ROUND(I243*H243,2)</f>
        <v>0</v>
      </c>
      <c r="BL243" s="18" t="s">
        <v>325</v>
      </c>
      <c r="BM243" s="241" t="s">
        <v>1380</v>
      </c>
    </row>
    <row r="244" s="2" customFormat="1" ht="21.75" customHeight="1">
      <c r="A244" s="39"/>
      <c r="B244" s="40"/>
      <c r="C244" s="229" t="s">
        <v>891</v>
      </c>
      <c r="D244" s="229" t="s">
        <v>237</v>
      </c>
      <c r="E244" s="230" t="s">
        <v>4178</v>
      </c>
      <c r="F244" s="231" t="s">
        <v>4179</v>
      </c>
      <c r="G244" s="232" t="s">
        <v>240</v>
      </c>
      <c r="H244" s="233">
        <v>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42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325</v>
      </c>
      <c r="AT244" s="241" t="s">
        <v>237</v>
      </c>
      <c r="AU244" s="241" t="s">
        <v>84</v>
      </c>
      <c r="AY244" s="18" t="s">
        <v>235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84</v>
      </c>
      <c r="BK244" s="242">
        <f>ROUND(I244*H244,2)</f>
        <v>0</v>
      </c>
      <c r="BL244" s="18" t="s">
        <v>325</v>
      </c>
      <c r="BM244" s="241" t="s">
        <v>1391</v>
      </c>
    </row>
    <row r="245" s="2" customFormat="1" ht="16.5" customHeight="1">
      <c r="A245" s="39"/>
      <c r="B245" s="40"/>
      <c r="C245" s="229" t="s">
        <v>897</v>
      </c>
      <c r="D245" s="229" t="s">
        <v>237</v>
      </c>
      <c r="E245" s="230" t="s">
        <v>4172</v>
      </c>
      <c r="F245" s="231" t="s">
        <v>4173</v>
      </c>
      <c r="G245" s="232" t="s">
        <v>240</v>
      </c>
      <c r="H245" s="233">
        <v>1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42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325</v>
      </c>
      <c r="AT245" s="241" t="s">
        <v>237</v>
      </c>
      <c r="AU245" s="241" t="s">
        <v>84</v>
      </c>
      <c r="AY245" s="18" t="s">
        <v>235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84</v>
      </c>
      <c r="BK245" s="242">
        <f>ROUND(I245*H245,2)</f>
        <v>0</v>
      </c>
      <c r="BL245" s="18" t="s">
        <v>325</v>
      </c>
      <c r="BM245" s="241" t="s">
        <v>1402</v>
      </c>
    </row>
    <row r="246" s="2" customFormat="1" ht="16.5" customHeight="1">
      <c r="A246" s="39"/>
      <c r="B246" s="40"/>
      <c r="C246" s="229" t="s">
        <v>901</v>
      </c>
      <c r="D246" s="229" t="s">
        <v>237</v>
      </c>
      <c r="E246" s="230" t="s">
        <v>4180</v>
      </c>
      <c r="F246" s="231" t="s">
        <v>4181</v>
      </c>
      <c r="G246" s="232" t="s">
        <v>240</v>
      </c>
      <c r="H246" s="233">
        <v>1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42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325</v>
      </c>
      <c r="AT246" s="241" t="s">
        <v>237</v>
      </c>
      <c r="AU246" s="241" t="s">
        <v>84</v>
      </c>
      <c r="AY246" s="18" t="s">
        <v>235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84</v>
      </c>
      <c r="BK246" s="242">
        <f>ROUND(I246*H246,2)</f>
        <v>0</v>
      </c>
      <c r="BL246" s="18" t="s">
        <v>325</v>
      </c>
      <c r="BM246" s="241" t="s">
        <v>1412</v>
      </c>
    </row>
    <row r="247" s="2" customFormat="1" ht="24.15" customHeight="1">
      <c r="A247" s="39"/>
      <c r="B247" s="40"/>
      <c r="C247" s="229" t="s">
        <v>907</v>
      </c>
      <c r="D247" s="229" t="s">
        <v>237</v>
      </c>
      <c r="E247" s="230" t="s">
        <v>4182</v>
      </c>
      <c r="F247" s="231" t="s">
        <v>4183</v>
      </c>
      <c r="G247" s="232" t="s">
        <v>240</v>
      </c>
      <c r="H247" s="233">
        <v>1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42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325</v>
      </c>
      <c r="AT247" s="241" t="s">
        <v>237</v>
      </c>
      <c r="AU247" s="241" t="s">
        <v>84</v>
      </c>
      <c r="AY247" s="18" t="s">
        <v>235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84</v>
      </c>
      <c r="BK247" s="242">
        <f>ROUND(I247*H247,2)</f>
        <v>0</v>
      </c>
      <c r="BL247" s="18" t="s">
        <v>325</v>
      </c>
      <c r="BM247" s="241" t="s">
        <v>1425</v>
      </c>
    </row>
    <row r="248" s="2" customFormat="1" ht="16.5" customHeight="1">
      <c r="A248" s="39"/>
      <c r="B248" s="40"/>
      <c r="C248" s="229" t="s">
        <v>911</v>
      </c>
      <c r="D248" s="229" t="s">
        <v>237</v>
      </c>
      <c r="E248" s="230" t="s">
        <v>4184</v>
      </c>
      <c r="F248" s="231" t="s">
        <v>4185</v>
      </c>
      <c r="G248" s="232" t="s">
        <v>240</v>
      </c>
      <c r="H248" s="233">
        <v>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42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325</v>
      </c>
      <c r="AT248" s="241" t="s">
        <v>237</v>
      </c>
      <c r="AU248" s="241" t="s">
        <v>84</v>
      </c>
      <c r="AY248" s="18" t="s">
        <v>235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84</v>
      </c>
      <c r="BK248" s="242">
        <f>ROUND(I248*H248,2)</f>
        <v>0</v>
      </c>
      <c r="BL248" s="18" t="s">
        <v>325</v>
      </c>
      <c r="BM248" s="241" t="s">
        <v>1431</v>
      </c>
    </row>
    <row r="249" s="2" customFormat="1" ht="24.15" customHeight="1">
      <c r="A249" s="39"/>
      <c r="B249" s="40"/>
      <c r="C249" s="229" t="s">
        <v>917</v>
      </c>
      <c r="D249" s="229" t="s">
        <v>237</v>
      </c>
      <c r="E249" s="230" t="s">
        <v>4186</v>
      </c>
      <c r="F249" s="231" t="s">
        <v>4187</v>
      </c>
      <c r="G249" s="232" t="s">
        <v>240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42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325</v>
      </c>
      <c r="AT249" s="241" t="s">
        <v>237</v>
      </c>
      <c r="AU249" s="241" t="s">
        <v>84</v>
      </c>
      <c r="AY249" s="18" t="s">
        <v>235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84</v>
      </c>
      <c r="BK249" s="242">
        <f>ROUND(I249*H249,2)</f>
        <v>0</v>
      </c>
      <c r="BL249" s="18" t="s">
        <v>325</v>
      </c>
      <c r="BM249" s="241" t="s">
        <v>1439</v>
      </c>
    </row>
    <row r="250" s="2" customFormat="1" ht="16.5" customHeight="1">
      <c r="A250" s="39"/>
      <c r="B250" s="40"/>
      <c r="C250" s="229" t="s">
        <v>923</v>
      </c>
      <c r="D250" s="229" t="s">
        <v>237</v>
      </c>
      <c r="E250" s="230" t="s">
        <v>4188</v>
      </c>
      <c r="F250" s="231" t="s">
        <v>4189</v>
      </c>
      <c r="G250" s="232" t="s">
        <v>240</v>
      </c>
      <c r="H250" s="233">
        <v>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42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325</v>
      </c>
      <c r="AT250" s="241" t="s">
        <v>237</v>
      </c>
      <c r="AU250" s="241" t="s">
        <v>84</v>
      </c>
      <c r="AY250" s="18" t="s">
        <v>235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84</v>
      </c>
      <c r="BK250" s="242">
        <f>ROUND(I250*H250,2)</f>
        <v>0</v>
      </c>
      <c r="BL250" s="18" t="s">
        <v>325</v>
      </c>
      <c r="BM250" s="241" t="s">
        <v>1447</v>
      </c>
    </row>
    <row r="251" s="2" customFormat="1" ht="16.5" customHeight="1">
      <c r="A251" s="39"/>
      <c r="B251" s="40"/>
      <c r="C251" s="229" t="s">
        <v>927</v>
      </c>
      <c r="D251" s="229" t="s">
        <v>237</v>
      </c>
      <c r="E251" s="230" t="s">
        <v>4190</v>
      </c>
      <c r="F251" s="231" t="s">
        <v>4191</v>
      </c>
      <c r="G251" s="232" t="s">
        <v>240</v>
      </c>
      <c r="H251" s="233">
        <v>1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42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325</v>
      </c>
      <c r="AT251" s="241" t="s">
        <v>237</v>
      </c>
      <c r="AU251" s="241" t="s">
        <v>84</v>
      </c>
      <c r="AY251" s="18" t="s">
        <v>235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84</v>
      </c>
      <c r="BK251" s="242">
        <f>ROUND(I251*H251,2)</f>
        <v>0</v>
      </c>
      <c r="BL251" s="18" t="s">
        <v>325</v>
      </c>
      <c r="BM251" s="241" t="s">
        <v>1457</v>
      </c>
    </row>
    <row r="252" s="2" customFormat="1" ht="16.5" customHeight="1">
      <c r="A252" s="39"/>
      <c r="B252" s="40"/>
      <c r="C252" s="229" t="s">
        <v>933</v>
      </c>
      <c r="D252" s="229" t="s">
        <v>237</v>
      </c>
      <c r="E252" s="230" t="s">
        <v>4134</v>
      </c>
      <c r="F252" s="231" t="s">
        <v>4135</v>
      </c>
      <c r="G252" s="232" t="s">
        <v>240</v>
      </c>
      <c r="H252" s="233">
        <v>2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42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325</v>
      </c>
      <c r="AT252" s="241" t="s">
        <v>237</v>
      </c>
      <c r="AU252" s="241" t="s">
        <v>84</v>
      </c>
      <c r="AY252" s="18" t="s">
        <v>235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84</v>
      </c>
      <c r="BK252" s="242">
        <f>ROUND(I252*H252,2)</f>
        <v>0</v>
      </c>
      <c r="BL252" s="18" t="s">
        <v>325</v>
      </c>
      <c r="BM252" s="241" t="s">
        <v>1466</v>
      </c>
    </row>
    <row r="253" s="2" customFormat="1" ht="16.5" customHeight="1">
      <c r="A253" s="39"/>
      <c r="B253" s="40"/>
      <c r="C253" s="229" t="s">
        <v>937</v>
      </c>
      <c r="D253" s="229" t="s">
        <v>237</v>
      </c>
      <c r="E253" s="230" t="s">
        <v>4136</v>
      </c>
      <c r="F253" s="231" t="s">
        <v>4137</v>
      </c>
      <c r="G253" s="232" t="s">
        <v>240</v>
      </c>
      <c r="H253" s="233">
        <v>2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42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325</v>
      </c>
      <c r="AT253" s="241" t="s">
        <v>237</v>
      </c>
      <c r="AU253" s="241" t="s">
        <v>84</v>
      </c>
      <c r="AY253" s="18" t="s">
        <v>235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84</v>
      </c>
      <c r="BK253" s="242">
        <f>ROUND(I253*H253,2)</f>
        <v>0</v>
      </c>
      <c r="BL253" s="18" t="s">
        <v>325</v>
      </c>
      <c r="BM253" s="241" t="s">
        <v>1474</v>
      </c>
    </row>
    <row r="254" s="2" customFormat="1" ht="16.5" customHeight="1">
      <c r="A254" s="39"/>
      <c r="B254" s="40"/>
      <c r="C254" s="229" t="s">
        <v>942</v>
      </c>
      <c r="D254" s="229" t="s">
        <v>237</v>
      </c>
      <c r="E254" s="230" t="s">
        <v>4192</v>
      </c>
      <c r="F254" s="231" t="s">
        <v>4193</v>
      </c>
      <c r="G254" s="232" t="s">
        <v>240</v>
      </c>
      <c r="H254" s="233">
        <v>2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42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325</v>
      </c>
      <c r="AT254" s="241" t="s">
        <v>237</v>
      </c>
      <c r="AU254" s="241" t="s">
        <v>84</v>
      </c>
      <c r="AY254" s="18" t="s">
        <v>235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84</v>
      </c>
      <c r="BK254" s="242">
        <f>ROUND(I254*H254,2)</f>
        <v>0</v>
      </c>
      <c r="BL254" s="18" t="s">
        <v>325</v>
      </c>
      <c r="BM254" s="241" t="s">
        <v>1485</v>
      </c>
    </row>
    <row r="255" s="2" customFormat="1" ht="24.15" customHeight="1">
      <c r="A255" s="39"/>
      <c r="B255" s="40"/>
      <c r="C255" s="229" t="s">
        <v>946</v>
      </c>
      <c r="D255" s="229" t="s">
        <v>237</v>
      </c>
      <c r="E255" s="230" t="s">
        <v>4194</v>
      </c>
      <c r="F255" s="231" t="s">
        <v>4195</v>
      </c>
      <c r="G255" s="232" t="s">
        <v>240</v>
      </c>
      <c r="H255" s="233">
        <v>2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42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325</v>
      </c>
      <c r="AT255" s="241" t="s">
        <v>237</v>
      </c>
      <c r="AU255" s="241" t="s">
        <v>84</v>
      </c>
      <c r="AY255" s="18" t="s">
        <v>235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84</v>
      </c>
      <c r="BK255" s="242">
        <f>ROUND(I255*H255,2)</f>
        <v>0</v>
      </c>
      <c r="BL255" s="18" t="s">
        <v>325</v>
      </c>
      <c r="BM255" s="241" t="s">
        <v>1494</v>
      </c>
    </row>
    <row r="256" s="2" customFormat="1" ht="16.5" customHeight="1">
      <c r="A256" s="39"/>
      <c r="B256" s="40"/>
      <c r="C256" s="229" t="s">
        <v>950</v>
      </c>
      <c r="D256" s="229" t="s">
        <v>237</v>
      </c>
      <c r="E256" s="230" t="s">
        <v>4196</v>
      </c>
      <c r="F256" s="231" t="s">
        <v>4197</v>
      </c>
      <c r="G256" s="232" t="s">
        <v>240</v>
      </c>
      <c r="H256" s="233">
        <v>14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42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325</v>
      </c>
      <c r="AT256" s="241" t="s">
        <v>237</v>
      </c>
      <c r="AU256" s="241" t="s">
        <v>84</v>
      </c>
      <c r="AY256" s="18" t="s">
        <v>235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84</v>
      </c>
      <c r="BK256" s="242">
        <f>ROUND(I256*H256,2)</f>
        <v>0</v>
      </c>
      <c r="BL256" s="18" t="s">
        <v>325</v>
      </c>
      <c r="BM256" s="241" t="s">
        <v>1503</v>
      </c>
    </row>
    <row r="257" s="2" customFormat="1" ht="24.15" customHeight="1">
      <c r="A257" s="39"/>
      <c r="B257" s="40"/>
      <c r="C257" s="229" t="s">
        <v>954</v>
      </c>
      <c r="D257" s="229" t="s">
        <v>237</v>
      </c>
      <c r="E257" s="230" t="s">
        <v>4198</v>
      </c>
      <c r="F257" s="231" t="s">
        <v>4199</v>
      </c>
      <c r="G257" s="232" t="s">
        <v>240</v>
      </c>
      <c r="H257" s="233">
        <v>14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42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325</v>
      </c>
      <c r="AT257" s="241" t="s">
        <v>237</v>
      </c>
      <c r="AU257" s="241" t="s">
        <v>84</v>
      </c>
      <c r="AY257" s="18" t="s">
        <v>235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84</v>
      </c>
      <c r="BK257" s="242">
        <f>ROUND(I257*H257,2)</f>
        <v>0</v>
      </c>
      <c r="BL257" s="18" t="s">
        <v>325</v>
      </c>
      <c r="BM257" s="241" t="s">
        <v>1515</v>
      </c>
    </row>
    <row r="258" s="2" customFormat="1" ht="16.5" customHeight="1">
      <c r="A258" s="39"/>
      <c r="B258" s="40"/>
      <c r="C258" s="229" t="s">
        <v>958</v>
      </c>
      <c r="D258" s="229" t="s">
        <v>237</v>
      </c>
      <c r="E258" s="230" t="s">
        <v>4200</v>
      </c>
      <c r="F258" s="231" t="s">
        <v>4201</v>
      </c>
      <c r="G258" s="232" t="s">
        <v>240</v>
      </c>
      <c r="H258" s="233">
        <v>5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42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325</v>
      </c>
      <c r="AT258" s="241" t="s">
        <v>237</v>
      </c>
      <c r="AU258" s="241" t="s">
        <v>84</v>
      </c>
      <c r="AY258" s="18" t="s">
        <v>235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84</v>
      </c>
      <c r="BK258" s="242">
        <f>ROUND(I258*H258,2)</f>
        <v>0</v>
      </c>
      <c r="BL258" s="18" t="s">
        <v>325</v>
      </c>
      <c r="BM258" s="241" t="s">
        <v>1530</v>
      </c>
    </row>
    <row r="259" s="2" customFormat="1" ht="24.15" customHeight="1">
      <c r="A259" s="39"/>
      <c r="B259" s="40"/>
      <c r="C259" s="229" t="s">
        <v>964</v>
      </c>
      <c r="D259" s="229" t="s">
        <v>237</v>
      </c>
      <c r="E259" s="230" t="s">
        <v>4202</v>
      </c>
      <c r="F259" s="231" t="s">
        <v>4203</v>
      </c>
      <c r="G259" s="232" t="s">
        <v>240</v>
      </c>
      <c r="H259" s="233">
        <v>5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42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325</v>
      </c>
      <c r="AT259" s="241" t="s">
        <v>237</v>
      </c>
      <c r="AU259" s="241" t="s">
        <v>84</v>
      </c>
      <c r="AY259" s="18" t="s">
        <v>235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84</v>
      </c>
      <c r="BK259" s="242">
        <f>ROUND(I259*H259,2)</f>
        <v>0</v>
      </c>
      <c r="BL259" s="18" t="s">
        <v>325</v>
      </c>
      <c r="BM259" s="241" t="s">
        <v>1540</v>
      </c>
    </row>
    <row r="260" s="2" customFormat="1" ht="16.5" customHeight="1">
      <c r="A260" s="39"/>
      <c r="B260" s="40"/>
      <c r="C260" s="229" t="s">
        <v>968</v>
      </c>
      <c r="D260" s="229" t="s">
        <v>237</v>
      </c>
      <c r="E260" s="230" t="s">
        <v>4204</v>
      </c>
      <c r="F260" s="231" t="s">
        <v>4205</v>
      </c>
      <c r="G260" s="232" t="s">
        <v>240</v>
      </c>
      <c r="H260" s="233">
        <v>1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42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325</v>
      </c>
      <c r="AT260" s="241" t="s">
        <v>237</v>
      </c>
      <c r="AU260" s="241" t="s">
        <v>84</v>
      </c>
      <c r="AY260" s="18" t="s">
        <v>235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84</v>
      </c>
      <c r="BK260" s="242">
        <f>ROUND(I260*H260,2)</f>
        <v>0</v>
      </c>
      <c r="BL260" s="18" t="s">
        <v>325</v>
      </c>
      <c r="BM260" s="241" t="s">
        <v>1549</v>
      </c>
    </row>
    <row r="261" s="2" customFormat="1" ht="24.15" customHeight="1">
      <c r="A261" s="39"/>
      <c r="B261" s="40"/>
      <c r="C261" s="229" t="s">
        <v>973</v>
      </c>
      <c r="D261" s="229" t="s">
        <v>237</v>
      </c>
      <c r="E261" s="230" t="s">
        <v>4206</v>
      </c>
      <c r="F261" s="231" t="s">
        <v>4207</v>
      </c>
      <c r="G261" s="232" t="s">
        <v>240</v>
      </c>
      <c r="H261" s="233">
        <v>1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42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325</v>
      </c>
      <c r="AT261" s="241" t="s">
        <v>237</v>
      </c>
      <c r="AU261" s="241" t="s">
        <v>84</v>
      </c>
      <c r="AY261" s="18" t="s">
        <v>235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84</v>
      </c>
      <c r="BK261" s="242">
        <f>ROUND(I261*H261,2)</f>
        <v>0</v>
      </c>
      <c r="BL261" s="18" t="s">
        <v>325</v>
      </c>
      <c r="BM261" s="241" t="s">
        <v>1589</v>
      </c>
    </row>
    <row r="262" s="2" customFormat="1" ht="16.5" customHeight="1">
      <c r="A262" s="39"/>
      <c r="B262" s="40"/>
      <c r="C262" s="229" t="s">
        <v>975</v>
      </c>
      <c r="D262" s="229" t="s">
        <v>237</v>
      </c>
      <c r="E262" s="230" t="s">
        <v>4208</v>
      </c>
      <c r="F262" s="231" t="s">
        <v>4209</v>
      </c>
      <c r="G262" s="232" t="s">
        <v>240</v>
      </c>
      <c r="H262" s="233">
        <v>1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42</v>
      </c>
      <c r="O262" s="92"/>
      <c r="P262" s="239">
        <f>O262*H262</f>
        <v>0</v>
      </c>
      <c r="Q262" s="239">
        <v>0</v>
      </c>
      <c r="R262" s="239">
        <f>Q262*H262</f>
        <v>0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325</v>
      </c>
      <c r="AT262" s="241" t="s">
        <v>237</v>
      </c>
      <c r="AU262" s="241" t="s">
        <v>84</v>
      </c>
      <c r="AY262" s="18" t="s">
        <v>235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84</v>
      </c>
      <c r="BK262" s="242">
        <f>ROUND(I262*H262,2)</f>
        <v>0</v>
      </c>
      <c r="BL262" s="18" t="s">
        <v>325</v>
      </c>
      <c r="BM262" s="241" t="s">
        <v>1600</v>
      </c>
    </row>
    <row r="263" s="2" customFormat="1" ht="24.15" customHeight="1">
      <c r="A263" s="39"/>
      <c r="B263" s="40"/>
      <c r="C263" s="229" t="s">
        <v>980</v>
      </c>
      <c r="D263" s="229" t="s">
        <v>237</v>
      </c>
      <c r="E263" s="230" t="s">
        <v>4210</v>
      </c>
      <c r="F263" s="231" t="s">
        <v>4211</v>
      </c>
      <c r="G263" s="232" t="s">
        <v>240</v>
      </c>
      <c r="H263" s="233">
        <v>1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42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325</v>
      </c>
      <c r="AT263" s="241" t="s">
        <v>237</v>
      </c>
      <c r="AU263" s="241" t="s">
        <v>84</v>
      </c>
      <c r="AY263" s="18" t="s">
        <v>235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84</v>
      </c>
      <c r="BK263" s="242">
        <f>ROUND(I263*H263,2)</f>
        <v>0</v>
      </c>
      <c r="BL263" s="18" t="s">
        <v>325</v>
      </c>
      <c r="BM263" s="241" t="s">
        <v>1631</v>
      </c>
    </row>
    <row r="264" s="2" customFormat="1" ht="24.15" customHeight="1">
      <c r="A264" s="39"/>
      <c r="B264" s="40"/>
      <c r="C264" s="229" t="s">
        <v>984</v>
      </c>
      <c r="D264" s="229" t="s">
        <v>237</v>
      </c>
      <c r="E264" s="230" t="s">
        <v>4212</v>
      </c>
      <c r="F264" s="231" t="s">
        <v>4213</v>
      </c>
      <c r="G264" s="232" t="s">
        <v>4030</v>
      </c>
      <c r="H264" s="313"/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42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325</v>
      </c>
      <c r="AT264" s="241" t="s">
        <v>237</v>
      </c>
      <c r="AU264" s="241" t="s">
        <v>84</v>
      </c>
      <c r="AY264" s="18" t="s">
        <v>235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84</v>
      </c>
      <c r="BK264" s="242">
        <f>ROUND(I264*H264,2)</f>
        <v>0</v>
      </c>
      <c r="BL264" s="18" t="s">
        <v>325</v>
      </c>
      <c r="BM264" s="241" t="s">
        <v>1652</v>
      </c>
    </row>
    <row r="265" s="12" customFormat="1" ht="25.92" customHeight="1">
      <c r="A265" s="12"/>
      <c r="B265" s="213"/>
      <c r="C265" s="214"/>
      <c r="D265" s="215" t="s">
        <v>76</v>
      </c>
      <c r="E265" s="216" t="s">
        <v>962</v>
      </c>
      <c r="F265" s="216" t="s">
        <v>963</v>
      </c>
      <c r="G265" s="214"/>
      <c r="H265" s="214"/>
      <c r="I265" s="217"/>
      <c r="J265" s="218">
        <f>BK265</f>
        <v>0</v>
      </c>
      <c r="K265" s="214"/>
      <c r="L265" s="219"/>
      <c r="M265" s="220"/>
      <c r="N265" s="221"/>
      <c r="O265" s="221"/>
      <c r="P265" s="222">
        <f>SUM(P266:P278)</f>
        <v>0</v>
      </c>
      <c r="Q265" s="221"/>
      <c r="R265" s="222">
        <f>SUM(R266:R278)</f>
        <v>0</v>
      </c>
      <c r="S265" s="221"/>
      <c r="T265" s="223">
        <f>SUM(T266:T278)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24" t="s">
        <v>86</v>
      </c>
      <c r="AT265" s="225" t="s">
        <v>76</v>
      </c>
      <c r="AU265" s="225" t="s">
        <v>77</v>
      </c>
      <c r="AY265" s="224" t="s">
        <v>235</v>
      </c>
      <c r="BK265" s="226">
        <f>SUM(BK266:BK278)</f>
        <v>0</v>
      </c>
    </row>
    <row r="266" s="2" customFormat="1" ht="16.5" customHeight="1">
      <c r="A266" s="39"/>
      <c r="B266" s="40"/>
      <c r="C266" s="229" t="s">
        <v>990</v>
      </c>
      <c r="D266" s="229" t="s">
        <v>237</v>
      </c>
      <c r="E266" s="230" t="s">
        <v>4214</v>
      </c>
      <c r="F266" s="231" t="s">
        <v>4215</v>
      </c>
      <c r="G266" s="232" t="s">
        <v>174</v>
      </c>
      <c r="H266" s="233">
        <v>35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42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325</v>
      </c>
      <c r="AT266" s="241" t="s">
        <v>237</v>
      </c>
      <c r="AU266" s="241" t="s">
        <v>84</v>
      </c>
      <c r="AY266" s="18" t="s">
        <v>235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84</v>
      </c>
      <c r="BK266" s="242">
        <f>ROUND(I266*H266,2)</f>
        <v>0</v>
      </c>
      <c r="BL266" s="18" t="s">
        <v>325</v>
      </c>
      <c r="BM266" s="241" t="s">
        <v>1678</v>
      </c>
    </row>
    <row r="267" s="2" customFormat="1" ht="16.5" customHeight="1">
      <c r="A267" s="39"/>
      <c r="B267" s="40"/>
      <c r="C267" s="229" t="s">
        <v>994</v>
      </c>
      <c r="D267" s="229" t="s">
        <v>237</v>
      </c>
      <c r="E267" s="230" t="s">
        <v>4216</v>
      </c>
      <c r="F267" s="231" t="s">
        <v>4217</v>
      </c>
      <c r="G267" s="232" t="s">
        <v>174</v>
      </c>
      <c r="H267" s="233">
        <v>20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42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325</v>
      </c>
      <c r="AT267" s="241" t="s">
        <v>237</v>
      </c>
      <c r="AU267" s="241" t="s">
        <v>84</v>
      </c>
      <c r="AY267" s="18" t="s">
        <v>235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84</v>
      </c>
      <c r="BK267" s="242">
        <f>ROUND(I267*H267,2)</f>
        <v>0</v>
      </c>
      <c r="BL267" s="18" t="s">
        <v>325</v>
      </c>
      <c r="BM267" s="241" t="s">
        <v>1689</v>
      </c>
    </row>
    <row r="268" s="2" customFormat="1" ht="16.5" customHeight="1">
      <c r="A268" s="39"/>
      <c r="B268" s="40"/>
      <c r="C268" s="229" t="s">
        <v>999</v>
      </c>
      <c r="D268" s="229" t="s">
        <v>237</v>
      </c>
      <c r="E268" s="230" t="s">
        <v>4218</v>
      </c>
      <c r="F268" s="231" t="s">
        <v>4219</v>
      </c>
      <c r="G268" s="232" t="s">
        <v>174</v>
      </c>
      <c r="H268" s="233">
        <v>55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42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325</v>
      </c>
      <c r="AT268" s="241" t="s">
        <v>237</v>
      </c>
      <c r="AU268" s="241" t="s">
        <v>84</v>
      </c>
      <c r="AY268" s="18" t="s">
        <v>235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84</v>
      </c>
      <c r="BK268" s="242">
        <f>ROUND(I268*H268,2)</f>
        <v>0</v>
      </c>
      <c r="BL268" s="18" t="s">
        <v>325</v>
      </c>
      <c r="BM268" s="241" t="s">
        <v>1699</v>
      </c>
    </row>
    <row r="269" s="2" customFormat="1" ht="16.5" customHeight="1">
      <c r="A269" s="39"/>
      <c r="B269" s="40"/>
      <c r="C269" s="229" t="s">
        <v>1005</v>
      </c>
      <c r="D269" s="229" t="s">
        <v>237</v>
      </c>
      <c r="E269" s="230" t="s">
        <v>4220</v>
      </c>
      <c r="F269" s="231" t="s">
        <v>4221</v>
      </c>
      <c r="G269" s="232" t="s">
        <v>174</v>
      </c>
      <c r="H269" s="233">
        <v>20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42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325</v>
      </c>
      <c r="AT269" s="241" t="s">
        <v>237</v>
      </c>
      <c r="AU269" s="241" t="s">
        <v>84</v>
      </c>
      <c r="AY269" s="18" t="s">
        <v>235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84</v>
      </c>
      <c r="BK269" s="242">
        <f>ROUND(I269*H269,2)</f>
        <v>0</v>
      </c>
      <c r="BL269" s="18" t="s">
        <v>325</v>
      </c>
      <c r="BM269" s="241" t="s">
        <v>1709</v>
      </c>
    </row>
    <row r="270" s="2" customFormat="1" ht="16.5" customHeight="1">
      <c r="A270" s="39"/>
      <c r="B270" s="40"/>
      <c r="C270" s="229" t="s">
        <v>1009</v>
      </c>
      <c r="D270" s="229" t="s">
        <v>237</v>
      </c>
      <c r="E270" s="230" t="s">
        <v>4222</v>
      </c>
      <c r="F270" s="231" t="s">
        <v>4223</v>
      </c>
      <c r="G270" s="232" t="s">
        <v>174</v>
      </c>
      <c r="H270" s="233">
        <v>5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42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325</v>
      </c>
      <c r="AT270" s="241" t="s">
        <v>237</v>
      </c>
      <c r="AU270" s="241" t="s">
        <v>84</v>
      </c>
      <c r="AY270" s="18" t="s">
        <v>235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84</v>
      </c>
      <c r="BK270" s="242">
        <f>ROUND(I270*H270,2)</f>
        <v>0</v>
      </c>
      <c r="BL270" s="18" t="s">
        <v>325</v>
      </c>
      <c r="BM270" s="241" t="s">
        <v>1717</v>
      </c>
    </row>
    <row r="271" s="2" customFormat="1" ht="16.5" customHeight="1">
      <c r="A271" s="39"/>
      <c r="B271" s="40"/>
      <c r="C271" s="229" t="s">
        <v>1013</v>
      </c>
      <c r="D271" s="229" t="s">
        <v>237</v>
      </c>
      <c r="E271" s="230" t="s">
        <v>4224</v>
      </c>
      <c r="F271" s="231" t="s">
        <v>4225</v>
      </c>
      <c r="G271" s="232" t="s">
        <v>174</v>
      </c>
      <c r="H271" s="233">
        <v>10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42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325</v>
      </c>
      <c r="AT271" s="241" t="s">
        <v>237</v>
      </c>
      <c r="AU271" s="241" t="s">
        <v>84</v>
      </c>
      <c r="AY271" s="18" t="s">
        <v>235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84</v>
      </c>
      <c r="BK271" s="242">
        <f>ROUND(I271*H271,2)</f>
        <v>0</v>
      </c>
      <c r="BL271" s="18" t="s">
        <v>325</v>
      </c>
      <c r="BM271" s="241" t="s">
        <v>1726</v>
      </c>
    </row>
    <row r="272" s="2" customFormat="1" ht="16.5" customHeight="1">
      <c r="A272" s="39"/>
      <c r="B272" s="40"/>
      <c r="C272" s="229" t="s">
        <v>1017</v>
      </c>
      <c r="D272" s="229" t="s">
        <v>237</v>
      </c>
      <c r="E272" s="230" t="s">
        <v>4226</v>
      </c>
      <c r="F272" s="231" t="s">
        <v>4227</v>
      </c>
      <c r="G272" s="232" t="s">
        <v>174</v>
      </c>
      <c r="H272" s="233">
        <v>20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42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325</v>
      </c>
      <c r="AT272" s="241" t="s">
        <v>237</v>
      </c>
      <c r="AU272" s="241" t="s">
        <v>84</v>
      </c>
      <c r="AY272" s="18" t="s">
        <v>235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84</v>
      </c>
      <c r="BK272" s="242">
        <f>ROUND(I272*H272,2)</f>
        <v>0</v>
      </c>
      <c r="BL272" s="18" t="s">
        <v>325</v>
      </c>
      <c r="BM272" s="241" t="s">
        <v>1736</v>
      </c>
    </row>
    <row r="273" s="2" customFormat="1" ht="16.5" customHeight="1">
      <c r="A273" s="39"/>
      <c r="B273" s="40"/>
      <c r="C273" s="229" t="s">
        <v>1023</v>
      </c>
      <c r="D273" s="229" t="s">
        <v>237</v>
      </c>
      <c r="E273" s="230" t="s">
        <v>4228</v>
      </c>
      <c r="F273" s="231" t="s">
        <v>4229</v>
      </c>
      <c r="G273" s="232" t="s">
        <v>174</v>
      </c>
      <c r="H273" s="233">
        <v>5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42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325</v>
      </c>
      <c r="AT273" s="241" t="s">
        <v>237</v>
      </c>
      <c r="AU273" s="241" t="s">
        <v>84</v>
      </c>
      <c r="AY273" s="18" t="s">
        <v>235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84</v>
      </c>
      <c r="BK273" s="242">
        <f>ROUND(I273*H273,2)</f>
        <v>0</v>
      </c>
      <c r="BL273" s="18" t="s">
        <v>325</v>
      </c>
      <c r="BM273" s="241" t="s">
        <v>1747</v>
      </c>
    </row>
    <row r="274" s="2" customFormat="1" ht="16.5" customHeight="1">
      <c r="A274" s="39"/>
      <c r="B274" s="40"/>
      <c r="C274" s="229" t="s">
        <v>1027</v>
      </c>
      <c r="D274" s="229" t="s">
        <v>237</v>
      </c>
      <c r="E274" s="230" t="s">
        <v>4230</v>
      </c>
      <c r="F274" s="231" t="s">
        <v>4231</v>
      </c>
      <c r="G274" s="232" t="s">
        <v>174</v>
      </c>
      <c r="H274" s="233">
        <v>35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42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325</v>
      </c>
      <c r="AT274" s="241" t="s">
        <v>237</v>
      </c>
      <c r="AU274" s="241" t="s">
        <v>84</v>
      </c>
      <c r="AY274" s="18" t="s">
        <v>235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84</v>
      </c>
      <c r="BK274" s="242">
        <f>ROUND(I274*H274,2)</f>
        <v>0</v>
      </c>
      <c r="BL274" s="18" t="s">
        <v>325</v>
      </c>
      <c r="BM274" s="241" t="s">
        <v>1756</v>
      </c>
    </row>
    <row r="275" s="2" customFormat="1" ht="16.5" customHeight="1">
      <c r="A275" s="39"/>
      <c r="B275" s="40"/>
      <c r="C275" s="229" t="s">
        <v>1031</v>
      </c>
      <c r="D275" s="229" t="s">
        <v>237</v>
      </c>
      <c r="E275" s="230" t="s">
        <v>4232</v>
      </c>
      <c r="F275" s="231" t="s">
        <v>4233</v>
      </c>
      <c r="G275" s="232" t="s">
        <v>174</v>
      </c>
      <c r="H275" s="233">
        <v>30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42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325</v>
      </c>
      <c r="AT275" s="241" t="s">
        <v>237</v>
      </c>
      <c r="AU275" s="241" t="s">
        <v>84</v>
      </c>
      <c r="AY275" s="18" t="s">
        <v>235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84</v>
      </c>
      <c r="BK275" s="242">
        <f>ROUND(I275*H275,2)</f>
        <v>0</v>
      </c>
      <c r="BL275" s="18" t="s">
        <v>325</v>
      </c>
      <c r="BM275" s="241" t="s">
        <v>1765</v>
      </c>
    </row>
    <row r="276" s="2" customFormat="1" ht="16.5" customHeight="1">
      <c r="A276" s="39"/>
      <c r="B276" s="40"/>
      <c r="C276" s="229" t="s">
        <v>1036</v>
      </c>
      <c r="D276" s="229" t="s">
        <v>237</v>
      </c>
      <c r="E276" s="230" t="s">
        <v>4234</v>
      </c>
      <c r="F276" s="231" t="s">
        <v>4235</v>
      </c>
      <c r="G276" s="232" t="s">
        <v>174</v>
      </c>
      <c r="H276" s="233">
        <v>20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42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325</v>
      </c>
      <c r="AT276" s="241" t="s">
        <v>237</v>
      </c>
      <c r="AU276" s="241" t="s">
        <v>84</v>
      </c>
      <c r="AY276" s="18" t="s">
        <v>235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84</v>
      </c>
      <c r="BK276" s="242">
        <f>ROUND(I276*H276,2)</f>
        <v>0</v>
      </c>
      <c r="BL276" s="18" t="s">
        <v>325</v>
      </c>
      <c r="BM276" s="241" t="s">
        <v>1776</v>
      </c>
    </row>
    <row r="277" s="2" customFormat="1" ht="16.5" customHeight="1">
      <c r="A277" s="39"/>
      <c r="B277" s="40"/>
      <c r="C277" s="229" t="s">
        <v>1041</v>
      </c>
      <c r="D277" s="229" t="s">
        <v>237</v>
      </c>
      <c r="E277" s="230" t="s">
        <v>4236</v>
      </c>
      <c r="F277" s="231" t="s">
        <v>4237</v>
      </c>
      <c r="G277" s="232" t="s">
        <v>174</v>
      </c>
      <c r="H277" s="233">
        <v>145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42</v>
      </c>
      <c r="O277" s="92"/>
      <c r="P277" s="239">
        <f>O277*H277</f>
        <v>0</v>
      </c>
      <c r="Q277" s="239">
        <v>0</v>
      </c>
      <c r="R277" s="239">
        <f>Q277*H277</f>
        <v>0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325</v>
      </c>
      <c r="AT277" s="241" t="s">
        <v>237</v>
      </c>
      <c r="AU277" s="241" t="s">
        <v>84</v>
      </c>
      <c r="AY277" s="18" t="s">
        <v>235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84</v>
      </c>
      <c r="BK277" s="242">
        <f>ROUND(I277*H277,2)</f>
        <v>0</v>
      </c>
      <c r="BL277" s="18" t="s">
        <v>325</v>
      </c>
      <c r="BM277" s="241" t="s">
        <v>1793</v>
      </c>
    </row>
    <row r="278" s="2" customFormat="1" ht="24.15" customHeight="1">
      <c r="A278" s="39"/>
      <c r="B278" s="40"/>
      <c r="C278" s="229" t="s">
        <v>1047</v>
      </c>
      <c r="D278" s="229" t="s">
        <v>237</v>
      </c>
      <c r="E278" s="230" t="s">
        <v>4238</v>
      </c>
      <c r="F278" s="231" t="s">
        <v>4239</v>
      </c>
      <c r="G278" s="232" t="s">
        <v>4030</v>
      </c>
      <c r="H278" s="313"/>
      <c r="I278" s="234"/>
      <c r="J278" s="235">
        <f>ROUND(I278*H278,2)</f>
        <v>0</v>
      </c>
      <c r="K278" s="236"/>
      <c r="L278" s="45"/>
      <c r="M278" s="237" t="s">
        <v>1</v>
      </c>
      <c r="N278" s="238" t="s">
        <v>42</v>
      </c>
      <c r="O278" s="92"/>
      <c r="P278" s="239">
        <f>O278*H278</f>
        <v>0</v>
      </c>
      <c r="Q278" s="239">
        <v>0</v>
      </c>
      <c r="R278" s="239">
        <f>Q278*H278</f>
        <v>0</v>
      </c>
      <c r="S278" s="239">
        <v>0</v>
      </c>
      <c r="T278" s="240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1" t="s">
        <v>325</v>
      </c>
      <c r="AT278" s="241" t="s">
        <v>237</v>
      </c>
      <c r="AU278" s="241" t="s">
        <v>84</v>
      </c>
      <c r="AY278" s="18" t="s">
        <v>235</v>
      </c>
      <c r="BE278" s="242">
        <f>IF(N278="základní",J278,0)</f>
        <v>0</v>
      </c>
      <c r="BF278" s="242">
        <f>IF(N278="snížená",J278,0)</f>
        <v>0</v>
      </c>
      <c r="BG278" s="242">
        <f>IF(N278="zákl. přenesená",J278,0)</f>
        <v>0</v>
      </c>
      <c r="BH278" s="242">
        <f>IF(N278="sníž. přenesená",J278,0)</f>
        <v>0</v>
      </c>
      <c r="BI278" s="242">
        <f>IF(N278="nulová",J278,0)</f>
        <v>0</v>
      </c>
      <c r="BJ278" s="18" t="s">
        <v>84</v>
      </c>
      <c r="BK278" s="242">
        <f>ROUND(I278*H278,2)</f>
        <v>0</v>
      </c>
      <c r="BL278" s="18" t="s">
        <v>325</v>
      </c>
      <c r="BM278" s="241" t="s">
        <v>1807</v>
      </c>
    </row>
    <row r="279" s="12" customFormat="1" ht="25.92" customHeight="1">
      <c r="A279" s="12"/>
      <c r="B279" s="213"/>
      <c r="C279" s="214"/>
      <c r="D279" s="215" t="s">
        <v>76</v>
      </c>
      <c r="E279" s="216" t="s">
        <v>4240</v>
      </c>
      <c r="F279" s="216" t="s">
        <v>4241</v>
      </c>
      <c r="G279" s="214"/>
      <c r="H279" s="214"/>
      <c r="I279" s="217"/>
      <c r="J279" s="218">
        <f>BK279</f>
        <v>0</v>
      </c>
      <c r="K279" s="214"/>
      <c r="L279" s="219"/>
      <c r="M279" s="220"/>
      <c r="N279" s="221"/>
      <c r="O279" s="221"/>
      <c r="P279" s="222">
        <f>SUM(P280:P286)</f>
        <v>0</v>
      </c>
      <c r="Q279" s="221"/>
      <c r="R279" s="222">
        <f>SUM(R280:R286)</f>
        <v>0</v>
      </c>
      <c r="S279" s="221"/>
      <c r="T279" s="223">
        <f>SUM(T280:T286)</f>
        <v>0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R279" s="224" t="s">
        <v>84</v>
      </c>
      <c r="AT279" s="225" t="s">
        <v>76</v>
      </c>
      <c r="AU279" s="225" t="s">
        <v>77</v>
      </c>
      <c r="AY279" s="224" t="s">
        <v>235</v>
      </c>
      <c r="BK279" s="226">
        <f>SUM(BK280:BK286)</f>
        <v>0</v>
      </c>
    </row>
    <row r="280" s="2" customFormat="1" ht="24.15" customHeight="1">
      <c r="A280" s="39"/>
      <c r="B280" s="40"/>
      <c r="C280" s="229" t="s">
        <v>1052</v>
      </c>
      <c r="D280" s="229" t="s">
        <v>237</v>
      </c>
      <c r="E280" s="230" t="s">
        <v>4242</v>
      </c>
      <c r="F280" s="231" t="s">
        <v>4243</v>
      </c>
      <c r="G280" s="232" t="s">
        <v>174</v>
      </c>
      <c r="H280" s="233">
        <v>10</v>
      </c>
      <c r="I280" s="234"/>
      <c r="J280" s="235">
        <f>ROUND(I280*H280,2)</f>
        <v>0</v>
      </c>
      <c r="K280" s="236"/>
      <c r="L280" s="45"/>
      <c r="M280" s="237" t="s">
        <v>1</v>
      </c>
      <c r="N280" s="238" t="s">
        <v>42</v>
      </c>
      <c r="O280" s="92"/>
      <c r="P280" s="239">
        <f>O280*H280</f>
        <v>0</v>
      </c>
      <c r="Q280" s="239">
        <v>0</v>
      </c>
      <c r="R280" s="239">
        <f>Q280*H280</f>
        <v>0</v>
      </c>
      <c r="S280" s="239">
        <v>0</v>
      </c>
      <c r="T280" s="240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1" t="s">
        <v>241</v>
      </c>
      <c r="AT280" s="241" t="s">
        <v>237</v>
      </c>
      <c r="AU280" s="241" t="s">
        <v>84</v>
      </c>
      <c r="AY280" s="18" t="s">
        <v>235</v>
      </c>
      <c r="BE280" s="242">
        <f>IF(N280="základní",J280,0)</f>
        <v>0</v>
      </c>
      <c r="BF280" s="242">
        <f>IF(N280="snížená",J280,0)</f>
        <v>0</v>
      </c>
      <c r="BG280" s="242">
        <f>IF(N280="zákl. přenesená",J280,0)</f>
        <v>0</v>
      </c>
      <c r="BH280" s="242">
        <f>IF(N280="sníž. přenesená",J280,0)</f>
        <v>0</v>
      </c>
      <c r="BI280" s="242">
        <f>IF(N280="nulová",J280,0)</f>
        <v>0</v>
      </c>
      <c r="BJ280" s="18" t="s">
        <v>84</v>
      </c>
      <c r="BK280" s="242">
        <f>ROUND(I280*H280,2)</f>
        <v>0</v>
      </c>
      <c r="BL280" s="18" t="s">
        <v>241</v>
      </c>
      <c r="BM280" s="241" t="s">
        <v>1824</v>
      </c>
    </row>
    <row r="281" s="2" customFormat="1" ht="16.5" customHeight="1">
      <c r="A281" s="39"/>
      <c r="B281" s="40"/>
      <c r="C281" s="229" t="s">
        <v>1057</v>
      </c>
      <c r="D281" s="229" t="s">
        <v>237</v>
      </c>
      <c r="E281" s="230" t="s">
        <v>4244</v>
      </c>
      <c r="F281" s="231" t="s">
        <v>4245</v>
      </c>
      <c r="G281" s="232" t="s">
        <v>174</v>
      </c>
      <c r="H281" s="233">
        <v>10</v>
      </c>
      <c r="I281" s="234"/>
      <c r="J281" s="235">
        <f>ROUND(I281*H281,2)</f>
        <v>0</v>
      </c>
      <c r="K281" s="236"/>
      <c r="L281" s="45"/>
      <c r="M281" s="237" t="s">
        <v>1</v>
      </c>
      <c r="N281" s="238" t="s">
        <v>42</v>
      </c>
      <c r="O281" s="92"/>
      <c r="P281" s="239">
        <f>O281*H281</f>
        <v>0</v>
      </c>
      <c r="Q281" s="239">
        <v>0</v>
      </c>
      <c r="R281" s="239">
        <f>Q281*H281</f>
        <v>0</v>
      </c>
      <c r="S281" s="239">
        <v>0</v>
      </c>
      <c r="T281" s="240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41" t="s">
        <v>241</v>
      </c>
      <c r="AT281" s="241" t="s">
        <v>237</v>
      </c>
      <c r="AU281" s="241" t="s">
        <v>84</v>
      </c>
      <c r="AY281" s="18" t="s">
        <v>235</v>
      </c>
      <c r="BE281" s="242">
        <f>IF(N281="základní",J281,0)</f>
        <v>0</v>
      </c>
      <c r="BF281" s="242">
        <f>IF(N281="snížená",J281,0)</f>
        <v>0</v>
      </c>
      <c r="BG281" s="242">
        <f>IF(N281="zákl. přenesená",J281,0)</f>
        <v>0</v>
      </c>
      <c r="BH281" s="242">
        <f>IF(N281="sníž. přenesená",J281,0)</f>
        <v>0</v>
      </c>
      <c r="BI281" s="242">
        <f>IF(N281="nulová",J281,0)</f>
        <v>0</v>
      </c>
      <c r="BJ281" s="18" t="s">
        <v>84</v>
      </c>
      <c r="BK281" s="242">
        <f>ROUND(I281*H281,2)</f>
        <v>0</v>
      </c>
      <c r="BL281" s="18" t="s">
        <v>241</v>
      </c>
      <c r="BM281" s="241" t="s">
        <v>1833</v>
      </c>
    </row>
    <row r="282" s="2" customFormat="1" ht="24.15" customHeight="1">
      <c r="A282" s="39"/>
      <c r="B282" s="40"/>
      <c r="C282" s="229" t="s">
        <v>1063</v>
      </c>
      <c r="D282" s="229" t="s">
        <v>237</v>
      </c>
      <c r="E282" s="230" t="s">
        <v>4246</v>
      </c>
      <c r="F282" s="231" t="s">
        <v>4247</v>
      </c>
      <c r="G282" s="232" t="s">
        <v>174</v>
      </c>
      <c r="H282" s="233">
        <v>10</v>
      </c>
      <c r="I282" s="234"/>
      <c r="J282" s="235">
        <f>ROUND(I282*H282,2)</f>
        <v>0</v>
      </c>
      <c r="K282" s="236"/>
      <c r="L282" s="45"/>
      <c r="M282" s="237" t="s">
        <v>1</v>
      </c>
      <c r="N282" s="238" t="s">
        <v>42</v>
      </c>
      <c r="O282" s="92"/>
      <c r="P282" s="239">
        <f>O282*H282</f>
        <v>0</v>
      </c>
      <c r="Q282" s="239">
        <v>0</v>
      </c>
      <c r="R282" s="239">
        <f>Q282*H282</f>
        <v>0</v>
      </c>
      <c r="S282" s="239">
        <v>0</v>
      </c>
      <c r="T282" s="240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1" t="s">
        <v>241</v>
      </c>
      <c r="AT282" s="241" t="s">
        <v>237</v>
      </c>
      <c r="AU282" s="241" t="s">
        <v>84</v>
      </c>
      <c r="AY282" s="18" t="s">
        <v>235</v>
      </c>
      <c r="BE282" s="242">
        <f>IF(N282="základní",J282,0)</f>
        <v>0</v>
      </c>
      <c r="BF282" s="242">
        <f>IF(N282="snížená",J282,0)</f>
        <v>0</v>
      </c>
      <c r="BG282" s="242">
        <f>IF(N282="zákl. přenesená",J282,0)</f>
        <v>0</v>
      </c>
      <c r="BH282" s="242">
        <f>IF(N282="sníž. přenesená",J282,0)</f>
        <v>0</v>
      </c>
      <c r="BI282" s="242">
        <f>IF(N282="nulová",J282,0)</f>
        <v>0</v>
      </c>
      <c r="BJ282" s="18" t="s">
        <v>84</v>
      </c>
      <c r="BK282" s="242">
        <f>ROUND(I282*H282,2)</f>
        <v>0</v>
      </c>
      <c r="BL282" s="18" t="s">
        <v>241</v>
      </c>
      <c r="BM282" s="241" t="s">
        <v>1844</v>
      </c>
    </row>
    <row r="283" s="2" customFormat="1" ht="24.15" customHeight="1">
      <c r="A283" s="39"/>
      <c r="B283" s="40"/>
      <c r="C283" s="229" t="s">
        <v>1067</v>
      </c>
      <c r="D283" s="229" t="s">
        <v>237</v>
      </c>
      <c r="E283" s="230" t="s">
        <v>4248</v>
      </c>
      <c r="F283" s="231" t="s">
        <v>4249</v>
      </c>
      <c r="G283" s="232" t="s">
        <v>240</v>
      </c>
      <c r="H283" s="233">
        <v>1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42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241</v>
      </c>
      <c r="AT283" s="241" t="s">
        <v>237</v>
      </c>
      <c r="AU283" s="241" t="s">
        <v>84</v>
      </c>
      <c r="AY283" s="18" t="s">
        <v>235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84</v>
      </c>
      <c r="BK283" s="242">
        <f>ROUND(I283*H283,2)</f>
        <v>0</v>
      </c>
      <c r="BL283" s="18" t="s">
        <v>241</v>
      </c>
      <c r="BM283" s="241" t="s">
        <v>1852</v>
      </c>
    </row>
    <row r="284" s="2" customFormat="1" ht="21.75" customHeight="1">
      <c r="A284" s="39"/>
      <c r="B284" s="40"/>
      <c r="C284" s="229" t="s">
        <v>1080</v>
      </c>
      <c r="D284" s="229" t="s">
        <v>237</v>
      </c>
      <c r="E284" s="230" t="s">
        <v>4250</v>
      </c>
      <c r="F284" s="231" t="s">
        <v>4251</v>
      </c>
      <c r="G284" s="232" t="s">
        <v>240</v>
      </c>
      <c r="H284" s="233">
        <v>1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42</v>
      </c>
      <c r="O284" s="92"/>
      <c r="P284" s="239">
        <f>O284*H284</f>
        <v>0</v>
      </c>
      <c r="Q284" s="239">
        <v>0</v>
      </c>
      <c r="R284" s="239">
        <f>Q284*H284</f>
        <v>0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241</v>
      </c>
      <c r="AT284" s="241" t="s">
        <v>237</v>
      </c>
      <c r="AU284" s="241" t="s">
        <v>84</v>
      </c>
      <c r="AY284" s="18" t="s">
        <v>235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84</v>
      </c>
      <c r="BK284" s="242">
        <f>ROUND(I284*H284,2)</f>
        <v>0</v>
      </c>
      <c r="BL284" s="18" t="s">
        <v>241</v>
      </c>
      <c r="BM284" s="241" t="s">
        <v>1860</v>
      </c>
    </row>
    <row r="285" s="2" customFormat="1" ht="24.15" customHeight="1">
      <c r="A285" s="39"/>
      <c r="B285" s="40"/>
      <c r="C285" s="229" t="s">
        <v>1089</v>
      </c>
      <c r="D285" s="229" t="s">
        <v>237</v>
      </c>
      <c r="E285" s="230" t="s">
        <v>4252</v>
      </c>
      <c r="F285" s="231" t="s">
        <v>4253</v>
      </c>
      <c r="G285" s="232" t="s">
        <v>240</v>
      </c>
      <c r="H285" s="233">
        <v>1</v>
      </c>
      <c r="I285" s="234"/>
      <c r="J285" s="235">
        <f>ROUND(I285*H285,2)</f>
        <v>0</v>
      </c>
      <c r="K285" s="236"/>
      <c r="L285" s="45"/>
      <c r="M285" s="237" t="s">
        <v>1</v>
      </c>
      <c r="N285" s="238" t="s">
        <v>42</v>
      </c>
      <c r="O285" s="92"/>
      <c r="P285" s="239">
        <f>O285*H285</f>
        <v>0</v>
      </c>
      <c r="Q285" s="239">
        <v>0</v>
      </c>
      <c r="R285" s="239">
        <f>Q285*H285</f>
        <v>0</v>
      </c>
      <c r="S285" s="239">
        <v>0</v>
      </c>
      <c r="T285" s="240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41" t="s">
        <v>241</v>
      </c>
      <c r="AT285" s="241" t="s">
        <v>237</v>
      </c>
      <c r="AU285" s="241" t="s">
        <v>84</v>
      </c>
      <c r="AY285" s="18" t="s">
        <v>235</v>
      </c>
      <c r="BE285" s="242">
        <f>IF(N285="základní",J285,0)</f>
        <v>0</v>
      </c>
      <c r="BF285" s="242">
        <f>IF(N285="snížená",J285,0)</f>
        <v>0</v>
      </c>
      <c r="BG285" s="242">
        <f>IF(N285="zákl. přenesená",J285,0)</f>
        <v>0</v>
      </c>
      <c r="BH285" s="242">
        <f>IF(N285="sníž. přenesená",J285,0)</f>
        <v>0</v>
      </c>
      <c r="BI285" s="242">
        <f>IF(N285="nulová",J285,0)</f>
        <v>0</v>
      </c>
      <c r="BJ285" s="18" t="s">
        <v>84</v>
      </c>
      <c r="BK285" s="242">
        <f>ROUND(I285*H285,2)</f>
        <v>0</v>
      </c>
      <c r="BL285" s="18" t="s">
        <v>241</v>
      </c>
      <c r="BM285" s="241" t="s">
        <v>1879</v>
      </c>
    </row>
    <row r="286" s="2" customFormat="1" ht="24.15" customHeight="1">
      <c r="A286" s="39"/>
      <c r="B286" s="40"/>
      <c r="C286" s="229" t="s">
        <v>1093</v>
      </c>
      <c r="D286" s="229" t="s">
        <v>237</v>
      </c>
      <c r="E286" s="230" t="s">
        <v>4254</v>
      </c>
      <c r="F286" s="231" t="s">
        <v>4255</v>
      </c>
      <c r="G286" s="232" t="s">
        <v>4030</v>
      </c>
      <c r="H286" s="313"/>
      <c r="I286" s="234"/>
      <c r="J286" s="235">
        <f>ROUND(I286*H286,2)</f>
        <v>0</v>
      </c>
      <c r="K286" s="236"/>
      <c r="L286" s="45"/>
      <c r="M286" s="237" t="s">
        <v>1</v>
      </c>
      <c r="N286" s="238" t="s">
        <v>42</v>
      </c>
      <c r="O286" s="92"/>
      <c r="P286" s="239">
        <f>O286*H286</f>
        <v>0</v>
      </c>
      <c r="Q286" s="239">
        <v>0</v>
      </c>
      <c r="R286" s="239">
        <f>Q286*H286</f>
        <v>0</v>
      </c>
      <c r="S286" s="239">
        <v>0</v>
      </c>
      <c r="T286" s="240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41" t="s">
        <v>241</v>
      </c>
      <c r="AT286" s="241" t="s">
        <v>237</v>
      </c>
      <c r="AU286" s="241" t="s">
        <v>84</v>
      </c>
      <c r="AY286" s="18" t="s">
        <v>235</v>
      </c>
      <c r="BE286" s="242">
        <f>IF(N286="základní",J286,0)</f>
        <v>0</v>
      </c>
      <c r="BF286" s="242">
        <f>IF(N286="snížená",J286,0)</f>
        <v>0</v>
      </c>
      <c r="BG286" s="242">
        <f>IF(N286="zákl. přenesená",J286,0)</f>
        <v>0</v>
      </c>
      <c r="BH286" s="242">
        <f>IF(N286="sníž. přenesená",J286,0)</f>
        <v>0</v>
      </c>
      <c r="BI286" s="242">
        <f>IF(N286="nulová",J286,0)</f>
        <v>0</v>
      </c>
      <c r="BJ286" s="18" t="s">
        <v>84</v>
      </c>
      <c r="BK286" s="242">
        <f>ROUND(I286*H286,2)</f>
        <v>0</v>
      </c>
      <c r="BL286" s="18" t="s">
        <v>241</v>
      </c>
      <c r="BM286" s="241" t="s">
        <v>4256</v>
      </c>
    </row>
    <row r="287" s="12" customFormat="1" ht="25.92" customHeight="1">
      <c r="A287" s="12"/>
      <c r="B287" s="213"/>
      <c r="C287" s="214"/>
      <c r="D287" s="215" t="s">
        <v>76</v>
      </c>
      <c r="E287" s="216" t="s">
        <v>4257</v>
      </c>
      <c r="F287" s="216" t="s">
        <v>4258</v>
      </c>
      <c r="G287" s="214"/>
      <c r="H287" s="214"/>
      <c r="I287" s="217"/>
      <c r="J287" s="218">
        <f>BK287</f>
        <v>0</v>
      </c>
      <c r="K287" s="214"/>
      <c r="L287" s="219"/>
      <c r="M287" s="220"/>
      <c r="N287" s="221"/>
      <c r="O287" s="221"/>
      <c r="P287" s="222">
        <f>P288</f>
        <v>0</v>
      </c>
      <c r="Q287" s="221"/>
      <c r="R287" s="222">
        <f>R288</f>
        <v>0</v>
      </c>
      <c r="S287" s="221"/>
      <c r="T287" s="223">
        <f>T288</f>
        <v>0</v>
      </c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R287" s="224" t="s">
        <v>86</v>
      </c>
      <c r="AT287" s="225" t="s">
        <v>76</v>
      </c>
      <c r="AU287" s="225" t="s">
        <v>77</v>
      </c>
      <c r="AY287" s="224" t="s">
        <v>235</v>
      </c>
      <c r="BK287" s="226">
        <f>BK288</f>
        <v>0</v>
      </c>
    </row>
    <row r="288" s="2" customFormat="1" ht="24.15" customHeight="1">
      <c r="A288" s="39"/>
      <c r="B288" s="40"/>
      <c r="C288" s="229" t="s">
        <v>1098</v>
      </c>
      <c r="D288" s="229" t="s">
        <v>237</v>
      </c>
      <c r="E288" s="230" t="s">
        <v>4259</v>
      </c>
      <c r="F288" s="231" t="s">
        <v>4260</v>
      </c>
      <c r="G288" s="232" t="s">
        <v>240</v>
      </c>
      <c r="H288" s="233">
        <v>4</v>
      </c>
      <c r="I288" s="234"/>
      <c r="J288" s="235">
        <f>ROUND(I288*H288,2)</f>
        <v>0</v>
      </c>
      <c r="K288" s="236"/>
      <c r="L288" s="45"/>
      <c r="M288" s="237" t="s">
        <v>1</v>
      </c>
      <c r="N288" s="238" t="s">
        <v>42</v>
      </c>
      <c r="O288" s="92"/>
      <c r="P288" s="239">
        <f>O288*H288</f>
        <v>0</v>
      </c>
      <c r="Q288" s="239">
        <v>0</v>
      </c>
      <c r="R288" s="239">
        <f>Q288*H288</f>
        <v>0</v>
      </c>
      <c r="S288" s="239">
        <v>0</v>
      </c>
      <c r="T288" s="240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41" t="s">
        <v>325</v>
      </c>
      <c r="AT288" s="241" t="s">
        <v>237</v>
      </c>
      <c r="AU288" s="241" t="s">
        <v>84</v>
      </c>
      <c r="AY288" s="18" t="s">
        <v>235</v>
      </c>
      <c r="BE288" s="242">
        <f>IF(N288="základní",J288,0)</f>
        <v>0</v>
      </c>
      <c r="BF288" s="242">
        <f>IF(N288="snížená",J288,0)</f>
        <v>0</v>
      </c>
      <c r="BG288" s="242">
        <f>IF(N288="zákl. přenesená",J288,0)</f>
        <v>0</v>
      </c>
      <c r="BH288" s="242">
        <f>IF(N288="sníž. přenesená",J288,0)</f>
        <v>0</v>
      </c>
      <c r="BI288" s="242">
        <f>IF(N288="nulová",J288,0)</f>
        <v>0</v>
      </c>
      <c r="BJ288" s="18" t="s">
        <v>84</v>
      </c>
      <c r="BK288" s="242">
        <f>ROUND(I288*H288,2)</f>
        <v>0</v>
      </c>
      <c r="BL288" s="18" t="s">
        <v>325</v>
      </c>
      <c r="BM288" s="241" t="s">
        <v>4261</v>
      </c>
    </row>
    <row r="289" s="12" customFormat="1" ht="25.92" customHeight="1">
      <c r="A289" s="12"/>
      <c r="B289" s="213"/>
      <c r="C289" s="214"/>
      <c r="D289" s="215" t="s">
        <v>76</v>
      </c>
      <c r="E289" s="216" t="s">
        <v>4262</v>
      </c>
      <c r="F289" s="216" t="s">
        <v>4263</v>
      </c>
      <c r="G289" s="214"/>
      <c r="H289" s="214"/>
      <c r="I289" s="217"/>
      <c r="J289" s="218">
        <f>BK289</f>
        <v>0</v>
      </c>
      <c r="K289" s="214"/>
      <c r="L289" s="219"/>
      <c r="M289" s="220"/>
      <c r="N289" s="221"/>
      <c r="O289" s="221"/>
      <c r="P289" s="222">
        <f>SUM(P290:P294)</f>
        <v>0</v>
      </c>
      <c r="Q289" s="221"/>
      <c r="R289" s="222">
        <f>SUM(R290:R294)</f>
        <v>0</v>
      </c>
      <c r="S289" s="221"/>
      <c r="T289" s="223">
        <f>SUM(T290:T294)</f>
        <v>0</v>
      </c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R289" s="224" t="s">
        <v>84</v>
      </c>
      <c r="AT289" s="225" t="s">
        <v>76</v>
      </c>
      <c r="AU289" s="225" t="s">
        <v>77</v>
      </c>
      <c r="AY289" s="224" t="s">
        <v>235</v>
      </c>
      <c r="BK289" s="226">
        <f>SUM(BK290:BK294)</f>
        <v>0</v>
      </c>
    </row>
    <row r="290" s="2" customFormat="1" ht="24.15" customHeight="1">
      <c r="A290" s="39"/>
      <c r="B290" s="40"/>
      <c r="C290" s="229" t="s">
        <v>1102</v>
      </c>
      <c r="D290" s="229" t="s">
        <v>237</v>
      </c>
      <c r="E290" s="230" t="s">
        <v>4264</v>
      </c>
      <c r="F290" s="231" t="s">
        <v>4265</v>
      </c>
      <c r="G290" s="232" t="s">
        <v>720</v>
      </c>
      <c r="H290" s="233">
        <v>20</v>
      </c>
      <c r="I290" s="234"/>
      <c r="J290" s="235">
        <f>ROUND(I290*H290,2)</f>
        <v>0</v>
      </c>
      <c r="K290" s="236"/>
      <c r="L290" s="45"/>
      <c r="M290" s="237" t="s">
        <v>1</v>
      </c>
      <c r="N290" s="238" t="s">
        <v>42</v>
      </c>
      <c r="O290" s="92"/>
      <c r="P290" s="239">
        <f>O290*H290</f>
        <v>0</v>
      </c>
      <c r="Q290" s="239">
        <v>0</v>
      </c>
      <c r="R290" s="239">
        <f>Q290*H290</f>
        <v>0</v>
      </c>
      <c r="S290" s="239">
        <v>0</v>
      </c>
      <c r="T290" s="240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41" t="s">
        <v>241</v>
      </c>
      <c r="AT290" s="241" t="s">
        <v>237</v>
      </c>
      <c r="AU290" s="241" t="s">
        <v>84</v>
      </c>
      <c r="AY290" s="18" t="s">
        <v>235</v>
      </c>
      <c r="BE290" s="242">
        <f>IF(N290="základní",J290,0)</f>
        <v>0</v>
      </c>
      <c r="BF290" s="242">
        <f>IF(N290="snížená",J290,0)</f>
        <v>0</v>
      </c>
      <c r="BG290" s="242">
        <f>IF(N290="zákl. přenesená",J290,0)</f>
        <v>0</v>
      </c>
      <c r="BH290" s="242">
        <f>IF(N290="sníž. přenesená",J290,0)</f>
        <v>0</v>
      </c>
      <c r="BI290" s="242">
        <f>IF(N290="nulová",J290,0)</f>
        <v>0</v>
      </c>
      <c r="BJ290" s="18" t="s">
        <v>84</v>
      </c>
      <c r="BK290" s="242">
        <f>ROUND(I290*H290,2)</f>
        <v>0</v>
      </c>
      <c r="BL290" s="18" t="s">
        <v>241</v>
      </c>
      <c r="BM290" s="241" t="s">
        <v>4266</v>
      </c>
    </row>
    <row r="291" s="2" customFormat="1" ht="16.5" customHeight="1">
      <c r="A291" s="39"/>
      <c r="B291" s="40"/>
      <c r="C291" s="229" t="s">
        <v>1107</v>
      </c>
      <c r="D291" s="229" t="s">
        <v>237</v>
      </c>
      <c r="E291" s="230" t="s">
        <v>4267</v>
      </c>
      <c r="F291" s="231" t="s">
        <v>4268</v>
      </c>
      <c r="G291" s="232" t="s">
        <v>4069</v>
      </c>
      <c r="H291" s="233">
        <v>1</v>
      </c>
      <c r="I291" s="234"/>
      <c r="J291" s="235">
        <f>ROUND(I291*H291,2)</f>
        <v>0</v>
      </c>
      <c r="K291" s="236"/>
      <c r="L291" s="45"/>
      <c r="M291" s="237" t="s">
        <v>1</v>
      </c>
      <c r="N291" s="238" t="s">
        <v>42</v>
      </c>
      <c r="O291" s="92"/>
      <c r="P291" s="239">
        <f>O291*H291</f>
        <v>0</v>
      </c>
      <c r="Q291" s="239">
        <v>0</v>
      </c>
      <c r="R291" s="239">
        <f>Q291*H291</f>
        <v>0</v>
      </c>
      <c r="S291" s="239">
        <v>0</v>
      </c>
      <c r="T291" s="240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41" t="s">
        <v>241</v>
      </c>
      <c r="AT291" s="241" t="s">
        <v>237</v>
      </c>
      <c r="AU291" s="241" t="s">
        <v>84</v>
      </c>
      <c r="AY291" s="18" t="s">
        <v>235</v>
      </c>
      <c r="BE291" s="242">
        <f>IF(N291="základní",J291,0)</f>
        <v>0</v>
      </c>
      <c r="BF291" s="242">
        <f>IF(N291="snížená",J291,0)</f>
        <v>0</v>
      </c>
      <c r="BG291" s="242">
        <f>IF(N291="zákl. přenesená",J291,0)</f>
        <v>0</v>
      </c>
      <c r="BH291" s="242">
        <f>IF(N291="sníž. přenesená",J291,0)</f>
        <v>0</v>
      </c>
      <c r="BI291" s="242">
        <f>IF(N291="nulová",J291,0)</f>
        <v>0</v>
      </c>
      <c r="BJ291" s="18" t="s">
        <v>84</v>
      </c>
      <c r="BK291" s="242">
        <f>ROUND(I291*H291,2)</f>
        <v>0</v>
      </c>
      <c r="BL291" s="18" t="s">
        <v>241</v>
      </c>
      <c r="BM291" s="241" t="s">
        <v>4269</v>
      </c>
    </row>
    <row r="292" s="2" customFormat="1" ht="16.5" customHeight="1">
      <c r="A292" s="39"/>
      <c r="B292" s="40"/>
      <c r="C292" s="229" t="s">
        <v>1113</v>
      </c>
      <c r="D292" s="229" t="s">
        <v>237</v>
      </c>
      <c r="E292" s="230" t="s">
        <v>4270</v>
      </c>
      <c r="F292" s="231" t="s">
        <v>4271</v>
      </c>
      <c r="G292" s="232" t="s">
        <v>4069</v>
      </c>
      <c r="H292" s="233">
        <v>1</v>
      </c>
      <c r="I292" s="234"/>
      <c r="J292" s="235">
        <f>ROUND(I292*H292,2)</f>
        <v>0</v>
      </c>
      <c r="K292" s="236"/>
      <c r="L292" s="45"/>
      <c r="M292" s="237" t="s">
        <v>1</v>
      </c>
      <c r="N292" s="238" t="s">
        <v>42</v>
      </c>
      <c r="O292" s="92"/>
      <c r="P292" s="239">
        <f>O292*H292</f>
        <v>0</v>
      </c>
      <c r="Q292" s="239">
        <v>0</v>
      </c>
      <c r="R292" s="239">
        <f>Q292*H292</f>
        <v>0</v>
      </c>
      <c r="S292" s="239">
        <v>0</v>
      </c>
      <c r="T292" s="240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41" t="s">
        <v>241</v>
      </c>
      <c r="AT292" s="241" t="s">
        <v>237</v>
      </c>
      <c r="AU292" s="241" t="s">
        <v>84</v>
      </c>
      <c r="AY292" s="18" t="s">
        <v>235</v>
      </c>
      <c r="BE292" s="242">
        <f>IF(N292="základní",J292,0)</f>
        <v>0</v>
      </c>
      <c r="BF292" s="242">
        <f>IF(N292="snížená",J292,0)</f>
        <v>0</v>
      </c>
      <c r="BG292" s="242">
        <f>IF(N292="zákl. přenesená",J292,0)</f>
        <v>0</v>
      </c>
      <c r="BH292" s="242">
        <f>IF(N292="sníž. přenesená",J292,0)</f>
        <v>0</v>
      </c>
      <c r="BI292" s="242">
        <f>IF(N292="nulová",J292,0)</f>
        <v>0</v>
      </c>
      <c r="BJ292" s="18" t="s">
        <v>84</v>
      </c>
      <c r="BK292" s="242">
        <f>ROUND(I292*H292,2)</f>
        <v>0</v>
      </c>
      <c r="BL292" s="18" t="s">
        <v>241</v>
      </c>
      <c r="BM292" s="241" t="s">
        <v>4272</v>
      </c>
    </row>
    <row r="293" s="2" customFormat="1" ht="16.5" customHeight="1">
      <c r="A293" s="39"/>
      <c r="B293" s="40"/>
      <c r="C293" s="229" t="s">
        <v>1124</v>
      </c>
      <c r="D293" s="229" t="s">
        <v>237</v>
      </c>
      <c r="E293" s="230" t="s">
        <v>4273</v>
      </c>
      <c r="F293" s="231" t="s">
        <v>4274</v>
      </c>
      <c r="G293" s="232" t="s">
        <v>720</v>
      </c>
      <c r="H293" s="233">
        <v>10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42</v>
      </c>
      <c r="O293" s="92"/>
      <c r="P293" s="239">
        <f>O293*H293</f>
        <v>0</v>
      </c>
      <c r="Q293" s="239">
        <v>0</v>
      </c>
      <c r="R293" s="239">
        <f>Q293*H293</f>
        <v>0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241</v>
      </c>
      <c r="AT293" s="241" t="s">
        <v>237</v>
      </c>
      <c r="AU293" s="241" t="s">
        <v>84</v>
      </c>
      <c r="AY293" s="18" t="s">
        <v>235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84</v>
      </c>
      <c r="BK293" s="242">
        <f>ROUND(I293*H293,2)</f>
        <v>0</v>
      </c>
      <c r="BL293" s="18" t="s">
        <v>241</v>
      </c>
      <c r="BM293" s="241" t="s">
        <v>4275</v>
      </c>
    </row>
    <row r="294" s="2" customFormat="1" ht="16.5" customHeight="1">
      <c r="A294" s="39"/>
      <c r="B294" s="40"/>
      <c r="C294" s="229" t="s">
        <v>1129</v>
      </c>
      <c r="D294" s="229" t="s">
        <v>237</v>
      </c>
      <c r="E294" s="230" t="s">
        <v>4276</v>
      </c>
      <c r="F294" s="231" t="s">
        <v>4277</v>
      </c>
      <c r="G294" s="232" t="s">
        <v>4069</v>
      </c>
      <c r="H294" s="233">
        <v>1</v>
      </c>
      <c r="I294" s="234"/>
      <c r="J294" s="235">
        <f>ROUND(I294*H294,2)</f>
        <v>0</v>
      </c>
      <c r="K294" s="236"/>
      <c r="L294" s="45"/>
      <c r="M294" s="237" t="s">
        <v>1</v>
      </c>
      <c r="N294" s="238" t="s">
        <v>42</v>
      </c>
      <c r="O294" s="92"/>
      <c r="P294" s="239">
        <f>O294*H294</f>
        <v>0</v>
      </c>
      <c r="Q294" s="239">
        <v>0</v>
      </c>
      <c r="R294" s="239">
        <f>Q294*H294</f>
        <v>0</v>
      </c>
      <c r="S294" s="239">
        <v>0</v>
      </c>
      <c r="T294" s="240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41" t="s">
        <v>241</v>
      </c>
      <c r="AT294" s="241" t="s">
        <v>237</v>
      </c>
      <c r="AU294" s="241" t="s">
        <v>84</v>
      </c>
      <c r="AY294" s="18" t="s">
        <v>235</v>
      </c>
      <c r="BE294" s="242">
        <f>IF(N294="základní",J294,0)</f>
        <v>0</v>
      </c>
      <c r="BF294" s="242">
        <f>IF(N294="snížená",J294,0)</f>
        <v>0</v>
      </c>
      <c r="BG294" s="242">
        <f>IF(N294="zákl. přenesená",J294,0)</f>
        <v>0</v>
      </c>
      <c r="BH294" s="242">
        <f>IF(N294="sníž. přenesená",J294,0)</f>
        <v>0</v>
      </c>
      <c r="BI294" s="242">
        <f>IF(N294="nulová",J294,0)</f>
        <v>0</v>
      </c>
      <c r="BJ294" s="18" t="s">
        <v>84</v>
      </c>
      <c r="BK294" s="242">
        <f>ROUND(I294*H294,2)</f>
        <v>0</v>
      </c>
      <c r="BL294" s="18" t="s">
        <v>241</v>
      </c>
      <c r="BM294" s="241" t="s">
        <v>4278</v>
      </c>
    </row>
    <row r="295" s="12" customFormat="1" ht="25.92" customHeight="1">
      <c r="A295" s="12"/>
      <c r="B295" s="213"/>
      <c r="C295" s="214"/>
      <c r="D295" s="215" t="s">
        <v>76</v>
      </c>
      <c r="E295" s="216" t="s">
        <v>137</v>
      </c>
      <c r="F295" s="216" t="s">
        <v>138</v>
      </c>
      <c r="G295" s="214"/>
      <c r="H295" s="214"/>
      <c r="I295" s="217"/>
      <c r="J295" s="218">
        <f>BK295</f>
        <v>0</v>
      </c>
      <c r="K295" s="214"/>
      <c r="L295" s="219"/>
      <c r="M295" s="220"/>
      <c r="N295" s="221"/>
      <c r="O295" s="221"/>
      <c r="P295" s="222">
        <f>P296</f>
        <v>0</v>
      </c>
      <c r="Q295" s="221"/>
      <c r="R295" s="222">
        <f>R296</f>
        <v>0</v>
      </c>
      <c r="S295" s="221"/>
      <c r="T295" s="223">
        <f>T296</f>
        <v>0</v>
      </c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R295" s="224" t="s">
        <v>263</v>
      </c>
      <c r="AT295" s="225" t="s">
        <v>76</v>
      </c>
      <c r="AU295" s="225" t="s">
        <v>77</v>
      </c>
      <c r="AY295" s="224" t="s">
        <v>235</v>
      </c>
      <c r="BK295" s="226">
        <f>BK296</f>
        <v>0</v>
      </c>
    </row>
    <row r="296" s="2" customFormat="1" ht="16.5" customHeight="1">
      <c r="A296" s="39"/>
      <c r="B296" s="40"/>
      <c r="C296" s="229" t="s">
        <v>1134</v>
      </c>
      <c r="D296" s="229" t="s">
        <v>237</v>
      </c>
      <c r="E296" s="230" t="s">
        <v>4279</v>
      </c>
      <c r="F296" s="231" t="s">
        <v>4280</v>
      </c>
      <c r="G296" s="232" t="s">
        <v>4030</v>
      </c>
      <c r="H296" s="313"/>
      <c r="I296" s="234"/>
      <c r="J296" s="235">
        <f>ROUND(I296*H296,2)</f>
        <v>0</v>
      </c>
      <c r="K296" s="236"/>
      <c r="L296" s="45"/>
      <c r="M296" s="237" t="s">
        <v>1</v>
      </c>
      <c r="N296" s="238" t="s">
        <v>42</v>
      </c>
      <c r="O296" s="92"/>
      <c r="P296" s="239">
        <f>O296*H296</f>
        <v>0</v>
      </c>
      <c r="Q296" s="239">
        <v>0</v>
      </c>
      <c r="R296" s="239">
        <f>Q296*H296</f>
        <v>0</v>
      </c>
      <c r="S296" s="239">
        <v>0</v>
      </c>
      <c r="T296" s="240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241</v>
      </c>
      <c r="AT296" s="241" t="s">
        <v>237</v>
      </c>
      <c r="AU296" s="241" t="s">
        <v>84</v>
      </c>
      <c r="AY296" s="18" t="s">
        <v>235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84</v>
      </c>
      <c r="BK296" s="242">
        <f>ROUND(I296*H296,2)</f>
        <v>0</v>
      </c>
      <c r="BL296" s="18" t="s">
        <v>241</v>
      </c>
      <c r="BM296" s="241" t="s">
        <v>4281</v>
      </c>
    </row>
    <row r="297" s="12" customFormat="1" ht="25.92" customHeight="1">
      <c r="A297" s="12"/>
      <c r="B297" s="213"/>
      <c r="C297" s="214"/>
      <c r="D297" s="215" t="s">
        <v>76</v>
      </c>
      <c r="E297" s="216" t="s">
        <v>4282</v>
      </c>
      <c r="F297" s="216" t="s">
        <v>4283</v>
      </c>
      <c r="G297" s="214"/>
      <c r="H297" s="214"/>
      <c r="I297" s="217"/>
      <c r="J297" s="218">
        <f>BK297</f>
        <v>0</v>
      </c>
      <c r="K297" s="214"/>
      <c r="L297" s="219"/>
      <c r="M297" s="220"/>
      <c r="N297" s="221"/>
      <c r="O297" s="221"/>
      <c r="P297" s="222">
        <f>SUM(P298:P300)</f>
        <v>0</v>
      </c>
      <c r="Q297" s="221"/>
      <c r="R297" s="222">
        <f>SUM(R298:R300)</f>
        <v>0</v>
      </c>
      <c r="S297" s="221"/>
      <c r="T297" s="223">
        <f>SUM(T298:T300)</f>
        <v>0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24" t="s">
        <v>84</v>
      </c>
      <c r="AT297" s="225" t="s">
        <v>76</v>
      </c>
      <c r="AU297" s="225" t="s">
        <v>77</v>
      </c>
      <c r="AY297" s="224" t="s">
        <v>235</v>
      </c>
      <c r="BK297" s="226">
        <f>SUM(BK298:BK300)</f>
        <v>0</v>
      </c>
    </row>
    <row r="298" s="2" customFormat="1" ht="37.8" customHeight="1">
      <c r="A298" s="39"/>
      <c r="B298" s="40"/>
      <c r="C298" s="229" t="s">
        <v>1139</v>
      </c>
      <c r="D298" s="229" t="s">
        <v>237</v>
      </c>
      <c r="E298" s="230" t="s">
        <v>4284</v>
      </c>
      <c r="F298" s="231" t="s">
        <v>4285</v>
      </c>
      <c r="G298" s="232" t="s">
        <v>4286</v>
      </c>
      <c r="H298" s="233">
        <v>0</v>
      </c>
      <c r="I298" s="234"/>
      <c r="J298" s="235">
        <f>ROUND(I298*H298,2)</f>
        <v>0</v>
      </c>
      <c r="K298" s="236"/>
      <c r="L298" s="45"/>
      <c r="M298" s="237" t="s">
        <v>1</v>
      </c>
      <c r="N298" s="238" t="s">
        <v>42</v>
      </c>
      <c r="O298" s="92"/>
      <c r="P298" s="239">
        <f>O298*H298</f>
        <v>0</v>
      </c>
      <c r="Q298" s="239">
        <v>0</v>
      </c>
      <c r="R298" s="239">
        <f>Q298*H298</f>
        <v>0</v>
      </c>
      <c r="S298" s="239">
        <v>0</v>
      </c>
      <c r="T298" s="240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41" t="s">
        <v>241</v>
      </c>
      <c r="AT298" s="241" t="s">
        <v>237</v>
      </c>
      <c r="AU298" s="241" t="s">
        <v>84</v>
      </c>
      <c r="AY298" s="18" t="s">
        <v>235</v>
      </c>
      <c r="BE298" s="242">
        <f>IF(N298="základní",J298,0)</f>
        <v>0</v>
      </c>
      <c r="BF298" s="242">
        <f>IF(N298="snížená",J298,0)</f>
        <v>0</v>
      </c>
      <c r="BG298" s="242">
        <f>IF(N298="zákl. přenesená",J298,0)</f>
        <v>0</v>
      </c>
      <c r="BH298" s="242">
        <f>IF(N298="sníž. přenesená",J298,0)</f>
        <v>0</v>
      </c>
      <c r="BI298" s="242">
        <f>IF(N298="nulová",J298,0)</f>
        <v>0</v>
      </c>
      <c r="BJ298" s="18" t="s">
        <v>84</v>
      </c>
      <c r="BK298" s="242">
        <f>ROUND(I298*H298,2)</f>
        <v>0</v>
      </c>
      <c r="BL298" s="18" t="s">
        <v>241</v>
      </c>
      <c r="BM298" s="241" t="s">
        <v>4287</v>
      </c>
    </row>
    <row r="299" s="2" customFormat="1" ht="24.15" customHeight="1">
      <c r="A299" s="39"/>
      <c r="B299" s="40"/>
      <c r="C299" s="229" t="s">
        <v>1143</v>
      </c>
      <c r="D299" s="229" t="s">
        <v>237</v>
      </c>
      <c r="E299" s="230" t="s">
        <v>4288</v>
      </c>
      <c r="F299" s="231" t="s">
        <v>4289</v>
      </c>
      <c r="G299" s="232" t="s">
        <v>174</v>
      </c>
      <c r="H299" s="233">
        <v>50</v>
      </c>
      <c r="I299" s="234"/>
      <c r="J299" s="235">
        <f>ROUND(I299*H299,2)</f>
        <v>0</v>
      </c>
      <c r="K299" s="236"/>
      <c r="L299" s="45"/>
      <c r="M299" s="237" t="s">
        <v>1</v>
      </c>
      <c r="N299" s="238" t="s">
        <v>42</v>
      </c>
      <c r="O299" s="92"/>
      <c r="P299" s="239">
        <f>O299*H299</f>
        <v>0</v>
      </c>
      <c r="Q299" s="239">
        <v>0</v>
      </c>
      <c r="R299" s="239">
        <f>Q299*H299</f>
        <v>0</v>
      </c>
      <c r="S299" s="239">
        <v>0</v>
      </c>
      <c r="T299" s="240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41" t="s">
        <v>241</v>
      </c>
      <c r="AT299" s="241" t="s">
        <v>237</v>
      </c>
      <c r="AU299" s="241" t="s">
        <v>84</v>
      </c>
      <c r="AY299" s="18" t="s">
        <v>235</v>
      </c>
      <c r="BE299" s="242">
        <f>IF(N299="základní",J299,0)</f>
        <v>0</v>
      </c>
      <c r="BF299" s="242">
        <f>IF(N299="snížená",J299,0)</f>
        <v>0</v>
      </c>
      <c r="BG299" s="242">
        <f>IF(N299="zákl. přenesená",J299,0)</f>
        <v>0</v>
      </c>
      <c r="BH299" s="242">
        <f>IF(N299="sníž. přenesená",J299,0)</f>
        <v>0</v>
      </c>
      <c r="BI299" s="242">
        <f>IF(N299="nulová",J299,0)</f>
        <v>0</v>
      </c>
      <c r="BJ299" s="18" t="s">
        <v>84</v>
      </c>
      <c r="BK299" s="242">
        <f>ROUND(I299*H299,2)</f>
        <v>0</v>
      </c>
      <c r="BL299" s="18" t="s">
        <v>241</v>
      </c>
      <c r="BM299" s="241" t="s">
        <v>4290</v>
      </c>
    </row>
    <row r="300" s="2" customFormat="1" ht="24.15" customHeight="1">
      <c r="A300" s="39"/>
      <c r="B300" s="40"/>
      <c r="C300" s="229" t="s">
        <v>1148</v>
      </c>
      <c r="D300" s="229" t="s">
        <v>237</v>
      </c>
      <c r="E300" s="230" t="s">
        <v>4291</v>
      </c>
      <c r="F300" s="231" t="s">
        <v>4292</v>
      </c>
      <c r="G300" s="232" t="s">
        <v>4027</v>
      </c>
      <c r="H300" s="233">
        <v>1</v>
      </c>
      <c r="I300" s="234"/>
      <c r="J300" s="235">
        <f>ROUND(I300*H300,2)</f>
        <v>0</v>
      </c>
      <c r="K300" s="236"/>
      <c r="L300" s="45"/>
      <c r="M300" s="305" t="s">
        <v>1</v>
      </c>
      <c r="N300" s="306" t="s">
        <v>42</v>
      </c>
      <c r="O300" s="307"/>
      <c r="P300" s="308">
        <f>O300*H300</f>
        <v>0</v>
      </c>
      <c r="Q300" s="308">
        <v>0</v>
      </c>
      <c r="R300" s="308">
        <f>Q300*H300</f>
        <v>0</v>
      </c>
      <c r="S300" s="308">
        <v>0</v>
      </c>
      <c r="T300" s="309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41" t="s">
        <v>241</v>
      </c>
      <c r="AT300" s="241" t="s">
        <v>237</v>
      </c>
      <c r="AU300" s="241" t="s">
        <v>84</v>
      </c>
      <c r="AY300" s="18" t="s">
        <v>235</v>
      </c>
      <c r="BE300" s="242">
        <f>IF(N300="základní",J300,0)</f>
        <v>0</v>
      </c>
      <c r="BF300" s="242">
        <f>IF(N300="snížená",J300,0)</f>
        <v>0</v>
      </c>
      <c r="BG300" s="242">
        <f>IF(N300="zákl. přenesená",J300,0)</f>
        <v>0</v>
      </c>
      <c r="BH300" s="242">
        <f>IF(N300="sníž. přenesená",J300,0)</f>
        <v>0</v>
      </c>
      <c r="BI300" s="242">
        <f>IF(N300="nulová",J300,0)</f>
        <v>0</v>
      </c>
      <c r="BJ300" s="18" t="s">
        <v>84</v>
      </c>
      <c r="BK300" s="242">
        <f>ROUND(I300*H300,2)</f>
        <v>0</v>
      </c>
      <c r="BL300" s="18" t="s">
        <v>241</v>
      </c>
      <c r="BM300" s="241" t="s">
        <v>4293</v>
      </c>
    </row>
    <row r="301" s="2" customFormat="1" ht="6.96" customHeight="1">
      <c r="A301" s="39"/>
      <c r="B301" s="67"/>
      <c r="C301" s="68"/>
      <c r="D301" s="68"/>
      <c r="E301" s="68"/>
      <c r="F301" s="68"/>
      <c r="G301" s="68"/>
      <c r="H301" s="68"/>
      <c r="I301" s="68"/>
      <c r="J301" s="68"/>
      <c r="K301" s="68"/>
      <c r="L301" s="45"/>
      <c r="M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</sheetData>
  <sheetProtection sheet="1" autoFilter="0" formatColumns="0" formatRows="0" objects="1" scenarios="1" spinCount="100000" saltValue="uNlZyRhsEiQZ3LnkjERnX+AtHehL7I8Onbk5rRMMOB9iyaZjwMCerQ7SumukVFJ1y6W8jxI3jWDa7yJLgqv9XA==" hashValue="cRAXCa2edScq4atQ0hILZfK3XeAMB/EnqUAe+bMbOJ5VXRTNw8IAJcUa7xwEjDQvGmDergtQz0aJcRiYF9S+FQ==" algorithmName="SHA-512" password="CC35"/>
  <autoFilter ref="C130:K30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4294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ROUND((SUM(BE127:BE178)),  2)</f>
        <v>0</v>
      </c>
      <c r="G35" s="39"/>
      <c r="H35" s="39"/>
      <c r="I35" s="166">
        <v>0.20999999999999999</v>
      </c>
      <c r="J35" s="165">
        <f>ROUND(((SUM(BE127:BE178))*I35),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ROUND((SUM(BF127:BF178)),  2)</f>
        <v>0</v>
      </c>
      <c r="G36" s="39"/>
      <c r="H36" s="39"/>
      <c r="I36" s="166">
        <v>0.12</v>
      </c>
      <c r="J36" s="165">
        <f>ROUND(((SUM(BF127:BF178))*I36),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ROUND((SUM(BG127:BG178)),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ROUND((SUM(BH127:BH178)),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ROUND((SUM(BI127:BI178)),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D.1.4.1b - Drenáže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4295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4296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4297</v>
      </c>
      <c r="E101" s="198"/>
      <c r="F101" s="198"/>
      <c r="G101" s="198"/>
      <c r="H101" s="198"/>
      <c r="I101" s="198"/>
      <c r="J101" s="199">
        <f>J130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4298</v>
      </c>
      <c r="E102" s="198"/>
      <c r="F102" s="198"/>
      <c r="G102" s="198"/>
      <c r="H102" s="198"/>
      <c r="I102" s="198"/>
      <c r="J102" s="199">
        <f>J135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4299</v>
      </c>
      <c r="E103" s="198"/>
      <c r="F103" s="198"/>
      <c r="G103" s="198"/>
      <c r="H103" s="198"/>
      <c r="I103" s="198"/>
      <c r="J103" s="199">
        <f>J159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4300</v>
      </c>
      <c r="E104" s="198"/>
      <c r="F104" s="198"/>
      <c r="G104" s="198"/>
      <c r="H104" s="198"/>
      <c r="I104" s="198"/>
      <c r="J104" s="199">
        <f>J172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4301</v>
      </c>
      <c r="E105" s="198"/>
      <c r="F105" s="198"/>
      <c r="G105" s="198"/>
      <c r="H105" s="198"/>
      <c r="I105" s="198"/>
      <c r="J105" s="199">
        <f>J176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220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178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181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184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D.1.4.1b - Drenáže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>České Budějovice</v>
      </c>
      <c r="G121" s="41"/>
      <c r="H121" s="41"/>
      <c r="I121" s="33" t="s">
        <v>22</v>
      </c>
      <c r="J121" s="80" t="str">
        <f>IF(J14="","",J14)</f>
        <v>13. 6. 2025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30</v>
      </c>
      <c r="J123" s="37" t="str">
        <f>E23</f>
        <v>AGP nova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28</v>
      </c>
      <c r="D124" s="41"/>
      <c r="E124" s="41"/>
      <c r="F124" s="28" t="str">
        <f>IF(E20="","",E20)</f>
        <v>Vyplň údaj</v>
      </c>
      <c r="G124" s="41"/>
      <c r="H124" s="41"/>
      <c r="I124" s="33" t="s">
        <v>33</v>
      </c>
      <c r="J124" s="37" t="str">
        <f>E26</f>
        <v>QSB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221</v>
      </c>
      <c r="D126" s="204" t="s">
        <v>62</v>
      </c>
      <c r="E126" s="204" t="s">
        <v>58</v>
      </c>
      <c r="F126" s="204" t="s">
        <v>59</v>
      </c>
      <c r="G126" s="204" t="s">
        <v>222</v>
      </c>
      <c r="H126" s="204" t="s">
        <v>223</v>
      </c>
      <c r="I126" s="204" t="s">
        <v>224</v>
      </c>
      <c r="J126" s="205" t="s">
        <v>192</v>
      </c>
      <c r="K126" s="206" t="s">
        <v>225</v>
      </c>
      <c r="L126" s="207"/>
      <c r="M126" s="101" t="s">
        <v>1</v>
      </c>
      <c r="N126" s="102" t="s">
        <v>41</v>
      </c>
      <c r="O126" s="102" t="s">
        <v>226</v>
      </c>
      <c r="P126" s="102" t="s">
        <v>227</v>
      </c>
      <c r="Q126" s="102" t="s">
        <v>228</v>
      </c>
      <c r="R126" s="102" t="s">
        <v>229</v>
      </c>
      <c r="S126" s="102" t="s">
        <v>230</v>
      </c>
      <c r="T126" s="103" t="s">
        <v>231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232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76</v>
      </c>
      <c r="AU127" s="18" t="s">
        <v>194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76</v>
      </c>
      <c r="E128" s="216" t="s">
        <v>4302</v>
      </c>
      <c r="F128" s="216" t="s">
        <v>4303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P129+P130+P135+P159+P172+P176</f>
        <v>0</v>
      </c>
      <c r="Q128" s="221"/>
      <c r="R128" s="222">
        <f>R129+R130+R135+R159+R172+R176</f>
        <v>0</v>
      </c>
      <c r="S128" s="221"/>
      <c r="T128" s="223">
        <f>T129+T130+T135+T159+T172+T176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241</v>
      </c>
      <c r="AT128" s="225" t="s">
        <v>76</v>
      </c>
      <c r="AU128" s="225" t="s">
        <v>77</v>
      </c>
      <c r="AY128" s="224" t="s">
        <v>235</v>
      </c>
      <c r="BK128" s="226">
        <f>BK129+BK130+BK135+BK159+BK172+BK176</f>
        <v>0</v>
      </c>
    </row>
    <row r="129" s="12" customFormat="1" ht="22.8" customHeight="1">
      <c r="A129" s="12"/>
      <c r="B129" s="213"/>
      <c r="C129" s="214"/>
      <c r="D129" s="215" t="s">
        <v>76</v>
      </c>
      <c r="E129" s="227" t="s">
        <v>4304</v>
      </c>
      <c r="F129" s="227" t="s">
        <v>4305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v>0</v>
      </c>
      <c r="Q129" s="221"/>
      <c r="R129" s="222">
        <v>0</v>
      </c>
      <c r="S129" s="221"/>
      <c r="T129" s="223"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241</v>
      </c>
      <c r="AT129" s="225" t="s">
        <v>76</v>
      </c>
      <c r="AU129" s="225" t="s">
        <v>84</v>
      </c>
      <c r="AY129" s="224" t="s">
        <v>235</v>
      </c>
      <c r="BK129" s="226">
        <v>0</v>
      </c>
    </row>
    <row r="130" s="12" customFormat="1" ht="22.8" customHeight="1">
      <c r="A130" s="12"/>
      <c r="B130" s="213"/>
      <c r="C130" s="214"/>
      <c r="D130" s="215" t="s">
        <v>76</v>
      </c>
      <c r="E130" s="227" t="s">
        <v>4306</v>
      </c>
      <c r="F130" s="227" t="s">
        <v>4307</v>
      </c>
      <c r="G130" s="214"/>
      <c r="H130" s="214"/>
      <c r="I130" s="217"/>
      <c r="J130" s="228">
        <f>BK130</f>
        <v>0</v>
      </c>
      <c r="K130" s="214"/>
      <c r="L130" s="219"/>
      <c r="M130" s="220"/>
      <c r="N130" s="221"/>
      <c r="O130" s="221"/>
      <c r="P130" s="222">
        <f>SUM(P131:P134)</f>
        <v>0</v>
      </c>
      <c r="Q130" s="221"/>
      <c r="R130" s="222">
        <f>SUM(R131:R134)</f>
        <v>0</v>
      </c>
      <c r="S130" s="221"/>
      <c r="T130" s="223">
        <f>SUM(T131:T134)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241</v>
      </c>
      <c r="AT130" s="225" t="s">
        <v>76</v>
      </c>
      <c r="AU130" s="225" t="s">
        <v>84</v>
      </c>
      <c r="AY130" s="224" t="s">
        <v>235</v>
      </c>
      <c r="BK130" s="226">
        <f>SUM(BK131:BK134)</f>
        <v>0</v>
      </c>
    </row>
    <row r="131" s="2" customFormat="1" ht="24.15" customHeight="1">
      <c r="A131" s="39"/>
      <c r="B131" s="40"/>
      <c r="C131" s="229" t="s">
        <v>84</v>
      </c>
      <c r="D131" s="229" t="s">
        <v>237</v>
      </c>
      <c r="E131" s="230" t="s">
        <v>4308</v>
      </c>
      <c r="F131" s="231" t="s">
        <v>4309</v>
      </c>
      <c r="G131" s="232" t="s">
        <v>174</v>
      </c>
      <c r="H131" s="233">
        <v>574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42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325</v>
      </c>
      <c r="AT131" s="241" t="s">
        <v>237</v>
      </c>
      <c r="AU131" s="241" t="s">
        <v>86</v>
      </c>
      <c r="AY131" s="18" t="s">
        <v>235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84</v>
      </c>
      <c r="BK131" s="242">
        <f>ROUND(I131*H131,2)</f>
        <v>0</v>
      </c>
      <c r="BL131" s="18" t="s">
        <v>325</v>
      </c>
      <c r="BM131" s="241" t="s">
        <v>4310</v>
      </c>
    </row>
    <row r="132" s="2" customFormat="1" ht="24.15" customHeight="1">
      <c r="A132" s="39"/>
      <c r="B132" s="40"/>
      <c r="C132" s="229" t="s">
        <v>86</v>
      </c>
      <c r="D132" s="229" t="s">
        <v>237</v>
      </c>
      <c r="E132" s="230" t="s">
        <v>4311</v>
      </c>
      <c r="F132" s="231" t="s">
        <v>4312</v>
      </c>
      <c r="G132" s="232" t="s">
        <v>174</v>
      </c>
      <c r="H132" s="233">
        <v>76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42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325</v>
      </c>
      <c r="AT132" s="241" t="s">
        <v>237</v>
      </c>
      <c r="AU132" s="241" t="s">
        <v>86</v>
      </c>
      <c r="AY132" s="18" t="s">
        <v>235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84</v>
      </c>
      <c r="BK132" s="242">
        <f>ROUND(I132*H132,2)</f>
        <v>0</v>
      </c>
      <c r="BL132" s="18" t="s">
        <v>325</v>
      </c>
      <c r="BM132" s="241" t="s">
        <v>4313</v>
      </c>
    </row>
    <row r="133" s="2" customFormat="1" ht="16.5" customHeight="1">
      <c r="A133" s="39"/>
      <c r="B133" s="40"/>
      <c r="C133" s="229" t="s">
        <v>250</v>
      </c>
      <c r="D133" s="229" t="s">
        <v>237</v>
      </c>
      <c r="E133" s="230" t="s">
        <v>4314</v>
      </c>
      <c r="F133" s="231" t="s">
        <v>4315</v>
      </c>
      <c r="G133" s="232" t="s">
        <v>240</v>
      </c>
      <c r="H133" s="233">
        <v>12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42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325</v>
      </c>
      <c r="AT133" s="241" t="s">
        <v>237</v>
      </c>
      <c r="AU133" s="241" t="s">
        <v>86</v>
      </c>
      <c r="AY133" s="18" t="s">
        <v>235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84</v>
      </c>
      <c r="BK133" s="242">
        <f>ROUND(I133*H133,2)</f>
        <v>0</v>
      </c>
      <c r="BL133" s="18" t="s">
        <v>325</v>
      </c>
      <c r="BM133" s="241" t="s">
        <v>4316</v>
      </c>
    </row>
    <row r="134" s="2" customFormat="1" ht="16.5" customHeight="1">
      <c r="A134" s="39"/>
      <c r="B134" s="40"/>
      <c r="C134" s="229" t="s">
        <v>241</v>
      </c>
      <c r="D134" s="229" t="s">
        <v>237</v>
      </c>
      <c r="E134" s="230" t="s">
        <v>4317</v>
      </c>
      <c r="F134" s="231" t="s">
        <v>4318</v>
      </c>
      <c r="G134" s="232" t="s">
        <v>166</v>
      </c>
      <c r="H134" s="233">
        <v>1300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42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325</v>
      </c>
      <c r="AT134" s="241" t="s">
        <v>237</v>
      </c>
      <c r="AU134" s="241" t="s">
        <v>86</v>
      </c>
      <c r="AY134" s="18" t="s">
        <v>235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84</v>
      </c>
      <c r="BK134" s="242">
        <f>ROUND(I134*H134,2)</f>
        <v>0</v>
      </c>
      <c r="BL134" s="18" t="s">
        <v>325</v>
      </c>
      <c r="BM134" s="241" t="s">
        <v>4319</v>
      </c>
    </row>
    <row r="135" s="12" customFormat="1" ht="22.8" customHeight="1">
      <c r="A135" s="12"/>
      <c r="B135" s="213"/>
      <c r="C135" s="214"/>
      <c r="D135" s="215" t="s">
        <v>76</v>
      </c>
      <c r="E135" s="227" t="s">
        <v>4320</v>
      </c>
      <c r="F135" s="227" t="s">
        <v>4321</v>
      </c>
      <c r="G135" s="214"/>
      <c r="H135" s="214"/>
      <c r="I135" s="217"/>
      <c r="J135" s="228">
        <f>BK135</f>
        <v>0</v>
      </c>
      <c r="K135" s="214"/>
      <c r="L135" s="219"/>
      <c r="M135" s="220"/>
      <c r="N135" s="221"/>
      <c r="O135" s="221"/>
      <c r="P135" s="222">
        <f>SUM(P136:P158)</f>
        <v>0</v>
      </c>
      <c r="Q135" s="221"/>
      <c r="R135" s="222">
        <f>SUM(R136:R158)</f>
        <v>0</v>
      </c>
      <c r="S135" s="221"/>
      <c r="T135" s="223">
        <f>SUM(T136:T158)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241</v>
      </c>
      <c r="AT135" s="225" t="s">
        <v>76</v>
      </c>
      <c r="AU135" s="225" t="s">
        <v>84</v>
      </c>
      <c r="AY135" s="224" t="s">
        <v>235</v>
      </c>
      <c r="BK135" s="226">
        <f>SUM(BK136:BK158)</f>
        <v>0</v>
      </c>
    </row>
    <row r="136" s="2" customFormat="1" ht="24.15" customHeight="1">
      <c r="A136" s="39"/>
      <c r="B136" s="40"/>
      <c r="C136" s="229" t="s">
        <v>263</v>
      </c>
      <c r="D136" s="229" t="s">
        <v>237</v>
      </c>
      <c r="E136" s="230" t="s">
        <v>4322</v>
      </c>
      <c r="F136" s="231" t="s">
        <v>4323</v>
      </c>
      <c r="G136" s="232" t="s">
        <v>240</v>
      </c>
      <c r="H136" s="233">
        <v>15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42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325</v>
      </c>
      <c r="AT136" s="241" t="s">
        <v>237</v>
      </c>
      <c r="AU136" s="241" t="s">
        <v>86</v>
      </c>
      <c r="AY136" s="18" t="s">
        <v>235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84</v>
      </c>
      <c r="BK136" s="242">
        <f>ROUND(I136*H136,2)</f>
        <v>0</v>
      </c>
      <c r="BL136" s="18" t="s">
        <v>325</v>
      </c>
      <c r="BM136" s="241" t="s">
        <v>4324</v>
      </c>
    </row>
    <row r="137" s="2" customFormat="1">
      <c r="A137" s="39"/>
      <c r="B137" s="40"/>
      <c r="C137" s="41"/>
      <c r="D137" s="245" t="s">
        <v>621</v>
      </c>
      <c r="E137" s="41"/>
      <c r="F137" s="298" t="s">
        <v>4325</v>
      </c>
      <c r="G137" s="41"/>
      <c r="H137" s="41"/>
      <c r="I137" s="299"/>
      <c r="J137" s="41"/>
      <c r="K137" s="41"/>
      <c r="L137" s="45"/>
      <c r="M137" s="300"/>
      <c r="N137" s="301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621</v>
      </c>
      <c r="AU137" s="18" t="s">
        <v>86</v>
      </c>
    </row>
    <row r="138" s="2" customFormat="1" ht="24.15" customHeight="1">
      <c r="A138" s="39"/>
      <c r="B138" s="40"/>
      <c r="C138" s="229" t="s">
        <v>269</v>
      </c>
      <c r="D138" s="229" t="s">
        <v>237</v>
      </c>
      <c r="E138" s="230" t="s">
        <v>4326</v>
      </c>
      <c r="F138" s="231" t="s">
        <v>4327</v>
      </c>
      <c r="G138" s="232" t="s">
        <v>240</v>
      </c>
      <c r="H138" s="233">
        <v>15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42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325</v>
      </c>
      <c r="AT138" s="241" t="s">
        <v>237</v>
      </c>
      <c r="AU138" s="241" t="s">
        <v>86</v>
      </c>
      <c r="AY138" s="18" t="s">
        <v>235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84</v>
      </c>
      <c r="BK138" s="242">
        <f>ROUND(I138*H138,2)</f>
        <v>0</v>
      </c>
      <c r="BL138" s="18" t="s">
        <v>325</v>
      </c>
      <c r="BM138" s="241" t="s">
        <v>4328</v>
      </c>
    </row>
    <row r="139" s="2" customFormat="1">
      <c r="A139" s="39"/>
      <c r="B139" s="40"/>
      <c r="C139" s="41"/>
      <c r="D139" s="245" t="s">
        <v>621</v>
      </c>
      <c r="E139" s="41"/>
      <c r="F139" s="298" t="s">
        <v>4329</v>
      </c>
      <c r="G139" s="41"/>
      <c r="H139" s="41"/>
      <c r="I139" s="299"/>
      <c r="J139" s="41"/>
      <c r="K139" s="41"/>
      <c r="L139" s="45"/>
      <c r="M139" s="300"/>
      <c r="N139" s="301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621</v>
      </c>
      <c r="AU139" s="18" t="s">
        <v>86</v>
      </c>
    </row>
    <row r="140" s="2" customFormat="1" ht="24.15" customHeight="1">
      <c r="A140" s="39"/>
      <c r="B140" s="40"/>
      <c r="C140" s="229" t="s">
        <v>277</v>
      </c>
      <c r="D140" s="229" t="s">
        <v>237</v>
      </c>
      <c r="E140" s="230" t="s">
        <v>4330</v>
      </c>
      <c r="F140" s="231" t="s">
        <v>4331</v>
      </c>
      <c r="G140" s="232" t="s">
        <v>240</v>
      </c>
      <c r="H140" s="233">
        <v>30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42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325</v>
      </c>
      <c r="AT140" s="241" t="s">
        <v>237</v>
      </c>
      <c r="AU140" s="241" t="s">
        <v>86</v>
      </c>
      <c r="AY140" s="18" t="s">
        <v>235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84</v>
      </c>
      <c r="BK140" s="242">
        <f>ROUND(I140*H140,2)</f>
        <v>0</v>
      </c>
      <c r="BL140" s="18" t="s">
        <v>325</v>
      </c>
      <c r="BM140" s="241" t="s">
        <v>4332</v>
      </c>
    </row>
    <row r="141" s="2" customFormat="1">
      <c r="A141" s="39"/>
      <c r="B141" s="40"/>
      <c r="C141" s="41"/>
      <c r="D141" s="245" t="s">
        <v>621</v>
      </c>
      <c r="E141" s="41"/>
      <c r="F141" s="298" t="s">
        <v>4329</v>
      </c>
      <c r="G141" s="41"/>
      <c r="H141" s="41"/>
      <c r="I141" s="299"/>
      <c r="J141" s="41"/>
      <c r="K141" s="41"/>
      <c r="L141" s="45"/>
      <c r="M141" s="300"/>
      <c r="N141" s="301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621</v>
      </c>
      <c r="AU141" s="18" t="s">
        <v>86</v>
      </c>
    </row>
    <row r="142" s="2" customFormat="1" ht="24.15" customHeight="1">
      <c r="A142" s="39"/>
      <c r="B142" s="40"/>
      <c r="C142" s="229" t="s">
        <v>281</v>
      </c>
      <c r="D142" s="229" t="s">
        <v>237</v>
      </c>
      <c r="E142" s="230" t="s">
        <v>4333</v>
      </c>
      <c r="F142" s="231" t="s">
        <v>4334</v>
      </c>
      <c r="G142" s="232" t="s">
        <v>240</v>
      </c>
      <c r="H142" s="233">
        <v>15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42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325</v>
      </c>
      <c r="AT142" s="241" t="s">
        <v>237</v>
      </c>
      <c r="AU142" s="241" t="s">
        <v>86</v>
      </c>
      <c r="AY142" s="18" t="s">
        <v>235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84</v>
      </c>
      <c r="BK142" s="242">
        <f>ROUND(I142*H142,2)</f>
        <v>0</v>
      </c>
      <c r="BL142" s="18" t="s">
        <v>325</v>
      </c>
      <c r="BM142" s="241" t="s">
        <v>4335</v>
      </c>
    </row>
    <row r="143" s="2" customFormat="1">
      <c r="A143" s="39"/>
      <c r="B143" s="40"/>
      <c r="C143" s="41"/>
      <c r="D143" s="245" t="s">
        <v>621</v>
      </c>
      <c r="E143" s="41"/>
      <c r="F143" s="298" t="s">
        <v>4329</v>
      </c>
      <c r="G143" s="41"/>
      <c r="H143" s="41"/>
      <c r="I143" s="299"/>
      <c r="J143" s="41"/>
      <c r="K143" s="41"/>
      <c r="L143" s="45"/>
      <c r="M143" s="300"/>
      <c r="N143" s="301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621</v>
      </c>
      <c r="AU143" s="18" t="s">
        <v>86</v>
      </c>
    </row>
    <row r="144" s="2" customFormat="1" ht="24.15" customHeight="1">
      <c r="A144" s="39"/>
      <c r="B144" s="40"/>
      <c r="C144" s="229" t="s">
        <v>286</v>
      </c>
      <c r="D144" s="229" t="s">
        <v>237</v>
      </c>
      <c r="E144" s="230" t="s">
        <v>4336</v>
      </c>
      <c r="F144" s="231" t="s">
        <v>4337</v>
      </c>
      <c r="G144" s="232" t="s">
        <v>240</v>
      </c>
      <c r="H144" s="233">
        <v>15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42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325</v>
      </c>
      <c r="AT144" s="241" t="s">
        <v>237</v>
      </c>
      <c r="AU144" s="241" t="s">
        <v>86</v>
      </c>
      <c r="AY144" s="18" t="s">
        <v>235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84</v>
      </c>
      <c r="BK144" s="242">
        <f>ROUND(I144*H144,2)</f>
        <v>0</v>
      </c>
      <c r="BL144" s="18" t="s">
        <v>325</v>
      </c>
      <c r="BM144" s="241" t="s">
        <v>4338</v>
      </c>
    </row>
    <row r="145" s="2" customFormat="1">
      <c r="A145" s="39"/>
      <c r="B145" s="40"/>
      <c r="C145" s="41"/>
      <c r="D145" s="245" t="s">
        <v>621</v>
      </c>
      <c r="E145" s="41"/>
      <c r="F145" s="298" t="s">
        <v>4329</v>
      </c>
      <c r="G145" s="41"/>
      <c r="H145" s="41"/>
      <c r="I145" s="299"/>
      <c r="J145" s="41"/>
      <c r="K145" s="41"/>
      <c r="L145" s="45"/>
      <c r="M145" s="300"/>
      <c r="N145" s="301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621</v>
      </c>
      <c r="AU145" s="18" t="s">
        <v>86</v>
      </c>
    </row>
    <row r="146" s="2" customFormat="1" ht="16.5" customHeight="1">
      <c r="A146" s="39"/>
      <c r="B146" s="40"/>
      <c r="C146" s="287" t="s">
        <v>291</v>
      </c>
      <c r="D146" s="287" t="s">
        <v>518</v>
      </c>
      <c r="E146" s="288" t="s">
        <v>4339</v>
      </c>
      <c r="F146" s="289" t="s">
        <v>4340</v>
      </c>
      <c r="G146" s="290" t="s">
        <v>240</v>
      </c>
      <c r="H146" s="291">
        <v>15</v>
      </c>
      <c r="I146" s="292"/>
      <c r="J146" s="293">
        <f>ROUND(I146*H146,2)</f>
        <v>0</v>
      </c>
      <c r="K146" s="294"/>
      <c r="L146" s="295"/>
      <c r="M146" s="296" t="s">
        <v>1</v>
      </c>
      <c r="N146" s="297" t="s">
        <v>42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421</v>
      </c>
      <c r="AT146" s="241" t="s">
        <v>518</v>
      </c>
      <c r="AU146" s="241" t="s">
        <v>86</v>
      </c>
      <c r="AY146" s="18" t="s">
        <v>235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84</v>
      </c>
      <c r="BK146" s="242">
        <f>ROUND(I146*H146,2)</f>
        <v>0</v>
      </c>
      <c r="BL146" s="18" t="s">
        <v>325</v>
      </c>
      <c r="BM146" s="241" t="s">
        <v>4341</v>
      </c>
    </row>
    <row r="147" s="2" customFormat="1" ht="24.15" customHeight="1">
      <c r="A147" s="39"/>
      <c r="B147" s="40"/>
      <c r="C147" s="229" t="s">
        <v>298</v>
      </c>
      <c r="D147" s="229" t="s">
        <v>237</v>
      </c>
      <c r="E147" s="230" t="s">
        <v>4342</v>
      </c>
      <c r="F147" s="231" t="s">
        <v>4343</v>
      </c>
      <c r="G147" s="232" t="s">
        <v>240</v>
      </c>
      <c r="H147" s="233">
        <v>15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42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325</v>
      </c>
      <c r="AT147" s="241" t="s">
        <v>237</v>
      </c>
      <c r="AU147" s="241" t="s">
        <v>86</v>
      </c>
      <c r="AY147" s="18" t="s">
        <v>235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84</v>
      </c>
      <c r="BK147" s="242">
        <f>ROUND(I147*H147,2)</f>
        <v>0</v>
      </c>
      <c r="BL147" s="18" t="s">
        <v>325</v>
      </c>
      <c r="BM147" s="241" t="s">
        <v>4344</v>
      </c>
    </row>
    <row r="148" s="2" customFormat="1">
      <c r="A148" s="39"/>
      <c r="B148" s="40"/>
      <c r="C148" s="41"/>
      <c r="D148" s="245" t="s">
        <v>621</v>
      </c>
      <c r="E148" s="41"/>
      <c r="F148" s="298" t="s">
        <v>4345</v>
      </c>
      <c r="G148" s="41"/>
      <c r="H148" s="41"/>
      <c r="I148" s="299"/>
      <c r="J148" s="41"/>
      <c r="K148" s="41"/>
      <c r="L148" s="45"/>
      <c r="M148" s="300"/>
      <c r="N148" s="301"/>
      <c r="O148" s="92"/>
      <c r="P148" s="92"/>
      <c r="Q148" s="92"/>
      <c r="R148" s="92"/>
      <c r="S148" s="92"/>
      <c r="T148" s="93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621</v>
      </c>
      <c r="AU148" s="18" t="s">
        <v>86</v>
      </c>
    </row>
    <row r="149" s="2" customFormat="1" ht="21.75" customHeight="1">
      <c r="A149" s="39"/>
      <c r="B149" s="40"/>
      <c r="C149" s="229" t="s">
        <v>8</v>
      </c>
      <c r="D149" s="229" t="s">
        <v>237</v>
      </c>
      <c r="E149" s="230" t="s">
        <v>4346</v>
      </c>
      <c r="F149" s="231" t="s">
        <v>4347</v>
      </c>
      <c r="G149" s="232" t="s">
        <v>240</v>
      </c>
      <c r="H149" s="233">
        <v>15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325</v>
      </c>
      <c r="AT149" s="241" t="s">
        <v>237</v>
      </c>
      <c r="AU149" s="241" t="s">
        <v>86</v>
      </c>
      <c r="AY149" s="18" t="s">
        <v>235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325</v>
      </c>
      <c r="BM149" s="241" t="s">
        <v>4348</v>
      </c>
    </row>
    <row r="150" s="2" customFormat="1" ht="16.5" customHeight="1">
      <c r="A150" s="39"/>
      <c r="B150" s="40"/>
      <c r="C150" s="229" t="s">
        <v>310</v>
      </c>
      <c r="D150" s="229" t="s">
        <v>237</v>
      </c>
      <c r="E150" s="230" t="s">
        <v>4349</v>
      </c>
      <c r="F150" s="231" t="s">
        <v>4350</v>
      </c>
      <c r="G150" s="232" t="s">
        <v>240</v>
      </c>
      <c r="H150" s="233">
        <v>15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325</v>
      </c>
      <c r="AT150" s="241" t="s">
        <v>237</v>
      </c>
      <c r="AU150" s="241" t="s">
        <v>86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325</v>
      </c>
      <c r="BM150" s="241" t="s">
        <v>4351</v>
      </c>
    </row>
    <row r="151" s="2" customFormat="1" ht="16.5" customHeight="1">
      <c r="A151" s="39"/>
      <c r="B151" s="40"/>
      <c r="C151" s="229" t="s">
        <v>315</v>
      </c>
      <c r="D151" s="229" t="s">
        <v>237</v>
      </c>
      <c r="E151" s="230" t="s">
        <v>4352</v>
      </c>
      <c r="F151" s="231" t="s">
        <v>4353</v>
      </c>
      <c r="G151" s="232" t="s">
        <v>240</v>
      </c>
      <c r="H151" s="233">
        <v>15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325</v>
      </c>
      <c r="AT151" s="241" t="s">
        <v>237</v>
      </c>
      <c r="AU151" s="241" t="s">
        <v>86</v>
      </c>
      <c r="AY151" s="18" t="s">
        <v>235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325</v>
      </c>
      <c r="BM151" s="241" t="s">
        <v>4354</v>
      </c>
    </row>
    <row r="152" s="2" customFormat="1" ht="16.5" customHeight="1">
      <c r="A152" s="39"/>
      <c r="B152" s="40"/>
      <c r="C152" s="229" t="s">
        <v>320</v>
      </c>
      <c r="D152" s="229" t="s">
        <v>237</v>
      </c>
      <c r="E152" s="230" t="s">
        <v>4355</v>
      </c>
      <c r="F152" s="231" t="s">
        <v>4356</v>
      </c>
      <c r="G152" s="232" t="s">
        <v>240</v>
      </c>
      <c r="H152" s="233">
        <v>15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325</v>
      </c>
      <c r="AT152" s="241" t="s">
        <v>237</v>
      </c>
      <c r="AU152" s="241" t="s">
        <v>86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325</v>
      </c>
      <c r="BM152" s="241" t="s">
        <v>4357</v>
      </c>
    </row>
    <row r="153" s="2" customFormat="1" ht="37.8" customHeight="1">
      <c r="A153" s="39"/>
      <c r="B153" s="40"/>
      <c r="C153" s="229" t="s">
        <v>325</v>
      </c>
      <c r="D153" s="229" t="s">
        <v>237</v>
      </c>
      <c r="E153" s="230" t="s">
        <v>4358</v>
      </c>
      <c r="F153" s="231" t="s">
        <v>4359</v>
      </c>
      <c r="G153" s="232" t="s">
        <v>240</v>
      </c>
      <c r="H153" s="233">
        <v>8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42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325</v>
      </c>
      <c r="AT153" s="241" t="s">
        <v>237</v>
      </c>
      <c r="AU153" s="241" t="s">
        <v>86</v>
      </c>
      <c r="AY153" s="18" t="s">
        <v>235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84</v>
      </c>
      <c r="BK153" s="242">
        <f>ROUND(I153*H153,2)</f>
        <v>0</v>
      </c>
      <c r="BL153" s="18" t="s">
        <v>325</v>
      </c>
      <c r="BM153" s="241" t="s">
        <v>4360</v>
      </c>
    </row>
    <row r="154" s="2" customFormat="1">
      <c r="A154" s="39"/>
      <c r="B154" s="40"/>
      <c r="C154" s="41"/>
      <c r="D154" s="245" t="s">
        <v>621</v>
      </c>
      <c r="E154" s="41"/>
      <c r="F154" s="298" t="s">
        <v>4361</v>
      </c>
      <c r="G154" s="41"/>
      <c r="H154" s="41"/>
      <c r="I154" s="299"/>
      <c r="J154" s="41"/>
      <c r="K154" s="41"/>
      <c r="L154" s="45"/>
      <c r="M154" s="300"/>
      <c r="N154" s="301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621</v>
      </c>
      <c r="AU154" s="18" t="s">
        <v>86</v>
      </c>
    </row>
    <row r="155" s="2" customFormat="1" ht="37.8" customHeight="1">
      <c r="A155" s="39"/>
      <c r="B155" s="40"/>
      <c r="C155" s="229" t="s">
        <v>331</v>
      </c>
      <c r="D155" s="229" t="s">
        <v>237</v>
      </c>
      <c r="E155" s="230" t="s">
        <v>4362</v>
      </c>
      <c r="F155" s="231" t="s">
        <v>4363</v>
      </c>
      <c r="G155" s="232" t="s">
        <v>240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325</v>
      </c>
      <c r="AT155" s="241" t="s">
        <v>237</v>
      </c>
      <c r="AU155" s="241" t="s">
        <v>86</v>
      </c>
      <c r="AY155" s="18" t="s">
        <v>235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325</v>
      </c>
      <c r="BM155" s="241" t="s">
        <v>4364</v>
      </c>
    </row>
    <row r="156" s="2" customFormat="1">
      <c r="A156" s="39"/>
      <c r="B156" s="40"/>
      <c r="C156" s="41"/>
      <c r="D156" s="245" t="s">
        <v>621</v>
      </c>
      <c r="E156" s="41"/>
      <c r="F156" s="298" t="s">
        <v>4361</v>
      </c>
      <c r="G156" s="41"/>
      <c r="H156" s="41"/>
      <c r="I156" s="299"/>
      <c r="J156" s="41"/>
      <c r="K156" s="41"/>
      <c r="L156" s="45"/>
      <c r="M156" s="300"/>
      <c r="N156" s="301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621</v>
      </c>
      <c r="AU156" s="18" t="s">
        <v>86</v>
      </c>
    </row>
    <row r="157" s="2" customFormat="1" ht="16.5" customHeight="1">
      <c r="A157" s="39"/>
      <c r="B157" s="40"/>
      <c r="C157" s="287" t="s">
        <v>339</v>
      </c>
      <c r="D157" s="287" t="s">
        <v>518</v>
      </c>
      <c r="E157" s="288" t="s">
        <v>4365</v>
      </c>
      <c r="F157" s="289" t="s">
        <v>4366</v>
      </c>
      <c r="G157" s="290" t="s">
        <v>240</v>
      </c>
      <c r="H157" s="291">
        <v>9</v>
      </c>
      <c r="I157" s="292"/>
      <c r="J157" s="293">
        <f>ROUND(I157*H157,2)</f>
        <v>0</v>
      </c>
      <c r="K157" s="294"/>
      <c r="L157" s="295"/>
      <c r="M157" s="296" t="s">
        <v>1</v>
      </c>
      <c r="N157" s="297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421</v>
      </c>
      <c r="AT157" s="241" t="s">
        <v>518</v>
      </c>
      <c r="AU157" s="241" t="s">
        <v>86</v>
      </c>
      <c r="AY157" s="18" t="s">
        <v>235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325</v>
      </c>
      <c r="BM157" s="241" t="s">
        <v>4367</v>
      </c>
    </row>
    <row r="158" s="2" customFormat="1" ht="24.15" customHeight="1">
      <c r="A158" s="39"/>
      <c r="B158" s="40"/>
      <c r="C158" s="229" t="s">
        <v>344</v>
      </c>
      <c r="D158" s="229" t="s">
        <v>237</v>
      </c>
      <c r="E158" s="230" t="s">
        <v>4368</v>
      </c>
      <c r="F158" s="231" t="s">
        <v>4369</v>
      </c>
      <c r="G158" s="232" t="s">
        <v>240</v>
      </c>
      <c r="H158" s="233">
        <v>24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325</v>
      </c>
      <c r="AT158" s="241" t="s">
        <v>237</v>
      </c>
      <c r="AU158" s="241" t="s">
        <v>86</v>
      </c>
      <c r="AY158" s="18" t="s">
        <v>235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325</v>
      </c>
      <c r="BM158" s="241" t="s">
        <v>4370</v>
      </c>
    </row>
    <row r="159" s="12" customFormat="1" ht="22.8" customHeight="1">
      <c r="A159" s="12"/>
      <c r="B159" s="213"/>
      <c r="C159" s="214"/>
      <c r="D159" s="215" t="s">
        <v>76</v>
      </c>
      <c r="E159" s="227" t="s">
        <v>4371</v>
      </c>
      <c r="F159" s="227" t="s">
        <v>4372</v>
      </c>
      <c r="G159" s="214"/>
      <c r="H159" s="214"/>
      <c r="I159" s="217"/>
      <c r="J159" s="228">
        <f>BK159</f>
        <v>0</v>
      </c>
      <c r="K159" s="214"/>
      <c r="L159" s="219"/>
      <c r="M159" s="220"/>
      <c r="N159" s="221"/>
      <c r="O159" s="221"/>
      <c r="P159" s="222">
        <f>SUM(P160:P171)</f>
        <v>0</v>
      </c>
      <c r="Q159" s="221"/>
      <c r="R159" s="222">
        <f>SUM(R160:R171)</f>
        <v>0</v>
      </c>
      <c r="S159" s="221"/>
      <c r="T159" s="223">
        <f>SUM(T160:T171)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241</v>
      </c>
      <c r="AT159" s="225" t="s">
        <v>76</v>
      </c>
      <c r="AU159" s="225" t="s">
        <v>84</v>
      </c>
      <c r="AY159" s="224" t="s">
        <v>235</v>
      </c>
      <c r="BK159" s="226">
        <f>SUM(BK160:BK171)</f>
        <v>0</v>
      </c>
    </row>
    <row r="160" s="2" customFormat="1" ht="21.75" customHeight="1">
      <c r="A160" s="39"/>
      <c r="B160" s="40"/>
      <c r="C160" s="229" t="s">
        <v>349</v>
      </c>
      <c r="D160" s="229" t="s">
        <v>237</v>
      </c>
      <c r="E160" s="230" t="s">
        <v>4373</v>
      </c>
      <c r="F160" s="231" t="s">
        <v>3982</v>
      </c>
      <c r="G160" s="232" t="s">
        <v>174</v>
      </c>
      <c r="H160" s="233">
        <v>220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42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325</v>
      </c>
      <c r="AT160" s="241" t="s">
        <v>237</v>
      </c>
      <c r="AU160" s="241" t="s">
        <v>86</v>
      </c>
      <c r="AY160" s="18" t="s">
        <v>235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84</v>
      </c>
      <c r="BK160" s="242">
        <f>ROUND(I160*H160,2)</f>
        <v>0</v>
      </c>
      <c r="BL160" s="18" t="s">
        <v>325</v>
      </c>
      <c r="BM160" s="241" t="s">
        <v>4374</v>
      </c>
    </row>
    <row r="161" s="2" customFormat="1" ht="21.75" customHeight="1">
      <c r="A161" s="39"/>
      <c r="B161" s="40"/>
      <c r="C161" s="229" t="s">
        <v>7</v>
      </c>
      <c r="D161" s="229" t="s">
        <v>237</v>
      </c>
      <c r="E161" s="230" t="s">
        <v>4375</v>
      </c>
      <c r="F161" s="231" t="s">
        <v>3984</v>
      </c>
      <c r="G161" s="232" t="s">
        <v>174</v>
      </c>
      <c r="H161" s="233">
        <v>40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325</v>
      </c>
      <c r="AT161" s="241" t="s">
        <v>237</v>
      </c>
      <c r="AU161" s="241" t="s">
        <v>86</v>
      </c>
      <c r="AY161" s="18" t="s">
        <v>235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325</v>
      </c>
      <c r="BM161" s="241" t="s">
        <v>4376</v>
      </c>
    </row>
    <row r="162" s="2" customFormat="1" ht="16.5" customHeight="1">
      <c r="A162" s="39"/>
      <c r="B162" s="40"/>
      <c r="C162" s="229" t="s">
        <v>364</v>
      </c>
      <c r="D162" s="229" t="s">
        <v>237</v>
      </c>
      <c r="E162" s="230" t="s">
        <v>4377</v>
      </c>
      <c r="F162" s="231" t="s">
        <v>4378</v>
      </c>
      <c r="G162" s="232" t="s">
        <v>240</v>
      </c>
      <c r="H162" s="233">
        <v>101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325</v>
      </c>
      <c r="AT162" s="241" t="s">
        <v>237</v>
      </c>
      <c r="AU162" s="241" t="s">
        <v>86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325</v>
      </c>
      <c r="BM162" s="241" t="s">
        <v>4379</v>
      </c>
    </row>
    <row r="163" s="2" customFormat="1" ht="33" customHeight="1">
      <c r="A163" s="39"/>
      <c r="B163" s="40"/>
      <c r="C163" s="229" t="s">
        <v>373</v>
      </c>
      <c r="D163" s="229" t="s">
        <v>237</v>
      </c>
      <c r="E163" s="230" t="s">
        <v>4380</v>
      </c>
      <c r="F163" s="231" t="s">
        <v>4006</v>
      </c>
      <c r="G163" s="232" t="s">
        <v>240</v>
      </c>
      <c r="H163" s="233">
        <v>101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325</v>
      </c>
      <c r="AT163" s="241" t="s">
        <v>237</v>
      </c>
      <c r="AU163" s="241" t="s">
        <v>86</v>
      </c>
      <c r="AY163" s="18" t="s">
        <v>235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325</v>
      </c>
      <c r="BM163" s="241" t="s">
        <v>4381</v>
      </c>
    </row>
    <row r="164" s="2" customFormat="1" ht="16.5" customHeight="1">
      <c r="A164" s="39"/>
      <c r="B164" s="40"/>
      <c r="C164" s="229" t="s">
        <v>378</v>
      </c>
      <c r="D164" s="229" t="s">
        <v>237</v>
      </c>
      <c r="E164" s="230" t="s">
        <v>4382</v>
      </c>
      <c r="F164" s="231" t="s">
        <v>4383</v>
      </c>
      <c r="G164" s="232" t="s">
        <v>240</v>
      </c>
      <c r="H164" s="233">
        <v>8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325</v>
      </c>
      <c r="AT164" s="241" t="s">
        <v>237</v>
      </c>
      <c r="AU164" s="241" t="s">
        <v>86</v>
      </c>
      <c r="AY164" s="18" t="s">
        <v>235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325</v>
      </c>
      <c r="BM164" s="241" t="s">
        <v>4384</v>
      </c>
    </row>
    <row r="165" s="2" customFormat="1" ht="33" customHeight="1">
      <c r="A165" s="39"/>
      <c r="B165" s="40"/>
      <c r="C165" s="229" t="s">
        <v>383</v>
      </c>
      <c r="D165" s="229" t="s">
        <v>237</v>
      </c>
      <c r="E165" s="230" t="s">
        <v>4385</v>
      </c>
      <c r="F165" s="231" t="s">
        <v>4020</v>
      </c>
      <c r="G165" s="232" t="s">
        <v>240</v>
      </c>
      <c r="H165" s="233">
        <v>8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42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325</v>
      </c>
      <c r="AT165" s="241" t="s">
        <v>237</v>
      </c>
      <c r="AU165" s="241" t="s">
        <v>86</v>
      </c>
      <c r="AY165" s="18" t="s">
        <v>235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84</v>
      </c>
      <c r="BK165" s="242">
        <f>ROUND(I165*H165,2)</f>
        <v>0</v>
      </c>
      <c r="BL165" s="18" t="s">
        <v>325</v>
      </c>
      <c r="BM165" s="241" t="s">
        <v>4386</v>
      </c>
    </row>
    <row r="166" s="2" customFormat="1" ht="24.15" customHeight="1">
      <c r="A166" s="39"/>
      <c r="B166" s="40"/>
      <c r="C166" s="229" t="s">
        <v>388</v>
      </c>
      <c r="D166" s="229" t="s">
        <v>237</v>
      </c>
      <c r="E166" s="230" t="s">
        <v>4387</v>
      </c>
      <c r="F166" s="231" t="s">
        <v>4388</v>
      </c>
      <c r="G166" s="232" t="s">
        <v>240</v>
      </c>
      <c r="H166" s="233">
        <v>31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325</v>
      </c>
      <c r="AT166" s="241" t="s">
        <v>237</v>
      </c>
      <c r="AU166" s="241" t="s">
        <v>86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325</v>
      </c>
      <c r="BM166" s="241" t="s">
        <v>4389</v>
      </c>
    </row>
    <row r="167" s="2" customFormat="1" ht="16.5" customHeight="1">
      <c r="A167" s="39"/>
      <c r="B167" s="40"/>
      <c r="C167" s="229" t="s">
        <v>394</v>
      </c>
      <c r="D167" s="229" t="s">
        <v>237</v>
      </c>
      <c r="E167" s="230" t="s">
        <v>4390</v>
      </c>
      <c r="F167" s="231" t="s">
        <v>4391</v>
      </c>
      <c r="G167" s="232" t="s">
        <v>240</v>
      </c>
      <c r="H167" s="233">
        <v>1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42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325</v>
      </c>
      <c r="AT167" s="241" t="s">
        <v>237</v>
      </c>
      <c r="AU167" s="241" t="s">
        <v>86</v>
      </c>
      <c r="AY167" s="18" t="s">
        <v>235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84</v>
      </c>
      <c r="BK167" s="242">
        <f>ROUND(I167*H167,2)</f>
        <v>0</v>
      </c>
      <c r="BL167" s="18" t="s">
        <v>325</v>
      </c>
      <c r="BM167" s="241" t="s">
        <v>4392</v>
      </c>
    </row>
    <row r="168" s="2" customFormat="1" ht="24.15" customHeight="1">
      <c r="A168" s="39"/>
      <c r="B168" s="40"/>
      <c r="C168" s="229" t="s">
        <v>400</v>
      </c>
      <c r="D168" s="229" t="s">
        <v>237</v>
      </c>
      <c r="E168" s="230" t="s">
        <v>4393</v>
      </c>
      <c r="F168" s="231" t="s">
        <v>4394</v>
      </c>
      <c r="G168" s="232" t="s">
        <v>174</v>
      </c>
      <c r="H168" s="233">
        <v>260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325</v>
      </c>
      <c r="AT168" s="241" t="s">
        <v>237</v>
      </c>
      <c r="AU168" s="241" t="s">
        <v>86</v>
      </c>
      <c r="AY168" s="18" t="s">
        <v>235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325</v>
      </c>
      <c r="BM168" s="241" t="s">
        <v>4395</v>
      </c>
    </row>
    <row r="169" s="2" customFormat="1" ht="21.75" customHeight="1">
      <c r="A169" s="39"/>
      <c r="B169" s="40"/>
      <c r="C169" s="229" t="s">
        <v>404</v>
      </c>
      <c r="D169" s="229" t="s">
        <v>237</v>
      </c>
      <c r="E169" s="230" t="s">
        <v>4396</v>
      </c>
      <c r="F169" s="231" t="s">
        <v>4024</v>
      </c>
      <c r="G169" s="232" t="s">
        <v>174</v>
      </c>
      <c r="H169" s="233">
        <v>260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325</v>
      </c>
      <c r="AT169" s="241" t="s">
        <v>237</v>
      </c>
      <c r="AU169" s="241" t="s">
        <v>86</v>
      </c>
      <c r="AY169" s="18" t="s">
        <v>235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325</v>
      </c>
      <c r="BM169" s="241" t="s">
        <v>4397</v>
      </c>
    </row>
    <row r="170" s="2" customFormat="1" ht="24.15" customHeight="1">
      <c r="A170" s="39"/>
      <c r="B170" s="40"/>
      <c r="C170" s="229" t="s">
        <v>408</v>
      </c>
      <c r="D170" s="229" t="s">
        <v>237</v>
      </c>
      <c r="E170" s="230" t="s">
        <v>4398</v>
      </c>
      <c r="F170" s="231" t="s">
        <v>4399</v>
      </c>
      <c r="G170" s="232" t="s">
        <v>4027</v>
      </c>
      <c r="H170" s="233">
        <v>10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325</v>
      </c>
      <c r="AT170" s="241" t="s">
        <v>237</v>
      </c>
      <c r="AU170" s="241" t="s">
        <v>86</v>
      </c>
      <c r="AY170" s="18" t="s">
        <v>235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325</v>
      </c>
      <c r="BM170" s="241" t="s">
        <v>4400</v>
      </c>
    </row>
    <row r="171" s="2" customFormat="1" ht="24.15" customHeight="1">
      <c r="A171" s="39"/>
      <c r="B171" s="40"/>
      <c r="C171" s="229" t="s">
        <v>416</v>
      </c>
      <c r="D171" s="229" t="s">
        <v>237</v>
      </c>
      <c r="E171" s="230" t="s">
        <v>4401</v>
      </c>
      <c r="F171" s="231" t="s">
        <v>4029</v>
      </c>
      <c r="G171" s="232" t="s">
        <v>4030</v>
      </c>
      <c r="H171" s="313"/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325</v>
      </c>
      <c r="AT171" s="241" t="s">
        <v>237</v>
      </c>
      <c r="AU171" s="241" t="s">
        <v>86</v>
      </c>
      <c r="AY171" s="18" t="s">
        <v>235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325</v>
      </c>
      <c r="BM171" s="241" t="s">
        <v>4402</v>
      </c>
    </row>
    <row r="172" s="12" customFormat="1" ht="22.8" customHeight="1">
      <c r="A172" s="12"/>
      <c r="B172" s="213"/>
      <c r="C172" s="214"/>
      <c r="D172" s="215" t="s">
        <v>76</v>
      </c>
      <c r="E172" s="227" t="s">
        <v>4262</v>
      </c>
      <c r="F172" s="227" t="s">
        <v>4263</v>
      </c>
      <c r="G172" s="214"/>
      <c r="H172" s="214"/>
      <c r="I172" s="217"/>
      <c r="J172" s="228">
        <f>BK172</f>
        <v>0</v>
      </c>
      <c r="K172" s="214"/>
      <c r="L172" s="219"/>
      <c r="M172" s="220"/>
      <c r="N172" s="221"/>
      <c r="O172" s="221"/>
      <c r="P172" s="222">
        <f>SUM(P173:P175)</f>
        <v>0</v>
      </c>
      <c r="Q172" s="221"/>
      <c r="R172" s="222">
        <f>SUM(R173:R175)</f>
        <v>0</v>
      </c>
      <c r="S172" s="221"/>
      <c r="T172" s="223">
        <f>SUM(T173:T175)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4" t="s">
        <v>241</v>
      </c>
      <c r="AT172" s="225" t="s">
        <v>76</v>
      </c>
      <c r="AU172" s="225" t="s">
        <v>84</v>
      </c>
      <c r="AY172" s="224" t="s">
        <v>235</v>
      </c>
      <c r="BK172" s="226">
        <f>SUM(BK173:BK175)</f>
        <v>0</v>
      </c>
    </row>
    <row r="173" s="2" customFormat="1" ht="24.15" customHeight="1">
      <c r="A173" s="39"/>
      <c r="B173" s="40"/>
      <c r="C173" s="229" t="s">
        <v>421</v>
      </c>
      <c r="D173" s="229" t="s">
        <v>237</v>
      </c>
      <c r="E173" s="230" t="s">
        <v>4403</v>
      </c>
      <c r="F173" s="231" t="s">
        <v>4265</v>
      </c>
      <c r="G173" s="232" t="s">
        <v>720</v>
      </c>
      <c r="H173" s="233">
        <v>80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325</v>
      </c>
      <c r="AT173" s="241" t="s">
        <v>237</v>
      </c>
      <c r="AU173" s="241" t="s">
        <v>86</v>
      </c>
      <c r="AY173" s="18" t="s">
        <v>235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325</v>
      </c>
      <c r="BM173" s="241" t="s">
        <v>4404</v>
      </c>
    </row>
    <row r="174" s="2" customFormat="1" ht="16.5" customHeight="1">
      <c r="A174" s="39"/>
      <c r="B174" s="40"/>
      <c r="C174" s="229" t="s">
        <v>428</v>
      </c>
      <c r="D174" s="229" t="s">
        <v>237</v>
      </c>
      <c r="E174" s="230" t="s">
        <v>4405</v>
      </c>
      <c r="F174" s="231" t="s">
        <v>4268</v>
      </c>
      <c r="G174" s="232" t="s">
        <v>4069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325</v>
      </c>
      <c r="AT174" s="241" t="s">
        <v>237</v>
      </c>
      <c r="AU174" s="241" t="s">
        <v>86</v>
      </c>
      <c r="AY174" s="18" t="s">
        <v>235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325</v>
      </c>
      <c r="BM174" s="241" t="s">
        <v>4406</v>
      </c>
    </row>
    <row r="175" s="2" customFormat="1" ht="16.5" customHeight="1">
      <c r="A175" s="39"/>
      <c r="B175" s="40"/>
      <c r="C175" s="229" t="s">
        <v>435</v>
      </c>
      <c r="D175" s="229" t="s">
        <v>237</v>
      </c>
      <c r="E175" s="230" t="s">
        <v>4407</v>
      </c>
      <c r="F175" s="231" t="s">
        <v>4274</v>
      </c>
      <c r="G175" s="232" t="s">
        <v>720</v>
      </c>
      <c r="H175" s="233">
        <v>10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325</v>
      </c>
      <c r="AT175" s="241" t="s">
        <v>237</v>
      </c>
      <c r="AU175" s="241" t="s">
        <v>86</v>
      </c>
      <c r="AY175" s="18" t="s">
        <v>235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325</v>
      </c>
      <c r="BM175" s="241" t="s">
        <v>4408</v>
      </c>
    </row>
    <row r="176" s="12" customFormat="1" ht="22.8" customHeight="1">
      <c r="A176" s="12"/>
      <c r="B176" s="213"/>
      <c r="C176" s="214"/>
      <c r="D176" s="215" t="s">
        <v>76</v>
      </c>
      <c r="E176" s="227" t="s">
        <v>4282</v>
      </c>
      <c r="F176" s="227" t="s">
        <v>4283</v>
      </c>
      <c r="G176" s="214"/>
      <c r="H176" s="214"/>
      <c r="I176" s="217"/>
      <c r="J176" s="228">
        <f>BK176</f>
        <v>0</v>
      </c>
      <c r="K176" s="214"/>
      <c r="L176" s="219"/>
      <c r="M176" s="220"/>
      <c r="N176" s="221"/>
      <c r="O176" s="221"/>
      <c r="P176" s="222">
        <f>SUM(P177:P178)</f>
        <v>0</v>
      </c>
      <c r="Q176" s="221"/>
      <c r="R176" s="222">
        <f>SUM(R177:R178)</f>
        <v>0</v>
      </c>
      <c r="S176" s="221"/>
      <c r="T176" s="223">
        <f>SUM(T177:T178)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4" t="s">
        <v>241</v>
      </c>
      <c r="AT176" s="225" t="s">
        <v>76</v>
      </c>
      <c r="AU176" s="225" t="s">
        <v>84</v>
      </c>
      <c r="AY176" s="224" t="s">
        <v>235</v>
      </c>
      <c r="BK176" s="226">
        <f>SUM(BK177:BK178)</f>
        <v>0</v>
      </c>
    </row>
    <row r="177" s="2" customFormat="1" ht="24.15" customHeight="1">
      <c r="A177" s="39"/>
      <c r="B177" s="40"/>
      <c r="C177" s="229" t="s">
        <v>449</v>
      </c>
      <c r="D177" s="229" t="s">
        <v>237</v>
      </c>
      <c r="E177" s="230" t="s">
        <v>4409</v>
      </c>
      <c r="F177" s="231" t="s">
        <v>4289</v>
      </c>
      <c r="G177" s="232" t="s">
        <v>4410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42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325</v>
      </c>
      <c r="AT177" s="241" t="s">
        <v>237</v>
      </c>
      <c r="AU177" s="241" t="s">
        <v>86</v>
      </c>
      <c r="AY177" s="18" t="s">
        <v>235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84</v>
      </c>
      <c r="BK177" s="242">
        <f>ROUND(I177*H177,2)</f>
        <v>0</v>
      </c>
      <c r="BL177" s="18" t="s">
        <v>325</v>
      </c>
      <c r="BM177" s="241" t="s">
        <v>4411</v>
      </c>
    </row>
    <row r="178" s="2" customFormat="1" ht="24.15" customHeight="1">
      <c r="A178" s="39"/>
      <c r="B178" s="40"/>
      <c r="C178" s="229" t="s">
        <v>454</v>
      </c>
      <c r="D178" s="229" t="s">
        <v>237</v>
      </c>
      <c r="E178" s="230" t="s">
        <v>4412</v>
      </c>
      <c r="F178" s="231" t="s">
        <v>4292</v>
      </c>
      <c r="G178" s="232" t="s">
        <v>4027</v>
      </c>
      <c r="H178" s="233">
        <v>1</v>
      </c>
      <c r="I178" s="234"/>
      <c r="J178" s="235">
        <f>ROUND(I178*H178,2)</f>
        <v>0</v>
      </c>
      <c r="K178" s="236"/>
      <c r="L178" s="45"/>
      <c r="M178" s="305" t="s">
        <v>1</v>
      </c>
      <c r="N178" s="306" t="s">
        <v>42</v>
      </c>
      <c r="O178" s="307"/>
      <c r="P178" s="308">
        <f>O178*H178</f>
        <v>0</v>
      </c>
      <c r="Q178" s="308">
        <v>0</v>
      </c>
      <c r="R178" s="308">
        <f>Q178*H178</f>
        <v>0</v>
      </c>
      <c r="S178" s="308">
        <v>0</v>
      </c>
      <c r="T178" s="309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325</v>
      </c>
      <c r="AT178" s="241" t="s">
        <v>237</v>
      </c>
      <c r="AU178" s="241" t="s">
        <v>86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325</v>
      </c>
      <c r="BM178" s="241" t="s">
        <v>4413</v>
      </c>
    </row>
    <row r="179" s="2" customFormat="1" ht="6.96" customHeight="1">
      <c r="A179" s="39"/>
      <c r="B179" s="67"/>
      <c r="C179" s="68"/>
      <c r="D179" s="68"/>
      <c r="E179" s="68"/>
      <c r="F179" s="68"/>
      <c r="G179" s="68"/>
      <c r="H179" s="68"/>
      <c r="I179" s="68"/>
      <c r="J179" s="68"/>
      <c r="K179" s="68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Jprl8QzDYg7bqmESW/5wIqsbgFYzNsFUaJto5t+5WV8Q3VxHK/ucmp+IGoybR11yv2DbsaJkFjZtLyMIEF1/ew==" hashValue="rcuh3CwtHc4wkYPwLp+jMzOybCSAEIProotOUPWo1wADzKJj3/8anZrQAvwrEj+XPHwQv6u2CvXuB1HYE1vreg==" algorithmName="SHA-512" password="CC35"/>
  <autoFilter ref="C126:K17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86</v>
      </c>
    </row>
    <row r="4" s="1" customFormat="1" ht="24.96" customHeight="1">
      <c r="B4" s="21"/>
      <c r="D4" s="150" t="s">
        <v>168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4414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13. 6. 2025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19.25" customHeight="1">
      <c r="A29" s="156"/>
      <c r="B29" s="157"/>
      <c r="C29" s="156"/>
      <c r="D29" s="156"/>
      <c r="E29" s="158" t="s">
        <v>189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37</v>
      </c>
      <c r="E32" s="39"/>
      <c r="F32" s="39"/>
      <c r="G32" s="39"/>
      <c r="H32" s="39"/>
      <c r="I32" s="39"/>
      <c r="J32" s="162">
        <f>ROUND(J146,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39</v>
      </c>
      <c r="G34" s="39"/>
      <c r="H34" s="39"/>
      <c r="I34" s="163" t="s">
        <v>38</v>
      </c>
      <c r="J34" s="163" t="s">
        <v>40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41</v>
      </c>
      <c r="E35" s="152" t="s">
        <v>42</v>
      </c>
      <c r="F35" s="165">
        <f>ROUND((SUM(BE146:BE236)),  2)</f>
        <v>0</v>
      </c>
      <c r="G35" s="39"/>
      <c r="H35" s="39"/>
      <c r="I35" s="166">
        <v>0.20999999999999999</v>
      </c>
      <c r="J35" s="165">
        <f>ROUND(((SUM(BE146:BE236))*I35),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43</v>
      </c>
      <c r="F36" s="165">
        <f>ROUND((SUM(BF146:BF236)),  2)</f>
        <v>0</v>
      </c>
      <c r="G36" s="39"/>
      <c r="H36" s="39"/>
      <c r="I36" s="166">
        <v>0.12</v>
      </c>
      <c r="J36" s="165">
        <f>ROUND(((SUM(BF146:BF236))*I36),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44</v>
      </c>
      <c r="F37" s="165">
        <f>ROUND((SUM(BG146:BG236)),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45</v>
      </c>
      <c r="F38" s="165">
        <f>ROUND((SUM(BH146:BH236)),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ROUND((SUM(BI146:BI236)),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47</v>
      </c>
      <c r="E41" s="169"/>
      <c r="F41" s="169"/>
      <c r="G41" s="170" t="s">
        <v>48</v>
      </c>
      <c r="H41" s="171" t="s">
        <v>49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50</v>
      </c>
      <c r="E50" s="175"/>
      <c r="F50" s="175"/>
      <c r="G50" s="174" t="s">
        <v>51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52</v>
      </c>
      <c r="E61" s="177"/>
      <c r="F61" s="178" t="s">
        <v>53</v>
      </c>
      <c r="G61" s="176" t="s">
        <v>52</v>
      </c>
      <c r="H61" s="177"/>
      <c r="I61" s="177"/>
      <c r="J61" s="179" t="s">
        <v>53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54</v>
      </c>
      <c r="E65" s="180"/>
      <c r="F65" s="180"/>
      <c r="G65" s="174" t="s">
        <v>55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52</v>
      </c>
      <c r="E76" s="177"/>
      <c r="F76" s="178" t="s">
        <v>53</v>
      </c>
      <c r="G76" s="176" t="s">
        <v>52</v>
      </c>
      <c r="H76" s="177"/>
      <c r="I76" s="177"/>
      <c r="J76" s="179" t="s">
        <v>53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190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13. 6. 2025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191</v>
      </c>
      <c r="D96" s="187"/>
      <c r="E96" s="187"/>
      <c r="F96" s="187"/>
      <c r="G96" s="187"/>
      <c r="H96" s="187"/>
      <c r="I96" s="187"/>
      <c r="J96" s="188" t="s">
        <v>192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193</v>
      </c>
      <c r="D98" s="41"/>
      <c r="E98" s="41"/>
      <c r="F98" s="41"/>
      <c r="G98" s="41"/>
      <c r="H98" s="41"/>
      <c r="I98" s="41"/>
      <c r="J98" s="111">
        <f>J146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194</v>
      </c>
    </row>
    <row r="99" s="9" customFormat="1" ht="24.96" customHeight="1">
      <c r="A99" s="9"/>
      <c r="B99" s="190"/>
      <c r="C99" s="191"/>
      <c r="D99" s="192" t="s">
        <v>4415</v>
      </c>
      <c r="E99" s="193"/>
      <c r="F99" s="193"/>
      <c r="G99" s="193"/>
      <c r="H99" s="193"/>
      <c r="I99" s="193"/>
      <c r="J99" s="194">
        <f>J147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4416</v>
      </c>
      <c r="E100" s="193"/>
      <c r="F100" s="193"/>
      <c r="G100" s="193"/>
      <c r="H100" s="193"/>
      <c r="I100" s="193"/>
      <c r="J100" s="194">
        <f>J153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4417</v>
      </c>
      <c r="E101" s="193"/>
      <c r="F101" s="193"/>
      <c r="G101" s="193"/>
      <c r="H101" s="193"/>
      <c r="I101" s="193"/>
      <c r="J101" s="194">
        <f>J159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4418</v>
      </c>
      <c r="E102" s="198"/>
      <c r="F102" s="198"/>
      <c r="G102" s="198"/>
      <c r="H102" s="198"/>
      <c r="I102" s="198"/>
      <c r="J102" s="199">
        <f>J160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4419</v>
      </c>
      <c r="E103" s="198"/>
      <c r="F103" s="198"/>
      <c r="G103" s="198"/>
      <c r="H103" s="198"/>
      <c r="I103" s="198"/>
      <c r="J103" s="199">
        <f>J165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4420</v>
      </c>
      <c r="E104" s="198"/>
      <c r="F104" s="198"/>
      <c r="G104" s="198"/>
      <c r="H104" s="198"/>
      <c r="I104" s="198"/>
      <c r="J104" s="199">
        <f>J167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4421</v>
      </c>
      <c r="E105" s="198"/>
      <c r="F105" s="198"/>
      <c r="G105" s="198"/>
      <c r="H105" s="198"/>
      <c r="I105" s="198"/>
      <c r="J105" s="199">
        <f>J172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9" customFormat="1" ht="24.96" customHeight="1">
      <c r="A106" s="9"/>
      <c r="B106" s="190"/>
      <c r="C106" s="191"/>
      <c r="D106" s="192" t="s">
        <v>4422</v>
      </c>
      <c r="E106" s="193"/>
      <c r="F106" s="193"/>
      <c r="G106" s="193"/>
      <c r="H106" s="193"/>
      <c r="I106" s="193"/>
      <c r="J106" s="194">
        <f>J176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10" customFormat="1" ht="19.92" customHeight="1">
      <c r="A107" s="10"/>
      <c r="B107" s="196"/>
      <c r="C107" s="134"/>
      <c r="D107" s="197" t="s">
        <v>4423</v>
      </c>
      <c r="E107" s="198"/>
      <c r="F107" s="198"/>
      <c r="G107" s="198"/>
      <c r="H107" s="198"/>
      <c r="I107" s="198"/>
      <c r="J107" s="199">
        <f>J177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4424</v>
      </c>
      <c r="E108" s="198"/>
      <c r="F108" s="198"/>
      <c r="G108" s="198"/>
      <c r="H108" s="198"/>
      <c r="I108" s="198"/>
      <c r="J108" s="199">
        <f>J185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96"/>
      <c r="C109" s="134"/>
      <c r="D109" s="197" t="s">
        <v>4425</v>
      </c>
      <c r="E109" s="198"/>
      <c r="F109" s="198"/>
      <c r="G109" s="198"/>
      <c r="H109" s="198"/>
      <c r="I109" s="198"/>
      <c r="J109" s="199">
        <f>J186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96"/>
      <c r="C110" s="134"/>
      <c r="D110" s="197" t="s">
        <v>4426</v>
      </c>
      <c r="E110" s="198"/>
      <c r="F110" s="198"/>
      <c r="G110" s="198"/>
      <c r="H110" s="198"/>
      <c r="I110" s="198"/>
      <c r="J110" s="199">
        <f>J188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96"/>
      <c r="C111" s="134"/>
      <c r="D111" s="197" t="s">
        <v>4427</v>
      </c>
      <c r="E111" s="198"/>
      <c r="F111" s="198"/>
      <c r="G111" s="198"/>
      <c r="H111" s="198"/>
      <c r="I111" s="198"/>
      <c r="J111" s="199">
        <f>J190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4.88" customHeight="1">
      <c r="A112" s="10"/>
      <c r="B112" s="196"/>
      <c r="C112" s="134"/>
      <c r="D112" s="197" t="s">
        <v>4428</v>
      </c>
      <c r="E112" s="198"/>
      <c r="F112" s="198"/>
      <c r="G112" s="198"/>
      <c r="H112" s="198"/>
      <c r="I112" s="198"/>
      <c r="J112" s="199">
        <f>J192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4.88" customHeight="1">
      <c r="A113" s="10"/>
      <c r="B113" s="196"/>
      <c r="C113" s="134"/>
      <c r="D113" s="197" t="s">
        <v>4429</v>
      </c>
      <c r="E113" s="198"/>
      <c r="F113" s="198"/>
      <c r="G113" s="198"/>
      <c r="H113" s="198"/>
      <c r="I113" s="198"/>
      <c r="J113" s="199">
        <f>J194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9" customFormat="1" ht="24.96" customHeight="1">
      <c r="A114" s="9"/>
      <c r="B114" s="190"/>
      <c r="C114" s="191"/>
      <c r="D114" s="192" t="s">
        <v>4430</v>
      </c>
      <c r="E114" s="193"/>
      <c r="F114" s="193"/>
      <c r="G114" s="193"/>
      <c r="H114" s="193"/>
      <c r="I114" s="193"/>
      <c r="J114" s="194">
        <f>J197</f>
        <v>0</v>
      </c>
      <c r="K114" s="191"/>
      <c r="L114" s="195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</row>
    <row r="115" s="10" customFormat="1" ht="19.92" customHeight="1">
      <c r="A115" s="10"/>
      <c r="B115" s="196"/>
      <c r="C115" s="134"/>
      <c r="D115" s="197" t="s">
        <v>4431</v>
      </c>
      <c r="E115" s="198"/>
      <c r="F115" s="198"/>
      <c r="G115" s="198"/>
      <c r="H115" s="198"/>
      <c r="I115" s="198"/>
      <c r="J115" s="199">
        <f>J198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9" customFormat="1" ht="24.96" customHeight="1">
      <c r="A116" s="9"/>
      <c r="B116" s="190"/>
      <c r="C116" s="191"/>
      <c r="D116" s="192" t="s">
        <v>4432</v>
      </c>
      <c r="E116" s="193"/>
      <c r="F116" s="193"/>
      <c r="G116" s="193"/>
      <c r="H116" s="193"/>
      <c r="I116" s="193"/>
      <c r="J116" s="194">
        <f>J204</f>
        <v>0</v>
      </c>
      <c r="K116" s="191"/>
      <c r="L116" s="195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s="10" customFormat="1" ht="19.92" customHeight="1">
      <c r="A117" s="10"/>
      <c r="B117" s="196"/>
      <c r="C117" s="134"/>
      <c r="D117" s="197" t="s">
        <v>4433</v>
      </c>
      <c r="E117" s="198"/>
      <c r="F117" s="198"/>
      <c r="G117" s="198"/>
      <c r="H117" s="198"/>
      <c r="I117" s="198"/>
      <c r="J117" s="199">
        <f>J205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4.88" customHeight="1">
      <c r="A118" s="10"/>
      <c r="B118" s="196"/>
      <c r="C118" s="134"/>
      <c r="D118" s="197" t="s">
        <v>4434</v>
      </c>
      <c r="E118" s="198"/>
      <c r="F118" s="198"/>
      <c r="G118" s="198"/>
      <c r="H118" s="198"/>
      <c r="I118" s="198"/>
      <c r="J118" s="199">
        <f>J206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4.88" customHeight="1">
      <c r="A119" s="10"/>
      <c r="B119" s="196"/>
      <c r="C119" s="134"/>
      <c r="D119" s="197" t="s">
        <v>4435</v>
      </c>
      <c r="E119" s="198"/>
      <c r="F119" s="198"/>
      <c r="G119" s="198"/>
      <c r="H119" s="198"/>
      <c r="I119" s="198"/>
      <c r="J119" s="199">
        <f>J208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4.88" customHeight="1">
      <c r="A120" s="10"/>
      <c r="B120" s="196"/>
      <c r="C120" s="134"/>
      <c r="D120" s="197" t="s">
        <v>4436</v>
      </c>
      <c r="E120" s="198"/>
      <c r="F120" s="198"/>
      <c r="G120" s="198"/>
      <c r="H120" s="198"/>
      <c r="I120" s="198"/>
      <c r="J120" s="199">
        <f>J211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9" customFormat="1" ht="24.96" customHeight="1">
      <c r="A121" s="9"/>
      <c r="B121" s="190"/>
      <c r="C121" s="191"/>
      <c r="D121" s="192" t="s">
        <v>4437</v>
      </c>
      <c r="E121" s="193"/>
      <c r="F121" s="193"/>
      <c r="G121" s="193"/>
      <c r="H121" s="193"/>
      <c r="I121" s="193"/>
      <c r="J121" s="194">
        <f>J213</f>
        <v>0</v>
      </c>
      <c r="K121" s="191"/>
      <c r="L121" s="195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</row>
    <row r="122" s="10" customFormat="1" ht="19.92" customHeight="1">
      <c r="A122" s="10"/>
      <c r="B122" s="196"/>
      <c r="C122" s="134"/>
      <c r="D122" s="197" t="s">
        <v>4438</v>
      </c>
      <c r="E122" s="198"/>
      <c r="F122" s="198"/>
      <c r="G122" s="198"/>
      <c r="H122" s="198"/>
      <c r="I122" s="198"/>
      <c r="J122" s="199">
        <f>J216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9" customFormat="1" ht="24.96" customHeight="1">
      <c r="A123" s="9"/>
      <c r="B123" s="190"/>
      <c r="C123" s="191"/>
      <c r="D123" s="192" t="s">
        <v>4439</v>
      </c>
      <c r="E123" s="193"/>
      <c r="F123" s="193"/>
      <c r="G123" s="193"/>
      <c r="H123" s="193"/>
      <c r="I123" s="193"/>
      <c r="J123" s="194">
        <f>J221</f>
        <v>0</v>
      </c>
      <c r="K123" s="191"/>
      <c r="L123" s="195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</row>
    <row r="124" s="9" customFormat="1" ht="24.96" customHeight="1">
      <c r="A124" s="9"/>
      <c r="B124" s="190"/>
      <c r="C124" s="191"/>
      <c r="D124" s="192" t="s">
        <v>4440</v>
      </c>
      <c r="E124" s="193"/>
      <c r="F124" s="193"/>
      <c r="G124" s="193"/>
      <c r="H124" s="193"/>
      <c r="I124" s="193"/>
      <c r="J124" s="194">
        <f>J231</f>
        <v>0</v>
      </c>
      <c r="K124" s="191"/>
      <c r="L124" s="195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</row>
    <row r="125" s="2" customFormat="1" ht="21.84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67"/>
      <c r="C126" s="68"/>
      <c r="D126" s="68"/>
      <c r="E126" s="68"/>
      <c r="F126" s="68"/>
      <c r="G126" s="68"/>
      <c r="H126" s="68"/>
      <c r="I126" s="68"/>
      <c r="J126" s="68"/>
      <c r="K126" s="68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30" s="2" customFormat="1" ht="6.96" customHeight="1">
      <c r="A130" s="39"/>
      <c r="B130" s="69"/>
      <c r="C130" s="70"/>
      <c r="D130" s="70"/>
      <c r="E130" s="70"/>
      <c r="F130" s="70"/>
      <c r="G130" s="70"/>
      <c r="H130" s="70"/>
      <c r="I130" s="70"/>
      <c r="J130" s="70"/>
      <c r="K130" s="70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24.96" customHeight="1">
      <c r="A131" s="39"/>
      <c r="B131" s="40"/>
      <c r="C131" s="24" t="s">
        <v>220</v>
      </c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6.96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2" customHeight="1">
      <c r="A133" s="39"/>
      <c r="B133" s="40"/>
      <c r="C133" s="33" t="s">
        <v>16</v>
      </c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6.5" customHeight="1">
      <c r="A134" s="39"/>
      <c r="B134" s="40"/>
      <c r="C134" s="41"/>
      <c r="D134" s="41"/>
      <c r="E134" s="185" t="str">
        <f>E7</f>
        <v>Parkoviště pro zaměstnance a heliport</v>
      </c>
      <c r="F134" s="33"/>
      <c r="G134" s="33"/>
      <c r="H134" s="33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1" customFormat="1" ht="12" customHeight="1">
      <c r="B135" s="22"/>
      <c r="C135" s="33" t="s">
        <v>178</v>
      </c>
      <c r="D135" s="23"/>
      <c r="E135" s="23"/>
      <c r="F135" s="23"/>
      <c r="G135" s="23"/>
      <c r="H135" s="23"/>
      <c r="I135" s="23"/>
      <c r="J135" s="23"/>
      <c r="K135" s="23"/>
      <c r="L135" s="21"/>
    </row>
    <row r="136" s="2" customFormat="1" ht="16.5" customHeight="1">
      <c r="A136" s="39"/>
      <c r="B136" s="40"/>
      <c r="C136" s="41"/>
      <c r="D136" s="41"/>
      <c r="E136" s="185" t="s">
        <v>181</v>
      </c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12" customHeight="1">
      <c r="A137" s="39"/>
      <c r="B137" s="40"/>
      <c r="C137" s="33" t="s">
        <v>184</v>
      </c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6.5" customHeight="1">
      <c r="A138" s="39"/>
      <c r="B138" s="40"/>
      <c r="C138" s="41"/>
      <c r="D138" s="41"/>
      <c r="E138" s="77" t="str">
        <f>E11</f>
        <v>D.1.4.2 - Vytápění</v>
      </c>
      <c r="F138" s="41"/>
      <c r="G138" s="41"/>
      <c r="H138" s="41"/>
      <c r="I138" s="41"/>
      <c r="J138" s="41"/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6.96" customHeight="1">
      <c r="A139" s="39"/>
      <c r="B139" s="40"/>
      <c r="C139" s="41"/>
      <c r="D139" s="41"/>
      <c r="E139" s="41"/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2" customHeight="1">
      <c r="A140" s="39"/>
      <c r="B140" s="40"/>
      <c r="C140" s="33" t="s">
        <v>20</v>
      </c>
      <c r="D140" s="41"/>
      <c r="E140" s="41"/>
      <c r="F140" s="28" t="str">
        <f>F14</f>
        <v>České Budějovice</v>
      </c>
      <c r="G140" s="41"/>
      <c r="H140" s="41"/>
      <c r="I140" s="33" t="s">
        <v>22</v>
      </c>
      <c r="J140" s="80" t="str">
        <f>IF(J14="","",J14)</f>
        <v>13. 6. 2025</v>
      </c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6.96" customHeight="1">
      <c r="A141" s="39"/>
      <c r="B141" s="40"/>
      <c r="C141" s="41"/>
      <c r="D141" s="41"/>
      <c r="E141" s="41"/>
      <c r="F141" s="41"/>
      <c r="G141" s="41"/>
      <c r="H141" s="41"/>
      <c r="I141" s="41"/>
      <c r="J141" s="41"/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2" customFormat="1" ht="15.15" customHeight="1">
      <c r="A142" s="39"/>
      <c r="B142" s="40"/>
      <c r="C142" s="33" t="s">
        <v>24</v>
      </c>
      <c r="D142" s="41"/>
      <c r="E142" s="41"/>
      <c r="F142" s="28" t="str">
        <f>E17</f>
        <v>Nemocnice České Budějovice</v>
      </c>
      <c r="G142" s="41"/>
      <c r="H142" s="41"/>
      <c r="I142" s="33" t="s">
        <v>30</v>
      </c>
      <c r="J142" s="37" t="str">
        <f>E23</f>
        <v>AGP nova</v>
      </c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15.15" customHeight="1">
      <c r="A143" s="39"/>
      <c r="B143" s="40"/>
      <c r="C143" s="33" t="s">
        <v>28</v>
      </c>
      <c r="D143" s="41"/>
      <c r="E143" s="41"/>
      <c r="F143" s="28" t="str">
        <f>IF(E20="","",E20)</f>
        <v>Vyplň údaj</v>
      </c>
      <c r="G143" s="41"/>
      <c r="H143" s="41"/>
      <c r="I143" s="33" t="s">
        <v>33</v>
      </c>
      <c r="J143" s="37" t="str">
        <f>E26</f>
        <v>QSB</v>
      </c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2" customFormat="1" ht="10.32" customHeight="1">
      <c r="A144" s="39"/>
      <c r="B144" s="40"/>
      <c r="C144" s="41"/>
      <c r="D144" s="41"/>
      <c r="E144" s="41"/>
      <c r="F144" s="41"/>
      <c r="G144" s="41"/>
      <c r="H144" s="41"/>
      <c r="I144" s="41"/>
      <c r="J144" s="41"/>
      <c r="K144" s="41"/>
      <c r="L144" s="64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="11" customFormat="1" ht="29.28" customHeight="1">
      <c r="A145" s="201"/>
      <c r="B145" s="202"/>
      <c r="C145" s="203" t="s">
        <v>221</v>
      </c>
      <c r="D145" s="204" t="s">
        <v>62</v>
      </c>
      <c r="E145" s="204" t="s">
        <v>58</v>
      </c>
      <c r="F145" s="204" t="s">
        <v>59</v>
      </c>
      <c r="G145" s="204" t="s">
        <v>222</v>
      </c>
      <c r="H145" s="204" t="s">
        <v>223</v>
      </c>
      <c r="I145" s="204" t="s">
        <v>224</v>
      </c>
      <c r="J145" s="205" t="s">
        <v>192</v>
      </c>
      <c r="K145" s="206" t="s">
        <v>225</v>
      </c>
      <c r="L145" s="207"/>
      <c r="M145" s="101" t="s">
        <v>1</v>
      </c>
      <c r="N145" s="102" t="s">
        <v>41</v>
      </c>
      <c r="O145" s="102" t="s">
        <v>226</v>
      </c>
      <c r="P145" s="102" t="s">
        <v>227</v>
      </c>
      <c r="Q145" s="102" t="s">
        <v>228</v>
      </c>
      <c r="R145" s="102" t="s">
        <v>229</v>
      </c>
      <c r="S145" s="102" t="s">
        <v>230</v>
      </c>
      <c r="T145" s="103" t="s">
        <v>231</v>
      </c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</row>
    <row r="146" s="2" customFormat="1" ht="22.8" customHeight="1">
      <c r="A146" s="39"/>
      <c r="B146" s="40"/>
      <c r="C146" s="108" t="s">
        <v>232</v>
      </c>
      <c r="D146" s="41"/>
      <c r="E146" s="41"/>
      <c r="F146" s="41"/>
      <c r="G146" s="41"/>
      <c r="H146" s="41"/>
      <c r="I146" s="41"/>
      <c r="J146" s="208">
        <f>BK146</f>
        <v>0</v>
      </c>
      <c r="K146" s="41"/>
      <c r="L146" s="45"/>
      <c r="M146" s="104"/>
      <c r="N146" s="209"/>
      <c r="O146" s="105"/>
      <c r="P146" s="210">
        <f>P147+P153+P159+P176+P197+P204+P213+P221+P231</f>
        <v>0</v>
      </c>
      <c r="Q146" s="105"/>
      <c r="R146" s="210">
        <f>R147+R153+R159+R176+R197+R204+R213+R221+R231</f>
        <v>0</v>
      </c>
      <c r="S146" s="105"/>
      <c r="T146" s="211">
        <f>T147+T153+T159+T176+T197+T204+T213+T221+T231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76</v>
      </c>
      <c r="AU146" s="18" t="s">
        <v>194</v>
      </c>
      <c r="BK146" s="212">
        <f>BK147+BK153+BK159+BK176+BK197+BK204+BK213+BK221+BK231</f>
        <v>0</v>
      </c>
    </row>
    <row r="147" s="12" customFormat="1" ht="25.92" customHeight="1">
      <c r="A147" s="12"/>
      <c r="B147" s="213"/>
      <c r="C147" s="214"/>
      <c r="D147" s="215" t="s">
        <v>76</v>
      </c>
      <c r="E147" s="216" t="s">
        <v>2152</v>
      </c>
      <c r="F147" s="216" t="s">
        <v>4441</v>
      </c>
      <c r="G147" s="214"/>
      <c r="H147" s="214"/>
      <c r="I147" s="217"/>
      <c r="J147" s="218">
        <f>BK147</f>
        <v>0</v>
      </c>
      <c r="K147" s="214"/>
      <c r="L147" s="219"/>
      <c r="M147" s="220"/>
      <c r="N147" s="221"/>
      <c r="O147" s="221"/>
      <c r="P147" s="222">
        <f>SUM(P148:P152)</f>
        <v>0</v>
      </c>
      <c r="Q147" s="221"/>
      <c r="R147" s="222">
        <f>SUM(R148:R152)</f>
        <v>0</v>
      </c>
      <c r="S147" s="221"/>
      <c r="T147" s="223">
        <f>SUM(T148:T152)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84</v>
      </c>
      <c r="AT147" s="225" t="s">
        <v>76</v>
      </c>
      <c r="AU147" s="225" t="s">
        <v>77</v>
      </c>
      <c r="AY147" s="224" t="s">
        <v>235</v>
      </c>
      <c r="BK147" s="226">
        <f>SUM(BK148:BK152)</f>
        <v>0</v>
      </c>
    </row>
    <row r="148" s="2" customFormat="1" ht="16.5" customHeight="1">
      <c r="A148" s="39"/>
      <c r="B148" s="40"/>
      <c r="C148" s="229" t="s">
        <v>77</v>
      </c>
      <c r="D148" s="229" t="s">
        <v>237</v>
      </c>
      <c r="E148" s="230" t="s">
        <v>4442</v>
      </c>
      <c r="F148" s="231" t="s">
        <v>4443</v>
      </c>
      <c r="G148" s="232" t="s">
        <v>1194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42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241</v>
      </c>
      <c r="AT148" s="241" t="s">
        <v>237</v>
      </c>
      <c r="AU148" s="241" t="s">
        <v>84</v>
      </c>
      <c r="AY148" s="18" t="s">
        <v>235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84</v>
      </c>
      <c r="BK148" s="242">
        <f>ROUND(I148*H148,2)</f>
        <v>0</v>
      </c>
      <c r="BL148" s="18" t="s">
        <v>241</v>
      </c>
      <c r="BM148" s="241" t="s">
        <v>86</v>
      </c>
    </row>
    <row r="149" s="2" customFormat="1" ht="16.5" customHeight="1">
      <c r="A149" s="39"/>
      <c r="B149" s="40"/>
      <c r="C149" s="229" t="s">
        <v>77</v>
      </c>
      <c r="D149" s="229" t="s">
        <v>237</v>
      </c>
      <c r="E149" s="230" t="s">
        <v>4444</v>
      </c>
      <c r="F149" s="231" t="s">
        <v>4445</v>
      </c>
      <c r="G149" s="232" t="s">
        <v>1194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42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241</v>
      </c>
      <c r="AT149" s="241" t="s">
        <v>237</v>
      </c>
      <c r="AU149" s="241" t="s">
        <v>84</v>
      </c>
      <c r="AY149" s="18" t="s">
        <v>235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84</v>
      </c>
      <c r="BK149" s="242">
        <f>ROUND(I149*H149,2)</f>
        <v>0</v>
      </c>
      <c r="BL149" s="18" t="s">
        <v>241</v>
      </c>
      <c r="BM149" s="241" t="s">
        <v>241</v>
      </c>
    </row>
    <row r="150" s="2" customFormat="1" ht="16.5" customHeight="1">
      <c r="A150" s="39"/>
      <c r="B150" s="40"/>
      <c r="C150" s="229" t="s">
        <v>77</v>
      </c>
      <c r="D150" s="229" t="s">
        <v>237</v>
      </c>
      <c r="E150" s="230" t="s">
        <v>4446</v>
      </c>
      <c r="F150" s="231" t="s">
        <v>4447</v>
      </c>
      <c r="G150" s="232" t="s">
        <v>1194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42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241</v>
      </c>
      <c r="AT150" s="241" t="s">
        <v>237</v>
      </c>
      <c r="AU150" s="241" t="s">
        <v>84</v>
      </c>
      <c r="AY150" s="18" t="s">
        <v>235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84</v>
      </c>
      <c r="BK150" s="242">
        <f>ROUND(I150*H150,2)</f>
        <v>0</v>
      </c>
      <c r="BL150" s="18" t="s">
        <v>241</v>
      </c>
      <c r="BM150" s="241" t="s">
        <v>269</v>
      </c>
    </row>
    <row r="151" s="2" customFormat="1" ht="16.5" customHeight="1">
      <c r="A151" s="39"/>
      <c r="B151" s="40"/>
      <c r="C151" s="229" t="s">
        <v>77</v>
      </c>
      <c r="D151" s="229" t="s">
        <v>237</v>
      </c>
      <c r="E151" s="230" t="s">
        <v>4448</v>
      </c>
      <c r="F151" s="231" t="s">
        <v>4449</v>
      </c>
      <c r="G151" s="232" t="s">
        <v>1194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42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241</v>
      </c>
      <c r="AT151" s="241" t="s">
        <v>237</v>
      </c>
      <c r="AU151" s="241" t="s">
        <v>84</v>
      </c>
      <c r="AY151" s="18" t="s">
        <v>235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84</v>
      </c>
      <c r="BK151" s="242">
        <f>ROUND(I151*H151,2)</f>
        <v>0</v>
      </c>
      <c r="BL151" s="18" t="s">
        <v>241</v>
      </c>
      <c r="BM151" s="241" t="s">
        <v>281</v>
      </c>
    </row>
    <row r="152" s="2" customFormat="1" ht="16.5" customHeight="1">
      <c r="A152" s="39"/>
      <c r="B152" s="40"/>
      <c r="C152" s="229" t="s">
        <v>77</v>
      </c>
      <c r="D152" s="229" t="s">
        <v>237</v>
      </c>
      <c r="E152" s="230" t="s">
        <v>4450</v>
      </c>
      <c r="F152" s="231" t="s">
        <v>4451</v>
      </c>
      <c r="G152" s="232" t="s">
        <v>1194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42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241</v>
      </c>
      <c r="AT152" s="241" t="s">
        <v>237</v>
      </c>
      <c r="AU152" s="241" t="s">
        <v>84</v>
      </c>
      <c r="AY152" s="18" t="s">
        <v>235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84</v>
      </c>
      <c r="BK152" s="242">
        <f>ROUND(I152*H152,2)</f>
        <v>0</v>
      </c>
      <c r="BL152" s="18" t="s">
        <v>241</v>
      </c>
      <c r="BM152" s="241" t="s">
        <v>291</v>
      </c>
    </row>
    <row r="153" s="12" customFormat="1" ht="25.92" customHeight="1">
      <c r="A153" s="12"/>
      <c r="B153" s="213"/>
      <c r="C153" s="214"/>
      <c r="D153" s="215" t="s">
        <v>76</v>
      </c>
      <c r="E153" s="216" t="s">
        <v>4452</v>
      </c>
      <c r="F153" s="216" t="s">
        <v>4453</v>
      </c>
      <c r="G153" s="214"/>
      <c r="H153" s="214"/>
      <c r="I153" s="217"/>
      <c r="J153" s="218">
        <f>BK153</f>
        <v>0</v>
      </c>
      <c r="K153" s="214"/>
      <c r="L153" s="219"/>
      <c r="M153" s="220"/>
      <c r="N153" s="221"/>
      <c r="O153" s="221"/>
      <c r="P153" s="222">
        <f>SUM(P154:P158)</f>
        <v>0</v>
      </c>
      <c r="Q153" s="221"/>
      <c r="R153" s="222">
        <f>SUM(R154:R158)</f>
        <v>0</v>
      </c>
      <c r="S153" s="221"/>
      <c r="T153" s="223">
        <f>SUM(T154:T158)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4" t="s">
        <v>84</v>
      </c>
      <c r="AT153" s="225" t="s">
        <v>76</v>
      </c>
      <c r="AU153" s="225" t="s">
        <v>77</v>
      </c>
      <c r="AY153" s="224" t="s">
        <v>235</v>
      </c>
      <c r="BK153" s="226">
        <f>SUM(BK154:BK158)</f>
        <v>0</v>
      </c>
    </row>
    <row r="154" s="2" customFormat="1" ht="37.8" customHeight="1">
      <c r="A154" s="39"/>
      <c r="B154" s="40"/>
      <c r="C154" s="229" t="s">
        <v>77</v>
      </c>
      <c r="D154" s="229" t="s">
        <v>237</v>
      </c>
      <c r="E154" s="230" t="s">
        <v>4454</v>
      </c>
      <c r="F154" s="231" t="s">
        <v>4455</v>
      </c>
      <c r="G154" s="232" t="s">
        <v>4456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42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241</v>
      </c>
      <c r="AT154" s="241" t="s">
        <v>237</v>
      </c>
      <c r="AU154" s="241" t="s">
        <v>84</v>
      </c>
      <c r="AY154" s="18" t="s">
        <v>235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84</v>
      </c>
      <c r="BK154" s="242">
        <f>ROUND(I154*H154,2)</f>
        <v>0</v>
      </c>
      <c r="BL154" s="18" t="s">
        <v>241</v>
      </c>
      <c r="BM154" s="241" t="s">
        <v>8</v>
      </c>
    </row>
    <row r="155" s="2" customFormat="1" ht="24.15" customHeight="1">
      <c r="A155" s="39"/>
      <c r="B155" s="40"/>
      <c r="C155" s="229" t="s">
        <v>77</v>
      </c>
      <c r="D155" s="229" t="s">
        <v>237</v>
      </c>
      <c r="E155" s="230" t="s">
        <v>4457</v>
      </c>
      <c r="F155" s="231" t="s">
        <v>4458</v>
      </c>
      <c r="G155" s="232" t="s">
        <v>676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42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241</v>
      </c>
      <c r="AT155" s="241" t="s">
        <v>237</v>
      </c>
      <c r="AU155" s="241" t="s">
        <v>84</v>
      </c>
      <c r="AY155" s="18" t="s">
        <v>235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84</v>
      </c>
      <c r="BK155" s="242">
        <f>ROUND(I155*H155,2)</f>
        <v>0</v>
      </c>
      <c r="BL155" s="18" t="s">
        <v>241</v>
      </c>
      <c r="BM155" s="241" t="s">
        <v>315</v>
      </c>
    </row>
    <row r="156" s="2" customFormat="1" ht="16.5" customHeight="1">
      <c r="A156" s="39"/>
      <c r="B156" s="40"/>
      <c r="C156" s="229" t="s">
        <v>77</v>
      </c>
      <c r="D156" s="229" t="s">
        <v>237</v>
      </c>
      <c r="E156" s="230" t="s">
        <v>4459</v>
      </c>
      <c r="F156" s="231" t="s">
        <v>4460</v>
      </c>
      <c r="G156" s="232" t="s">
        <v>676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42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241</v>
      </c>
      <c r="AT156" s="241" t="s">
        <v>237</v>
      </c>
      <c r="AU156" s="241" t="s">
        <v>84</v>
      </c>
      <c r="AY156" s="18" t="s">
        <v>235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84</v>
      </c>
      <c r="BK156" s="242">
        <f>ROUND(I156*H156,2)</f>
        <v>0</v>
      </c>
      <c r="BL156" s="18" t="s">
        <v>241</v>
      </c>
      <c r="BM156" s="241" t="s">
        <v>325</v>
      </c>
    </row>
    <row r="157" s="2" customFormat="1" ht="16.5" customHeight="1">
      <c r="A157" s="39"/>
      <c r="B157" s="40"/>
      <c r="C157" s="229" t="s">
        <v>77</v>
      </c>
      <c r="D157" s="229" t="s">
        <v>237</v>
      </c>
      <c r="E157" s="230" t="s">
        <v>4461</v>
      </c>
      <c r="F157" s="231" t="s">
        <v>4462</v>
      </c>
      <c r="G157" s="232" t="s">
        <v>4456</v>
      </c>
      <c r="H157" s="233">
        <v>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42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241</v>
      </c>
      <c r="AT157" s="241" t="s">
        <v>237</v>
      </c>
      <c r="AU157" s="241" t="s">
        <v>84</v>
      </c>
      <c r="AY157" s="18" t="s">
        <v>235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84</v>
      </c>
      <c r="BK157" s="242">
        <f>ROUND(I157*H157,2)</f>
        <v>0</v>
      </c>
      <c r="BL157" s="18" t="s">
        <v>241</v>
      </c>
      <c r="BM157" s="241" t="s">
        <v>339</v>
      </c>
    </row>
    <row r="158" s="2" customFormat="1" ht="16.5" customHeight="1">
      <c r="A158" s="39"/>
      <c r="B158" s="40"/>
      <c r="C158" s="229" t="s">
        <v>77</v>
      </c>
      <c r="D158" s="229" t="s">
        <v>237</v>
      </c>
      <c r="E158" s="230" t="s">
        <v>4463</v>
      </c>
      <c r="F158" s="231" t="s">
        <v>4464</v>
      </c>
      <c r="G158" s="232" t="s">
        <v>4456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42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241</v>
      </c>
      <c r="AT158" s="241" t="s">
        <v>237</v>
      </c>
      <c r="AU158" s="241" t="s">
        <v>84</v>
      </c>
      <c r="AY158" s="18" t="s">
        <v>235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84</v>
      </c>
      <c r="BK158" s="242">
        <f>ROUND(I158*H158,2)</f>
        <v>0</v>
      </c>
      <c r="BL158" s="18" t="s">
        <v>241</v>
      </c>
      <c r="BM158" s="241" t="s">
        <v>349</v>
      </c>
    </row>
    <row r="159" s="12" customFormat="1" ht="25.92" customHeight="1">
      <c r="A159" s="12"/>
      <c r="B159" s="213"/>
      <c r="C159" s="214"/>
      <c r="D159" s="215" t="s">
        <v>76</v>
      </c>
      <c r="E159" s="216" t="s">
        <v>4465</v>
      </c>
      <c r="F159" s="216" t="s">
        <v>4466</v>
      </c>
      <c r="G159" s="214"/>
      <c r="H159" s="214"/>
      <c r="I159" s="217"/>
      <c r="J159" s="218">
        <f>BK159</f>
        <v>0</v>
      </c>
      <c r="K159" s="214"/>
      <c r="L159" s="219"/>
      <c r="M159" s="220"/>
      <c r="N159" s="221"/>
      <c r="O159" s="221"/>
      <c r="P159" s="222">
        <f>P160+P165+P167+P172</f>
        <v>0</v>
      </c>
      <c r="Q159" s="221"/>
      <c r="R159" s="222">
        <f>R160+R165+R167+R172</f>
        <v>0</v>
      </c>
      <c r="S159" s="221"/>
      <c r="T159" s="223">
        <f>T160+T165+T167+T172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84</v>
      </c>
      <c r="AT159" s="225" t="s">
        <v>76</v>
      </c>
      <c r="AU159" s="225" t="s">
        <v>77</v>
      </c>
      <c r="AY159" s="224" t="s">
        <v>235</v>
      </c>
      <c r="BK159" s="226">
        <f>BK160+BK165+BK167+BK172</f>
        <v>0</v>
      </c>
    </row>
    <row r="160" s="12" customFormat="1" ht="22.8" customHeight="1">
      <c r="A160" s="12"/>
      <c r="B160" s="213"/>
      <c r="C160" s="214"/>
      <c r="D160" s="215" t="s">
        <v>76</v>
      </c>
      <c r="E160" s="227" t="s">
        <v>4467</v>
      </c>
      <c r="F160" s="227" t="s">
        <v>4468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SUM(P161:P164)</f>
        <v>0</v>
      </c>
      <c r="Q160" s="221"/>
      <c r="R160" s="222">
        <f>SUM(R161:R164)</f>
        <v>0</v>
      </c>
      <c r="S160" s="221"/>
      <c r="T160" s="223">
        <f>SUM(T161:T164)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84</v>
      </c>
      <c r="AT160" s="225" t="s">
        <v>76</v>
      </c>
      <c r="AU160" s="225" t="s">
        <v>84</v>
      </c>
      <c r="AY160" s="224" t="s">
        <v>235</v>
      </c>
      <c r="BK160" s="226">
        <f>SUM(BK161:BK164)</f>
        <v>0</v>
      </c>
    </row>
    <row r="161" s="2" customFormat="1" ht="16.5" customHeight="1">
      <c r="A161" s="39"/>
      <c r="B161" s="40"/>
      <c r="C161" s="229" t="s">
        <v>77</v>
      </c>
      <c r="D161" s="229" t="s">
        <v>237</v>
      </c>
      <c r="E161" s="230" t="s">
        <v>4469</v>
      </c>
      <c r="F161" s="231" t="s">
        <v>4470</v>
      </c>
      <c r="G161" s="232" t="s">
        <v>676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42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241</v>
      </c>
      <c r="AT161" s="241" t="s">
        <v>237</v>
      </c>
      <c r="AU161" s="241" t="s">
        <v>86</v>
      </c>
      <c r="AY161" s="18" t="s">
        <v>235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84</v>
      </c>
      <c r="BK161" s="242">
        <f>ROUND(I161*H161,2)</f>
        <v>0</v>
      </c>
      <c r="BL161" s="18" t="s">
        <v>241</v>
      </c>
      <c r="BM161" s="241" t="s">
        <v>364</v>
      </c>
    </row>
    <row r="162" s="2" customFormat="1" ht="16.5" customHeight="1">
      <c r="A162" s="39"/>
      <c r="B162" s="40"/>
      <c r="C162" s="229" t="s">
        <v>77</v>
      </c>
      <c r="D162" s="229" t="s">
        <v>237</v>
      </c>
      <c r="E162" s="230" t="s">
        <v>4471</v>
      </c>
      <c r="F162" s="231" t="s">
        <v>4472</v>
      </c>
      <c r="G162" s="232" t="s">
        <v>676</v>
      </c>
      <c r="H162" s="233">
        <v>2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42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241</v>
      </c>
      <c r="AT162" s="241" t="s">
        <v>237</v>
      </c>
      <c r="AU162" s="241" t="s">
        <v>86</v>
      </c>
      <c r="AY162" s="18" t="s">
        <v>235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84</v>
      </c>
      <c r="BK162" s="242">
        <f>ROUND(I162*H162,2)</f>
        <v>0</v>
      </c>
      <c r="BL162" s="18" t="s">
        <v>241</v>
      </c>
      <c r="BM162" s="241" t="s">
        <v>378</v>
      </c>
    </row>
    <row r="163" s="2" customFormat="1" ht="16.5" customHeight="1">
      <c r="A163" s="39"/>
      <c r="B163" s="40"/>
      <c r="C163" s="229" t="s">
        <v>77</v>
      </c>
      <c r="D163" s="229" t="s">
        <v>237</v>
      </c>
      <c r="E163" s="230" t="s">
        <v>4473</v>
      </c>
      <c r="F163" s="231" t="s">
        <v>4474</v>
      </c>
      <c r="G163" s="232" t="s">
        <v>676</v>
      </c>
      <c r="H163" s="233">
        <v>2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42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241</v>
      </c>
      <c r="AT163" s="241" t="s">
        <v>237</v>
      </c>
      <c r="AU163" s="241" t="s">
        <v>86</v>
      </c>
      <c r="AY163" s="18" t="s">
        <v>235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84</v>
      </c>
      <c r="BK163" s="242">
        <f>ROUND(I163*H163,2)</f>
        <v>0</v>
      </c>
      <c r="BL163" s="18" t="s">
        <v>241</v>
      </c>
      <c r="BM163" s="241" t="s">
        <v>388</v>
      </c>
    </row>
    <row r="164" s="2" customFormat="1" ht="16.5" customHeight="1">
      <c r="A164" s="39"/>
      <c r="B164" s="40"/>
      <c r="C164" s="229" t="s">
        <v>77</v>
      </c>
      <c r="D164" s="229" t="s">
        <v>237</v>
      </c>
      <c r="E164" s="230" t="s">
        <v>4475</v>
      </c>
      <c r="F164" s="231" t="s">
        <v>4476</v>
      </c>
      <c r="G164" s="232" t="s">
        <v>676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42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241</v>
      </c>
      <c r="AT164" s="241" t="s">
        <v>237</v>
      </c>
      <c r="AU164" s="241" t="s">
        <v>86</v>
      </c>
      <c r="AY164" s="18" t="s">
        <v>235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84</v>
      </c>
      <c r="BK164" s="242">
        <f>ROUND(I164*H164,2)</f>
        <v>0</v>
      </c>
      <c r="BL164" s="18" t="s">
        <v>241</v>
      </c>
      <c r="BM164" s="241" t="s">
        <v>400</v>
      </c>
    </row>
    <row r="165" s="12" customFormat="1" ht="22.8" customHeight="1">
      <c r="A165" s="12"/>
      <c r="B165" s="213"/>
      <c r="C165" s="214"/>
      <c r="D165" s="215" t="s">
        <v>76</v>
      </c>
      <c r="E165" s="227" t="s">
        <v>4477</v>
      </c>
      <c r="F165" s="227" t="s">
        <v>4478</v>
      </c>
      <c r="G165" s="214"/>
      <c r="H165" s="214"/>
      <c r="I165" s="217"/>
      <c r="J165" s="228">
        <f>BK165</f>
        <v>0</v>
      </c>
      <c r="K165" s="214"/>
      <c r="L165" s="219"/>
      <c r="M165" s="220"/>
      <c r="N165" s="221"/>
      <c r="O165" s="221"/>
      <c r="P165" s="222">
        <f>P166</f>
        <v>0</v>
      </c>
      <c r="Q165" s="221"/>
      <c r="R165" s="222">
        <f>R166</f>
        <v>0</v>
      </c>
      <c r="S165" s="221"/>
      <c r="T165" s="223">
        <f>T166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4" t="s">
        <v>84</v>
      </c>
      <c r="AT165" s="225" t="s">
        <v>76</v>
      </c>
      <c r="AU165" s="225" t="s">
        <v>84</v>
      </c>
      <c r="AY165" s="224" t="s">
        <v>235</v>
      </c>
      <c r="BK165" s="226">
        <f>BK166</f>
        <v>0</v>
      </c>
    </row>
    <row r="166" s="2" customFormat="1" ht="16.5" customHeight="1">
      <c r="A166" s="39"/>
      <c r="B166" s="40"/>
      <c r="C166" s="229" t="s">
        <v>77</v>
      </c>
      <c r="D166" s="229" t="s">
        <v>237</v>
      </c>
      <c r="E166" s="230" t="s">
        <v>4479</v>
      </c>
      <c r="F166" s="231" t="s">
        <v>4480</v>
      </c>
      <c r="G166" s="232" t="s">
        <v>676</v>
      </c>
      <c r="H166" s="233">
        <v>3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42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241</v>
      </c>
      <c r="AT166" s="241" t="s">
        <v>237</v>
      </c>
      <c r="AU166" s="241" t="s">
        <v>86</v>
      </c>
      <c r="AY166" s="18" t="s">
        <v>235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84</v>
      </c>
      <c r="BK166" s="242">
        <f>ROUND(I166*H166,2)</f>
        <v>0</v>
      </c>
      <c r="BL166" s="18" t="s">
        <v>241</v>
      </c>
      <c r="BM166" s="241" t="s">
        <v>408</v>
      </c>
    </row>
    <row r="167" s="12" customFormat="1" ht="22.8" customHeight="1">
      <c r="A167" s="12"/>
      <c r="B167" s="213"/>
      <c r="C167" s="214"/>
      <c r="D167" s="215" t="s">
        <v>76</v>
      </c>
      <c r="E167" s="227" t="s">
        <v>4481</v>
      </c>
      <c r="F167" s="227" t="s">
        <v>4482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SUM(P168:P171)</f>
        <v>0</v>
      </c>
      <c r="Q167" s="221"/>
      <c r="R167" s="222">
        <f>SUM(R168:R171)</f>
        <v>0</v>
      </c>
      <c r="S167" s="221"/>
      <c r="T167" s="223">
        <f>SUM(T168:T171)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84</v>
      </c>
      <c r="AT167" s="225" t="s">
        <v>76</v>
      </c>
      <c r="AU167" s="225" t="s">
        <v>84</v>
      </c>
      <c r="AY167" s="224" t="s">
        <v>235</v>
      </c>
      <c r="BK167" s="226">
        <f>SUM(BK168:BK171)</f>
        <v>0</v>
      </c>
    </row>
    <row r="168" s="2" customFormat="1" ht="16.5" customHeight="1">
      <c r="A168" s="39"/>
      <c r="B168" s="40"/>
      <c r="C168" s="229" t="s">
        <v>77</v>
      </c>
      <c r="D168" s="229" t="s">
        <v>237</v>
      </c>
      <c r="E168" s="230" t="s">
        <v>4483</v>
      </c>
      <c r="F168" s="231" t="s">
        <v>4484</v>
      </c>
      <c r="G168" s="232" t="s">
        <v>676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42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241</v>
      </c>
      <c r="AT168" s="241" t="s">
        <v>237</v>
      </c>
      <c r="AU168" s="241" t="s">
        <v>86</v>
      </c>
      <c r="AY168" s="18" t="s">
        <v>235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84</v>
      </c>
      <c r="BK168" s="242">
        <f>ROUND(I168*H168,2)</f>
        <v>0</v>
      </c>
      <c r="BL168" s="18" t="s">
        <v>241</v>
      </c>
      <c r="BM168" s="241" t="s">
        <v>421</v>
      </c>
    </row>
    <row r="169" s="2" customFormat="1" ht="16.5" customHeight="1">
      <c r="A169" s="39"/>
      <c r="B169" s="40"/>
      <c r="C169" s="229" t="s">
        <v>77</v>
      </c>
      <c r="D169" s="229" t="s">
        <v>237</v>
      </c>
      <c r="E169" s="230" t="s">
        <v>4485</v>
      </c>
      <c r="F169" s="231" t="s">
        <v>4486</v>
      </c>
      <c r="G169" s="232" t="s">
        <v>676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42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241</v>
      </c>
      <c r="AT169" s="241" t="s">
        <v>237</v>
      </c>
      <c r="AU169" s="241" t="s">
        <v>86</v>
      </c>
      <c r="AY169" s="18" t="s">
        <v>235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84</v>
      </c>
      <c r="BK169" s="242">
        <f>ROUND(I169*H169,2)</f>
        <v>0</v>
      </c>
      <c r="BL169" s="18" t="s">
        <v>241</v>
      </c>
      <c r="BM169" s="241" t="s">
        <v>435</v>
      </c>
    </row>
    <row r="170" s="2" customFormat="1" ht="16.5" customHeight="1">
      <c r="A170" s="39"/>
      <c r="B170" s="40"/>
      <c r="C170" s="229" t="s">
        <v>77</v>
      </c>
      <c r="D170" s="229" t="s">
        <v>237</v>
      </c>
      <c r="E170" s="230" t="s">
        <v>4487</v>
      </c>
      <c r="F170" s="231" t="s">
        <v>4488</v>
      </c>
      <c r="G170" s="232" t="s">
        <v>676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42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241</v>
      </c>
      <c r="AT170" s="241" t="s">
        <v>237</v>
      </c>
      <c r="AU170" s="241" t="s">
        <v>86</v>
      </c>
      <c r="AY170" s="18" t="s">
        <v>235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84</v>
      </c>
      <c r="BK170" s="242">
        <f>ROUND(I170*H170,2)</f>
        <v>0</v>
      </c>
      <c r="BL170" s="18" t="s">
        <v>241</v>
      </c>
      <c r="BM170" s="241" t="s">
        <v>449</v>
      </c>
    </row>
    <row r="171" s="2" customFormat="1" ht="16.5" customHeight="1">
      <c r="A171" s="39"/>
      <c r="B171" s="40"/>
      <c r="C171" s="229" t="s">
        <v>77</v>
      </c>
      <c r="D171" s="229" t="s">
        <v>237</v>
      </c>
      <c r="E171" s="230" t="s">
        <v>4489</v>
      </c>
      <c r="F171" s="231" t="s">
        <v>4490</v>
      </c>
      <c r="G171" s="232" t="s">
        <v>676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42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241</v>
      </c>
      <c r="AT171" s="241" t="s">
        <v>237</v>
      </c>
      <c r="AU171" s="241" t="s">
        <v>86</v>
      </c>
      <c r="AY171" s="18" t="s">
        <v>235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84</v>
      </c>
      <c r="BK171" s="242">
        <f>ROUND(I171*H171,2)</f>
        <v>0</v>
      </c>
      <c r="BL171" s="18" t="s">
        <v>241</v>
      </c>
      <c r="BM171" s="241" t="s">
        <v>459</v>
      </c>
    </row>
    <row r="172" s="12" customFormat="1" ht="22.8" customHeight="1">
      <c r="A172" s="12"/>
      <c r="B172" s="213"/>
      <c r="C172" s="214"/>
      <c r="D172" s="215" t="s">
        <v>76</v>
      </c>
      <c r="E172" s="227" t="s">
        <v>4491</v>
      </c>
      <c r="F172" s="227" t="s">
        <v>4492</v>
      </c>
      <c r="G172" s="214"/>
      <c r="H172" s="214"/>
      <c r="I172" s="217"/>
      <c r="J172" s="228">
        <f>BK172</f>
        <v>0</v>
      </c>
      <c r="K172" s="214"/>
      <c r="L172" s="219"/>
      <c r="M172" s="220"/>
      <c r="N172" s="221"/>
      <c r="O172" s="221"/>
      <c r="P172" s="222">
        <f>SUM(P173:P175)</f>
        <v>0</v>
      </c>
      <c r="Q172" s="221"/>
      <c r="R172" s="222">
        <f>SUM(R173:R175)</f>
        <v>0</v>
      </c>
      <c r="S172" s="221"/>
      <c r="T172" s="223">
        <f>SUM(T173:T175)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4" t="s">
        <v>84</v>
      </c>
      <c r="AT172" s="225" t="s">
        <v>76</v>
      </c>
      <c r="AU172" s="225" t="s">
        <v>84</v>
      </c>
      <c r="AY172" s="224" t="s">
        <v>235</v>
      </c>
      <c r="BK172" s="226">
        <f>SUM(BK173:BK175)</f>
        <v>0</v>
      </c>
    </row>
    <row r="173" s="2" customFormat="1" ht="16.5" customHeight="1">
      <c r="A173" s="39"/>
      <c r="B173" s="40"/>
      <c r="C173" s="229" t="s">
        <v>77</v>
      </c>
      <c r="D173" s="229" t="s">
        <v>237</v>
      </c>
      <c r="E173" s="230" t="s">
        <v>4493</v>
      </c>
      <c r="F173" s="231" t="s">
        <v>4494</v>
      </c>
      <c r="G173" s="232" t="s">
        <v>676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42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241</v>
      </c>
      <c r="AT173" s="241" t="s">
        <v>237</v>
      </c>
      <c r="AU173" s="241" t="s">
        <v>86</v>
      </c>
      <c r="AY173" s="18" t="s">
        <v>235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84</v>
      </c>
      <c r="BK173" s="242">
        <f>ROUND(I173*H173,2)</f>
        <v>0</v>
      </c>
      <c r="BL173" s="18" t="s">
        <v>241</v>
      </c>
      <c r="BM173" s="241" t="s">
        <v>470</v>
      </c>
    </row>
    <row r="174" s="2" customFormat="1" ht="16.5" customHeight="1">
      <c r="A174" s="39"/>
      <c r="B174" s="40"/>
      <c r="C174" s="229" t="s">
        <v>77</v>
      </c>
      <c r="D174" s="229" t="s">
        <v>237</v>
      </c>
      <c r="E174" s="230" t="s">
        <v>4495</v>
      </c>
      <c r="F174" s="231" t="s">
        <v>4496</v>
      </c>
      <c r="G174" s="232" t="s">
        <v>676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42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241</v>
      </c>
      <c r="AT174" s="241" t="s">
        <v>237</v>
      </c>
      <c r="AU174" s="241" t="s">
        <v>86</v>
      </c>
      <c r="AY174" s="18" t="s">
        <v>235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84</v>
      </c>
      <c r="BK174" s="242">
        <f>ROUND(I174*H174,2)</f>
        <v>0</v>
      </c>
      <c r="BL174" s="18" t="s">
        <v>241</v>
      </c>
      <c r="BM174" s="241" t="s">
        <v>493</v>
      </c>
    </row>
    <row r="175" s="2" customFormat="1" ht="16.5" customHeight="1">
      <c r="A175" s="39"/>
      <c r="B175" s="40"/>
      <c r="C175" s="229" t="s">
        <v>77</v>
      </c>
      <c r="D175" s="229" t="s">
        <v>237</v>
      </c>
      <c r="E175" s="230" t="s">
        <v>4497</v>
      </c>
      <c r="F175" s="231" t="s">
        <v>4498</v>
      </c>
      <c r="G175" s="232" t="s">
        <v>676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42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241</v>
      </c>
      <c r="AT175" s="241" t="s">
        <v>237</v>
      </c>
      <c r="AU175" s="241" t="s">
        <v>86</v>
      </c>
      <c r="AY175" s="18" t="s">
        <v>235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84</v>
      </c>
      <c r="BK175" s="242">
        <f>ROUND(I175*H175,2)</f>
        <v>0</v>
      </c>
      <c r="BL175" s="18" t="s">
        <v>241</v>
      </c>
      <c r="BM175" s="241" t="s">
        <v>503</v>
      </c>
    </row>
    <row r="176" s="12" customFormat="1" ht="25.92" customHeight="1">
      <c r="A176" s="12"/>
      <c r="B176" s="213"/>
      <c r="C176" s="214"/>
      <c r="D176" s="215" t="s">
        <v>76</v>
      </c>
      <c r="E176" s="216" t="s">
        <v>4499</v>
      </c>
      <c r="F176" s="216" t="s">
        <v>4500</v>
      </c>
      <c r="G176" s="214"/>
      <c r="H176" s="214"/>
      <c r="I176" s="217"/>
      <c r="J176" s="218">
        <f>BK176</f>
        <v>0</v>
      </c>
      <c r="K176" s="214"/>
      <c r="L176" s="219"/>
      <c r="M176" s="220"/>
      <c r="N176" s="221"/>
      <c r="O176" s="221"/>
      <c r="P176" s="222">
        <f>P177+P185</f>
        <v>0</v>
      </c>
      <c r="Q176" s="221"/>
      <c r="R176" s="222">
        <f>R177+R185</f>
        <v>0</v>
      </c>
      <c r="S176" s="221"/>
      <c r="T176" s="223">
        <f>T177+T185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4" t="s">
        <v>84</v>
      </c>
      <c r="AT176" s="225" t="s">
        <v>76</v>
      </c>
      <c r="AU176" s="225" t="s">
        <v>77</v>
      </c>
      <c r="AY176" s="224" t="s">
        <v>235</v>
      </c>
      <c r="BK176" s="226">
        <f>BK177+BK185</f>
        <v>0</v>
      </c>
    </row>
    <row r="177" s="12" customFormat="1" ht="22.8" customHeight="1">
      <c r="A177" s="12"/>
      <c r="B177" s="213"/>
      <c r="C177" s="214"/>
      <c r="D177" s="215" t="s">
        <v>76</v>
      </c>
      <c r="E177" s="227" t="s">
        <v>4501</v>
      </c>
      <c r="F177" s="227" t="s">
        <v>4502</v>
      </c>
      <c r="G177" s="214"/>
      <c r="H177" s="214"/>
      <c r="I177" s="217"/>
      <c r="J177" s="228">
        <f>BK177</f>
        <v>0</v>
      </c>
      <c r="K177" s="214"/>
      <c r="L177" s="219"/>
      <c r="M177" s="220"/>
      <c r="N177" s="221"/>
      <c r="O177" s="221"/>
      <c r="P177" s="222">
        <f>SUM(P178:P184)</f>
        <v>0</v>
      </c>
      <c r="Q177" s="221"/>
      <c r="R177" s="222">
        <f>SUM(R178:R184)</f>
        <v>0</v>
      </c>
      <c r="S177" s="221"/>
      <c r="T177" s="223">
        <f>SUM(T178:T184)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24" t="s">
        <v>84</v>
      </c>
      <c r="AT177" s="225" t="s">
        <v>76</v>
      </c>
      <c r="AU177" s="225" t="s">
        <v>84</v>
      </c>
      <c r="AY177" s="224" t="s">
        <v>235</v>
      </c>
      <c r="BK177" s="226">
        <f>SUM(BK178:BK184)</f>
        <v>0</v>
      </c>
    </row>
    <row r="178" s="2" customFormat="1" ht="16.5" customHeight="1">
      <c r="A178" s="39"/>
      <c r="B178" s="40"/>
      <c r="C178" s="229" t="s">
        <v>77</v>
      </c>
      <c r="D178" s="229" t="s">
        <v>237</v>
      </c>
      <c r="E178" s="230" t="s">
        <v>4503</v>
      </c>
      <c r="F178" s="231" t="s">
        <v>4504</v>
      </c>
      <c r="G178" s="232" t="s">
        <v>676</v>
      </c>
      <c r="H178" s="233">
        <v>6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42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241</v>
      </c>
      <c r="AT178" s="241" t="s">
        <v>237</v>
      </c>
      <c r="AU178" s="241" t="s">
        <v>86</v>
      </c>
      <c r="AY178" s="18" t="s">
        <v>235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84</v>
      </c>
      <c r="BK178" s="242">
        <f>ROUND(I178*H178,2)</f>
        <v>0</v>
      </c>
      <c r="BL178" s="18" t="s">
        <v>241</v>
      </c>
      <c r="BM178" s="241" t="s">
        <v>513</v>
      </c>
    </row>
    <row r="179" s="2" customFormat="1" ht="16.5" customHeight="1">
      <c r="A179" s="39"/>
      <c r="B179" s="40"/>
      <c r="C179" s="229" t="s">
        <v>77</v>
      </c>
      <c r="D179" s="229" t="s">
        <v>237</v>
      </c>
      <c r="E179" s="230" t="s">
        <v>4505</v>
      </c>
      <c r="F179" s="231" t="s">
        <v>4506</v>
      </c>
      <c r="G179" s="232" t="s">
        <v>676</v>
      </c>
      <c r="H179" s="233">
        <v>6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42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241</v>
      </c>
      <c r="AT179" s="241" t="s">
        <v>237</v>
      </c>
      <c r="AU179" s="241" t="s">
        <v>86</v>
      </c>
      <c r="AY179" s="18" t="s">
        <v>235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84</v>
      </c>
      <c r="BK179" s="242">
        <f>ROUND(I179*H179,2)</f>
        <v>0</v>
      </c>
      <c r="BL179" s="18" t="s">
        <v>241</v>
      </c>
      <c r="BM179" s="241" t="s">
        <v>524</v>
      </c>
    </row>
    <row r="180" s="2" customFormat="1" ht="16.5" customHeight="1">
      <c r="A180" s="39"/>
      <c r="B180" s="40"/>
      <c r="C180" s="229" t="s">
        <v>77</v>
      </c>
      <c r="D180" s="229" t="s">
        <v>237</v>
      </c>
      <c r="E180" s="230" t="s">
        <v>4507</v>
      </c>
      <c r="F180" s="231" t="s">
        <v>4508</v>
      </c>
      <c r="G180" s="232" t="s">
        <v>676</v>
      </c>
      <c r="H180" s="233">
        <v>7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42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241</v>
      </c>
      <c r="AT180" s="241" t="s">
        <v>237</v>
      </c>
      <c r="AU180" s="241" t="s">
        <v>86</v>
      </c>
      <c r="AY180" s="18" t="s">
        <v>235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84</v>
      </c>
      <c r="BK180" s="242">
        <f>ROUND(I180*H180,2)</f>
        <v>0</v>
      </c>
      <c r="BL180" s="18" t="s">
        <v>241</v>
      </c>
      <c r="BM180" s="241" t="s">
        <v>534</v>
      </c>
    </row>
    <row r="181" s="2" customFormat="1" ht="16.5" customHeight="1">
      <c r="A181" s="39"/>
      <c r="B181" s="40"/>
      <c r="C181" s="229" t="s">
        <v>77</v>
      </c>
      <c r="D181" s="229" t="s">
        <v>237</v>
      </c>
      <c r="E181" s="230" t="s">
        <v>4509</v>
      </c>
      <c r="F181" s="231" t="s">
        <v>4510</v>
      </c>
      <c r="G181" s="232" t="s">
        <v>676</v>
      </c>
      <c r="H181" s="233">
        <v>3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42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241</v>
      </c>
      <c r="AT181" s="241" t="s">
        <v>237</v>
      </c>
      <c r="AU181" s="241" t="s">
        <v>86</v>
      </c>
      <c r="AY181" s="18" t="s">
        <v>235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84</v>
      </c>
      <c r="BK181" s="242">
        <f>ROUND(I181*H181,2)</f>
        <v>0</v>
      </c>
      <c r="BL181" s="18" t="s">
        <v>241</v>
      </c>
      <c r="BM181" s="241" t="s">
        <v>543</v>
      </c>
    </row>
    <row r="182" s="2" customFormat="1" ht="21.75" customHeight="1">
      <c r="A182" s="39"/>
      <c r="B182" s="40"/>
      <c r="C182" s="229" t="s">
        <v>77</v>
      </c>
      <c r="D182" s="229" t="s">
        <v>237</v>
      </c>
      <c r="E182" s="230" t="s">
        <v>4511</v>
      </c>
      <c r="F182" s="231" t="s">
        <v>4512</v>
      </c>
      <c r="G182" s="232" t="s">
        <v>676</v>
      </c>
      <c r="H182" s="233">
        <v>32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42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241</v>
      </c>
      <c r="AT182" s="241" t="s">
        <v>237</v>
      </c>
      <c r="AU182" s="241" t="s">
        <v>86</v>
      </c>
      <c r="AY182" s="18" t="s">
        <v>235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84</v>
      </c>
      <c r="BK182" s="242">
        <f>ROUND(I182*H182,2)</f>
        <v>0</v>
      </c>
      <c r="BL182" s="18" t="s">
        <v>241</v>
      </c>
      <c r="BM182" s="241" t="s">
        <v>551</v>
      </c>
    </row>
    <row r="183" s="2" customFormat="1" ht="24.15" customHeight="1">
      <c r="A183" s="39"/>
      <c r="B183" s="40"/>
      <c r="C183" s="229" t="s">
        <v>77</v>
      </c>
      <c r="D183" s="229" t="s">
        <v>237</v>
      </c>
      <c r="E183" s="230" t="s">
        <v>4513</v>
      </c>
      <c r="F183" s="231" t="s">
        <v>4514</v>
      </c>
      <c r="G183" s="232" t="s">
        <v>676</v>
      </c>
      <c r="H183" s="233">
        <v>16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42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241</v>
      </c>
      <c r="AT183" s="241" t="s">
        <v>237</v>
      </c>
      <c r="AU183" s="241" t="s">
        <v>86</v>
      </c>
      <c r="AY183" s="18" t="s">
        <v>235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84</v>
      </c>
      <c r="BK183" s="242">
        <f>ROUND(I183*H183,2)</f>
        <v>0</v>
      </c>
      <c r="BL183" s="18" t="s">
        <v>241</v>
      </c>
      <c r="BM183" s="241" t="s">
        <v>563</v>
      </c>
    </row>
    <row r="184" s="2" customFormat="1" ht="16.5" customHeight="1">
      <c r="A184" s="39"/>
      <c r="B184" s="40"/>
      <c r="C184" s="229" t="s">
        <v>77</v>
      </c>
      <c r="D184" s="229" t="s">
        <v>237</v>
      </c>
      <c r="E184" s="230" t="s">
        <v>4515</v>
      </c>
      <c r="F184" s="231" t="s">
        <v>4516</v>
      </c>
      <c r="G184" s="232" t="s">
        <v>676</v>
      </c>
      <c r="H184" s="233">
        <v>16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42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241</v>
      </c>
      <c r="AT184" s="241" t="s">
        <v>237</v>
      </c>
      <c r="AU184" s="241" t="s">
        <v>86</v>
      </c>
      <c r="AY184" s="18" t="s">
        <v>235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84</v>
      </c>
      <c r="BK184" s="242">
        <f>ROUND(I184*H184,2)</f>
        <v>0</v>
      </c>
      <c r="BL184" s="18" t="s">
        <v>241</v>
      </c>
      <c r="BM184" s="241" t="s">
        <v>572</v>
      </c>
    </row>
    <row r="185" s="12" customFormat="1" ht="22.8" customHeight="1">
      <c r="A185" s="12"/>
      <c r="B185" s="213"/>
      <c r="C185" s="214"/>
      <c r="D185" s="215" t="s">
        <v>76</v>
      </c>
      <c r="E185" s="227" t="s">
        <v>4517</v>
      </c>
      <c r="F185" s="227" t="s">
        <v>4518</v>
      </c>
      <c r="G185" s="214"/>
      <c r="H185" s="214"/>
      <c r="I185" s="217"/>
      <c r="J185" s="228">
        <f>BK185</f>
        <v>0</v>
      </c>
      <c r="K185" s="214"/>
      <c r="L185" s="219"/>
      <c r="M185" s="220"/>
      <c r="N185" s="221"/>
      <c r="O185" s="221"/>
      <c r="P185" s="222">
        <f>P186+P188+P190+P192+P194</f>
        <v>0</v>
      </c>
      <c r="Q185" s="221"/>
      <c r="R185" s="222">
        <f>R186+R188+R190+R192+R194</f>
        <v>0</v>
      </c>
      <c r="S185" s="221"/>
      <c r="T185" s="223">
        <f>T186+T188+T190+T192+T194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4" t="s">
        <v>84</v>
      </c>
      <c r="AT185" s="225" t="s">
        <v>76</v>
      </c>
      <c r="AU185" s="225" t="s">
        <v>84</v>
      </c>
      <c r="AY185" s="224" t="s">
        <v>235</v>
      </c>
      <c r="BK185" s="226">
        <f>BK186+BK188+BK190+BK192+BK194</f>
        <v>0</v>
      </c>
    </row>
    <row r="186" s="12" customFormat="1" ht="20.88" customHeight="1">
      <c r="A186" s="12"/>
      <c r="B186" s="213"/>
      <c r="C186" s="214"/>
      <c r="D186" s="215" t="s">
        <v>76</v>
      </c>
      <c r="E186" s="227" t="s">
        <v>4519</v>
      </c>
      <c r="F186" s="227" t="s">
        <v>4520</v>
      </c>
      <c r="G186" s="214"/>
      <c r="H186" s="214"/>
      <c r="I186" s="217"/>
      <c r="J186" s="228">
        <f>BK186</f>
        <v>0</v>
      </c>
      <c r="K186" s="214"/>
      <c r="L186" s="219"/>
      <c r="M186" s="220"/>
      <c r="N186" s="221"/>
      <c r="O186" s="221"/>
      <c r="P186" s="222">
        <f>P187</f>
        <v>0</v>
      </c>
      <c r="Q186" s="221"/>
      <c r="R186" s="222">
        <f>R187</f>
        <v>0</v>
      </c>
      <c r="S186" s="221"/>
      <c r="T186" s="223">
        <f>T187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4" t="s">
        <v>84</v>
      </c>
      <c r="AT186" s="225" t="s">
        <v>76</v>
      </c>
      <c r="AU186" s="225" t="s">
        <v>86</v>
      </c>
      <c r="AY186" s="224" t="s">
        <v>235</v>
      </c>
      <c r="BK186" s="226">
        <f>BK187</f>
        <v>0</v>
      </c>
    </row>
    <row r="187" s="2" customFormat="1" ht="16.5" customHeight="1">
      <c r="A187" s="39"/>
      <c r="B187" s="40"/>
      <c r="C187" s="229" t="s">
        <v>77</v>
      </c>
      <c r="D187" s="229" t="s">
        <v>237</v>
      </c>
      <c r="E187" s="230" t="s">
        <v>4521</v>
      </c>
      <c r="F187" s="231" t="s">
        <v>4522</v>
      </c>
      <c r="G187" s="232" t="s">
        <v>676</v>
      </c>
      <c r="H187" s="233">
        <v>4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42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241</v>
      </c>
      <c r="AT187" s="241" t="s">
        <v>237</v>
      </c>
      <c r="AU187" s="241" t="s">
        <v>250</v>
      </c>
      <c r="AY187" s="18" t="s">
        <v>235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84</v>
      </c>
      <c r="BK187" s="242">
        <f>ROUND(I187*H187,2)</f>
        <v>0</v>
      </c>
      <c r="BL187" s="18" t="s">
        <v>241</v>
      </c>
      <c r="BM187" s="241" t="s">
        <v>581</v>
      </c>
    </row>
    <row r="188" s="12" customFormat="1" ht="20.88" customHeight="1">
      <c r="A188" s="12"/>
      <c r="B188" s="213"/>
      <c r="C188" s="214"/>
      <c r="D188" s="215" t="s">
        <v>76</v>
      </c>
      <c r="E188" s="227" t="s">
        <v>4523</v>
      </c>
      <c r="F188" s="227" t="s">
        <v>4524</v>
      </c>
      <c r="G188" s="214"/>
      <c r="H188" s="214"/>
      <c r="I188" s="217"/>
      <c r="J188" s="228">
        <f>BK188</f>
        <v>0</v>
      </c>
      <c r="K188" s="214"/>
      <c r="L188" s="219"/>
      <c r="M188" s="220"/>
      <c r="N188" s="221"/>
      <c r="O188" s="221"/>
      <c r="P188" s="222">
        <f>P189</f>
        <v>0</v>
      </c>
      <c r="Q188" s="221"/>
      <c r="R188" s="222">
        <f>R189</f>
        <v>0</v>
      </c>
      <c r="S188" s="221"/>
      <c r="T188" s="223">
        <f>T189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24" t="s">
        <v>84</v>
      </c>
      <c r="AT188" s="225" t="s">
        <v>76</v>
      </c>
      <c r="AU188" s="225" t="s">
        <v>86</v>
      </c>
      <c r="AY188" s="224" t="s">
        <v>235</v>
      </c>
      <c r="BK188" s="226">
        <f>BK189</f>
        <v>0</v>
      </c>
    </row>
    <row r="189" s="2" customFormat="1" ht="16.5" customHeight="1">
      <c r="A189" s="39"/>
      <c r="B189" s="40"/>
      <c r="C189" s="229" t="s">
        <v>77</v>
      </c>
      <c r="D189" s="229" t="s">
        <v>237</v>
      </c>
      <c r="E189" s="230" t="s">
        <v>4525</v>
      </c>
      <c r="F189" s="231" t="s">
        <v>4526</v>
      </c>
      <c r="G189" s="232" t="s">
        <v>676</v>
      </c>
      <c r="H189" s="233">
        <v>2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42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241</v>
      </c>
      <c r="AT189" s="241" t="s">
        <v>237</v>
      </c>
      <c r="AU189" s="241" t="s">
        <v>250</v>
      </c>
      <c r="AY189" s="18" t="s">
        <v>235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84</v>
      </c>
      <c r="BK189" s="242">
        <f>ROUND(I189*H189,2)</f>
        <v>0</v>
      </c>
      <c r="BL189" s="18" t="s">
        <v>241</v>
      </c>
      <c r="BM189" s="241" t="s">
        <v>590</v>
      </c>
    </row>
    <row r="190" s="12" customFormat="1" ht="20.88" customHeight="1">
      <c r="A190" s="12"/>
      <c r="B190" s="213"/>
      <c r="C190" s="214"/>
      <c r="D190" s="215" t="s">
        <v>76</v>
      </c>
      <c r="E190" s="227" t="s">
        <v>4527</v>
      </c>
      <c r="F190" s="227" t="s">
        <v>4528</v>
      </c>
      <c r="G190" s="214"/>
      <c r="H190" s="214"/>
      <c r="I190" s="217"/>
      <c r="J190" s="228">
        <f>BK190</f>
        <v>0</v>
      </c>
      <c r="K190" s="214"/>
      <c r="L190" s="219"/>
      <c r="M190" s="220"/>
      <c r="N190" s="221"/>
      <c r="O190" s="221"/>
      <c r="P190" s="222">
        <f>P191</f>
        <v>0</v>
      </c>
      <c r="Q190" s="221"/>
      <c r="R190" s="222">
        <f>R191</f>
        <v>0</v>
      </c>
      <c r="S190" s="221"/>
      <c r="T190" s="223">
        <f>T191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4" t="s">
        <v>84</v>
      </c>
      <c r="AT190" s="225" t="s">
        <v>76</v>
      </c>
      <c r="AU190" s="225" t="s">
        <v>86</v>
      </c>
      <c r="AY190" s="224" t="s">
        <v>235</v>
      </c>
      <c r="BK190" s="226">
        <f>BK191</f>
        <v>0</v>
      </c>
    </row>
    <row r="191" s="2" customFormat="1" ht="16.5" customHeight="1">
      <c r="A191" s="39"/>
      <c r="B191" s="40"/>
      <c r="C191" s="229" t="s">
        <v>77</v>
      </c>
      <c r="D191" s="229" t="s">
        <v>237</v>
      </c>
      <c r="E191" s="230" t="s">
        <v>4529</v>
      </c>
      <c r="F191" s="231" t="s">
        <v>4530</v>
      </c>
      <c r="G191" s="232" t="s">
        <v>676</v>
      </c>
      <c r="H191" s="233">
        <v>5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42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241</v>
      </c>
      <c r="AT191" s="241" t="s">
        <v>237</v>
      </c>
      <c r="AU191" s="241" t="s">
        <v>250</v>
      </c>
      <c r="AY191" s="18" t="s">
        <v>235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84</v>
      </c>
      <c r="BK191" s="242">
        <f>ROUND(I191*H191,2)</f>
        <v>0</v>
      </c>
      <c r="BL191" s="18" t="s">
        <v>241</v>
      </c>
      <c r="BM191" s="241" t="s">
        <v>617</v>
      </c>
    </row>
    <row r="192" s="12" customFormat="1" ht="20.88" customHeight="1">
      <c r="A192" s="12"/>
      <c r="B192" s="213"/>
      <c r="C192" s="214"/>
      <c r="D192" s="215" t="s">
        <v>76</v>
      </c>
      <c r="E192" s="227" t="s">
        <v>4531</v>
      </c>
      <c r="F192" s="227" t="s">
        <v>4532</v>
      </c>
      <c r="G192" s="214"/>
      <c r="H192" s="214"/>
      <c r="I192" s="217"/>
      <c r="J192" s="228">
        <f>BK192</f>
        <v>0</v>
      </c>
      <c r="K192" s="214"/>
      <c r="L192" s="219"/>
      <c r="M192" s="220"/>
      <c r="N192" s="221"/>
      <c r="O192" s="221"/>
      <c r="P192" s="222">
        <f>P193</f>
        <v>0</v>
      </c>
      <c r="Q192" s="221"/>
      <c r="R192" s="222">
        <f>R193</f>
        <v>0</v>
      </c>
      <c r="S192" s="221"/>
      <c r="T192" s="223">
        <f>T193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24" t="s">
        <v>84</v>
      </c>
      <c r="AT192" s="225" t="s">
        <v>76</v>
      </c>
      <c r="AU192" s="225" t="s">
        <v>86</v>
      </c>
      <c r="AY192" s="224" t="s">
        <v>235</v>
      </c>
      <c r="BK192" s="226">
        <f>BK193</f>
        <v>0</v>
      </c>
    </row>
    <row r="193" s="2" customFormat="1" ht="16.5" customHeight="1">
      <c r="A193" s="39"/>
      <c r="B193" s="40"/>
      <c r="C193" s="229" t="s">
        <v>77</v>
      </c>
      <c r="D193" s="229" t="s">
        <v>237</v>
      </c>
      <c r="E193" s="230" t="s">
        <v>4533</v>
      </c>
      <c r="F193" s="231" t="s">
        <v>4530</v>
      </c>
      <c r="G193" s="232" t="s">
        <v>676</v>
      </c>
      <c r="H193" s="233">
        <v>1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42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241</v>
      </c>
      <c r="AT193" s="241" t="s">
        <v>237</v>
      </c>
      <c r="AU193" s="241" t="s">
        <v>250</v>
      </c>
      <c r="AY193" s="18" t="s">
        <v>235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84</v>
      </c>
      <c r="BK193" s="242">
        <f>ROUND(I193*H193,2)</f>
        <v>0</v>
      </c>
      <c r="BL193" s="18" t="s">
        <v>241</v>
      </c>
      <c r="BM193" s="241" t="s">
        <v>627</v>
      </c>
    </row>
    <row r="194" s="12" customFormat="1" ht="20.88" customHeight="1">
      <c r="A194" s="12"/>
      <c r="B194" s="213"/>
      <c r="C194" s="214"/>
      <c r="D194" s="215" t="s">
        <v>76</v>
      </c>
      <c r="E194" s="227" t="s">
        <v>4534</v>
      </c>
      <c r="F194" s="227" t="s">
        <v>4535</v>
      </c>
      <c r="G194" s="214"/>
      <c r="H194" s="214"/>
      <c r="I194" s="217"/>
      <c r="J194" s="228">
        <f>BK194</f>
        <v>0</v>
      </c>
      <c r="K194" s="214"/>
      <c r="L194" s="219"/>
      <c r="M194" s="220"/>
      <c r="N194" s="221"/>
      <c r="O194" s="221"/>
      <c r="P194" s="222">
        <f>SUM(P195:P196)</f>
        <v>0</v>
      </c>
      <c r="Q194" s="221"/>
      <c r="R194" s="222">
        <f>SUM(R195:R196)</f>
        <v>0</v>
      </c>
      <c r="S194" s="221"/>
      <c r="T194" s="223">
        <f>SUM(T195:T196)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24" t="s">
        <v>84</v>
      </c>
      <c r="AT194" s="225" t="s">
        <v>76</v>
      </c>
      <c r="AU194" s="225" t="s">
        <v>86</v>
      </c>
      <c r="AY194" s="224" t="s">
        <v>235</v>
      </c>
      <c r="BK194" s="226">
        <f>SUM(BK195:BK196)</f>
        <v>0</v>
      </c>
    </row>
    <row r="195" s="2" customFormat="1" ht="16.5" customHeight="1">
      <c r="A195" s="39"/>
      <c r="B195" s="40"/>
      <c r="C195" s="229" t="s">
        <v>77</v>
      </c>
      <c r="D195" s="229" t="s">
        <v>237</v>
      </c>
      <c r="E195" s="230" t="s">
        <v>4536</v>
      </c>
      <c r="F195" s="231" t="s">
        <v>4530</v>
      </c>
      <c r="G195" s="232" t="s">
        <v>676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42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241</v>
      </c>
      <c r="AT195" s="241" t="s">
        <v>237</v>
      </c>
      <c r="AU195" s="241" t="s">
        <v>250</v>
      </c>
      <c r="AY195" s="18" t="s">
        <v>235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84</v>
      </c>
      <c r="BK195" s="242">
        <f>ROUND(I195*H195,2)</f>
        <v>0</v>
      </c>
      <c r="BL195" s="18" t="s">
        <v>241</v>
      </c>
      <c r="BM195" s="241" t="s">
        <v>635</v>
      </c>
    </row>
    <row r="196" s="2" customFormat="1" ht="33" customHeight="1">
      <c r="A196" s="39"/>
      <c r="B196" s="40"/>
      <c r="C196" s="229" t="s">
        <v>77</v>
      </c>
      <c r="D196" s="229" t="s">
        <v>237</v>
      </c>
      <c r="E196" s="230" t="s">
        <v>4537</v>
      </c>
      <c r="F196" s="231" t="s">
        <v>4538</v>
      </c>
      <c r="G196" s="232" t="s">
        <v>676</v>
      </c>
      <c r="H196" s="233">
        <v>2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42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241</v>
      </c>
      <c r="AT196" s="241" t="s">
        <v>237</v>
      </c>
      <c r="AU196" s="241" t="s">
        <v>250</v>
      </c>
      <c r="AY196" s="18" t="s">
        <v>235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84</v>
      </c>
      <c r="BK196" s="242">
        <f>ROUND(I196*H196,2)</f>
        <v>0</v>
      </c>
      <c r="BL196" s="18" t="s">
        <v>241</v>
      </c>
      <c r="BM196" s="241" t="s">
        <v>643</v>
      </c>
    </row>
    <row r="197" s="12" customFormat="1" ht="25.92" customHeight="1">
      <c r="A197" s="12"/>
      <c r="B197" s="213"/>
      <c r="C197" s="214"/>
      <c r="D197" s="215" t="s">
        <v>76</v>
      </c>
      <c r="E197" s="216" t="s">
        <v>4539</v>
      </c>
      <c r="F197" s="216" t="s">
        <v>4540</v>
      </c>
      <c r="G197" s="214"/>
      <c r="H197" s="214"/>
      <c r="I197" s="217"/>
      <c r="J197" s="218">
        <f>BK197</f>
        <v>0</v>
      </c>
      <c r="K197" s="214"/>
      <c r="L197" s="219"/>
      <c r="M197" s="220"/>
      <c r="N197" s="221"/>
      <c r="O197" s="221"/>
      <c r="P197" s="222">
        <f>P198</f>
        <v>0</v>
      </c>
      <c r="Q197" s="221"/>
      <c r="R197" s="222">
        <f>R198</f>
        <v>0</v>
      </c>
      <c r="S197" s="221"/>
      <c r="T197" s="223">
        <f>T198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84</v>
      </c>
      <c r="AT197" s="225" t="s">
        <v>76</v>
      </c>
      <c r="AU197" s="225" t="s">
        <v>77</v>
      </c>
      <c r="AY197" s="224" t="s">
        <v>235</v>
      </c>
      <c r="BK197" s="226">
        <f>BK198</f>
        <v>0</v>
      </c>
    </row>
    <row r="198" s="12" customFormat="1" ht="22.8" customHeight="1">
      <c r="A198" s="12"/>
      <c r="B198" s="213"/>
      <c r="C198" s="214"/>
      <c r="D198" s="215" t="s">
        <v>76</v>
      </c>
      <c r="E198" s="227" t="s">
        <v>4541</v>
      </c>
      <c r="F198" s="227" t="s">
        <v>4542</v>
      </c>
      <c r="G198" s="214"/>
      <c r="H198" s="214"/>
      <c r="I198" s="217"/>
      <c r="J198" s="228">
        <f>BK198</f>
        <v>0</v>
      </c>
      <c r="K198" s="214"/>
      <c r="L198" s="219"/>
      <c r="M198" s="220"/>
      <c r="N198" s="221"/>
      <c r="O198" s="221"/>
      <c r="P198" s="222">
        <f>SUM(P199:P203)</f>
        <v>0</v>
      </c>
      <c r="Q198" s="221"/>
      <c r="R198" s="222">
        <f>SUM(R199:R203)</f>
        <v>0</v>
      </c>
      <c r="S198" s="221"/>
      <c r="T198" s="223">
        <f>SUM(T199:T203)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84</v>
      </c>
      <c r="AT198" s="225" t="s">
        <v>76</v>
      </c>
      <c r="AU198" s="225" t="s">
        <v>84</v>
      </c>
      <c r="AY198" s="224" t="s">
        <v>235</v>
      </c>
      <c r="BK198" s="226">
        <f>SUM(BK199:BK203)</f>
        <v>0</v>
      </c>
    </row>
    <row r="199" s="2" customFormat="1" ht="16.5" customHeight="1">
      <c r="A199" s="39"/>
      <c r="B199" s="40"/>
      <c r="C199" s="229" t="s">
        <v>77</v>
      </c>
      <c r="D199" s="229" t="s">
        <v>237</v>
      </c>
      <c r="E199" s="230" t="s">
        <v>4543</v>
      </c>
      <c r="F199" s="231" t="s">
        <v>4522</v>
      </c>
      <c r="G199" s="232" t="s">
        <v>174</v>
      </c>
      <c r="H199" s="233">
        <v>195.03999999999999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42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241</v>
      </c>
      <c r="AT199" s="241" t="s">
        <v>237</v>
      </c>
      <c r="AU199" s="241" t="s">
        <v>86</v>
      </c>
      <c r="AY199" s="18" t="s">
        <v>235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84</v>
      </c>
      <c r="BK199" s="242">
        <f>ROUND(I199*H199,2)</f>
        <v>0</v>
      </c>
      <c r="BL199" s="18" t="s">
        <v>241</v>
      </c>
      <c r="BM199" s="241" t="s">
        <v>662</v>
      </c>
    </row>
    <row r="200" s="2" customFormat="1" ht="16.5" customHeight="1">
      <c r="A200" s="39"/>
      <c r="B200" s="40"/>
      <c r="C200" s="229" t="s">
        <v>77</v>
      </c>
      <c r="D200" s="229" t="s">
        <v>237</v>
      </c>
      <c r="E200" s="230" t="s">
        <v>4544</v>
      </c>
      <c r="F200" s="231" t="s">
        <v>4545</v>
      </c>
      <c r="G200" s="232" t="s">
        <v>174</v>
      </c>
      <c r="H200" s="233">
        <v>83.397999999999996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42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241</v>
      </c>
      <c r="AT200" s="241" t="s">
        <v>237</v>
      </c>
      <c r="AU200" s="241" t="s">
        <v>86</v>
      </c>
      <c r="AY200" s="18" t="s">
        <v>235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84</v>
      </c>
      <c r="BK200" s="242">
        <f>ROUND(I200*H200,2)</f>
        <v>0</v>
      </c>
      <c r="BL200" s="18" t="s">
        <v>241</v>
      </c>
      <c r="BM200" s="241" t="s">
        <v>673</v>
      </c>
    </row>
    <row r="201" s="2" customFormat="1" ht="16.5" customHeight="1">
      <c r="A201" s="39"/>
      <c r="B201" s="40"/>
      <c r="C201" s="229" t="s">
        <v>77</v>
      </c>
      <c r="D201" s="229" t="s">
        <v>237</v>
      </c>
      <c r="E201" s="230" t="s">
        <v>4546</v>
      </c>
      <c r="F201" s="231" t="s">
        <v>4547</v>
      </c>
      <c r="G201" s="232" t="s">
        <v>174</v>
      </c>
      <c r="H201" s="233">
        <v>11.408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42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241</v>
      </c>
      <c r="AT201" s="241" t="s">
        <v>237</v>
      </c>
      <c r="AU201" s="241" t="s">
        <v>86</v>
      </c>
      <c r="AY201" s="18" t="s">
        <v>235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84</v>
      </c>
      <c r="BK201" s="242">
        <f>ROUND(I201*H201,2)</f>
        <v>0</v>
      </c>
      <c r="BL201" s="18" t="s">
        <v>241</v>
      </c>
      <c r="BM201" s="241" t="s">
        <v>687</v>
      </c>
    </row>
    <row r="202" s="2" customFormat="1" ht="16.5" customHeight="1">
      <c r="A202" s="39"/>
      <c r="B202" s="40"/>
      <c r="C202" s="229" t="s">
        <v>77</v>
      </c>
      <c r="D202" s="229" t="s">
        <v>237</v>
      </c>
      <c r="E202" s="230" t="s">
        <v>4548</v>
      </c>
      <c r="F202" s="231" t="s">
        <v>4530</v>
      </c>
      <c r="G202" s="232" t="s">
        <v>174</v>
      </c>
      <c r="H202" s="233">
        <v>8.7400000000000002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42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241</v>
      </c>
      <c r="AT202" s="241" t="s">
        <v>237</v>
      </c>
      <c r="AU202" s="241" t="s">
        <v>86</v>
      </c>
      <c r="AY202" s="18" t="s">
        <v>235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84</v>
      </c>
      <c r="BK202" s="242">
        <f>ROUND(I202*H202,2)</f>
        <v>0</v>
      </c>
      <c r="BL202" s="18" t="s">
        <v>241</v>
      </c>
      <c r="BM202" s="241" t="s">
        <v>701</v>
      </c>
    </row>
    <row r="203" s="2" customFormat="1" ht="21.75" customHeight="1">
      <c r="A203" s="39"/>
      <c r="B203" s="40"/>
      <c r="C203" s="229" t="s">
        <v>77</v>
      </c>
      <c r="D203" s="229" t="s">
        <v>237</v>
      </c>
      <c r="E203" s="230" t="s">
        <v>4549</v>
      </c>
      <c r="F203" s="231" t="s">
        <v>4550</v>
      </c>
      <c r="G203" s="232" t="s">
        <v>174</v>
      </c>
      <c r="H203" s="233">
        <v>298.58600000000001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42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241</v>
      </c>
      <c r="AT203" s="241" t="s">
        <v>237</v>
      </c>
      <c r="AU203" s="241" t="s">
        <v>86</v>
      </c>
      <c r="AY203" s="18" t="s">
        <v>235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84</v>
      </c>
      <c r="BK203" s="242">
        <f>ROUND(I203*H203,2)</f>
        <v>0</v>
      </c>
      <c r="BL203" s="18" t="s">
        <v>241</v>
      </c>
      <c r="BM203" s="241" t="s">
        <v>709</v>
      </c>
    </row>
    <row r="204" s="12" customFormat="1" ht="25.92" customHeight="1">
      <c r="A204" s="12"/>
      <c r="B204" s="213"/>
      <c r="C204" s="214"/>
      <c r="D204" s="215" t="s">
        <v>76</v>
      </c>
      <c r="E204" s="216" t="s">
        <v>4551</v>
      </c>
      <c r="F204" s="216" t="s">
        <v>4552</v>
      </c>
      <c r="G204" s="214"/>
      <c r="H204" s="214"/>
      <c r="I204" s="217"/>
      <c r="J204" s="218">
        <f>BK204</f>
        <v>0</v>
      </c>
      <c r="K204" s="214"/>
      <c r="L204" s="219"/>
      <c r="M204" s="220"/>
      <c r="N204" s="221"/>
      <c r="O204" s="221"/>
      <c r="P204" s="222">
        <f>P205</f>
        <v>0</v>
      </c>
      <c r="Q204" s="221"/>
      <c r="R204" s="222">
        <f>R205</f>
        <v>0</v>
      </c>
      <c r="S204" s="221"/>
      <c r="T204" s="223">
        <f>T205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24" t="s">
        <v>84</v>
      </c>
      <c r="AT204" s="225" t="s">
        <v>76</v>
      </c>
      <c r="AU204" s="225" t="s">
        <v>77</v>
      </c>
      <c r="AY204" s="224" t="s">
        <v>235</v>
      </c>
      <c r="BK204" s="226">
        <f>BK205</f>
        <v>0</v>
      </c>
    </row>
    <row r="205" s="12" customFormat="1" ht="22.8" customHeight="1">
      <c r="A205" s="12"/>
      <c r="B205" s="213"/>
      <c r="C205" s="214"/>
      <c r="D205" s="215" t="s">
        <v>76</v>
      </c>
      <c r="E205" s="227" t="s">
        <v>4553</v>
      </c>
      <c r="F205" s="227" t="s">
        <v>4554</v>
      </c>
      <c r="G205" s="214"/>
      <c r="H205" s="214"/>
      <c r="I205" s="217"/>
      <c r="J205" s="228">
        <f>BK205</f>
        <v>0</v>
      </c>
      <c r="K205" s="214"/>
      <c r="L205" s="219"/>
      <c r="M205" s="220"/>
      <c r="N205" s="221"/>
      <c r="O205" s="221"/>
      <c r="P205" s="222">
        <f>P206+P208+P211</f>
        <v>0</v>
      </c>
      <c r="Q205" s="221"/>
      <c r="R205" s="222">
        <f>R206+R208+R211</f>
        <v>0</v>
      </c>
      <c r="S205" s="221"/>
      <c r="T205" s="223">
        <f>T206+T208+T211</f>
        <v>0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24" t="s">
        <v>84</v>
      </c>
      <c r="AT205" s="225" t="s">
        <v>76</v>
      </c>
      <c r="AU205" s="225" t="s">
        <v>84</v>
      </c>
      <c r="AY205" s="224" t="s">
        <v>235</v>
      </c>
      <c r="BK205" s="226">
        <f>BK206+BK208+BK211</f>
        <v>0</v>
      </c>
    </row>
    <row r="206" s="12" customFormat="1" ht="20.88" customHeight="1">
      <c r="A206" s="12"/>
      <c r="B206" s="213"/>
      <c r="C206" s="214"/>
      <c r="D206" s="215" t="s">
        <v>76</v>
      </c>
      <c r="E206" s="227" t="s">
        <v>4555</v>
      </c>
      <c r="F206" s="227" t="s">
        <v>4556</v>
      </c>
      <c r="G206" s="214"/>
      <c r="H206" s="214"/>
      <c r="I206" s="217"/>
      <c r="J206" s="228">
        <f>BK206</f>
        <v>0</v>
      </c>
      <c r="K206" s="214"/>
      <c r="L206" s="219"/>
      <c r="M206" s="220"/>
      <c r="N206" s="221"/>
      <c r="O206" s="221"/>
      <c r="P206" s="222">
        <f>P207</f>
        <v>0</v>
      </c>
      <c r="Q206" s="221"/>
      <c r="R206" s="222">
        <f>R207</f>
        <v>0</v>
      </c>
      <c r="S206" s="221"/>
      <c r="T206" s="223">
        <f>T207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4" t="s">
        <v>84</v>
      </c>
      <c r="AT206" s="225" t="s">
        <v>76</v>
      </c>
      <c r="AU206" s="225" t="s">
        <v>86</v>
      </c>
      <c r="AY206" s="224" t="s">
        <v>235</v>
      </c>
      <c r="BK206" s="226">
        <f>BK207</f>
        <v>0</v>
      </c>
    </row>
    <row r="207" s="2" customFormat="1" ht="16.5" customHeight="1">
      <c r="A207" s="39"/>
      <c r="B207" s="40"/>
      <c r="C207" s="229" t="s">
        <v>77</v>
      </c>
      <c r="D207" s="229" t="s">
        <v>237</v>
      </c>
      <c r="E207" s="230" t="s">
        <v>4557</v>
      </c>
      <c r="F207" s="231" t="s">
        <v>4558</v>
      </c>
      <c r="G207" s="232" t="s">
        <v>174</v>
      </c>
      <c r="H207" s="233">
        <v>195.03999999999999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42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241</v>
      </c>
      <c r="AT207" s="241" t="s">
        <v>237</v>
      </c>
      <c r="AU207" s="241" t="s">
        <v>250</v>
      </c>
      <c r="AY207" s="18" t="s">
        <v>235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84</v>
      </c>
      <c r="BK207" s="242">
        <f>ROUND(I207*H207,2)</f>
        <v>0</v>
      </c>
      <c r="BL207" s="18" t="s">
        <v>241</v>
      </c>
      <c r="BM207" s="241" t="s">
        <v>717</v>
      </c>
    </row>
    <row r="208" s="12" customFormat="1" ht="20.88" customHeight="1">
      <c r="A208" s="12"/>
      <c r="B208" s="213"/>
      <c r="C208" s="214"/>
      <c r="D208" s="215" t="s">
        <v>76</v>
      </c>
      <c r="E208" s="227" t="s">
        <v>4559</v>
      </c>
      <c r="F208" s="227" t="s">
        <v>4560</v>
      </c>
      <c r="G208" s="214"/>
      <c r="H208" s="214"/>
      <c r="I208" s="217"/>
      <c r="J208" s="228">
        <f>BK208</f>
        <v>0</v>
      </c>
      <c r="K208" s="214"/>
      <c r="L208" s="219"/>
      <c r="M208" s="220"/>
      <c r="N208" s="221"/>
      <c r="O208" s="221"/>
      <c r="P208" s="222">
        <f>SUM(P209:P210)</f>
        <v>0</v>
      </c>
      <c r="Q208" s="221"/>
      <c r="R208" s="222">
        <f>SUM(R209:R210)</f>
        <v>0</v>
      </c>
      <c r="S208" s="221"/>
      <c r="T208" s="223">
        <f>SUM(T209:T210)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4" t="s">
        <v>84</v>
      </c>
      <c r="AT208" s="225" t="s">
        <v>76</v>
      </c>
      <c r="AU208" s="225" t="s">
        <v>86</v>
      </c>
      <c r="AY208" s="224" t="s">
        <v>235</v>
      </c>
      <c r="BK208" s="226">
        <f>SUM(BK209:BK210)</f>
        <v>0</v>
      </c>
    </row>
    <row r="209" s="2" customFormat="1" ht="16.5" customHeight="1">
      <c r="A209" s="39"/>
      <c r="B209" s="40"/>
      <c r="C209" s="229" t="s">
        <v>77</v>
      </c>
      <c r="D209" s="229" t="s">
        <v>237</v>
      </c>
      <c r="E209" s="230" t="s">
        <v>2154</v>
      </c>
      <c r="F209" s="231" t="s">
        <v>4561</v>
      </c>
      <c r="G209" s="232" t="s">
        <v>174</v>
      </c>
      <c r="H209" s="233">
        <v>83.397999999999996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42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241</v>
      </c>
      <c r="AT209" s="241" t="s">
        <v>237</v>
      </c>
      <c r="AU209" s="241" t="s">
        <v>250</v>
      </c>
      <c r="AY209" s="18" t="s">
        <v>235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84</v>
      </c>
      <c r="BK209" s="242">
        <f>ROUND(I209*H209,2)</f>
        <v>0</v>
      </c>
      <c r="BL209" s="18" t="s">
        <v>241</v>
      </c>
      <c r="BM209" s="241" t="s">
        <v>739</v>
      </c>
    </row>
    <row r="210" s="2" customFormat="1" ht="16.5" customHeight="1">
      <c r="A210" s="39"/>
      <c r="B210" s="40"/>
      <c r="C210" s="229" t="s">
        <v>77</v>
      </c>
      <c r="D210" s="229" t="s">
        <v>237</v>
      </c>
      <c r="E210" s="230" t="s">
        <v>4562</v>
      </c>
      <c r="F210" s="231" t="s">
        <v>4563</v>
      </c>
      <c r="G210" s="232" t="s">
        <v>174</v>
      </c>
      <c r="H210" s="233">
        <v>11.408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42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241</v>
      </c>
      <c r="AT210" s="241" t="s">
        <v>237</v>
      </c>
      <c r="AU210" s="241" t="s">
        <v>250</v>
      </c>
      <c r="AY210" s="18" t="s">
        <v>235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84</v>
      </c>
      <c r="BK210" s="242">
        <f>ROUND(I210*H210,2)</f>
        <v>0</v>
      </c>
      <c r="BL210" s="18" t="s">
        <v>241</v>
      </c>
      <c r="BM210" s="241" t="s">
        <v>756</v>
      </c>
    </row>
    <row r="211" s="12" customFormat="1" ht="20.88" customHeight="1">
      <c r="A211" s="12"/>
      <c r="B211" s="213"/>
      <c r="C211" s="214"/>
      <c r="D211" s="215" t="s">
        <v>76</v>
      </c>
      <c r="E211" s="227" t="s">
        <v>4564</v>
      </c>
      <c r="F211" s="227" t="s">
        <v>4565</v>
      </c>
      <c r="G211" s="214"/>
      <c r="H211" s="214"/>
      <c r="I211" s="217"/>
      <c r="J211" s="228">
        <f>BK211</f>
        <v>0</v>
      </c>
      <c r="K211" s="214"/>
      <c r="L211" s="219"/>
      <c r="M211" s="220"/>
      <c r="N211" s="221"/>
      <c r="O211" s="221"/>
      <c r="P211" s="222">
        <f>P212</f>
        <v>0</v>
      </c>
      <c r="Q211" s="221"/>
      <c r="R211" s="222">
        <f>R212</f>
        <v>0</v>
      </c>
      <c r="S211" s="221"/>
      <c r="T211" s="223">
        <f>T212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4" t="s">
        <v>84</v>
      </c>
      <c r="AT211" s="225" t="s">
        <v>76</v>
      </c>
      <c r="AU211" s="225" t="s">
        <v>86</v>
      </c>
      <c r="AY211" s="224" t="s">
        <v>235</v>
      </c>
      <c r="BK211" s="226">
        <f>BK212</f>
        <v>0</v>
      </c>
    </row>
    <row r="212" s="2" customFormat="1" ht="16.5" customHeight="1">
      <c r="A212" s="39"/>
      <c r="B212" s="40"/>
      <c r="C212" s="229" t="s">
        <v>77</v>
      </c>
      <c r="D212" s="229" t="s">
        <v>237</v>
      </c>
      <c r="E212" s="230" t="s">
        <v>4566</v>
      </c>
      <c r="F212" s="231" t="s">
        <v>4567</v>
      </c>
      <c r="G212" s="232" t="s">
        <v>174</v>
      </c>
      <c r="H212" s="233">
        <v>8.7400000000000002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42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241</v>
      </c>
      <c r="AT212" s="241" t="s">
        <v>237</v>
      </c>
      <c r="AU212" s="241" t="s">
        <v>250</v>
      </c>
      <c r="AY212" s="18" t="s">
        <v>235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84</v>
      </c>
      <c r="BK212" s="242">
        <f>ROUND(I212*H212,2)</f>
        <v>0</v>
      </c>
      <c r="BL212" s="18" t="s">
        <v>241</v>
      </c>
      <c r="BM212" s="241" t="s">
        <v>769</v>
      </c>
    </row>
    <row r="213" s="12" customFormat="1" ht="25.92" customHeight="1">
      <c r="A213" s="12"/>
      <c r="B213" s="213"/>
      <c r="C213" s="214"/>
      <c r="D213" s="215" t="s">
        <v>76</v>
      </c>
      <c r="E213" s="216" t="s">
        <v>4568</v>
      </c>
      <c r="F213" s="216" t="s">
        <v>4569</v>
      </c>
      <c r="G213" s="214"/>
      <c r="H213" s="214"/>
      <c r="I213" s="217"/>
      <c r="J213" s="218">
        <f>BK213</f>
        <v>0</v>
      </c>
      <c r="K213" s="214"/>
      <c r="L213" s="219"/>
      <c r="M213" s="220"/>
      <c r="N213" s="221"/>
      <c r="O213" s="221"/>
      <c r="P213" s="222">
        <f>P214+P215+P216</f>
        <v>0</v>
      </c>
      <c r="Q213" s="221"/>
      <c r="R213" s="222">
        <f>R214+R215+R216</f>
        <v>0</v>
      </c>
      <c r="S213" s="221"/>
      <c r="T213" s="223">
        <f>T214+T215+T216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24" t="s">
        <v>84</v>
      </c>
      <c r="AT213" s="225" t="s">
        <v>76</v>
      </c>
      <c r="AU213" s="225" t="s">
        <v>77</v>
      </c>
      <c r="AY213" s="224" t="s">
        <v>235</v>
      </c>
      <c r="BK213" s="226">
        <f>BK214+BK215+BK216</f>
        <v>0</v>
      </c>
    </row>
    <row r="214" s="2" customFormat="1" ht="16.5" customHeight="1">
      <c r="A214" s="39"/>
      <c r="B214" s="40"/>
      <c r="C214" s="229" t="s">
        <v>77</v>
      </c>
      <c r="D214" s="229" t="s">
        <v>237</v>
      </c>
      <c r="E214" s="230" t="s">
        <v>2157</v>
      </c>
      <c r="F214" s="231" t="s">
        <v>4570</v>
      </c>
      <c r="G214" s="232" t="s">
        <v>4456</v>
      </c>
      <c r="H214" s="233">
        <v>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42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241</v>
      </c>
      <c r="AT214" s="241" t="s">
        <v>237</v>
      </c>
      <c r="AU214" s="241" t="s">
        <v>84</v>
      </c>
      <c r="AY214" s="18" t="s">
        <v>235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84</v>
      </c>
      <c r="BK214" s="242">
        <f>ROUND(I214*H214,2)</f>
        <v>0</v>
      </c>
      <c r="BL214" s="18" t="s">
        <v>241</v>
      </c>
      <c r="BM214" s="241" t="s">
        <v>777</v>
      </c>
    </row>
    <row r="215" s="2" customFormat="1" ht="21.75" customHeight="1">
      <c r="A215" s="39"/>
      <c r="B215" s="40"/>
      <c r="C215" s="229" t="s">
        <v>77</v>
      </c>
      <c r="D215" s="229" t="s">
        <v>237</v>
      </c>
      <c r="E215" s="230" t="s">
        <v>2160</v>
      </c>
      <c r="F215" s="231" t="s">
        <v>4571</v>
      </c>
      <c r="G215" s="232" t="s">
        <v>4456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42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241</v>
      </c>
      <c r="AT215" s="241" t="s">
        <v>237</v>
      </c>
      <c r="AU215" s="241" t="s">
        <v>84</v>
      </c>
      <c r="AY215" s="18" t="s">
        <v>235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84</v>
      </c>
      <c r="BK215" s="242">
        <f>ROUND(I215*H215,2)</f>
        <v>0</v>
      </c>
      <c r="BL215" s="18" t="s">
        <v>241</v>
      </c>
      <c r="BM215" s="241" t="s">
        <v>790</v>
      </c>
    </row>
    <row r="216" s="12" customFormat="1" ht="22.8" customHeight="1">
      <c r="A216" s="12"/>
      <c r="B216" s="213"/>
      <c r="C216" s="214"/>
      <c r="D216" s="215" t="s">
        <v>76</v>
      </c>
      <c r="E216" s="227" t="s">
        <v>4572</v>
      </c>
      <c r="F216" s="227" t="s">
        <v>4573</v>
      </c>
      <c r="G216" s="214"/>
      <c r="H216" s="214"/>
      <c r="I216" s="217"/>
      <c r="J216" s="228">
        <f>BK216</f>
        <v>0</v>
      </c>
      <c r="K216" s="214"/>
      <c r="L216" s="219"/>
      <c r="M216" s="220"/>
      <c r="N216" s="221"/>
      <c r="O216" s="221"/>
      <c r="P216" s="222">
        <f>SUM(P217:P220)</f>
        <v>0</v>
      </c>
      <c r="Q216" s="221"/>
      <c r="R216" s="222">
        <f>SUM(R217:R220)</f>
        <v>0</v>
      </c>
      <c r="S216" s="221"/>
      <c r="T216" s="223">
        <f>SUM(T217:T220)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4" t="s">
        <v>84</v>
      </c>
      <c r="AT216" s="225" t="s">
        <v>76</v>
      </c>
      <c r="AU216" s="225" t="s">
        <v>84</v>
      </c>
      <c r="AY216" s="224" t="s">
        <v>235</v>
      </c>
      <c r="BK216" s="226">
        <f>SUM(BK217:BK220)</f>
        <v>0</v>
      </c>
    </row>
    <row r="217" s="2" customFormat="1" ht="16.5" customHeight="1">
      <c r="A217" s="39"/>
      <c r="B217" s="40"/>
      <c r="C217" s="229" t="s">
        <v>77</v>
      </c>
      <c r="D217" s="229" t="s">
        <v>237</v>
      </c>
      <c r="E217" s="230" t="s">
        <v>2163</v>
      </c>
      <c r="F217" s="231" t="s">
        <v>4522</v>
      </c>
      <c r="G217" s="232" t="s">
        <v>174</v>
      </c>
      <c r="H217" s="233">
        <v>195.03999999999999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42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241</v>
      </c>
      <c r="AT217" s="241" t="s">
        <v>237</v>
      </c>
      <c r="AU217" s="241" t="s">
        <v>86</v>
      </c>
      <c r="AY217" s="18" t="s">
        <v>235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84</v>
      </c>
      <c r="BK217" s="242">
        <f>ROUND(I217*H217,2)</f>
        <v>0</v>
      </c>
      <c r="BL217" s="18" t="s">
        <v>241</v>
      </c>
      <c r="BM217" s="241" t="s">
        <v>799</v>
      </c>
    </row>
    <row r="218" s="2" customFormat="1" ht="16.5" customHeight="1">
      <c r="A218" s="39"/>
      <c r="B218" s="40"/>
      <c r="C218" s="229" t="s">
        <v>77</v>
      </c>
      <c r="D218" s="229" t="s">
        <v>237</v>
      </c>
      <c r="E218" s="230" t="s">
        <v>2165</v>
      </c>
      <c r="F218" s="231" t="s">
        <v>4545</v>
      </c>
      <c r="G218" s="232" t="s">
        <v>174</v>
      </c>
      <c r="H218" s="233">
        <v>83.397999999999996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42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241</v>
      </c>
      <c r="AT218" s="241" t="s">
        <v>237</v>
      </c>
      <c r="AU218" s="241" t="s">
        <v>86</v>
      </c>
      <c r="AY218" s="18" t="s">
        <v>235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84</v>
      </c>
      <c r="BK218" s="242">
        <f>ROUND(I218*H218,2)</f>
        <v>0</v>
      </c>
      <c r="BL218" s="18" t="s">
        <v>241</v>
      </c>
      <c r="BM218" s="241" t="s">
        <v>811</v>
      </c>
    </row>
    <row r="219" s="2" customFormat="1" ht="16.5" customHeight="1">
      <c r="A219" s="39"/>
      <c r="B219" s="40"/>
      <c r="C219" s="229" t="s">
        <v>77</v>
      </c>
      <c r="D219" s="229" t="s">
        <v>237</v>
      </c>
      <c r="E219" s="230" t="s">
        <v>4574</v>
      </c>
      <c r="F219" s="231" t="s">
        <v>4547</v>
      </c>
      <c r="G219" s="232" t="s">
        <v>174</v>
      </c>
      <c r="H219" s="233">
        <v>11.408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42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241</v>
      </c>
      <c r="AT219" s="241" t="s">
        <v>237</v>
      </c>
      <c r="AU219" s="241" t="s">
        <v>86</v>
      </c>
      <c r="AY219" s="18" t="s">
        <v>235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84</v>
      </c>
      <c r="BK219" s="242">
        <f>ROUND(I219*H219,2)</f>
        <v>0</v>
      </c>
      <c r="BL219" s="18" t="s">
        <v>241</v>
      </c>
      <c r="BM219" s="241" t="s">
        <v>820</v>
      </c>
    </row>
    <row r="220" s="2" customFormat="1" ht="16.5" customHeight="1">
      <c r="A220" s="39"/>
      <c r="B220" s="40"/>
      <c r="C220" s="229" t="s">
        <v>77</v>
      </c>
      <c r="D220" s="229" t="s">
        <v>237</v>
      </c>
      <c r="E220" s="230" t="s">
        <v>4575</v>
      </c>
      <c r="F220" s="231" t="s">
        <v>4530</v>
      </c>
      <c r="G220" s="232" t="s">
        <v>174</v>
      </c>
      <c r="H220" s="233">
        <v>8.7400000000000002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42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241</v>
      </c>
      <c r="AT220" s="241" t="s">
        <v>237</v>
      </c>
      <c r="AU220" s="241" t="s">
        <v>86</v>
      </c>
      <c r="AY220" s="18" t="s">
        <v>235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84</v>
      </c>
      <c r="BK220" s="242">
        <f>ROUND(I220*H220,2)</f>
        <v>0</v>
      </c>
      <c r="BL220" s="18" t="s">
        <v>241</v>
      </c>
      <c r="BM220" s="241" t="s">
        <v>829</v>
      </c>
    </row>
    <row r="221" s="12" customFormat="1" ht="25.92" customHeight="1">
      <c r="A221" s="12"/>
      <c r="B221" s="213"/>
      <c r="C221" s="214"/>
      <c r="D221" s="215" t="s">
        <v>76</v>
      </c>
      <c r="E221" s="216" t="s">
        <v>4576</v>
      </c>
      <c r="F221" s="216" t="s">
        <v>4577</v>
      </c>
      <c r="G221" s="214"/>
      <c r="H221" s="214"/>
      <c r="I221" s="217"/>
      <c r="J221" s="218">
        <f>BK221</f>
        <v>0</v>
      </c>
      <c r="K221" s="214"/>
      <c r="L221" s="219"/>
      <c r="M221" s="220"/>
      <c r="N221" s="221"/>
      <c r="O221" s="221"/>
      <c r="P221" s="222">
        <f>SUM(P222:P230)</f>
        <v>0</v>
      </c>
      <c r="Q221" s="221"/>
      <c r="R221" s="222">
        <f>SUM(R222:R230)</f>
        <v>0</v>
      </c>
      <c r="S221" s="221"/>
      <c r="T221" s="223">
        <f>SUM(T222:T230)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24" t="s">
        <v>84</v>
      </c>
      <c r="AT221" s="225" t="s">
        <v>76</v>
      </c>
      <c r="AU221" s="225" t="s">
        <v>77</v>
      </c>
      <c r="AY221" s="224" t="s">
        <v>235</v>
      </c>
      <c r="BK221" s="226">
        <f>SUM(BK222:BK230)</f>
        <v>0</v>
      </c>
    </row>
    <row r="222" s="2" customFormat="1" ht="16.5" customHeight="1">
      <c r="A222" s="39"/>
      <c r="B222" s="40"/>
      <c r="C222" s="229" t="s">
        <v>77</v>
      </c>
      <c r="D222" s="229" t="s">
        <v>237</v>
      </c>
      <c r="E222" s="230" t="s">
        <v>4578</v>
      </c>
      <c r="F222" s="231" t="s">
        <v>4579</v>
      </c>
      <c r="G222" s="232" t="s">
        <v>4456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42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241</v>
      </c>
      <c r="AT222" s="241" t="s">
        <v>237</v>
      </c>
      <c r="AU222" s="241" t="s">
        <v>84</v>
      </c>
      <c r="AY222" s="18" t="s">
        <v>235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84</v>
      </c>
      <c r="BK222" s="242">
        <f>ROUND(I222*H222,2)</f>
        <v>0</v>
      </c>
      <c r="BL222" s="18" t="s">
        <v>241</v>
      </c>
      <c r="BM222" s="241" t="s">
        <v>839</v>
      </c>
    </row>
    <row r="223" s="2" customFormat="1" ht="16.5" customHeight="1">
      <c r="A223" s="39"/>
      <c r="B223" s="40"/>
      <c r="C223" s="229" t="s">
        <v>77</v>
      </c>
      <c r="D223" s="229" t="s">
        <v>237</v>
      </c>
      <c r="E223" s="230" t="s">
        <v>4580</v>
      </c>
      <c r="F223" s="231" t="s">
        <v>4581</v>
      </c>
      <c r="G223" s="232" t="s">
        <v>4456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42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241</v>
      </c>
      <c r="AT223" s="241" t="s">
        <v>237</v>
      </c>
      <c r="AU223" s="241" t="s">
        <v>84</v>
      </c>
      <c r="AY223" s="18" t="s">
        <v>235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84</v>
      </c>
      <c r="BK223" s="242">
        <f>ROUND(I223*H223,2)</f>
        <v>0</v>
      </c>
      <c r="BL223" s="18" t="s">
        <v>241</v>
      </c>
      <c r="BM223" s="241" t="s">
        <v>853</v>
      </c>
    </row>
    <row r="224" s="2" customFormat="1" ht="21.75" customHeight="1">
      <c r="A224" s="39"/>
      <c r="B224" s="40"/>
      <c r="C224" s="229" t="s">
        <v>77</v>
      </c>
      <c r="D224" s="229" t="s">
        <v>237</v>
      </c>
      <c r="E224" s="230" t="s">
        <v>4582</v>
      </c>
      <c r="F224" s="231" t="s">
        <v>4583</v>
      </c>
      <c r="G224" s="232" t="s">
        <v>4456</v>
      </c>
      <c r="H224" s="233">
        <v>1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42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241</v>
      </c>
      <c r="AT224" s="241" t="s">
        <v>237</v>
      </c>
      <c r="AU224" s="241" t="s">
        <v>84</v>
      </c>
      <c r="AY224" s="18" t="s">
        <v>235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84</v>
      </c>
      <c r="BK224" s="242">
        <f>ROUND(I224*H224,2)</f>
        <v>0</v>
      </c>
      <c r="BL224" s="18" t="s">
        <v>241</v>
      </c>
      <c r="BM224" s="241" t="s">
        <v>864</v>
      </c>
    </row>
    <row r="225" s="2" customFormat="1" ht="16.5" customHeight="1">
      <c r="A225" s="39"/>
      <c r="B225" s="40"/>
      <c r="C225" s="229" t="s">
        <v>77</v>
      </c>
      <c r="D225" s="229" t="s">
        <v>237</v>
      </c>
      <c r="E225" s="230" t="s">
        <v>4584</v>
      </c>
      <c r="F225" s="231" t="s">
        <v>4585</v>
      </c>
      <c r="G225" s="232" t="s">
        <v>4586</v>
      </c>
      <c r="H225" s="233">
        <v>48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42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241</v>
      </c>
      <c r="AT225" s="241" t="s">
        <v>237</v>
      </c>
      <c r="AU225" s="241" t="s">
        <v>84</v>
      </c>
      <c r="AY225" s="18" t="s">
        <v>235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84</v>
      </c>
      <c r="BK225" s="242">
        <f>ROUND(I225*H225,2)</f>
        <v>0</v>
      </c>
      <c r="BL225" s="18" t="s">
        <v>241</v>
      </c>
      <c r="BM225" s="241" t="s">
        <v>873</v>
      </c>
    </row>
    <row r="226" s="2" customFormat="1" ht="16.5" customHeight="1">
      <c r="A226" s="39"/>
      <c r="B226" s="40"/>
      <c r="C226" s="229" t="s">
        <v>77</v>
      </c>
      <c r="D226" s="229" t="s">
        <v>237</v>
      </c>
      <c r="E226" s="230" t="s">
        <v>4587</v>
      </c>
      <c r="F226" s="231" t="s">
        <v>4588</v>
      </c>
      <c r="G226" s="232" t="s">
        <v>4456</v>
      </c>
      <c r="H226" s="233">
        <v>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42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241</v>
      </c>
      <c r="AT226" s="241" t="s">
        <v>237</v>
      </c>
      <c r="AU226" s="241" t="s">
        <v>84</v>
      </c>
      <c r="AY226" s="18" t="s">
        <v>235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84</v>
      </c>
      <c r="BK226" s="242">
        <f>ROUND(I226*H226,2)</f>
        <v>0</v>
      </c>
      <c r="BL226" s="18" t="s">
        <v>241</v>
      </c>
      <c r="BM226" s="241" t="s">
        <v>883</v>
      </c>
    </row>
    <row r="227" s="2" customFormat="1" ht="16.5" customHeight="1">
      <c r="A227" s="39"/>
      <c r="B227" s="40"/>
      <c r="C227" s="229" t="s">
        <v>77</v>
      </c>
      <c r="D227" s="229" t="s">
        <v>237</v>
      </c>
      <c r="E227" s="230" t="s">
        <v>4589</v>
      </c>
      <c r="F227" s="231" t="s">
        <v>4590</v>
      </c>
      <c r="G227" s="232" t="s">
        <v>4456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42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241</v>
      </c>
      <c r="AT227" s="241" t="s">
        <v>237</v>
      </c>
      <c r="AU227" s="241" t="s">
        <v>84</v>
      </c>
      <c r="AY227" s="18" t="s">
        <v>235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84</v>
      </c>
      <c r="BK227" s="242">
        <f>ROUND(I227*H227,2)</f>
        <v>0</v>
      </c>
      <c r="BL227" s="18" t="s">
        <v>241</v>
      </c>
      <c r="BM227" s="241" t="s">
        <v>891</v>
      </c>
    </row>
    <row r="228" s="2" customFormat="1" ht="16.5" customHeight="1">
      <c r="A228" s="39"/>
      <c r="B228" s="40"/>
      <c r="C228" s="229" t="s">
        <v>77</v>
      </c>
      <c r="D228" s="229" t="s">
        <v>237</v>
      </c>
      <c r="E228" s="230" t="s">
        <v>4591</v>
      </c>
      <c r="F228" s="231" t="s">
        <v>4592</v>
      </c>
      <c r="G228" s="232" t="s">
        <v>4456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42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241</v>
      </c>
      <c r="AT228" s="241" t="s">
        <v>237</v>
      </c>
      <c r="AU228" s="241" t="s">
        <v>84</v>
      </c>
      <c r="AY228" s="18" t="s">
        <v>235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84</v>
      </c>
      <c r="BK228" s="242">
        <f>ROUND(I228*H228,2)</f>
        <v>0</v>
      </c>
      <c r="BL228" s="18" t="s">
        <v>241</v>
      </c>
      <c r="BM228" s="241" t="s">
        <v>901</v>
      </c>
    </row>
    <row r="229" s="2" customFormat="1" ht="16.5" customHeight="1">
      <c r="A229" s="39"/>
      <c r="B229" s="40"/>
      <c r="C229" s="229" t="s">
        <v>77</v>
      </c>
      <c r="D229" s="229" t="s">
        <v>237</v>
      </c>
      <c r="E229" s="230" t="s">
        <v>4593</v>
      </c>
      <c r="F229" s="231" t="s">
        <v>4594</v>
      </c>
      <c r="G229" s="232" t="s">
        <v>4456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42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241</v>
      </c>
      <c r="AT229" s="241" t="s">
        <v>237</v>
      </c>
      <c r="AU229" s="241" t="s">
        <v>84</v>
      </c>
      <c r="AY229" s="18" t="s">
        <v>235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84</v>
      </c>
      <c r="BK229" s="242">
        <f>ROUND(I229*H229,2)</f>
        <v>0</v>
      </c>
      <c r="BL229" s="18" t="s">
        <v>241</v>
      </c>
      <c r="BM229" s="241" t="s">
        <v>911</v>
      </c>
    </row>
    <row r="230" s="2" customFormat="1" ht="16.5" customHeight="1">
      <c r="A230" s="39"/>
      <c r="B230" s="40"/>
      <c r="C230" s="229" t="s">
        <v>77</v>
      </c>
      <c r="D230" s="229" t="s">
        <v>237</v>
      </c>
      <c r="E230" s="230" t="s">
        <v>4595</v>
      </c>
      <c r="F230" s="231" t="s">
        <v>4596</v>
      </c>
      <c r="G230" s="232" t="s">
        <v>4456</v>
      </c>
      <c r="H230" s="233">
        <v>1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42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241</v>
      </c>
      <c r="AT230" s="241" t="s">
        <v>237</v>
      </c>
      <c r="AU230" s="241" t="s">
        <v>84</v>
      </c>
      <c r="AY230" s="18" t="s">
        <v>235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84</v>
      </c>
      <c r="BK230" s="242">
        <f>ROUND(I230*H230,2)</f>
        <v>0</v>
      </c>
      <c r="BL230" s="18" t="s">
        <v>241</v>
      </c>
      <c r="BM230" s="241" t="s">
        <v>923</v>
      </c>
    </row>
    <row r="231" s="12" customFormat="1" ht="25.92" customHeight="1">
      <c r="A231" s="12"/>
      <c r="B231" s="213"/>
      <c r="C231" s="214"/>
      <c r="D231" s="215" t="s">
        <v>76</v>
      </c>
      <c r="E231" s="216" t="s">
        <v>4597</v>
      </c>
      <c r="F231" s="216" t="s">
        <v>4598</v>
      </c>
      <c r="G231" s="214"/>
      <c r="H231" s="214"/>
      <c r="I231" s="217"/>
      <c r="J231" s="218">
        <f>BK231</f>
        <v>0</v>
      </c>
      <c r="K231" s="214"/>
      <c r="L231" s="219"/>
      <c r="M231" s="220"/>
      <c r="N231" s="221"/>
      <c r="O231" s="221"/>
      <c r="P231" s="222">
        <f>SUM(P232:P236)</f>
        <v>0</v>
      </c>
      <c r="Q231" s="221"/>
      <c r="R231" s="222">
        <f>SUM(R232:R236)</f>
        <v>0</v>
      </c>
      <c r="S231" s="221"/>
      <c r="T231" s="223">
        <f>SUM(T232:T236)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24" t="s">
        <v>84</v>
      </c>
      <c r="AT231" s="225" t="s">
        <v>76</v>
      </c>
      <c r="AU231" s="225" t="s">
        <v>77</v>
      </c>
      <c r="AY231" s="224" t="s">
        <v>235</v>
      </c>
      <c r="BK231" s="226">
        <f>SUM(BK232:BK236)</f>
        <v>0</v>
      </c>
    </row>
    <row r="232" s="2" customFormat="1" ht="24.15" customHeight="1">
      <c r="A232" s="39"/>
      <c r="B232" s="40"/>
      <c r="C232" s="229" t="s">
        <v>77</v>
      </c>
      <c r="D232" s="229" t="s">
        <v>237</v>
      </c>
      <c r="E232" s="230" t="s">
        <v>4599</v>
      </c>
      <c r="F232" s="231" t="s">
        <v>4600</v>
      </c>
      <c r="G232" s="232" t="s">
        <v>4456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42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241</v>
      </c>
      <c r="AT232" s="241" t="s">
        <v>237</v>
      </c>
      <c r="AU232" s="241" t="s">
        <v>84</v>
      </c>
      <c r="AY232" s="18" t="s">
        <v>235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84</v>
      </c>
      <c r="BK232" s="242">
        <f>ROUND(I232*H232,2)</f>
        <v>0</v>
      </c>
      <c r="BL232" s="18" t="s">
        <v>241</v>
      </c>
      <c r="BM232" s="241" t="s">
        <v>933</v>
      </c>
    </row>
    <row r="233" s="2" customFormat="1" ht="16.5" customHeight="1">
      <c r="A233" s="39"/>
      <c r="B233" s="40"/>
      <c r="C233" s="229" t="s">
        <v>77</v>
      </c>
      <c r="D233" s="229" t="s">
        <v>237</v>
      </c>
      <c r="E233" s="230" t="s">
        <v>4601</v>
      </c>
      <c r="F233" s="231" t="s">
        <v>4602</v>
      </c>
      <c r="G233" s="232" t="s">
        <v>4456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42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241</v>
      </c>
      <c r="AT233" s="241" t="s">
        <v>237</v>
      </c>
      <c r="AU233" s="241" t="s">
        <v>84</v>
      </c>
      <c r="AY233" s="18" t="s">
        <v>235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84</v>
      </c>
      <c r="BK233" s="242">
        <f>ROUND(I233*H233,2)</f>
        <v>0</v>
      </c>
      <c r="BL233" s="18" t="s">
        <v>241</v>
      </c>
      <c r="BM233" s="241" t="s">
        <v>942</v>
      </c>
    </row>
    <row r="234" s="2" customFormat="1" ht="16.5" customHeight="1">
      <c r="A234" s="39"/>
      <c r="B234" s="40"/>
      <c r="C234" s="229" t="s">
        <v>77</v>
      </c>
      <c r="D234" s="229" t="s">
        <v>237</v>
      </c>
      <c r="E234" s="230" t="s">
        <v>4603</v>
      </c>
      <c r="F234" s="231" t="s">
        <v>4604</v>
      </c>
      <c r="G234" s="232" t="s">
        <v>4456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42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241</v>
      </c>
      <c r="AT234" s="241" t="s">
        <v>237</v>
      </c>
      <c r="AU234" s="241" t="s">
        <v>84</v>
      </c>
      <c r="AY234" s="18" t="s">
        <v>235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84</v>
      </c>
      <c r="BK234" s="242">
        <f>ROUND(I234*H234,2)</f>
        <v>0</v>
      </c>
      <c r="BL234" s="18" t="s">
        <v>241</v>
      </c>
      <c r="BM234" s="241" t="s">
        <v>950</v>
      </c>
    </row>
    <row r="235" s="2" customFormat="1" ht="21.75" customHeight="1">
      <c r="A235" s="39"/>
      <c r="B235" s="40"/>
      <c r="C235" s="229" t="s">
        <v>77</v>
      </c>
      <c r="D235" s="229" t="s">
        <v>237</v>
      </c>
      <c r="E235" s="230" t="s">
        <v>4605</v>
      </c>
      <c r="F235" s="231" t="s">
        <v>4606</v>
      </c>
      <c r="G235" s="232" t="s">
        <v>4456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42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241</v>
      </c>
      <c r="AT235" s="241" t="s">
        <v>237</v>
      </c>
      <c r="AU235" s="241" t="s">
        <v>84</v>
      </c>
      <c r="AY235" s="18" t="s">
        <v>235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84</v>
      </c>
      <c r="BK235" s="242">
        <f>ROUND(I235*H235,2)</f>
        <v>0</v>
      </c>
      <c r="BL235" s="18" t="s">
        <v>241</v>
      </c>
      <c r="BM235" s="241" t="s">
        <v>958</v>
      </c>
    </row>
    <row r="236" s="2" customFormat="1" ht="16.5" customHeight="1">
      <c r="A236" s="39"/>
      <c r="B236" s="40"/>
      <c r="C236" s="229" t="s">
        <v>77</v>
      </c>
      <c r="D236" s="229" t="s">
        <v>237</v>
      </c>
      <c r="E236" s="230" t="s">
        <v>4607</v>
      </c>
      <c r="F236" s="231" t="s">
        <v>4608</v>
      </c>
      <c r="G236" s="232" t="s">
        <v>4456</v>
      </c>
      <c r="H236" s="233">
        <v>1</v>
      </c>
      <c r="I236" s="234"/>
      <c r="J236" s="235">
        <f>ROUND(I236*H236,2)</f>
        <v>0</v>
      </c>
      <c r="K236" s="236"/>
      <c r="L236" s="45"/>
      <c r="M236" s="305" t="s">
        <v>1</v>
      </c>
      <c r="N236" s="306" t="s">
        <v>42</v>
      </c>
      <c r="O236" s="307"/>
      <c r="P236" s="308">
        <f>O236*H236</f>
        <v>0</v>
      </c>
      <c r="Q236" s="308">
        <v>0</v>
      </c>
      <c r="R236" s="308">
        <f>Q236*H236</f>
        <v>0</v>
      </c>
      <c r="S236" s="308">
        <v>0</v>
      </c>
      <c r="T236" s="309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241</v>
      </c>
      <c r="AT236" s="241" t="s">
        <v>237</v>
      </c>
      <c r="AU236" s="241" t="s">
        <v>84</v>
      </c>
      <c r="AY236" s="18" t="s">
        <v>235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84</v>
      </c>
      <c r="BK236" s="242">
        <f>ROUND(I236*H236,2)</f>
        <v>0</v>
      </c>
      <c r="BL236" s="18" t="s">
        <v>241</v>
      </c>
      <c r="BM236" s="241" t="s">
        <v>968</v>
      </c>
    </row>
    <row r="237" s="2" customFormat="1" ht="6.96" customHeight="1">
      <c r="A237" s="39"/>
      <c r="B237" s="67"/>
      <c r="C237" s="68"/>
      <c r="D237" s="68"/>
      <c r="E237" s="68"/>
      <c r="F237" s="68"/>
      <c r="G237" s="68"/>
      <c r="H237" s="68"/>
      <c r="I237" s="68"/>
      <c r="J237" s="68"/>
      <c r="K237" s="68"/>
      <c r="L237" s="45"/>
      <c r="M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</sheetData>
  <sheetProtection sheet="1" autoFilter="0" formatColumns="0" formatRows="0" objects="1" scenarios="1" spinCount="100000" saltValue="0xqK/ihA9j684Ks+VLmuT8cHhjvQgtMrgxYoOCNadMw8etzS9JG3l/NG0py+yIhzsYY5E9Exo6bBTzYsWTwWtA==" hashValue="YvdoIpet6Jzd+ezkBKYNu8wyS4ULAeQlIugtNdHno1kebLlQwMrS/nB4Y3icL7XvgApjt6CaeGd9WUiXU4jHUg==" algorithmName="SHA-512" password="CC35"/>
  <autoFilter ref="C145:K23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34:H134"/>
    <mergeCell ref="E136:H136"/>
    <mergeCell ref="E138:H13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Miroslav Šimůnek</dc:creator>
  <cp:lastModifiedBy>Miroslav Šimůnek</cp:lastModifiedBy>
  <dcterms:created xsi:type="dcterms:W3CDTF">2025-06-20T11:23:09Z</dcterms:created>
  <dcterms:modified xsi:type="dcterms:W3CDTF">2025-06-20T11:23:55Z</dcterms:modified>
</cp:coreProperties>
</file>